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dcc0baa07e8aa66f/文档/小论文/小论文1（共识GDM）/算例/对比模型/"/>
    </mc:Choice>
  </mc:AlternateContent>
  <bookViews>
    <workbookView xWindow="-108" yWindow="-108" windowWidth="23256" windowHeight="12576" firstSheet="3" activeTab="17"/>
  </bookViews>
  <sheets>
    <sheet name="参数" sheetId="21" r:id="rId1"/>
    <sheet name="CRP" sheetId="26" r:id="rId2"/>
    <sheet name="迭代信息" sheetId="27" r:id="rId3"/>
    <sheet name="算例" sheetId="4" r:id="rId4"/>
    <sheet name="信任" sheetId="12" r:id="rId5"/>
    <sheet name="C1" sheetId="23" r:id="rId6"/>
    <sheet name="C2" sheetId="5" r:id="rId7"/>
    <sheet name="C3" sheetId="6" r:id="rId8"/>
    <sheet name="C4" sheetId="7" r:id="rId9"/>
    <sheet name="C5" sheetId="8" state="hidden" r:id="rId10"/>
    <sheet name="C6" sheetId="9" state="hidden" r:id="rId11"/>
    <sheet name="C7" sheetId="10" state="hidden" r:id="rId12"/>
    <sheet name="信任聚类" sheetId="25" r:id="rId13"/>
    <sheet name="C1调整成本" sheetId="28" r:id="rId14"/>
    <sheet name="C2调整成本" sheetId="29" r:id="rId15"/>
    <sheet name="C3调整成本" sheetId="30" r:id="rId16"/>
    <sheet name="C4调整成本" sheetId="31" r:id="rId17"/>
    <sheet name="总调整" sheetId="32" r:id="rId18"/>
  </sheets>
  <externalReferences>
    <externalReference r:id="rId19"/>
  </externalReferences>
  <definedNames>
    <definedName name="_xlnm._FilterDatabase" localSheetId="3" hidden="1">算例!#REF!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5" i="32" l="1"/>
  <c r="M115" i="32"/>
  <c r="M116" i="32"/>
  <c r="L44" i="32"/>
  <c r="L115" i="32"/>
  <c r="L116" i="32"/>
  <c r="K115" i="32"/>
  <c r="K116" i="32"/>
  <c r="J26" i="32"/>
  <c r="J115" i="32"/>
  <c r="J116" i="32"/>
  <c r="H115" i="32"/>
  <c r="G115" i="32"/>
  <c r="F115" i="32"/>
  <c r="E115" i="32"/>
  <c r="D115" i="32"/>
  <c r="B116" i="32"/>
  <c r="B25" i="32"/>
  <c r="B24" i="32"/>
  <c r="M4" i="31"/>
  <c r="M5" i="31"/>
  <c r="M6" i="31"/>
  <c r="M7" i="31"/>
  <c r="M8" i="31"/>
  <c r="M9" i="31"/>
  <c r="M10" i="31"/>
  <c r="M11" i="31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51" i="31"/>
  <c r="M52" i="31"/>
  <c r="M53" i="31"/>
  <c r="M54" i="31"/>
  <c r="M55" i="31"/>
  <c r="M56" i="31"/>
  <c r="M57" i="31"/>
  <c r="M58" i="31"/>
  <c r="M59" i="31"/>
  <c r="M60" i="31"/>
  <c r="M61" i="31"/>
  <c r="M62" i="31"/>
  <c r="M63" i="31"/>
  <c r="M64" i="31"/>
  <c r="M65" i="31"/>
  <c r="M66" i="31"/>
  <c r="M67" i="31"/>
  <c r="M68" i="31"/>
  <c r="M69" i="31"/>
  <c r="M70" i="31"/>
  <c r="M71" i="31"/>
  <c r="M72" i="31"/>
  <c r="M73" i="31"/>
  <c r="M74" i="31"/>
  <c r="M75" i="31"/>
  <c r="M76" i="31"/>
  <c r="M77" i="31"/>
  <c r="M78" i="31"/>
  <c r="M79" i="31"/>
  <c r="M80" i="31"/>
  <c r="M81" i="31"/>
  <c r="M82" i="31"/>
  <c r="M83" i="31"/>
  <c r="M84" i="31"/>
  <c r="M85" i="31"/>
  <c r="M86" i="31"/>
  <c r="M87" i="31"/>
  <c r="M88" i="31"/>
  <c r="M89" i="31"/>
  <c r="M90" i="31"/>
  <c r="M91" i="31"/>
  <c r="M92" i="31"/>
  <c r="M93" i="31"/>
  <c r="M94" i="31"/>
  <c r="M95" i="31"/>
  <c r="M96" i="31"/>
  <c r="M97" i="31"/>
  <c r="M98" i="31"/>
  <c r="M99" i="31"/>
  <c r="M100" i="31"/>
  <c r="M101" i="31"/>
  <c r="M102" i="31"/>
  <c r="M103" i="31"/>
  <c r="M104" i="31"/>
  <c r="M105" i="31"/>
  <c r="M106" i="31"/>
  <c r="M107" i="31"/>
  <c r="M108" i="31"/>
  <c r="M109" i="31"/>
  <c r="M110" i="31"/>
  <c r="M111" i="31"/>
  <c r="M112" i="31"/>
  <c r="M113" i="31"/>
  <c r="M114" i="31"/>
  <c r="L4" i="31"/>
  <c r="L5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64" i="31"/>
  <c r="L65" i="31"/>
  <c r="L66" i="31"/>
  <c r="L67" i="31"/>
  <c r="L68" i="31"/>
  <c r="L69" i="31"/>
  <c r="L70" i="31"/>
  <c r="L71" i="31"/>
  <c r="L72" i="31"/>
  <c r="L73" i="31"/>
  <c r="L74" i="31"/>
  <c r="L75" i="31"/>
  <c r="L76" i="31"/>
  <c r="L77" i="31"/>
  <c r="L78" i="31"/>
  <c r="L79" i="31"/>
  <c r="L80" i="31"/>
  <c r="L81" i="31"/>
  <c r="L82" i="31"/>
  <c r="L83" i="31"/>
  <c r="L84" i="31"/>
  <c r="L85" i="31"/>
  <c r="L86" i="31"/>
  <c r="L87" i="31"/>
  <c r="L88" i="31"/>
  <c r="L89" i="31"/>
  <c r="L90" i="31"/>
  <c r="L91" i="31"/>
  <c r="L92" i="31"/>
  <c r="L93" i="31"/>
  <c r="L94" i="31"/>
  <c r="L95" i="31"/>
  <c r="L96" i="31"/>
  <c r="L97" i="31"/>
  <c r="L98" i="31"/>
  <c r="L99" i="31"/>
  <c r="L100" i="31"/>
  <c r="L101" i="31"/>
  <c r="L102" i="31"/>
  <c r="L103" i="31"/>
  <c r="L104" i="31"/>
  <c r="L105" i="31"/>
  <c r="L106" i="31"/>
  <c r="L107" i="31"/>
  <c r="L108" i="31"/>
  <c r="L109" i="31"/>
  <c r="L110" i="31"/>
  <c r="L111" i="31"/>
  <c r="L112" i="31"/>
  <c r="L113" i="31"/>
  <c r="L114" i="31"/>
  <c r="K4" i="31"/>
  <c r="K5" i="31"/>
  <c r="K6" i="31"/>
  <c r="K7" i="31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61" i="31"/>
  <c r="K62" i="31"/>
  <c r="K63" i="31"/>
  <c r="K64" i="31"/>
  <c r="K65" i="31"/>
  <c r="K66" i="31"/>
  <c r="K67" i="31"/>
  <c r="K68" i="31"/>
  <c r="K69" i="31"/>
  <c r="K70" i="31"/>
  <c r="K71" i="31"/>
  <c r="K72" i="31"/>
  <c r="K73" i="31"/>
  <c r="K74" i="31"/>
  <c r="K75" i="31"/>
  <c r="K76" i="31"/>
  <c r="K77" i="31"/>
  <c r="K78" i="31"/>
  <c r="K79" i="31"/>
  <c r="K80" i="31"/>
  <c r="K81" i="31"/>
  <c r="K82" i="31"/>
  <c r="K83" i="31"/>
  <c r="K84" i="31"/>
  <c r="K85" i="31"/>
  <c r="K86" i="31"/>
  <c r="K87" i="31"/>
  <c r="K88" i="31"/>
  <c r="K89" i="31"/>
  <c r="K90" i="31"/>
  <c r="K91" i="31"/>
  <c r="K92" i="31"/>
  <c r="K93" i="31"/>
  <c r="K94" i="31"/>
  <c r="K95" i="31"/>
  <c r="K96" i="31"/>
  <c r="K97" i="31"/>
  <c r="K98" i="31"/>
  <c r="K99" i="31"/>
  <c r="K100" i="31"/>
  <c r="K101" i="31"/>
  <c r="K102" i="31"/>
  <c r="K103" i="31"/>
  <c r="K104" i="31"/>
  <c r="K105" i="31"/>
  <c r="K106" i="31"/>
  <c r="K107" i="31"/>
  <c r="K108" i="31"/>
  <c r="K109" i="31"/>
  <c r="K110" i="31"/>
  <c r="K111" i="31"/>
  <c r="K112" i="31"/>
  <c r="K113" i="31"/>
  <c r="K114" i="31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J52" i="31"/>
  <c r="J53" i="31"/>
  <c r="J54" i="31"/>
  <c r="J55" i="31"/>
  <c r="J56" i="31"/>
  <c r="J57" i="31"/>
  <c r="J58" i="31"/>
  <c r="J59" i="31"/>
  <c r="J60" i="31"/>
  <c r="J61" i="31"/>
  <c r="J62" i="31"/>
  <c r="J63" i="31"/>
  <c r="J64" i="31"/>
  <c r="J65" i="31"/>
  <c r="J66" i="31"/>
  <c r="J67" i="31"/>
  <c r="J68" i="31"/>
  <c r="J69" i="31"/>
  <c r="J70" i="31"/>
  <c r="J71" i="31"/>
  <c r="J72" i="31"/>
  <c r="J73" i="31"/>
  <c r="J74" i="31"/>
  <c r="J75" i="31"/>
  <c r="J76" i="31"/>
  <c r="J77" i="31"/>
  <c r="J78" i="31"/>
  <c r="J79" i="31"/>
  <c r="J80" i="31"/>
  <c r="J81" i="31"/>
  <c r="J82" i="31"/>
  <c r="J83" i="31"/>
  <c r="J84" i="31"/>
  <c r="J85" i="31"/>
  <c r="J86" i="31"/>
  <c r="J87" i="31"/>
  <c r="J88" i="31"/>
  <c r="J89" i="31"/>
  <c r="J90" i="31"/>
  <c r="J91" i="31"/>
  <c r="J92" i="31"/>
  <c r="J93" i="31"/>
  <c r="J94" i="31"/>
  <c r="J95" i="31"/>
  <c r="J96" i="31"/>
  <c r="J97" i="31"/>
  <c r="J98" i="31"/>
  <c r="J99" i="31"/>
  <c r="J100" i="31"/>
  <c r="J101" i="31"/>
  <c r="J102" i="31"/>
  <c r="J103" i="31"/>
  <c r="J104" i="31"/>
  <c r="J105" i="31"/>
  <c r="J106" i="31"/>
  <c r="J107" i="31"/>
  <c r="J108" i="31"/>
  <c r="J109" i="31"/>
  <c r="J110" i="31"/>
  <c r="J111" i="31"/>
  <c r="J112" i="31"/>
  <c r="J113" i="31"/>
  <c r="J114" i="31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61" i="31"/>
  <c r="I62" i="31"/>
  <c r="I63" i="31"/>
  <c r="I64" i="31"/>
  <c r="I65" i="31"/>
  <c r="I66" i="31"/>
  <c r="I67" i="31"/>
  <c r="I68" i="31"/>
  <c r="I69" i="31"/>
  <c r="I70" i="31"/>
  <c r="I71" i="31"/>
  <c r="I72" i="31"/>
  <c r="I73" i="31"/>
  <c r="I74" i="31"/>
  <c r="I75" i="31"/>
  <c r="I76" i="31"/>
  <c r="I77" i="31"/>
  <c r="I78" i="31"/>
  <c r="I79" i="31"/>
  <c r="I80" i="31"/>
  <c r="I81" i="31"/>
  <c r="I82" i="31"/>
  <c r="I83" i="31"/>
  <c r="I84" i="31"/>
  <c r="I85" i="31"/>
  <c r="I86" i="31"/>
  <c r="I87" i="31"/>
  <c r="I88" i="31"/>
  <c r="I89" i="31"/>
  <c r="I90" i="31"/>
  <c r="I91" i="31"/>
  <c r="I92" i="31"/>
  <c r="I93" i="31"/>
  <c r="I94" i="31"/>
  <c r="I95" i="31"/>
  <c r="I96" i="31"/>
  <c r="I97" i="31"/>
  <c r="I98" i="31"/>
  <c r="I99" i="31"/>
  <c r="I100" i="31"/>
  <c r="I101" i="31"/>
  <c r="I102" i="31"/>
  <c r="I103" i="31"/>
  <c r="I104" i="31"/>
  <c r="I105" i="31"/>
  <c r="I106" i="31"/>
  <c r="I107" i="31"/>
  <c r="I108" i="31"/>
  <c r="I109" i="31"/>
  <c r="I110" i="31"/>
  <c r="I111" i="31"/>
  <c r="I112" i="31"/>
  <c r="I113" i="31"/>
  <c r="I114" i="31"/>
  <c r="H4" i="31"/>
  <c r="H5" i="31"/>
  <c r="V5" i="31" s="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V29" i="31" s="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V61" i="31" s="1"/>
  <c r="H62" i="31"/>
  <c r="H63" i="31"/>
  <c r="H64" i="31"/>
  <c r="H65" i="31"/>
  <c r="V65" i="31" s="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V93" i="31" s="1"/>
  <c r="H94" i="31"/>
  <c r="H95" i="31"/>
  <c r="H96" i="31"/>
  <c r="H97" i="31"/>
  <c r="H98" i="31"/>
  <c r="H99" i="31"/>
  <c r="H100" i="31"/>
  <c r="H101" i="31"/>
  <c r="H102" i="31"/>
  <c r="H103" i="31"/>
  <c r="H104" i="31"/>
  <c r="H105" i="31"/>
  <c r="H106" i="31"/>
  <c r="H107" i="31"/>
  <c r="H108" i="31"/>
  <c r="H109" i="31"/>
  <c r="H110" i="31"/>
  <c r="H111" i="31"/>
  <c r="H112" i="31"/>
  <c r="H113" i="31"/>
  <c r="H114" i="31"/>
  <c r="G4" i="31"/>
  <c r="G5" i="31"/>
  <c r="G6" i="31"/>
  <c r="V6" i="31" s="1"/>
  <c r="G7" i="31"/>
  <c r="G8" i="31"/>
  <c r="G9" i="31"/>
  <c r="G10" i="31"/>
  <c r="V10" i="31" s="1"/>
  <c r="G11" i="31"/>
  <c r="G12" i="31"/>
  <c r="G13" i="31"/>
  <c r="G14" i="31"/>
  <c r="V14" i="31" s="1"/>
  <c r="G15" i="31"/>
  <c r="G16" i="31"/>
  <c r="G17" i="31"/>
  <c r="G18" i="31"/>
  <c r="V18" i="31" s="1"/>
  <c r="G19" i="31"/>
  <c r="G20" i="31"/>
  <c r="G21" i="31"/>
  <c r="G22" i="31"/>
  <c r="V22" i="31" s="1"/>
  <c r="G23" i="31"/>
  <c r="G24" i="31"/>
  <c r="G25" i="31"/>
  <c r="G26" i="31"/>
  <c r="V26" i="31" s="1"/>
  <c r="G27" i="31"/>
  <c r="G28" i="31"/>
  <c r="G29" i="31"/>
  <c r="G30" i="31"/>
  <c r="V30" i="31" s="1"/>
  <c r="G31" i="31"/>
  <c r="G32" i="31"/>
  <c r="G33" i="31"/>
  <c r="G34" i="31"/>
  <c r="V34" i="31" s="1"/>
  <c r="G35" i="31"/>
  <c r="G36" i="31"/>
  <c r="G37" i="31"/>
  <c r="G38" i="31"/>
  <c r="V38" i="31" s="1"/>
  <c r="G39" i="31"/>
  <c r="G40" i="31"/>
  <c r="G41" i="31"/>
  <c r="G42" i="31"/>
  <c r="V42" i="31" s="1"/>
  <c r="G43" i="31"/>
  <c r="G44" i="31"/>
  <c r="G45" i="31"/>
  <c r="G46" i="31"/>
  <c r="V46" i="31" s="1"/>
  <c r="G47" i="31"/>
  <c r="G48" i="31"/>
  <c r="G49" i="31"/>
  <c r="G50" i="31"/>
  <c r="V50" i="31" s="1"/>
  <c r="G51" i="31"/>
  <c r="G52" i="31"/>
  <c r="G53" i="31"/>
  <c r="G54" i="31"/>
  <c r="V54" i="31" s="1"/>
  <c r="G55" i="31"/>
  <c r="G56" i="31"/>
  <c r="G57" i="31"/>
  <c r="G58" i="31"/>
  <c r="V58" i="31" s="1"/>
  <c r="G59" i="31"/>
  <c r="G60" i="31"/>
  <c r="G61" i="31"/>
  <c r="G62" i="31"/>
  <c r="V62" i="31" s="1"/>
  <c r="G63" i="31"/>
  <c r="G64" i="31"/>
  <c r="G65" i="31"/>
  <c r="G66" i="31"/>
  <c r="V66" i="31" s="1"/>
  <c r="G67" i="31"/>
  <c r="G68" i="31"/>
  <c r="G69" i="31"/>
  <c r="G70" i="31"/>
  <c r="V70" i="31" s="1"/>
  <c r="G71" i="31"/>
  <c r="G72" i="31"/>
  <c r="G73" i="31"/>
  <c r="G74" i="31"/>
  <c r="V74" i="31" s="1"/>
  <c r="G75" i="31"/>
  <c r="G76" i="31"/>
  <c r="G77" i="31"/>
  <c r="G78" i="31"/>
  <c r="V78" i="31" s="1"/>
  <c r="G79" i="31"/>
  <c r="G80" i="31"/>
  <c r="G81" i="31"/>
  <c r="G82" i="31"/>
  <c r="V82" i="31" s="1"/>
  <c r="G83" i="31"/>
  <c r="G84" i="31"/>
  <c r="G85" i="31"/>
  <c r="G86" i="31"/>
  <c r="G87" i="31"/>
  <c r="G88" i="31"/>
  <c r="G89" i="31"/>
  <c r="G90" i="31"/>
  <c r="V90" i="31" s="1"/>
  <c r="G91" i="31"/>
  <c r="G92" i="31"/>
  <c r="G93" i="31"/>
  <c r="G94" i="31"/>
  <c r="G95" i="31"/>
  <c r="G96" i="31"/>
  <c r="G97" i="31"/>
  <c r="G98" i="31"/>
  <c r="V98" i="31" s="1"/>
  <c r="G99" i="31"/>
  <c r="G100" i="31"/>
  <c r="G101" i="31"/>
  <c r="G102" i="31"/>
  <c r="V102" i="31" s="1"/>
  <c r="G103" i="31"/>
  <c r="G104" i="31"/>
  <c r="G105" i="31"/>
  <c r="G106" i="31"/>
  <c r="V106" i="31" s="1"/>
  <c r="G107" i="31"/>
  <c r="G108" i="31"/>
  <c r="G109" i="31"/>
  <c r="G110" i="31"/>
  <c r="V110" i="31" s="1"/>
  <c r="G111" i="31"/>
  <c r="G112" i="31"/>
  <c r="G113" i="31"/>
  <c r="G114" i="31"/>
  <c r="V114" i="31" s="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F104" i="31"/>
  <c r="F105" i="31"/>
  <c r="F106" i="31"/>
  <c r="F107" i="31"/>
  <c r="F108" i="31"/>
  <c r="F109" i="31"/>
  <c r="F110" i="31"/>
  <c r="F111" i="31"/>
  <c r="F112" i="31"/>
  <c r="F113" i="31"/>
  <c r="F114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J3" i="31"/>
  <c r="K3" i="31"/>
  <c r="L3" i="31"/>
  <c r="M3" i="31"/>
  <c r="E3" i="31"/>
  <c r="F3" i="31"/>
  <c r="G3" i="31"/>
  <c r="H3" i="31"/>
  <c r="I3" i="31"/>
  <c r="D4" i="31"/>
  <c r="V4" i="31" s="1"/>
  <c r="D5" i="31"/>
  <c r="D6" i="31"/>
  <c r="D7" i="31"/>
  <c r="D8" i="31"/>
  <c r="V8" i="31" s="1"/>
  <c r="D9" i="31"/>
  <c r="V9" i="31" s="1"/>
  <c r="D10" i="31"/>
  <c r="D11" i="31"/>
  <c r="D12" i="31"/>
  <c r="V12" i="31" s="1"/>
  <c r="D13" i="31"/>
  <c r="D14" i="31"/>
  <c r="D15" i="31"/>
  <c r="D16" i="31"/>
  <c r="D17" i="31"/>
  <c r="D18" i="31"/>
  <c r="D19" i="31"/>
  <c r="D20" i="31"/>
  <c r="V20" i="31" s="1"/>
  <c r="D21" i="31"/>
  <c r="V21" i="31" s="1"/>
  <c r="D22" i="31"/>
  <c r="D23" i="31"/>
  <c r="D24" i="31"/>
  <c r="V24" i="31" s="1"/>
  <c r="D25" i="31"/>
  <c r="V25" i="31" s="1"/>
  <c r="D26" i="31"/>
  <c r="D27" i="31"/>
  <c r="D28" i="31"/>
  <c r="V28" i="31" s="1"/>
  <c r="D29" i="31"/>
  <c r="D30" i="31"/>
  <c r="D31" i="31"/>
  <c r="D32" i="31"/>
  <c r="V32" i="31" s="1"/>
  <c r="D33" i="31"/>
  <c r="D34" i="31"/>
  <c r="D35" i="31"/>
  <c r="D36" i="31"/>
  <c r="V36" i="31" s="1"/>
  <c r="D37" i="31"/>
  <c r="D38" i="31"/>
  <c r="D39" i="31"/>
  <c r="D40" i="31"/>
  <c r="V40" i="31" s="1"/>
  <c r="D41" i="31"/>
  <c r="D42" i="31"/>
  <c r="D43" i="31"/>
  <c r="D44" i="31"/>
  <c r="D45" i="31"/>
  <c r="V45" i="31" s="1"/>
  <c r="D46" i="31"/>
  <c r="D47" i="31"/>
  <c r="D48" i="31"/>
  <c r="V48" i="31" s="1"/>
  <c r="D49" i="31"/>
  <c r="V49" i="31" s="1"/>
  <c r="D50" i="31"/>
  <c r="D51" i="31"/>
  <c r="D52" i="31"/>
  <c r="V52" i="31" s="1"/>
  <c r="D53" i="31"/>
  <c r="D54" i="31"/>
  <c r="D55" i="31"/>
  <c r="D56" i="31"/>
  <c r="V56" i="31" s="1"/>
  <c r="D57" i="31"/>
  <c r="D58" i="31"/>
  <c r="D59" i="31"/>
  <c r="D60" i="31"/>
  <c r="V60" i="31" s="1"/>
  <c r="D61" i="31"/>
  <c r="D62" i="31"/>
  <c r="D63" i="31"/>
  <c r="D64" i="31"/>
  <c r="V64" i="31" s="1"/>
  <c r="D65" i="31"/>
  <c r="D66" i="31"/>
  <c r="D67" i="31"/>
  <c r="D68" i="31"/>
  <c r="V68" i="31" s="1"/>
  <c r="D69" i="31"/>
  <c r="D70" i="31"/>
  <c r="D71" i="31"/>
  <c r="V71" i="31" s="1"/>
  <c r="D72" i="31"/>
  <c r="V72" i="31" s="1"/>
  <c r="D73" i="31"/>
  <c r="D74" i="31"/>
  <c r="D75" i="31"/>
  <c r="D76" i="31"/>
  <c r="D77" i="31"/>
  <c r="V77" i="31" s="1"/>
  <c r="D78" i="31"/>
  <c r="D79" i="31"/>
  <c r="D80" i="31"/>
  <c r="V80" i="31" s="1"/>
  <c r="D81" i="31"/>
  <c r="V81" i="31" s="1"/>
  <c r="D82" i="31"/>
  <c r="D83" i="31"/>
  <c r="D84" i="31"/>
  <c r="V84" i="31" s="1"/>
  <c r="D85" i="31"/>
  <c r="D86" i="31"/>
  <c r="D87" i="31"/>
  <c r="D88" i="31"/>
  <c r="V88" i="31" s="1"/>
  <c r="D89" i="31"/>
  <c r="D90" i="31"/>
  <c r="D91" i="31"/>
  <c r="D92" i="31"/>
  <c r="V92" i="31" s="1"/>
  <c r="D93" i="31"/>
  <c r="D94" i="31"/>
  <c r="D95" i="31"/>
  <c r="D96" i="31"/>
  <c r="V96" i="31" s="1"/>
  <c r="D97" i="31"/>
  <c r="V97" i="31" s="1"/>
  <c r="D98" i="31"/>
  <c r="D99" i="31"/>
  <c r="D100" i="31"/>
  <c r="V100" i="31" s="1"/>
  <c r="D101" i="31"/>
  <c r="D102" i="31"/>
  <c r="D103" i="31"/>
  <c r="D104" i="31"/>
  <c r="V104" i="31" s="1"/>
  <c r="D105" i="31"/>
  <c r="D106" i="31"/>
  <c r="D107" i="31"/>
  <c r="D108" i="31"/>
  <c r="V108" i="31" s="1"/>
  <c r="D109" i="31"/>
  <c r="D110" i="31"/>
  <c r="D111" i="31"/>
  <c r="D112" i="31"/>
  <c r="V112" i="31" s="1"/>
  <c r="D113" i="31"/>
  <c r="D114" i="31"/>
  <c r="D3" i="31"/>
  <c r="D116" i="31"/>
  <c r="J141" i="31" s="1"/>
  <c r="B116" i="31"/>
  <c r="V94" i="31"/>
  <c r="V86" i="31"/>
  <c r="V76" i="31"/>
  <c r="V44" i="31"/>
  <c r="V33" i="31"/>
  <c r="B25" i="31"/>
  <c r="B24" i="31"/>
  <c r="V16" i="31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57" i="30"/>
  <c r="M58" i="30"/>
  <c r="M59" i="30"/>
  <c r="M60" i="30"/>
  <c r="M61" i="30"/>
  <c r="M62" i="30"/>
  <c r="M63" i="30"/>
  <c r="M64" i="30"/>
  <c r="M65" i="30"/>
  <c r="M66" i="30"/>
  <c r="M67" i="30"/>
  <c r="M68" i="30"/>
  <c r="M69" i="30"/>
  <c r="M70" i="30"/>
  <c r="M71" i="30"/>
  <c r="M72" i="30"/>
  <c r="M73" i="30"/>
  <c r="M74" i="30"/>
  <c r="M75" i="30"/>
  <c r="M76" i="30"/>
  <c r="M77" i="30"/>
  <c r="M78" i="30"/>
  <c r="M79" i="30"/>
  <c r="M80" i="30"/>
  <c r="M81" i="30"/>
  <c r="M82" i="30"/>
  <c r="M83" i="30"/>
  <c r="M84" i="30"/>
  <c r="M85" i="30"/>
  <c r="M86" i="30"/>
  <c r="M87" i="30"/>
  <c r="M88" i="30"/>
  <c r="M89" i="30"/>
  <c r="M90" i="30"/>
  <c r="M91" i="30"/>
  <c r="M92" i="30"/>
  <c r="M93" i="30"/>
  <c r="M94" i="30"/>
  <c r="M94" i="32" s="1"/>
  <c r="M95" i="30"/>
  <c r="M96" i="30"/>
  <c r="M97" i="30"/>
  <c r="M98" i="30"/>
  <c r="M99" i="30"/>
  <c r="M100" i="30"/>
  <c r="M101" i="30"/>
  <c r="M102" i="30"/>
  <c r="M103" i="30"/>
  <c r="M104" i="30"/>
  <c r="M105" i="30"/>
  <c r="M106" i="30"/>
  <c r="M107" i="30"/>
  <c r="M108" i="30"/>
  <c r="M109" i="30"/>
  <c r="M110" i="30"/>
  <c r="M111" i="30"/>
  <c r="M112" i="30"/>
  <c r="M113" i="30"/>
  <c r="M114" i="30"/>
  <c r="L4" i="30"/>
  <c r="L5" i="30"/>
  <c r="L6" i="30"/>
  <c r="L7" i="30"/>
  <c r="L8" i="30"/>
  <c r="L9" i="30"/>
  <c r="L10" i="30"/>
  <c r="L11" i="30"/>
  <c r="L12" i="30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L50" i="30"/>
  <c r="L51" i="30"/>
  <c r="L52" i="30"/>
  <c r="L53" i="30"/>
  <c r="L54" i="30"/>
  <c r="L55" i="30"/>
  <c r="L56" i="30"/>
  <c r="L57" i="30"/>
  <c r="L58" i="30"/>
  <c r="L59" i="30"/>
  <c r="L60" i="30"/>
  <c r="L61" i="30"/>
  <c r="L62" i="30"/>
  <c r="L63" i="30"/>
  <c r="L64" i="30"/>
  <c r="L65" i="30"/>
  <c r="L66" i="30"/>
  <c r="L67" i="30"/>
  <c r="L68" i="30"/>
  <c r="L69" i="30"/>
  <c r="L70" i="30"/>
  <c r="L71" i="30"/>
  <c r="L72" i="30"/>
  <c r="L73" i="30"/>
  <c r="L74" i="30"/>
  <c r="L75" i="30"/>
  <c r="L76" i="30"/>
  <c r="L77" i="30"/>
  <c r="L78" i="30"/>
  <c r="L79" i="30"/>
  <c r="L80" i="30"/>
  <c r="L81" i="30"/>
  <c r="L82" i="30"/>
  <c r="L83" i="30"/>
  <c r="L84" i="30"/>
  <c r="L85" i="30"/>
  <c r="L86" i="30"/>
  <c r="L87" i="30"/>
  <c r="L88" i="30"/>
  <c r="L89" i="30"/>
  <c r="L90" i="30"/>
  <c r="L91" i="30"/>
  <c r="L92" i="30"/>
  <c r="L93" i="30"/>
  <c r="L94" i="30"/>
  <c r="L95" i="30"/>
  <c r="L96" i="30"/>
  <c r="L97" i="30"/>
  <c r="L98" i="30"/>
  <c r="L99" i="30"/>
  <c r="L100" i="30"/>
  <c r="L101" i="30"/>
  <c r="L102" i="30"/>
  <c r="L103" i="30"/>
  <c r="L104" i="30"/>
  <c r="L105" i="30"/>
  <c r="L106" i="30"/>
  <c r="L107" i="30"/>
  <c r="L108" i="30"/>
  <c r="L109" i="30"/>
  <c r="L110" i="30"/>
  <c r="L111" i="30"/>
  <c r="L112" i="30"/>
  <c r="L113" i="30"/>
  <c r="L114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98" i="30"/>
  <c r="K99" i="30"/>
  <c r="K100" i="30"/>
  <c r="K101" i="30"/>
  <c r="K102" i="30"/>
  <c r="K103" i="30"/>
  <c r="K104" i="30"/>
  <c r="K105" i="30"/>
  <c r="K106" i="30"/>
  <c r="K107" i="30"/>
  <c r="K108" i="30"/>
  <c r="K109" i="30"/>
  <c r="K110" i="30"/>
  <c r="K111" i="30"/>
  <c r="K112" i="30"/>
  <c r="K113" i="30"/>
  <c r="K114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69" i="32" s="1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2" i="30"/>
  <c r="J93" i="30"/>
  <c r="J94" i="30"/>
  <c r="J95" i="30"/>
  <c r="J96" i="30"/>
  <c r="J97" i="30"/>
  <c r="J98" i="30"/>
  <c r="J99" i="30"/>
  <c r="J100" i="30"/>
  <c r="J101" i="30"/>
  <c r="J102" i="30"/>
  <c r="J103" i="30"/>
  <c r="J104" i="30"/>
  <c r="J105" i="30"/>
  <c r="J106" i="30"/>
  <c r="J107" i="30"/>
  <c r="J108" i="30"/>
  <c r="J109" i="30"/>
  <c r="J110" i="30"/>
  <c r="J111" i="30"/>
  <c r="J112" i="30"/>
  <c r="J113" i="30"/>
  <c r="J114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102" i="30"/>
  <c r="I103" i="30"/>
  <c r="I104" i="30"/>
  <c r="I105" i="30"/>
  <c r="I106" i="30"/>
  <c r="I107" i="30"/>
  <c r="I108" i="30"/>
  <c r="I109" i="30"/>
  <c r="I110" i="30"/>
  <c r="I111" i="30"/>
  <c r="I112" i="30"/>
  <c r="I113" i="30"/>
  <c r="I114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102" i="30"/>
  <c r="H103" i="30"/>
  <c r="H104" i="30"/>
  <c r="H105" i="30"/>
  <c r="H106" i="30"/>
  <c r="H107" i="30"/>
  <c r="H108" i="30"/>
  <c r="H109" i="30"/>
  <c r="H110" i="30"/>
  <c r="H111" i="30"/>
  <c r="H112" i="30"/>
  <c r="H113" i="30"/>
  <c r="H114" i="30"/>
  <c r="G4" i="30"/>
  <c r="G5" i="30"/>
  <c r="G6" i="30"/>
  <c r="G7" i="30"/>
  <c r="G8" i="30"/>
  <c r="V8" i="30" s="1"/>
  <c r="G9" i="30"/>
  <c r="G10" i="30"/>
  <c r="G11" i="30"/>
  <c r="G12" i="30"/>
  <c r="V12" i="30" s="1"/>
  <c r="G13" i="30"/>
  <c r="G14" i="30"/>
  <c r="G15" i="30"/>
  <c r="G16" i="30"/>
  <c r="G17" i="30"/>
  <c r="G18" i="30"/>
  <c r="G19" i="30"/>
  <c r="G20" i="30"/>
  <c r="V20" i="30" s="1"/>
  <c r="G21" i="30"/>
  <c r="G22" i="30"/>
  <c r="G23" i="30"/>
  <c r="G24" i="30"/>
  <c r="V24" i="30" s="1"/>
  <c r="G25" i="30"/>
  <c r="G26" i="30"/>
  <c r="G27" i="30"/>
  <c r="G28" i="30"/>
  <c r="G29" i="30"/>
  <c r="G30" i="30"/>
  <c r="G31" i="30"/>
  <c r="G32" i="30"/>
  <c r="V32" i="30" s="1"/>
  <c r="G33" i="30"/>
  <c r="G34" i="30"/>
  <c r="G35" i="30"/>
  <c r="G36" i="30"/>
  <c r="V36" i="30" s="1"/>
  <c r="G37" i="30"/>
  <c r="G38" i="30"/>
  <c r="G39" i="30"/>
  <c r="G40" i="30"/>
  <c r="G41" i="30"/>
  <c r="G42" i="30"/>
  <c r="G43" i="30"/>
  <c r="G44" i="30"/>
  <c r="V44" i="30" s="1"/>
  <c r="G45" i="30"/>
  <c r="G46" i="30"/>
  <c r="G47" i="30"/>
  <c r="G48" i="30"/>
  <c r="G49" i="30"/>
  <c r="G50" i="30"/>
  <c r="G51" i="30"/>
  <c r="G52" i="30"/>
  <c r="V52" i="30" s="1"/>
  <c r="G53" i="30"/>
  <c r="G54" i="30"/>
  <c r="G55" i="30"/>
  <c r="G56" i="30"/>
  <c r="V56" i="30" s="1"/>
  <c r="G57" i="30"/>
  <c r="G58" i="30"/>
  <c r="G59" i="30"/>
  <c r="G60" i="30"/>
  <c r="V60" i="30" s="1"/>
  <c r="G61" i="30"/>
  <c r="G62" i="30"/>
  <c r="G63" i="30"/>
  <c r="G64" i="30"/>
  <c r="V64" i="30" s="1"/>
  <c r="G65" i="30"/>
  <c r="G66" i="30"/>
  <c r="G67" i="30"/>
  <c r="G68" i="30"/>
  <c r="G69" i="30"/>
  <c r="G70" i="30"/>
  <c r="G71" i="30"/>
  <c r="G72" i="30"/>
  <c r="V72" i="30" s="1"/>
  <c r="G73" i="30"/>
  <c r="G74" i="30"/>
  <c r="G75" i="30"/>
  <c r="G76" i="30"/>
  <c r="G77" i="30"/>
  <c r="G78" i="30"/>
  <c r="G79" i="30"/>
  <c r="G80" i="30"/>
  <c r="V80" i="30" s="1"/>
  <c r="G81" i="30"/>
  <c r="G82" i="30"/>
  <c r="G83" i="30"/>
  <c r="G84" i="30"/>
  <c r="G85" i="30"/>
  <c r="G86" i="30"/>
  <c r="G87" i="30"/>
  <c r="G88" i="30"/>
  <c r="V88" i="30" s="1"/>
  <c r="G89" i="30"/>
  <c r="G90" i="30"/>
  <c r="G91" i="30"/>
  <c r="G92" i="30"/>
  <c r="V92" i="30" s="1"/>
  <c r="G93" i="30"/>
  <c r="G94" i="30"/>
  <c r="G95" i="30"/>
  <c r="G96" i="30"/>
  <c r="G97" i="30"/>
  <c r="G98" i="30"/>
  <c r="G99" i="30"/>
  <c r="G100" i="30"/>
  <c r="V100" i="30" s="1"/>
  <c r="G101" i="30"/>
  <c r="G102" i="30"/>
  <c r="G103" i="30"/>
  <c r="G104" i="30"/>
  <c r="V104" i="30" s="1"/>
  <c r="G105" i="30"/>
  <c r="G106" i="30"/>
  <c r="G107" i="30"/>
  <c r="G108" i="30"/>
  <c r="V108" i="30" s="1"/>
  <c r="G109" i="30"/>
  <c r="G110" i="30"/>
  <c r="G111" i="30"/>
  <c r="G112" i="30"/>
  <c r="G113" i="30"/>
  <c r="G114" i="30"/>
  <c r="F4" i="30"/>
  <c r="F5" i="30"/>
  <c r="V5" i="30" s="1"/>
  <c r="F6" i="30"/>
  <c r="F7" i="30"/>
  <c r="F8" i="30"/>
  <c r="F9" i="30"/>
  <c r="V9" i="30" s="1"/>
  <c r="F10" i="30"/>
  <c r="F11" i="30"/>
  <c r="F12" i="30"/>
  <c r="F13" i="30"/>
  <c r="V13" i="30" s="1"/>
  <c r="F14" i="30"/>
  <c r="F15" i="30"/>
  <c r="F16" i="30"/>
  <c r="F17" i="30"/>
  <c r="V17" i="30" s="1"/>
  <c r="F18" i="30"/>
  <c r="F19" i="30"/>
  <c r="F20" i="30"/>
  <c r="F21" i="30"/>
  <c r="V21" i="30" s="1"/>
  <c r="F22" i="30"/>
  <c r="F23" i="30"/>
  <c r="F24" i="30"/>
  <c r="F25" i="30"/>
  <c r="F25" i="32" s="1"/>
  <c r="F26" i="30"/>
  <c r="F27" i="30"/>
  <c r="F28" i="30"/>
  <c r="F29" i="30"/>
  <c r="V29" i="30" s="1"/>
  <c r="F30" i="30"/>
  <c r="F31" i="30"/>
  <c r="F32" i="30"/>
  <c r="F33" i="30"/>
  <c r="V33" i="30" s="1"/>
  <c r="F34" i="30"/>
  <c r="F35" i="30"/>
  <c r="F36" i="30"/>
  <c r="F37" i="30"/>
  <c r="F38" i="30"/>
  <c r="F39" i="30"/>
  <c r="F40" i="30"/>
  <c r="F41" i="30"/>
  <c r="V41" i="30" s="1"/>
  <c r="F42" i="30"/>
  <c r="F43" i="30"/>
  <c r="F44" i="30"/>
  <c r="F45" i="30"/>
  <c r="V45" i="30" s="1"/>
  <c r="F46" i="30"/>
  <c r="F47" i="30"/>
  <c r="F48" i="30"/>
  <c r="F49" i="30"/>
  <c r="V49" i="30" s="1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V65" i="30" s="1"/>
  <c r="F66" i="30"/>
  <c r="F67" i="30"/>
  <c r="F68" i="30"/>
  <c r="F69" i="30"/>
  <c r="V69" i="30" s="1"/>
  <c r="F70" i="30"/>
  <c r="F71" i="30"/>
  <c r="F72" i="30"/>
  <c r="F73" i="30"/>
  <c r="V73" i="30" s="1"/>
  <c r="F74" i="30"/>
  <c r="F75" i="30"/>
  <c r="F76" i="30"/>
  <c r="F77" i="30"/>
  <c r="V77" i="30" s="1"/>
  <c r="F78" i="30"/>
  <c r="F79" i="30"/>
  <c r="F80" i="30"/>
  <c r="F81" i="30"/>
  <c r="V81" i="30" s="1"/>
  <c r="F82" i="30"/>
  <c r="F83" i="30"/>
  <c r="F84" i="30"/>
  <c r="F85" i="30"/>
  <c r="V85" i="30" s="1"/>
  <c r="F86" i="30"/>
  <c r="F87" i="30"/>
  <c r="F88" i="30"/>
  <c r="F89" i="30"/>
  <c r="F90" i="30"/>
  <c r="F91" i="30"/>
  <c r="F92" i="30"/>
  <c r="F93" i="30"/>
  <c r="V93" i="30" s="1"/>
  <c r="F94" i="30"/>
  <c r="F95" i="30"/>
  <c r="F96" i="30"/>
  <c r="F97" i="30"/>
  <c r="V97" i="30" s="1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V109" i="30" s="1"/>
  <c r="F110" i="30"/>
  <c r="F111" i="30"/>
  <c r="F112" i="30"/>
  <c r="F113" i="30"/>
  <c r="F114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0" i="32" s="1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3" i="30"/>
  <c r="F3" i="30"/>
  <c r="G3" i="30"/>
  <c r="H3" i="30"/>
  <c r="I3" i="30"/>
  <c r="J3" i="30"/>
  <c r="K3" i="30"/>
  <c r="L3" i="30"/>
  <c r="M3" i="30"/>
  <c r="D4" i="30"/>
  <c r="D5" i="30"/>
  <c r="D6" i="30"/>
  <c r="D7" i="30"/>
  <c r="D8" i="30"/>
  <c r="D9" i="30"/>
  <c r="D10" i="30"/>
  <c r="V10" i="30" s="1"/>
  <c r="D11" i="30"/>
  <c r="D12" i="30"/>
  <c r="D13" i="30"/>
  <c r="D14" i="30"/>
  <c r="V14" i="30" s="1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V34" i="30" s="1"/>
  <c r="D35" i="30"/>
  <c r="D36" i="30"/>
  <c r="D37" i="30"/>
  <c r="D38" i="30"/>
  <c r="V38" i="30" s="1"/>
  <c r="D39" i="30"/>
  <c r="D40" i="30"/>
  <c r="D41" i="30"/>
  <c r="D42" i="30"/>
  <c r="D43" i="30"/>
  <c r="D44" i="30"/>
  <c r="D45" i="30"/>
  <c r="D46" i="30"/>
  <c r="D47" i="30"/>
  <c r="D48" i="30"/>
  <c r="D49" i="30"/>
  <c r="D50" i="30"/>
  <c r="V50" i="30" s="1"/>
  <c r="D51" i="30"/>
  <c r="D52" i="30"/>
  <c r="D53" i="30"/>
  <c r="D54" i="30"/>
  <c r="D55" i="30"/>
  <c r="D56" i="30"/>
  <c r="D57" i="30"/>
  <c r="D58" i="30"/>
  <c r="D59" i="30"/>
  <c r="D60" i="30"/>
  <c r="D61" i="30"/>
  <c r="D62" i="30"/>
  <c r="V62" i="30" s="1"/>
  <c r="D63" i="30"/>
  <c r="D64" i="30"/>
  <c r="D65" i="30"/>
  <c r="D66" i="30"/>
  <c r="D66" i="32" s="1"/>
  <c r="D67" i="30"/>
  <c r="D68" i="30"/>
  <c r="D69" i="30"/>
  <c r="D70" i="30"/>
  <c r="D71" i="30"/>
  <c r="V71" i="30" s="1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V94" i="30" s="1"/>
  <c r="D95" i="30"/>
  <c r="D96" i="30"/>
  <c r="D97" i="30"/>
  <c r="D98" i="30"/>
  <c r="V98" i="30" s="1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3" i="30"/>
  <c r="F137" i="30"/>
  <c r="R130" i="30"/>
  <c r="S124" i="30"/>
  <c r="G123" i="30"/>
  <c r="C122" i="30"/>
  <c r="D116" i="30"/>
  <c r="J141" i="30" s="1"/>
  <c r="B116" i="30"/>
  <c r="V86" i="30"/>
  <c r="V57" i="30"/>
  <c r="V48" i="30"/>
  <c r="V37" i="30"/>
  <c r="V25" i="30"/>
  <c r="B25" i="30"/>
  <c r="B24" i="30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M66" i="29"/>
  <c r="M67" i="29"/>
  <c r="M68" i="29"/>
  <c r="M69" i="29"/>
  <c r="M70" i="29"/>
  <c r="M71" i="29"/>
  <c r="M72" i="29"/>
  <c r="M73" i="29"/>
  <c r="M74" i="29"/>
  <c r="M75" i="29"/>
  <c r="M76" i="29"/>
  <c r="M77" i="29"/>
  <c r="M78" i="29"/>
  <c r="M79" i="29"/>
  <c r="M80" i="29"/>
  <c r="M81" i="29"/>
  <c r="M82" i="29"/>
  <c r="M83" i="29"/>
  <c r="M84" i="29"/>
  <c r="M85" i="29"/>
  <c r="M86" i="29"/>
  <c r="M87" i="29"/>
  <c r="M88" i="29"/>
  <c r="M89" i="29"/>
  <c r="M90" i="29"/>
  <c r="M91" i="29"/>
  <c r="M92" i="29"/>
  <c r="M93" i="29"/>
  <c r="M94" i="29"/>
  <c r="M95" i="29"/>
  <c r="M96" i="29"/>
  <c r="M97" i="29"/>
  <c r="M98" i="29"/>
  <c r="M99" i="29"/>
  <c r="M100" i="29"/>
  <c r="M101" i="29"/>
  <c r="M102" i="29"/>
  <c r="M103" i="29"/>
  <c r="M104" i="29"/>
  <c r="M105" i="29"/>
  <c r="M106" i="29"/>
  <c r="M107" i="29"/>
  <c r="M108" i="29"/>
  <c r="M109" i="29"/>
  <c r="M110" i="29"/>
  <c r="M111" i="29"/>
  <c r="M112" i="29"/>
  <c r="M113" i="29"/>
  <c r="M114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L96" i="29"/>
  <c r="L97" i="29"/>
  <c r="L98" i="29"/>
  <c r="L99" i="29"/>
  <c r="L100" i="29"/>
  <c r="L101" i="29"/>
  <c r="L102" i="29"/>
  <c r="L103" i="29"/>
  <c r="L104" i="29"/>
  <c r="L105" i="29"/>
  <c r="L106" i="29"/>
  <c r="L107" i="29"/>
  <c r="L108" i="29"/>
  <c r="L109" i="29"/>
  <c r="L110" i="29"/>
  <c r="L111" i="29"/>
  <c r="L112" i="29"/>
  <c r="L113" i="29"/>
  <c r="L114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J66" i="29"/>
  <c r="J67" i="29"/>
  <c r="J68" i="29"/>
  <c r="J69" i="29"/>
  <c r="J70" i="29"/>
  <c r="J71" i="29"/>
  <c r="J72" i="29"/>
  <c r="J73" i="29"/>
  <c r="J74" i="29"/>
  <c r="J75" i="29"/>
  <c r="J76" i="29"/>
  <c r="J77" i="29"/>
  <c r="J78" i="29"/>
  <c r="J79" i="29"/>
  <c r="J80" i="29"/>
  <c r="J81" i="29"/>
  <c r="J82" i="29"/>
  <c r="J83" i="29"/>
  <c r="J84" i="29"/>
  <c r="J85" i="29"/>
  <c r="J86" i="29"/>
  <c r="J87" i="29"/>
  <c r="J88" i="29"/>
  <c r="J89" i="29"/>
  <c r="J90" i="29"/>
  <c r="J91" i="29"/>
  <c r="J92" i="29"/>
  <c r="J93" i="29"/>
  <c r="J94" i="29"/>
  <c r="J95" i="29"/>
  <c r="J96" i="29"/>
  <c r="J97" i="29"/>
  <c r="J98" i="29"/>
  <c r="J99" i="29"/>
  <c r="J100" i="29"/>
  <c r="J101" i="29"/>
  <c r="J101" i="32" s="1"/>
  <c r="J102" i="29"/>
  <c r="J103" i="29"/>
  <c r="J104" i="29"/>
  <c r="J105" i="29"/>
  <c r="J106" i="29"/>
  <c r="J107" i="29"/>
  <c r="J108" i="29"/>
  <c r="J109" i="29"/>
  <c r="J110" i="29"/>
  <c r="J111" i="29"/>
  <c r="J112" i="29"/>
  <c r="J113" i="29"/>
  <c r="J114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V22" i="29" s="1"/>
  <c r="H23" i="29"/>
  <c r="H24" i="29"/>
  <c r="H25" i="29"/>
  <c r="H26" i="29"/>
  <c r="V26" i="29" s="1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V58" i="29" s="1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102" i="29"/>
  <c r="H103" i="29"/>
  <c r="H104" i="29"/>
  <c r="H105" i="29"/>
  <c r="H106" i="29"/>
  <c r="H107" i="29"/>
  <c r="H108" i="29"/>
  <c r="H109" i="29"/>
  <c r="H110" i="29"/>
  <c r="H111" i="29"/>
  <c r="H112" i="29"/>
  <c r="H113" i="29"/>
  <c r="H114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F4" i="29"/>
  <c r="V4" i="29" s="1"/>
  <c r="F5" i="29"/>
  <c r="F6" i="29"/>
  <c r="F7" i="29"/>
  <c r="F8" i="29"/>
  <c r="V8" i="29" s="1"/>
  <c r="F9" i="29"/>
  <c r="F10" i="29"/>
  <c r="F11" i="29"/>
  <c r="F12" i="29"/>
  <c r="V12" i="29" s="1"/>
  <c r="F13" i="29"/>
  <c r="F14" i="29"/>
  <c r="F15" i="29"/>
  <c r="F16" i="29"/>
  <c r="F17" i="29"/>
  <c r="F18" i="29"/>
  <c r="F19" i="29"/>
  <c r="F20" i="29"/>
  <c r="V20" i="29" s="1"/>
  <c r="F21" i="29"/>
  <c r="F22" i="29"/>
  <c r="F23" i="29"/>
  <c r="F24" i="29"/>
  <c r="V24" i="29" s="1"/>
  <c r="F25" i="29"/>
  <c r="F26" i="29"/>
  <c r="F27" i="29"/>
  <c r="F28" i="29"/>
  <c r="V28" i="29" s="1"/>
  <c r="F29" i="29"/>
  <c r="F30" i="29"/>
  <c r="F31" i="29"/>
  <c r="F32" i="29"/>
  <c r="F33" i="29"/>
  <c r="F34" i="29"/>
  <c r="F35" i="29"/>
  <c r="F36" i="29"/>
  <c r="V36" i="29" s="1"/>
  <c r="F37" i="29"/>
  <c r="F38" i="29"/>
  <c r="F39" i="29"/>
  <c r="F40" i="29"/>
  <c r="F41" i="29"/>
  <c r="F42" i="29"/>
  <c r="F43" i="29"/>
  <c r="F44" i="29"/>
  <c r="V44" i="29" s="1"/>
  <c r="F45" i="29"/>
  <c r="F46" i="29"/>
  <c r="F47" i="29"/>
  <c r="F48" i="29"/>
  <c r="V48" i="29" s="1"/>
  <c r="F49" i="29"/>
  <c r="F50" i="29"/>
  <c r="F51" i="29"/>
  <c r="F52" i="29"/>
  <c r="F53" i="29"/>
  <c r="F54" i="29"/>
  <c r="F55" i="29"/>
  <c r="F56" i="29"/>
  <c r="F57" i="29"/>
  <c r="F57" i="32" s="1"/>
  <c r="F58" i="29"/>
  <c r="F59" i="29"/>
  <c r="F60" i="29"/>
  <c r="V60" i="29" s="1"/>
  <c r="F61" i="29"/>
  <c r="F62" i="29"/>
  <c r="F63" i="29"/>
  <c r="F64" i="29"/>
  <c r="F65" i="29"/>
  <c r="F66" i="29"/>
  <c r="F67" i="29"/>
  <c r="F68" i="29"/>
  <c r="V68" i="29" s="1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83" i="29"/>
  <c r="F84" i="29"/>
  <c r="V84" i="29" s="1"/>
  <c r="F85" i="29"/>
  <c r="F86" i="29"/>
  <c r="F87" i="29"/>
  <c r="F88" i="29"/>
  <c r="F89" i="29"/>
  <c r="F89" i="32" s="1"/>
  <c r="F90" i="29"/>
  <c r="F91" i="29"/>
  <c r="F92" i="29"/>
  <c r="F93" i="29"/>
  <c r="F94" i="29"/>
  <c r="F95" i="29"/>
  <c r="F96" i="29"/>
  <c r="F97" i="29"/>
  <c r="F98" i="29"/>
  <c r="F99" i="29"/>
  <c r="F100" i="29"/>
  <c r="V100" i="29" s="1"/>
  <c r="F101" i="29"/>
  <c r="F102" i="29"/>
  <c r="F103" i="29"/>
  <c r="F104" i="29"/>
  <c r="V104" i="29" s="1"/>
  <c r="F105" i="29"/>
  <c r="F106" i="29"/>
  <c r="F107" i="29"/>
  <c r="F108" i="29"/>
  <c r="V108" i="29" s="1"/>
  <c r="F109" i="29"/>
  <c r="F110" i="29"/>
  <c r="F111" i="29"/>
  <c r="F112" i="29"/>
  <c r="F113" i="29"/>
  <c r="F114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2" i="32" s="1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4" i="32" s="1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4" i="32" s="1"/>
  <c r="E3" i="29"/>
  <c r="F3" i="29"/>
  <c r="G3" i="29"/>
  <c r="H3" i="29"/>
  <c r="I3" i="29"/>
  <c r="J3" i="29"/>
  <c r="K3" i="29"/>
  <c r="L3" i="29"/>
  <c r="M3" i="29"/>
  <c r="D4" i="29"/>
  <c r="D5" i="29"/>
  <c r="V5" i="29" s="1"/>
  <c r="D6" i="29"/>
  <c r="D7" i="29"/>
  <c r="D8" i="29"/>
  <c r="D9" i="29"/>
  <c r="V9" i="29" s="1"/>
  <c r="D10" i="29"/>
  <c r="D11" i="29"/>
  <c r="D12" i="29"/>
  <c r="D13" i="29"/>
  <c r="D14" i="29"/>
  <c r="D15" i="29"/>
  <c r="D16" i="29"/>
  <c r="V16" i="29" s="1"/>
  <c r="D17" i="29"/>
  <c r="D18" i="29"/>
  <c r="D18" i="32" s="1"/>
  <c r="D19" i="29"/>
  <c r="D20" i="29"/>
  <c r="D21" i="29"/>
  <c r="V21" i="29" s="1"/>
  <c r="D22" i="29"/>
  <c r="D23" i="29"/>
  <c r="D24" i="29"/>
  <c r="D25" i="29"/>
  <c r="V25" i="29" s="1"/>
  <c r="D26" i="29"/>
  <c r="D26" i="32" s="1"/>
  <c r="D27" i="29"/>
  <c r="D28" i="29"/>
  <c r="D29" i="29"/>
  <c r="V29" i="29" s="1"/>
  <c r="D30" i="29"/>
  <c r="D31" i="29"/>
  <c r="D32" i="29"/>
  <c r="D33" i="29"/>
  <c r="V33" i="29" s="1"/>
  <c r="D34" i="29"/>
  <c r="D35" i="29"/>
  <c r="D36" i="29"/>
  <c r="D37" i="29"/>
  <c r="V37" i="29" s="1"/>
  <c r="D38" i="29"/>
  <c r="D39" i="29"/>
  <c r="D40" i="29"/>
  <c r="V40" i="29" s="1"/>
  <c r="D41" i="29"/>
  <c r="D42" i="29"/>
  <c r="D42" i="32" s="1"/>
  <c r="D43" i="29"/>
  <c r="D44" i="29"/>
  <c r="D45" i="29"/>
  <c r="V45" i="29" s="1"/>
  <c r="D46" i="29"/>
  <c r="D47" i="29"/>
  <c r="V47" i="29" s="1"/>
  <c r="D48" i="29"/>
  <c r="D49" i="29"/>
  <c r="V49" i="29" s="1"/>
  <c r="D50" i="29"/>
  <c r="D51" i="29"/>
  <c r="D52" i="29"/>
  <c r="D53" i="29"/>
  <c r="D54" i="29"/>
  <c r="D55" i="29"/>
  <c r="D56" i="29"/>
  <c r="V56" i="29" s="1"/>
  <c r="D57" i="29"/>
  <c r="V57" i="29" s="1"/>
  <c r="D58" i="29"/>
  <c r="D58" i="32" s="1"/>
  <c r="D59" i="29"/>
  <c r="D60" i="29"/>
  <c r="D61" i="29"/>
  <c r="V61" i="29" s="1"/>
  <c r="D62" i="29"/>
  <c r="D63" i="29"/>
  <c r="D64" i="29"/>
  <c r="D65" i="29"/>
  <c r="V65" i="29" s="1"/>
  <c r="D66" i="29"/>
  <c r="D67" i="29"/>
  <c r="D68" i="29"/>
  <c r="D69" i="29"/>
  <c r="V69" i="29" s="1"/>
  <c r="D70" i="29"/>
  <c r="V70" i="29" s="1"/>
  <c r="D71" i="29"/>
  <c r="D72" i="29"/>
  <c r="V72" i="29" s="1"/>
  <c r="D73" i="29"/>
  <c r="D74" i="29"/>
  <c r="D74" i="32" s="1"/>
  <c r="D75" i="29"/>
  <c r="D76" i="29"/>
  <c r="D77" i="29"/>
  <c r="V77" i="29" s="1"/>
  <c r="D78" i="29"/>
  <c r="D79" i="29"/>
  <c r="D80" i="29"/>
  <c r="V80" i="29" s="1"/>
  <c r="D81" i="29"/>
  <c r="V81" i="29" s="1"/>
  <c r="D82" i="29"/>
  <c r="D82" i="32" s="1"/>
  <c r="D83" i="29"/>
  <c r="D84" i="29"/>
  <c r="D85" i="29"/>
  <c r="V85" i="29" s="1"/>
  <c r="D86" i="29"/>
  <c r="D87" i="29"/>
  <c r="D88" i="29"/>
  <c r="V88" i="29" s="1"/>
  <c r="D89" i="29"/>
  <c r="D90" i="29"/>
  <c r="D90" i="32" s="1"/>
  <c r="D91" i="29"/>
  <c r="D92" i="29"/>
  <c r="D93" i="29"/>
  <c r="V93" i="29" s="1"/>
  <c r="D94" i="29"/>
  <c r="D95" i="29"/>
  <c r="D96" i="29"/>
  <c r="V96" i="29" s="1"/>
  <c r="D97" i="29"/>
  <c r="D98" i="29"/>
  <c r="D99" i="29"/>
  <c r="D100" i="29"/>
  <c r="D101" i="29"/>
  <c r="D102" i="29"/>
  <c r="D103" i="29"/>
  <c r="D104" i="29"/>
  <c r="D105" i="29"/>
  <c r="D106" i="29"/>
  <c r="D106" i="32" s="1"/>
  <c r="D107" i="29"/>
  <c r="D108" i="29"/>
  <c r="D109" i="29"/>
  <c r="D110" i="29"/>
  <c r="D111" i="29"/>
  <c r="D112" i="29"/>
  <c r="V112" i="29" s="1"/>
  <c r="D113" i="29"/>
  <c r="D114" i="29"/>
  <c r="D114" i="32" s="1"/>
  <c r="D3" i="29"/>
  <c r="D116" i="29"/>
  <c r="B116" i="29"/>
  <c r="V92" i="29"/>
  <c r="V89" i="29"/>
  <c r="V76" i="29"/>
  <c r="V73" i="29"/>
  <c r="V64" i="29"/>
  <c r="V62" i="29"/>
  <c r="V53" i="29"/>
  <c r="V52" i="29"/>
  <c r="V46" i="29"/>
  <c r="V42" i="29"/>
  <c r="V41" i="29"/>
  <c r="V32" i="29"/>
  <c r="V30" i="29"/>
  <c r="B25" i="29"/>
  <c r="B24" i="29"/>
  <c r="V18" i="29"/>
  <c r="V17" i="29"/>
  <c r="V13" i="29"/>
  <c r="V6" i="29"/>
  <c r="M4" i="28"/>
  <c r="M4" i="32" s="1"/>
  <c r="M5" i="28"/>
  <c r="M5" i="32" s="1"/>
  <c r="M6" i="28"/>
  <c r="M7" i="28"/>
  <c r="M7" i="32" s="1"/>
  <c r="M8" i="28"/>
  <c r="M8" i="32" s="1"/>
  <c r="M9" i="28"/>
  <c r="M9" i="32" s="1"/>
  <c r="M10" i="28"/>
  <c r="M11" i="28"/>
  <c r="M11" i="32" s="1"/>
  <c r="M12" i="28"/>
  <c r="M12" i="32" s="1"/>
  <c r="M13" i="28"/>
  <c r="M13" i="32" s="1"/>
  <c r="M14" i="28"/>
  <c r="M15" i="28"/>
  <c r="M15" i="32" s="1"/>
  <c r="M16" i="28"/>
  <c r="M16" i="32" s="1"/>
  <c r="M17" i="28"/>
  <c r="M17" i="32" s="1"/>
  <c r="M18" i="28"/>
  <c r="M19" i="28"/>
  <c r="M19" i="32" s="1"/>
  <c r="M20" i="28"/>
  <c r="M20" i="32" s="1"/>
  <c r="M21" i="28"/>
  <c r="M21" i="32" s="1"/>
  <c r="M22" i="28"/>
  <c r="M23" i="28"/>
  <c r="M23" i="32" s="1"/>
  <c r="M24" i="28"/>
  <c r="M24" i="32" s="1"/>
  <c r="M25" i="28"/>
  <c r="M25" i="32" s="1"/>
  <c r="M26" i="28"/>
  <c r="M27" i="28"/>
  <c r="M27" i="32" s="1"/>
  <c r="M28" i="28"/>
  <c r="M28" i="32" s="1"/>
  <c r="M29" i="28"/>
  <c r="M29" i="32" s="1"/>
  <c r="M30" i="28"/>
  <c r="M31" i="28"/>
  <c r="M31" i="32" s="1"/>
  <c r="M32" i="28"/>
  <c r="M32" i="32" s="1"/>
  <c r="M33" i="28"/>
  <c r="M33" i="32" s="1"/>
  <c r="M34" i="28"/>
  <c r="M35" i="28"/>
  <c r="M35" i="32" s="1"/>
  <c r="M36" i="28"/>
  <c r="M36" i="32" s="1"/>
  <c r="M37" i="28"/>
  <c r="M37" i="32" s="1"/>
  <c r="M38" i="28"/>
  <c r="M39" i="28"/>
  <c r="M39" i="32" s="1"/>
  <c r="M40" i="28"/>
  <c r="M40" i="32" s="1"/>
  <c r="M41" i="28"/>
  <c r="M41" i="32" s="1"/>
  <c r="M42" i="28"/>
  <c r="M43" i="28"/>
  <c r="M43" i="32" s="1"/>
  <c r="M44" i="28"/>
  <c r="M44" i="32" s="1"/>
  <c r="M45" i="28"/>
  <c r="M45" i="32" s="1"/>
  <c r="M46" i="28"/>
  <c r="M47" i="28"/>
  <c r="M47" i="32" s="1"/>
  <c r="M48" i="28"/>
  <c r="M48" i="32" s="1"/>
  <c r="M49" i="28"/>
  <c r="M49" i="32" s="1"/>
  <c r="M50" i="28"/>
  <c r="M51" i="28"/>
  <c r="M51" i="32" s="1"/>
  <c r="M52" i="28"/>
  <c r="M52" i="32" s="1"/>
  <c r="M53" i="28"/>
  <c r="M53" i="32" s="1"/>
  <c r="M54" i="28"/>
  <c r="M55" i="28"/>
  <c r="M55" i="32" s="1"/>
  <c r="M56" i="28"/>
  <c r="M56" i="32" s="1"/>
  <c r="M57" i="28"/>
  <c r="M57" i="32" s="1"/>
  <c r="M58" i="28"/>
  <c r="M59" i="28"/>
  <c r="M59" i="32" s="1"/>
  <c r="M60" i="28"/>
  <c r="M60" i="32" s="1"/>
  <c r="M61" i="28"/>
  <c r="M61" i="32" s="1"/>
  <c r="M62" i="28"/>
  <c r="M63" i="28"/>
  <c r="M63" i="32" s="1"/>
  <c r="M64" i="28"/>
  <c r="M64" i="32" s="1"/>
  <c r="M65" i="28"/>
  <c r="M65" i="32" s="1"/>
  <c r="M66" i="28"/>
  <c r="M67" i="28"/>
  <c r="M67" i="32" s="1"/>
  <c r="M68" i="28"/>
  <c r="M68" i="32" s="1"/>
  <c r="M69" i="28"/>
  <c r="M69" i="32" s="1"/>
  <c r="M70" i="28"/>
  <c r="M71" i="28"/>
  <c r="M71" i="32" s="1"/>
  <c r="M72" i="28"/>
  <c r="M72" i="32" s="1"/>
  <c r="M73" i="28"/>
  <c r="M73" i="32" s="1"/>
  <c r="M74" i="28"/>
  <c r="M75" i="28"/>
  <c r="M75" i="32" s="1"/>
  <c r="M76" i="28"/>
  <c r="M76" i="32" s="1"/>
  <c r="M77" i="28"/>
  <c r="M77" i="32" s="1"/>
  <c r="M78" i="28"/>
  <c r="M79" i="28"/>
  <c r="M79" i="32" s="1"/>
  <c r="M80" i="28"/>
  <c r="M80" i="32" s="1"/>
  <c r="M81" i="28"/>
  <c r="M81" i="32" s="1"/>
  <c r="M82" i="28"/>
  <c r="M83" i="28"/>
  <c r="M83" i="32" s="1"/>
  <c r="M84" i="28"/>
  <c r="M84" i="32" s="1"/>
  <c r="M85" i="28"/>
  <c r="M85" i="32" s="1"/>
  <c r="M86" i="28"/>
  <c r="M87" i="28"/>
  <c r="M87" i="32" s="1"/>
  <c r="M88" i="28"/>
  <c r="M88" i="32" s="1"/>
  <c r="M89" i="28"/>
  <c r="M89" i="32" s="1"/>
  <c r="M90" i="28"/>
  <c r="M91" i="28"/>
  <c r="M91" i="32" s="1"/>
  <c r="M92" i="28"/>
  <c r="M92" i="32" s="1"/>
  <c r="M93" i="28"/>
  <c r="M93" i="32" s="1"/>
  <c r="M94" i="28"/>
  <c r="M95" i="28"/>
  <c r="M95" i="32" s="1"/>
  <c r="M96" i="28"/>
  <c r="M96" i="32" s="1"/>
  <c r="M97" i="28"/>
  <c r="M97" i="32" s="1"/>
  <c r="M98" i="28"/>
  <c r="M99" i="28"/>
  <c r="M99" i="32" s="1"/>
  <c r="M100" i="28"/>
  <c r="M100" i="32" s="1"/>
  <c r="M101" i="28"/>
  <c r="M101" i="32" s="1"/>
  <c r="M102" i="28"/>
  <c r="M103" i="28"/>
  <c r="M103" i="32" s="1"/>
  <c r="M104" i="28"/>
  <c r="M104" i="32" s="1"/>
  <c r="M105" i="28"/>
  <c r="M105" i="32" s="1"/>
  <c r="M106" i="28"/>
  <c r="M107" i="28"/>
  <c r="M107" i="32" s="1"/>
  <c r="M108" i="28"/>
  <c r="M108" i="32" s="1"/>
  <c r="M109" i="28"/>
  <c r="M109" i="32" s="1"/>
  <c r="M110" i="28"/>
  <c r="M111" i="28"/>
  <c r="M111" i="32" s="1"/>
  <c r="M112" i="28"/>
  <c r="M112" i="32" s="1"/>
  <c r="M113" i="28"/>
  <c r="M113" i="32" s="1"/>
  <c r="M114" i="28"/>
  <c r="L4" i="28"/>
  <c r="L4" i="32" s="1"/>
  <c r="L5" i="28"/>
  <c r="L5" i="32" s="1"/>
  <c r="L6" i="28"/>
  <c r="L6" i="32" s="1"/>
  <c r="L7" i="28"/>
  <c r="L8" i="28"/>
  <c r="L8" i="32" s="1"/>
  <c r="L9" i="28"/>
  <c r="L9" i="32" s="1"/>
  <c r="L10" i="28"/>
  <c r="L10" i="32" s="1"/>
  <c r="L11" i="28"/>
  <c r="L12" i="28"/>
  <c r="L12" i="32" s="1"/>
  <c r="L13" i="28"/>
  <c r="L13" i="32" s="1"/>
  <c r="L14" i="28"/>
  <c r="L14" i="32" s="1"/>
  <c r="L15" i="28"/>
  <c r="L16" i="28"/>
  <c r="L16" i="32" s="1"/>
  <c r="L17" i="28"/>
  <c r="L17" i="32" s="1"/>
  <c r="L18" i="28"/>
  <c r="L18" i="32" s="1"/>
  <c r="L19" i="28"/>
  <c r="L20" i="28"/>
  <c r="L20" i="32" s="1"/>
  <c r="L21" i="28"/>
  <c r="L21" i="32" s="1"/>
  <c r="L22" i="28"/>
  <c r="L22" i="32" s="1"/>
  <c r="L23" i="28"/>
  <c r="L24" i="28"/>
  <c r="L24" i="32" s="1"/>
  <c r="L25" i="28"/>
  <c r="L25" i="32" s="1"/>
  <c r="L26" i="28"/>
  <c r="L26" i="32" s="1"/>
  <c r="L27" i="28"/>
  <c r="L28" i="28"/>
  <c r="L28" i="32" s="1"/>
  <c r="L29" i="28"/>
  <c r="L29" i="32" s="1"/>
  <c r="L30" i="28"/>
  <c r="L30" i="32" s="1"/>
  <c r="L31" i="28"/>
  <c r="L32" i="28"/>
  <c r="L32" i="32" s="1"/>
  <c r="L33" i="28"/>
  <c r="L33" i="32" s="1"/>
  <c r="L34" i="28"/>
  <c r="L34" i="32" s="1"/>
  <c r="L35" i="28"/>
  <c r="L36" i="28"/>
  <c r="L36" i="32" s="1"/>
  <c r="L37" i="28"/>
  <c r="L37" i="32" s="1"/>
  <c r="L38" i="28"/>
  <c r="L38" i="32" s="1"/>
  <c r="L39" i="28"/>
  <c r="L40" i="28"/>
  <c r="L40" i="32" s="1"/>
  <c r="L41" i="28"/>
  <c r="L41" i="32" s="1"/>
  <c r="L42" i="28"/>
  <c r="L42" i="32" s="1"/>
  <c r="L43" i="28"/>
  <c r="L44" i="28"/>
  <c r="L45" i="28"/>
  <c r="L45" i="32" s="1"/>
  <c r="L46" i="28"/>
  <c r="L46" i="32" s="1"/>
  <c r="L47" i="28"/>
  <c r="L48" i="28"/>
  <c r="L48" i="32" s="1"/>
  <c r="L49" i="28"/>
  <c r="L49" i="32" s="1"/>
  <c r="L50" i="28"/>
  <c r="L50" i="32" s="1"/>
  <c r="L51" i="28"/>
  <c r="L52" i="28"/>
  <c r="L52" i="32" s="1"/>
  <c r="L53" i="28"/>
  <c r="L53" i="32" s="1"/>
  <c r="L54" i="28"/>
  <c r="L54" i="32" s="1"/>
  <c r="L55" i="28"/>
  <c r="L56" i="28"/>
  <c r="L56" i="32" s="1"/>
  <c r="L57" i="28"/>
  <c r="L57" i="32" s="1"/>
  <c r="L58" i="28"/>
  <c r="L58" i="32" s="1"/>
  <c r="L59" i="28"/>
  <c r="L60" i="28"/>
  <c r="L60" i="32" s="1"/>
  <c r="L61" i="28"/>
  <c r="L61" i="32" s="1"/>
  <c r="L62" i="28"/>
  <c r="L62" i="32" s="1"/>
  <c r="L63" i="28"/>
  <c r="L64" i="28"/>
  <c r="L64" i="32" s="1"/>
  <c r="L65" i="28"/>
  <c r="L65" i="32" s="1"/>
  <c r="L66" i="28"/>
  <c r="L66" i="32" s="1"/>
  <c r="L67" i="28"/>
  <c r="L68" i="28"/>
  <c r="L68" i="32" s="1"/>
  <c r="L69" i="28"/>
  <c r="L69" i="32" s="1"/>
  <c r="L70" i="28"/>
  <c r="L70" i="32" s="1"/>
  <c r="L71" i="28"/>
  <c r="L72" i="28"/>
  <c r="L72" i="32" s="1"/>
  <c r="L73" i="28"/>
  <c r="L73" i="32" s="1"/>
  <c r="L74" i="28"/>
  <c r="L74" i="32" s="1"/>
  <c r="L75" i="28"/>
  <c r="L76" i="28"/>
  <c r="L76" i="32" s="1"/>
  <c r="L77" i="28"/>
  <c r="L77" i="32" s="1"/>
  <c r="L78" i="28"/>
  <c r="L78" i="32" s="1"/>
  <c r="L79" i="28"/>
  <c r="L80" i="28"/>
  <c r="L80" i="32" s="1"/>
  <c r="L81" i="28"/>
  <c r="L81" i="32" s="1"/>
  <c r="L82" i="28"/>
  <c r="L82" i="32" s="1"/>
  <c r="L83" i="28"/>
  <c r="L84" i="28"/>
  <c r="L84" i="32" s="1"/>
  <c r="L85" i="28"/>
  <c r="L85" i="32" s="1"/>
  <c r="L86" i="28"/>
  <c r="L86" i="32" s="1"/>
  <c r="L87" i="28"/>
  <c r="L88" i="28"/>
  <c r="L88" i="32" s="1"/>
  <c r="L89" i="28"/>
  <c r="L89" i="32" s="1"/>
  <c r="L90" i="28"/>
  <c r="L90" i="32" s="1"/>
  <c r="L91" i="28"/>
  <c r="L92" i="28"/>
  <c r="L92" i="32" s="1"/>
  <c r="L93" i="28"/>
  <c r="L93" i="32" s="1"/>
  <c r="L94" i="28"/>
  <c r="L94" i="32" s="1"/>
  <c r="L95" i="28"/>
  <c r="L96" i="28"/>
  <c r="L96" i="32" s="1"/>
  <c r="L97" i="28"/>
  <c r="L97" i="32" s="1"/>
  <c r="L98" i="28"/>
  <c r="L98" i="32" s="1"/>
  <c r="L99" i="28"/>
  <c r="L100" i="28"/>
  <c r="L100" i="32" s="1"/>
  <c r="L101" i="28"/>
  <c r="L101" i="32" s="1"/>
  <c r="L102" i="28"/>
  <c r="L102" i="32" s="1"/>
  <c r="L103" i="28"/>
  <c r="L104" i="28"/>
  <c r="L104" i="32" s="1"/>
  <c r="L105" i="28"/>
  <c r="L105" i="32" s="1"/>
  <c r="L106" i="28"/>
  <c r="L106" i="32" s="1"/>
  <c r="L107" i="28"/>
  <c r="L108" i="28"/>
  <c r="L108" i="32" s="1"/>
  <c r="L109" i="28"/>
  <c r="L109" i="32" s="1"/>
  <c r="L110" i="28"/>
  <c r="L110" i="32" s="1"/>
  <c r="L111" i="28"/>
  <c r="L112" i="28"/>
  <c r="L112" i="32" s="1"/>
  <c r="L113" i="28"/>
  <c r="L113" i="32" s="1"/>
  <c r="L114" i="28"/>
  <c r="L114" i="32" s="1"/>
  <c r="K4" i="28"/>
  <c r="K5" i="28"/>
  <c r="K5" i="32" s="1"/>
  <c r="K6" i="28"/>
  <c r="K6" i="32" s="1"/>
  <c r="K7" i="28"/>
  <c r="K7" i="32" s="1"/>
  <c r="K8" i="28"/>
  <c r="K9" i="28"/>
  <c r="K9" i="32" s="1"/>
  <c r="K10" i="28"/>
  <c r="K10" i="32" s="1"/>
  <c r="K11" i="28"/>
  <c r="K11" i="32" s="1"/>
  <c r="K12" i="28"/>
  <c r="K13" i="28"/>
  <c r="K13" i="32" s="1"/>
  <c r="K14" i="28"/>
  <c r="K14" i="32" s="1"/>
  <c r="K15" i="28"/>
  <c r="K15" i="32" s="1"/>
  <c r="K16" i="28"/>
  <c r="K17" i="28"/>
  <c r="K17" i="32" s="1"/>
  <c r="K18" i="28"/>
  <c r="K18" i="32" s="1"/>
  <c r="K19" i="28"/>
  <c r="K19" i="32" s="1"/>
  <c r="K20" i="28"/>
  <c r="K21" i="28"/>
  <c r="K21" i="32" s="1"/>
  <c r="K22" i="28"/>
  <c r="K22" i="32" s="1"/>
  <c r="K23" i="28"/>
  <c r="K23" i="32" s="1"/>
  <c r="K24" i="28"/>
  <c r="K25" i="28"/>
  <c r="K25" i="32" s="1"/>
  <c r="K26" i="28"/>
  <c r="K26" i="32" s="1"/>
  <c r="K27" i="28"/>
  <c r="K27" i="32" s="1"/>
  <c r="K28" i="28"/>
  <c r="K29" i="28"/>
  <c r="K29" i="32" s="1"/>
  <c r="K30" i="28"/>
  <c r="K30" i="32" s="1"/>
  <c r="K31" i="28"/>
  <c r="K31" i="32" s="1"/>
  <c r="K32" i="28"/>
  <c r="K33" i="28"/>
  <c r="K33" i="32" s="1"/>
  <c r="K34" i="28"/>
  <c r="K34" i="32" s="1"/>
  <c r="K35" i="28"/>
  <c r="K35" i="32" s="1"/>
  <c r="K36" i="28"/>
  <c r="K37" i="28"/>
  <c r="K37" i="32" s="1"/>
  <c r="K38" i="28"/>
  <c r="K38" i="32" s="1"/>
  <c r="K39" i="28"/>
  <c r="K39" i="32" s="1"/>
  <c r="K40" i="28"/>
  <c r="K41" i="28"/>
  <c r="K41" i="32" s="1"/>
  <c r="K42" i="28"/>
  <c r="K42" i="32" s="1"/>
  <c r="K43" i="28"/>
  <c r="K43" i="32" s="1"/>
  <c r="K44" i="28"/>
  <c r="K45" i="28"/>
  <c r="K45" i="32" s="1"/>
  <c r="K46" i="28"/>
  <c r="K46" i="32" s="1"/>
  <c r="K47" i="28"/>
  <c r="K47" i="32" s="1"/>
  <c r="K48" i="28"/>
  <c r="K49" i="28"/>
  <c r="K49" i="32" s="1"/>
  <c r="K50" i="28"/>
  <c r="K50" i="32" s="1"/>
  <c r="K51" i="28"/>
  <c r="K51" i="32" s="1"/>
  <c r="K52" i="28"/>
  <c r="K53" i="28"/>
  <c r="K53" i="32" s="1"/>
  <c r="K54" i="28"/>
  <c r="K54" i="32" s="1"/>
  <c r="K55" i="28"/>
  <c r="K55" i="32" s="1"/>
  <c r="K56" i="28"/>
  <c r="K57" i="28"/>
  <c r="K57" i="32" s="1"/>
  <c r="K58" i="28"/>
  <c r="K58" i="32" s="1"/>
  <c r="K59" i="28"/>
  <c r="K59" i="32" s="1"/>
  <c r="K60" i="28"/>
  <c r="K61" i="28"/>
  <c r="K61" i="32" s="1"/>
  <c r="K62" i="28"/>
  <c r="K62" i="32" s="1"/>
  <c r="K63" i="28"/>
  <c r="K63" i="32" s="1"/>
  <c r="K64" i="28"/>
  <c r="K65" i="28"/>
  <c r="K65" i="32" s="1"/>
  <c r="K66" i="28"/>
  <c r="K66" i="32" s="1"/>
  <c r="K67" i="28"/>
  <c r="K67" i="32" s="1"/>
  <c r="K68" i="28"/>
  <c r="K69" i="28"/>
  <c r="K69" i="32" s="1"/>
  <c r="K70" i="28"/>
  <c r="K70" i="32" s="1"/>
  <c r="K71" i="28"/>
  <c r="K71" i="32" s="1"/>
  <c r="K72" i="28"/>
  <c r="K73" i="28"/>
  <c r="K73" i="32" s="1"/>
  <c r="K74" i="28"/>
  <c r="K74" i="32" s="1"/>
  <c r="K75" i="28"/>
  <c r="K75" i="32" s="1"/>
  <c r="K76" i="28"/>
  <c r="K77" i="28"/>
  <c r="K77" i="32" s="1"/>
  <c r="K78" i="28"/>
  <c r="K78" i="32" s="1"/>
  <c r="K79" i="28"/>
  <c r="K79" i="32" s="1"/>
  <c r="K80" i="28"/>
  <c r="K81" i="28"/>
  <c r="K81" i="32" s="1"/>
  <c r="K82" i="28"/>
  <c r="K82" i="32" s="1"/>
  <c r="K83" i="28"/>
  <c r="K83" i="32" s="1"/>
  <c r="K84" i="28"/>
  <c r="K85" i="28"/>
  <c r="K85" i="32" s="1"/>
  <c r="K86" i="28"/>
  <c r="K86" i="32" s="1"/>
  <c r="K87" i="28"/>
  <c r="K87" i="32" s="1"/>
  <c r="K88" i="28"/>
  <c r="K89" i="28"/>
  <c r="K89" i="32" s="1"/>
  <c r="K90" i="28"/>
  <c r="K90" i="32" s="1"/>
  <c r="K91" i="28"/>
  <c r="K91" i="32" s="1"/>
  <c r="K92" i="28"/>
  <c r="K93" i="28"/>
  <c r="K93" i="32" s="1"/>
  <c r="K94" i="28"/>
  <c r="K94" i="32" s="1"/>
  <c r="K95" i="28"/>
  <c r="K95" i="32" s="1"/>
  <c r="K96" i="28"/>
  <c r="K97" i="28"/>
  <c r="K97" i="32" s="1"/>
  <c r="K98" i="28"/>
  <c r="K98" i="32" s="1"/>
  <c r="K99" i="28"/>
  <c r="K99" i="32" s="1"/>
  <c r="K100" i="28"/>
  <c r="K101" i="28"/>
  <c r="K101" i="32" s="1"/>
  <c r="K102" i="28"/>
  <c r="K102" i="32" s="1"/>
  <c r="K103" i="28"/>
  <c r="K103" i="32" s="1"/>
  <c r="K104" i="28"/>
  <c r="K105" i="28"/>
  <c r="K105" i="32" s="1"/>
  <c r="K106" i="28"/>
  <c r="K106" i="32" s="1"/>
  <c r="K107" i="28"/>
  <c r="K107" i="32" s="1"/>
  <c r="K108" i="28"/>
  <c r="K109" i="28"/>
  <c r="K109" i="32" s="1"/>
  <c r="K110" i="28"/>
  <c r="K110" i="32" s="1"/>
  <c r="K111" i="28"/>
  <c r="K111" i="32" s="1"/>
  <c r="K112" i="28"/>
  <c r="K113" i="28"/>
  <c r="K113" i="32" s="1"/>
  <c r="K114" i="28"/>
  <c r="K114" i="32" s="1"/>
  <c r="J4" i="28"/>
  <c r="J4" i="32" s="1"/>
  <c r="J5" i="28"/>
  <c r="J6" i="28"/>
  <c r="J6" i="32" s="1"/>
  <c r="J7" i="28"/>
  <c r="J7" i="32" s="1"/>
  <c r="J8" i="28"/>
  <c r="J8" i="32" s="1"/>
  <c r="J9" i="28"/>
  <c r="J10" i="28"/>
  <c r="J10" i="32" s="1"/>
  <c r="J11" i="28"/>
  <c r="J11" i="32" s="1"/>
  <c r="J12" i="28"/>
  <c r="J12" i="32" s="1"/>
  <c r="J13" i="28"/>
  <c r="J14" i="28"/>
  <c r="J14" i="32" s="1"/>
  <c r="J15" i="28"/>
  <c r="J15" i="32" s="1"/>
  <c r="J16" i="28"/>
  <c r="J16" i="32" s="1"/>
  <c r="J17" i="28"/>
  <c r="J18" i="28"/>
  <c r="J18" i="32" s="1"/>
  <c r="J19" i="28"/>
  <c r="J19" i="32" s="1"/>
  <c r="J20" i="28"/>
  <c r="J20" i="32" s="1"/>
  <c r="J21" i="28"/>
  <c r="J22" i="28"/>
  <c r="J22" i="32" s="1"/>
  <c r="J23" i="28"/>
  <c r="J23" i="32" s="1"/>
  <c r="J24" i="28"/>
  <c r="J24" i="32" s="1"/>
  <c r="J25" i="28"/>
  <c r="J26" i="28"/>
  <c r="J27" i="28"/>
  <c r="J27" i="32" s="1"/>
  <c r="J28" i="28"/>
  <c r="J28" i="32" s="1"/>
  <c r="J29" i="28"/>
  <c r="J30" i="28"/>
  <c r="J30" i="32" s="1"/>
  <c r="J31" i="28"/>
  <c r="J31" i="32" s="1"/>
  <c r="J32" i="28"/>
  <c r="J32" i="32" s="1"/>
  <c r="J33" i="28"/>
  <c r="J34" i="28"/>
  <c r="J34" i="32" s="1"/>
  <c r="J35" i="28"/>
  <c r="J35" i="32" s="1"/>
  <c r="J36" i="28"/>
  <c r="J36" i="32" s="1"/>
  <c r="J37" i="28"/>
  <c r="J38" i="28"/>
  <c r="J38" i="32" s="1"/>
  <c r="J39" i="28"/>
  <c r="J39" i="32" s="1"/>
  <c r="J40" i="28"/>
  <c r="J40" i="32" s="1"/>
  <c r="J41" i="28"/>
  <c r="J42" i="28"/>
  <c r="J42" i="32" s="1"/>
  <c r="J43" i="28"/>
  <c r="J43" i="32" s="1"/>
  <c r="J44" i="28"/>
  <c r="J44" i="32" s="1"/>
  <c r="J45" i="28"/>
  <c r="J46" i="28"/>
  <c r="J46" i="32" s="1"/>
  <c r="J47" i="28"/>
  <c r="J47" i="32" s="1"/>
  <c r="J48" i="28"/>
  <c r="J48" i="32" s="1"/>
  <c r="J49" i="28"/>
  <c r="J50" i="28"/>
  <c r="J50" i="32" s="1"/>
  <c r="J51" i="28"/>
  <c r="J51" i="32" s="1"/>
  <c r="J52" i="28"/>
  <c r="J52" i="32" s="1"/>
  <c r="J53" i="28"/>
  <c r="J54" i="28"/>
  <c r="J54" i="32" s="1"/>
  <c r="J55" i="28"/>
  <c r="J55" i="32" s="1"/>
  <c r="J56" i="28"/>
  <c r="J56" i="32" s="1"/>
  <c r="J57" i="28"/>
  <c r="J58" i="28"/>
  <c r="J58" i="32" s="1"/>
  <c r="J59" i="28"/>
  <c r="J59" i="32" s="1"/>
  <c r="J60" i="28"/>
  <c r="J60" i="32" s="1"/>
  <c r="J61" i="28"/>
  <c r="J62" i="28"/>
  <c r="J62" i="32" s="1"/>
  <c r="J63" i="28"/>
  <c r="J63" i="32" s="1"/>
  <c r="J64" i="28"/>
  <c r="J64" i="32" s="1"/>
  <c r="J65" i="28"/>
  <c r="J66" i="28"/>
  <c r="J66" i="32" s="1"/>
  <c r="J67" i="28"/>
  <c r="J67" i="32" s="1"/>
  <c r="J68" i="28"/>
  <c r="J68" i="32" s="1"/>
  <c r="J69" i="28"/>
  <c r="J70" i="28"/>
  <c r="J70" i="32" s="1"/>
  <c r="J71" i="28"/>
  <c r="J71" i="32" s="1"/>
  <c r="J72" i="28"/>
  <c r="J72" i="32" s="1"/>
  <c r="J73" i="28"/>
  <c r="J74" i="28"/>
  <c r="J74" i="32" s="1"/>
  <c r="J75" i="28"/>
  <c r="J75" i="32" s="1"/>
  <c r="J76" i="28"/>
  <c r="J76" i="32" s="1"/>
  <c r="J77" i="28"/>
  <c r="J78" i="28"/>
  <c r="J78" i="32" s="1"/>
  <c r="J79" i="28"/>
  <c r="J79" i="32" s="1"/>
  <c r="J80" i="28"/>
  <c r="J80" i="32" s="1"/>
  <c r="J81" i="28"/>
  <c r="J82" i="28"/>
  <c r="J82" i="32" s="1"/>
  <c r="J83" i="28"/>
  <c r="J83" i="32" s="1"/>
  <c r="J84" i="28"/>
  <c r="J84" i="32" s="1"/>
  <c r="J85" i="28"/>
  <c r="J86" i="28"/>
  <c r="J86" i="32" s="1"/>
  <c r="J87" i="28"/>
  <c r="J87" i="32" s="1"/>
  <c r="J88" i="28"/>
  <c r="J88" i="32" s="1"/>
  <c r="J89" i="28"/>
  <c r="J90" i="28"/>
  <c r="J90" i="32" s="1"/>
  <c r="J91" i="28"/>
  <c r="J91" i="32" s="1"/>
  <c r="J92" i="28"/>
  <c r="J92" i="32" s="1"/>
  <c r="J93" i="28"/>
  <c r="J94" i="28"/>
  <c r="J94" i="32" s="1"/>
  <c r="J95" i="28"/>
  <c r="J95" i="32" s="1"/>
  <c r="J96" i="28"/>
  <c r="J96" i="32" s="1"/>
  <c r="J97" i="28"/>
  <c r="J98" i="28"/>
  <c r="J98" i="32" s="1"/>
  <c r="J99" i="28"/>
  <c r="J99" i="32" s="1"/>
  <c r="J100" i="28"/>
  <c r="J100" i="32" s="1"/>
  <c r="J101" i="28"/>
  <c r="J102" i="28"/>
  <c r="J102" i="32" s="1"/>
  <c r="J103" i="28"/>
  <c r="J103" i="32" s="1"/>
  <c r="J104" i="28"/>
  <c r="J104" i="32" s="1"/>
  <c r="J105" i="28"/>
  <c r="J106" i="28"/>
  <c r="J106" i="32" s="1"/>
  <c r="J107" i="28"/>
  <c r="J107" i="32" s="1"/>
  <c r="J108" i="28"/>
  <c r="J108" i="32" s="1"/>
  <c r="J109" i="28"/>
  <c r="J110" i="28"/>
  <c r="J110" i="32" s="1"/>
  <c r="J111" i="28"/>
  <c r="J111" i="32" s="1"/>
  <c r="J112" i="28"/>
  <c r="J112" i="32" s="1"/>
  <c r="J113" i="28"/>
  <c r="J114" i="28"/>
  <c r="J114" i="32" s="1"/>
  <c r="I4" i="28"/>
  <c r="I4" i="32" s="1"/>
  <c r="I5" i="28"/>
  <c r="I5" i="32" s="1"/>
  <c r="I6" i="28"/>
  <c r="I7" i="28"/>
  <c r="I7" i="32" s="1"/>
  <c r="I8" i="28"/>
  <c r="I8" i="32" s="1"/>
  <c r="I9" i="28"/>
  <c r="I9" i="32" s="1"/>
  <c r="I10" i="28"/>
  <c r="I11" i="28"/>
  <c r="I11" i="32" s="1"/>
  <c r="I12" i="28"/>
  <c r="I12" i="32" s="1"/>
  <c r="I13" i="28"/>
  <c r="I13" i="32" s="1"/>
  <c r="I14" i="28"/>
  <c r="I15" i="28"/>
  <c r="I15" i="32" s="1"/>
  <c r="I16" i="28"/>
  <c r="I16" i="32" s="1"/>
  <c r="I17" i="28"/>
  <c r="I17" i="32" s="1"/>
  <c r="I18" i="28"/>
  <c r="I19" i="28"/>
  <c r="I19" i="32" s="1"/>
  <c r="I20" i="28"/>
  <c r="I20" i="32" s="1"/>
  <c r="I21" i="28"/>
  <c r="I21" i="32" s="1"/>
  <c r="I22" i="28"/>
  <c r="I23" i="28"/>
  <c r="I23" i="32" s="1"/>
  <c r="I24" i="28"/>
  <c r="I24" i="32" s="1"/>
  <c r="I25" i="28"/>
  <c r="I25" i="32" s="1"/>
  <c r="I26" i="28"/>
  <c r="I27" i="28"/>
  <c r="I27" i="32" s="1"/>
  <c r="I28" i="28"/>
  <c r="I28" i="32" s="1"/>
  <c r="I29" i="28"/>
  <c r="I29" i="32" s="1"/>
  <c r="I30" i="28"/>
  <c r="I31" i="28"/>
  <c r="I31" i="32" s="1"/>
  <c r="I32" i="28"/>
  <c r="I32" i="32" s="1"/>
  <c r="I33" i="28"/>
  <c r="I33" i="32" s="1"/>
  <c r="I34" i="28"/>
  <c r="I35" i="28"/>
  <c r="I35" i="32" s="1"/>
  <c r="I36" i="28"/>
  <c r="I36" i="32" s="1"/>
  <c r="I37" i="28"/>
  <c r="I37" i="32" s="1"/>
  <c r="I38" i="28"/>
  <c r="I39" i="28"/>
  <c r="I39" i="32" s="1"/>
  <c r="I40" i="28"/>
  <c r="I40" i="32" s="1"/>
  <c r="I41" i="28"/>
  <c r="I41" i="32" s="1"/>
  <c r="I42" i="28"/>
  <c r="I43" i="28"/>
  <c r="I43" i="32" s="1"/>
  <c r="I44" i="28"/>
  <c r="I44" i="32" s="1"/>
  <c r="I45" i="28"/>
  <c r="I45" i="32" s="1"/>
  <c r="I46" i="28"/>
  <c r="I47" i="28"/>
  <c r="I47" i="32" s="1"/>
  <c r="I48" i="28"/>
  <c r="I48" i="32" s="1"/>
  <c r="I49" i="28"/>
  <c r="I49" i="32" s="1"/>
  <c r="I50" i="28"/>
  <c r="I51" i="28"/>
  <c r="I51" i="32" s="1"/>
  <c r="I52" i="28"/>
  <c r="I52" i="32" s="1"/>
  <c r="I53" i="28"/>
  <c r="I53" i="32" s="1"/>
  <c r="I54" i="28"/>
  <c r="I55" i="28"/>
  <c r="I55" i="32" s="1"/>
  <c r="I56" i="28"/>
  <c r="I56" i="32" s="1"/>
  <c r="I57" i="28"/>
  <c r="I57" i="32" s="1"/>
  <c r="I58" i="28"/>
  <c r="I59" i="28"/>
  <c r="I59" i="32" s="1"/>
  <c r="I60" i="28"/>
  <c r="I60" i="32" s="1"/>
  <c r="I61" i="28"/>
  <c r="I61" i="32" s="1"/>
  <c r="I62" i="28"/>
  <c r="I63" i="28"/>
  <c r="I63" i="32" s="1"/>
  <c r="I64" i="28"/>
  <c r="I64" i="32" s="1"/>
  <c r="I65" i="28"/>
  <c r="I65" i="32" s="1"/>
  <c r="I66" i="28"/>
  <c r="I67" i="28"/>
  <c r="I67" i="32" s="1"/>
  <c r="I68" i="28"/>
  <c r="I68" i="32" s="1"/>
  <c r="I69" i="28"/>
  <c r="I69" i="32" s="1"/>
  <c r="I70" i="28"/>
  <c r="I71" i="28"/>
  <c r="I71" i="32" s="1"/>
  <c r="I72" i="28"/>
  <c r="I72" i="32" s="1"/>
  <c r="I73" i="28"/>
  <c r="I73" i="32" s="1"/>
  <c r="I74" i="28"/>
  <c r="I75" i="28"/>
  <c r="I75" i="32" s="1"/>
  <c r="I76" i="28"/>
  <c r="I76" i="32" s="1"/>
  <c r="I77" i="28"/>
  <c r="I77" i="32" s="1"/>
  <c r="I78" i="28"/>
  <c r="I79" i="28"/>
  <c r="I79" i="32" s="1"/>
  <c r="I80" i="28"/>
  <c r="I80" i="32" s="1"/>
  <c r="I81" i="28"/>
  <c r="I81" i="32" s="1"/>
  <c r="I82" i="28"/>
  <c r="I83" i="28"/>
  <c r="I83" i="32" s="1"/>
  <c r="I84" i="28"/>
  <c r="I84" i="32" s="1"/>
  <c r="I85" i="28"/>
  <c r="I85" i="32" s="1"/>
  <c r="I86" i="28"/>
  <c r="I87" i="28"/>
  <c r="I87" i="32" s="1"/>
  <c r="I88" i="28"/>
  <c r="I88" i="32" s="1"/>
  <c r="I89" i="28"/>
  <c r="I89" i="32" s="1"/>
  <c r="I90" i="28"/>
  <c r="I91" i="28"/>
  <c r="I91" i="32" s="1"/>
  <c r="I92" i="28"/>
  <c r="I92" i="32" s="1"/>
  <c r="I93" i="28"/>
  <c r="I93" i="32" s="1"/>
  <c r="I94" i="28"/>
  <c r="I95" i="28"/>
  <c r="I95" i="32" s="1"/>
  <c r="I96" i="28"/>
  <c r="I96" i="32" s="1"/>
  <c r="I97" i="28"/>
  <c r="I97" i="32" s="1"/>
  <c r="I98" i="28"/>
  <c r="I99" i="28"/>
  <c r="I99" i="32" s="1"/>
  <c r="I100" i="28"/>
  <c r="I100" i="32" s="1"/>
  <c r="I101" i="28"/>
  <c r="I101" i="32" s="1"/>
  <c r="I102" i="28"/>
  <c r="I103" i="28"/>
  <c r="I103" i="32" s="1"/>
  <c r="I104" i="28"/>
  <c r="I104" i="32" s="1"/>
  <c r="I105" i="28"/>
  <c r="I105" i="32" s="1"/>
  <c r="I106" i="28"/>
  <c r="I107" i="28"/>
  <c r="I107" i="32" s="1"/>
  <c r="I108" i="28"/>
  <c r="I108" i="32" s="1"/>
  <c r="I109" i="28"/>
  <c r="I109" i="32" s="1"/>
  <c r="I110" i="28"/>
  <c r="I111" i="28"/>
  <c r="I111" i="32" s="1"/>
  <c r="I112" i="28"/>
  <c r="I112" i="32" s="1"/>
  <c r="I113" i="28"/>
  <c r="I113" i="32" s="1"/>
  <c r="I114" i="28"/>
  <c r="H4" i="28"/>
  <c r="H4" i="32" s="1"/>
  <c r="H5" i="28"/>
  <c r="H5" i="32" s="1"/>
  <c r="H6" i="28"/>
  <c r="H6" i="32" s="1"/>
  <c r="H7" i="28"/>
  <c r="H8" i="28"/>
  <c r="H8" i="32" s="1"/>
  <c r="H9" i="28"/>
  <c r="H9" i="32" s="1"/>
  <c r="H10" i="28"/>
  <c r="H10" i="32" s="1"/>
  <c r="H11" i="28"/>
  <c r="H12" i="28"/>
  <c r="H12" i="32" s="1"/>
  <c r="H13" i="28"/>
  <c r="H13" i="32" s="1"/>
  <c r="H14" i="28"/>
  <c r="H14" i="32" s="1"/>
  <c r="H15" i="28"/>
  <c r="H16" i="28"/>
  <c r="H16" i="32" s="1"/>
  <c r="H17" i="28"/>
  <c r="H17" i="32" s="1"/>
  <c r="H18" i="28"/>
  <c r="H18" i="32" s="1"/>
  <c r="H19" i="28"/>
  <c r="H20" i="28"/>
  <c r="H20" i="32" s="1"/>
  <c r="H21" i="28"/>
  <c r="H21" i="32" s="1"/>
  <c r="H22" i="28"/>
  <c r="H22" i="32" s="1"/>
  <c r="H23" i="28"/>
  <c r="H24" i="28"/>
  <c r="H24" i="32" s="1"/>
  <c r="H25" i="28"/>
  <c r="H25" i="32" s="1"/>
  <c r="H26" i="28"/>
  <c r="H26" i="32" s="1"/>
  <c r="H27" i="28"/>
  <c r="H28" i="28"/>
  <c r="H28" i="32" s="1"/>
  <c r="H29" i="28"/>
  <c r="H29" i="32" s="1"/>
  <c r="H30" i="28"/>
  <c r="H30" i="32" s="1"/>
  <c r="H31" i="28"/>
  <c r="H32" i="28"/>
  <c r="H32" i="32" s="1"/>
  <c r="H33" i="28"/>
  <c r="H33" i="32" s="1"/>
  <c r="H34" i="28"/>
  <c r="H34" i="32" s="1"/>
  <c r="H35" i="28"/>
  <c r="H36" i="28"/>
  <c r="H36" i="32" s="1"/>
  <c r="H37" i="28"/>
  <c r="V37" i="28" s="1"/>
  <c r="H38" i="28"/>
  <c r="H38" i="32" s="1"/>
  <c r="H39" i="28"/>
  <c r="H40" i="28"/>
  <c r="H40" i="32" s="1"/>
  <c r="H41" i="28"/>
  <c r="H41" i="32" s="1"/>
  <c r="H42" i="28"/>
  <c r="H42" i="32" s="1"/>
  <c r="H43" i="28"/>
  <c r="H44" i="28"/>
  <c r="H44" i="32" s="1"/>
  <c r="H45" i="28"/>
  <c r="H45" i="32" s="1"/>
  <c r="H46" i="28"/>
  <c r="H46" i="32" s="1"/>
  <c r="H47" i="28"/>
  <c r="H48" i="28"/>
  <c r="H48" i="32" s="1"/>
  <c r="H49" i="28"/>
  <c r="H49" i="32" s="1"/>
  <c r="H50" i="28"/>
  <c r="H50" i="32" s="1"/>
  <c r="H51" i="28"/>
  <c r="H52" i="28"/>
  <c r="H52" i="32" s="1"/>
  <c r="H53" i="28"/>
  <c r="H53" i="32" s="1"/>
  <c r="H54" i="28"/>
  <c r="H54" i="32" s="1"/>
  <c r="H55" i="28"/>
  <c r="H56" i="28"/>
  <c r="H56" i="32" s="1"/>
  <c r="H57" i="28"/>
  <c r="H57" i="32" s="1"/>
  <c r="H58" i="28"/>
  <c r="H58" i="32" s="1"/>
  <c r="H59" i="28"/>
  <c r="H60" i="28"/>
  <c r="H60" i="32" s="1"/>
  <c r="H61" i="28"/>
  <c r="H61" i="32" s="1"/>
  <c r="H62" i="28"/>
  <c r="H62" i="32" s="1"/>
  <c r="H63" i="28"/>
  <c r="H64" i="28"/>
  <c r="H64" i="32" s="1"/>
  <c r="H65" i="28"/>
  <c r="H65" i="32" s="1"/>
  <c r="H66" i="28"/>
  <c r="H66" i="32" s="1"/>
  <c r="H67" i="28"/>
  <c r="H68" i="28"/>
  <c r="H68" i="32" s="1"/>
  <c r="H69" i="28"/>
  <c r="H69" i="32" s="1"/>
  <c r="H70" i="28"/>
  <c r="H70" i="32" s="1"/>
  <c r="H71" i="28"/>
  <c r="H72" i="28"/>
  <c r="H72" i="32" s="1"/>
  <c r="H73" i="28"/>
  <c r="H73" i="32" s="1"/>
  <c r="H74" i="28"/>
  <c r="H74" i="32" s="1"/>
  <c r="H75" i="28"/>
  <c r="H76" i="28"/>
  <c r="H76" i="32" s="1"/>
  <c r="H77" i="28"/>
  <c r="H77" i="32" s="1"/>
  <c r="H78" i="28"/>
  <c r="H78" i="32" s="1"/>
  <c r="H79" i="28"/>
  <c r="H80" i="28"/>
  <c r="H80" i="32" s="1"/>
  <c r="H81" i="28"/>
  <c r="H81" i="32" s="1"/>
  <c r="H82" i="28"/>
  <c r="H82" i="32" s="1"/>
  <c r="H83" i="28"/>
  <c r="H84" i="28"/>
  <c r="H84" i="32" s="1"/>
  <c r="H85" i="28"/>
  <c r="H85" i="32" s="1"/>
  <c r="H86" i="28"/>
  <c r="H86" i="32" s="1"/>
  <c r="H87" i="28"/>
  <c r="H88" i="28"/>
  <c r="H88" i="32" s="1"/>
  <c r="H89" i="28"/>
  <c r="H89" i="32" s="1"/>
  <c r="H90" i="28"/>
  <c r="H90" i="32" s="1"/>
  <c r="H91" i="28"/>
  <c r="H92" i="28"/>
  <c r="H92" i="32" s="1"/>
  <c r="H93" i="28"/>
  <c r="H93" i="32" s="1"/>
  <c r="H94" i="28"/>
  <c r="H94" i="32" s="1"/>
  <c r="H95" i="28"/>
  <c r="H96" i="28"/>
  <c r="H96" i="32" s="1"/>
  <c r="H97" i="28"/>
  <c r="H97" i="32" s="1"/>
  <c r="H98" i="28"/>
  <c r="H98" i="32" s="1"/>
  <c r="H99" i="28"/>
  <c r="H100" i="28"/>
  <c r="H100" i="32" s="1"/>
  <c r="H101" i="28"/>
  <c r="H101" i="32" s="1"/>
  <c r="H102" i="28"/>
  <c r="H102" i="32" s="1"/>
  <c r="H103" i="28"/>
  <c r="H104" i="28"/>
  <c r="H104" i="32" s="1"/>
  <c r="H105" i="28"/>
  <c r="H105" i="32" s="1"/>
  <c r="H106" i="28"/>
  <c r="H106" i="32" s="1"/>
  <c r="H107" i="28"/>
  <c r="H108" i="28"/>
  <c r="H108" i="32" s="1"/>
  <c r="H109" i="28"/>
  <c r="H109" i="32" s="1"/>
  <c r="H110" i="28"/>
  <c r="H110" i="32" s="1"/>
  <c r="H111" i="28"/>
  <c r="H112" i="28"/>
  <c r="H112" i="32" s="1"/>
  <c r="H113" i="28"/>
  <c r="H113" i="32" s="1"/>
  <c r="H114" i="28"/>
  <c r="H114" i="32" s="1"/>
  <c r="G4" i="28"/>
  <c r="G5" i="28"/>
  <c r="G5" i="32" s="1"/>
  <c r="G6" i="28"/>
  <c r="G6" i="32" s="1"/>
  <c r="G7" i="28"/>
  <c r="G7" i="32" s="1"/>
  <c r="G8" i="28"/>
  <c r="G9" i="28"/>
  <c r="G9" i="32" s="1"/>
  <c r="G10" i="28"/>
  <c r="G10" i="32" s="1"/>
  <c r="G11" i="28"/>
  <c r="G11" i="32" s="1"/>
  <c r="G12" i="28"/>
  <c r="G13" i="28"/>
  <c r="G13" i="32" s="1"/>
  <c r="G14" i="28"/>
  <c r="G14" i="32" s="1"/>
  <c r="G15" i="28"/>
  <c r="G15" i="32" s="1"/>
  <c r="G16" i="28"/>
  <c r="G17" i="28"/>
  <c r="G17" i="32" s="1"/>
  <c r="G18" i="28"/>
  <c r="G18" i="32" s="1"/>
  <c r="G19" i="28"/>
  <c r="G19" i="32" s="1"/>
  <c r="G20" i="28"/>
  <c r="G21" i="28"/>
  <c r="G21" i="32" s="1"/>
  <c r="G22" i="28"/>
  <c r="G22" i="32" s="1"/>
  <c r="G23" i="28"/>
  <c r="G23" i="32" s="1"/>
  <c r="G24" i="28"/>
  <c r="G25" i="28"/>
  <c r="G25" i="32" s="1"/>
  <c r="G26" i="28"/>
  <c r="G26" i="32" s="1"/>
  <c r="G27" i="28"/>
  <c r="G27" i="32" s="1"/>
  <c r="G28" i="28"/>
  <c r="G29" i="28"/>
  <c r="G29" i="32" s="1"/>
  <c r="G30" i="28"/>
  <c r="G30" i="32" s="1"/>
  <c r="G31" i="28"/>
  <c r="G31" i="32" s="1"/>
  <c r="G32" i="28"/>
  <c r="G33" i="28"/>
  <c r="G33" i="32" s="1"/>
  <c r="G34" i="28"/>
  <c r="G34" i="32" s="1"/>
  <c r="G35" i="28"/>
  <c r="G35" i="32" s="1"/>
  <c r="G36" i="28"/>
  <c r="G37" i="28"/>
  <c r="G37" i="32" s="1"/>
  <c r="G38" i="28"/>
  <c r="G38" i="32" s="1"/>
  <c r="G39" i="28"/>
  <c r="G39" i="32" s="1"/>
  <c r="G40" i="28"/>
  <c r="G41" i="28"/>
  <c r="G41" i="32" s="1"/>
  <c r="G42" i="28"/>
  <c r="G42" i="32" s="1"/>
  <c r="G43" i="28"/>
  <c r="G43" i="32" s="1"/>
  <c r="G44" i="28"/>
  <c r="G45" i="28"/>
  <c r="G45" i="32" s="1"/>
  <c r="G46" i="28"/>
  <c r="G46" i="32" s="1"/>
  <c r="G47" i="28"/>
  <c r="G47" i="32" s="1"/>
  <c r="G48" i="28"/>
  <c r="G49" i="28"/>
  <c r="G49" i="32" s="1"/>
  <c r="G50" i="28"/>
  <c r="G50" i="32" s="1"/>
  <c r="G51" i="28"/>
  <c r="G51" i="32" s="1"/>
  <c r="G52" i="28"/>
  <c r="G53" i="28"/>
  <c r="G53" i="32" s="1"/>
  <c r="G54" i="28"/>
  <c r="G54" i="32" s="1"/>
  <c r="G55" i="28"/>
  <c r="G55" i="32" s="1"/>
  <c r="G56" i="28"/>
  <c r="G57" i="28"/>
  <c r="G57" i="32" s="1"/>
  <c r="G58" i="28"/>
  <c r="G58" i="32" s="1"/>
  <c r="G59" i="28"/>
  <c r="G59" i="32" s="1"/>
  <c r="G60" i="28"/>
  <c r="G61" i="28"/>
  <c r="G61" i="32" s="1"/>
  <c r="G62" i="28"/>
  <c r="G62" i="32" s="1"/>
  <c r="G63" i="28"/>
  <c r="G63" i="32" s="1"/>
  <c r="G64" i="28"/>
  <c r="G65" i="28"/>
  <c r="G65" i="32" s="1"/>
  <c r="G66" i="28"/>
  <c r="G66" i="32" s="1"/>
  <c r="G67" i="28"/>
  <c r="G67" i="32" s="1"/>
  <c r="G68" i="28"/>
  <c r="G69" i="28"/>
  <c r="G69" i="32" s="1"/>
  <c r="G70" i="28"/>
  <c r="G70" i="32" s="1"/>
  <c r="G71" i="28"/>
  <c r="G71" i="32" s="1"/>
  <c r="G72" i="28"/>
  <c r="G73" i="28"/>
  <c r="G73" i="32" s="1"/>
  <c r="G74" i="28"/>
  <c r="G74" i="32" s="1"/>
  <c r="G75" i="28"/>
  <c r="G75" i="32" s="1"/>
  <c r="G76" i="28"/>
  <c r="G77" i="28"/>
  <c r="G77" i="32" s="1"/>
  <c r="G78" i="28"/>
  <c r="G78" i="32" s="1"/>
  <c r="G79" i="28"/>
  <c r="G79" i="32" s="1"/>
  <c r="G80" i="28"/>
  <c r="G81" i="28"/>
  <c r="G81" i="32" s="1"/>
  <c r="G82" i="28"/>
  <c r="G82" i="32" s="1"/>
  <c r="G83" i="28"/>
  <c r="G83" i="32" s="1"/>
  <c r="G84" i="28"/>
  <c r="G85" i="28"/>
  <c r="G85" i="32" s="1"/>
  <c r="G86" i="28"/>
  <c r="G86" i="32" s="1"/>
  <c r="G87" i="28"/>
  <c r="G87" i="32" s="1"/>
  <c r="G88" i="28"/>
  <c r="G89" i="28"/>
  <c r="G89" i="32" s="1"/>
  <c r="G90" i="28"/>
  <c r="G90" i="32" s="1"/>
  <c r="G91" i="28"/>
  <c r="G91" i="32" s="1"/>
  <c r="G92" i="28"/>
  <c r="G93" i="28"/>
  <c r="G93" i="32" s="1"/>
  <c r="G94" i="28"/>
  <c r="G94" i="32" s="1"/>
  <c r="G95" i="28"/>
  <c r="G95" i="32" s="1"/>
  <c r="G96" i="28"/>
  <c r="G97" i="28"/>
  <c r="G97" i="32" s="1"/>
  <c r="G98" i="28"/>
  <c r="G98" i="32" s="1"/>
  <c r="G99" i="28"/>
  <c r="G99" i="32" s="1"/>
  <c r="G100" i="28"/>
  <c r="G101" i="28"/>
  <c r="G101" i="32" s="1"/>
  <c r="G102" i="28"/>
  <c r="G102" i="32" s="1"/>
  <c r="G103" i="28"/>
  <c r="G103" i="32" s="1"/>
  <c r="G104" i="28"/>
  <c r="G105" i="28"/>
  <c r="G105" i="32" s="1"/>
  <c r="G106" i="28"/>
  <c r="G106" i="32" s="1"/>
  <c r="G107" i="28"/>
  <c r="G107" i="32" s="1"/>
  <c r="G108" i="28"/>
  <c r="G109" i="28"/>
  <c r="G109" i="32" s="1"/>
  <c r="G110" i="28"/>
  <c r="G110" i="32" s="1"/>
  <c r="G111" i="28"/>
  <c r="G111" i="32" s="1"/>
  <c r="G112" i="28"/>
  <c r="G113" i="28"/>
  <c r="G113" i="32" s="1"/>
  <c r="G114" i="28"/>
  <c r="G114" i="32" s="1"/>
  <c r="F4" i="28"/>
  <c r="F4" i="32" s="1"/>
  <c r="F5" i="28"/>
  <c r="F6" i="28"/>
  <c r="F6" i="32" s="1"/>
  <c r="F7" i="28"/>
  <c r="F7" i="32" s="1"/>
  <c r="F8" i="28"/>
  <c r="F8" i="32" s="1"/>
  <c r="F9" i="28"/>
  <c r="F10" i="28"/>
  <c r="F10" i="32" s="1"/>
  <c r="F11" i="28"/>
  <c r="F11" i="32" s="1"/>
  <c r="F12" i="28"/>
  <c r="F12" i="32" s="1"/>
  <c r="F13" i="28"/>
  <c r="F14" i="28"/>
  <c r="F14" i="32" s="1"/>
  <c r="F15" i="28"/>
  <c r="F15" i="32" s="1"/>
  <c r="F16" i="28"/>
  <c r="F16" i="32" s="1"/>
  <c r="F17" i="28"/>
  <c r="F18" i="28"/>
  <c r="F18" i="32" s="1"/>
  <c r="F19" i="28"/>
  <c r="F19" i="32" s="1"/>
  <c r="F20" i="28"/>
  <c r="F20" i="32" s="1"/>
  <c r="F21" i="28"/>
  <c r="F22" i="28"/>
  <c r="F22" i="32" s="1"/>
  <c r="F23" i="28"/>
  <c r="F23" i="32" s="1"/>
  <c r="F24" i="28"/>
  <c r="F24" i="32" s="1"/>
  <c r="F25" i="28"/>
  <c r="F26" i="28"/>
  <c r="F26" i="32" s="1"/>
  <c r="F27" i="28"/>
  <c r="F27" i="32" s="1"/>
  <c r="F28" i="28"/>
  <c r="F28" i="32" s="1"/>
  <c r="F29" i="28"/>
  <c r="F30" i="28"/>
  <c r="F30" i="32" s="1"/>
  <c r="F31" i="28"/>
  <c r="F31" i="32" s="1"/>
  <c r="F32" i="28"/>
  <c r="F32" i="32" s="1"/>
  <c r="F33" i="28"/>
  <c r="F34" i="28"/>
  <c r="F34" i="32" s="1"/>
  <c r="F35" i="28"/>
  <c r="F35" i="32" s="1"/>
  <c r="F36" i="28"/>
  <c r="F36" i="32" s="1"/>
  <c r="F37" i="28"/>
  <c r="F38" i="28"/>
  <c r="F38" i="32" s="1"/>
  <c r="F39" i="28"/>
  <c r="F39" i="32" s="1"/>
  <c r="F40" i="28"/>
  <c r="F40" i="32" s="1"/>
  <c r="F41" i="28"/>
  <c r="F42" i="28"/>
  <c r="F42" i="32" s="1"/>
  <c r="F43" i="28"/>
  <c r="F43" i="32" s="1"/>
  <c r="F44" i="28"/>
  <c r="F44" i="32" s="1"/>
  <c r="F45" i="28"/>
  <c r="F46" i="28"/>
  <c r="F46" i="32" s="1"/>
  <c r="F47" i="28"/>
  <c r="F47" i="32" s="1"/>
  <c r="F48" i="28"/>
  <c r="F48" i="32" s="1"/>
  <c r="F49" i="28"/>
  <c r="F50" i="28"/>
  <c r="F50" i="32" s="1"/>
  <c r="F51" i="28"/>
  <c r="F51" i="32" s="1"/>
  <c r="F52" i="28"/>
  <c r="F52" i="32" s="1"/>
  <c r="F53" i="28"/>
  <c r="F54" i="28"/>
  <c r="F54" i="32" s="1"/>
  <c r="F55" i="28"/>
  <c r="F55" i="32" s="1"/>
  <c r="F56" i="28"/>
  <c r="F56" i="32" s="1"/>
  <c r="F57" i="28"/>
  <c r="F58" i="28"/>
  <c r="F58" i="32" s="1"/>
  <c r="F59" i="28"/>
  <c r="F59" i="32" s="1"/>
  <c r="F60" i="28"/>
  <c r="F60" i="32" s="1"/>
  <c r="F61" i="28"/>
  <c r="F62" i="28"/>
  <c r="F62" i="32" s="1"/>
  <c r="F63" i="28"/>
  <c r="F63" i="32" s="1"/>
  <c r="F64" i="28"/>
  <c r="F64" i="32" s="1"/>
  <c r="F65" i="28"/>
  <c r="F66" i="28"/>
  <c r="F66" i="32" s="1"/>
  <c r="F67" i="28"/>
  <c r="F67" i="32" s="1"/>
  <c r="F68" i="28"/>
  <c r="F68" i="32" s="1"/>
  <c r="F69" i="28"/>
  <c r="F70" i="28"/>
  <c r="F70" i="32" s="1"/>
  <c r="F71" i="28"/>
  <c r="F71" i="32" s="1"/>
  <c r="F72" i="28"/>
  <c r="F72" i="32" s="1"/>
  <c r="F73" i="28"/>
  <c r="F74" i="28"/>
  <c r="F74" i="32" s="1"/>
  <c r="F75" i="28"/>
  <c r="F75" i="32" s="1"/>
  <c r="F76" i="28"/>
  <c r="F76" i="32" s="1"/>
  <c r="F77" i="28"/>
  <c r="F78" i="28"/>
  <c r="F78" i="32" s="1"/>
  <c r="F79" i="28"/>
  <c r="F79" i="32" s="1"/>
  <c r="F80" i="28"/>
  <c r="F80" i="32" s="1"/>
  <c r="F81" i="28"/>
  <c r="F82" i="28"/>
  <c r="F82" i="32" s="1"/>
  <c r="F83" i="28"/>
  <c r="F83" i="32" s="1"/>
  <c r="F84" i="28"/>
  <c r="F84" i="32" s="1"/>
  <c r="F85" i="28"/>
  <c r="F86" i="28"/>
  <c r="F86" i="32" s="1"/>
  <c r="F87" i="28"/>
  <c r="F87" i="32" s="1"/>
  <c r="F88" i="28"/>
  <c r="F88" i="32" s="1"/>
  <c r="F89" i="28"/>
  <c r="F90" i="28"/>
  <c r="F90" i="32" s="1"/>
  <c r="F91" i="28"/>
  <c r="F91" i="32" s="1"/>
  <c r="F92" i="28"/>
  <c r="F92" i="32" s="1"/>
  <c r="F93" i="28"/>
  <c r="F94" i="28"/>
  <c r="F94" i="32" s="1"/>
  <c r="F95" i="28"/>
  <c r="F95" i="32" s="1"/>
  <c r="F96" i="28"/>
  <c r="F96" i="32" s="1"/>
  <c r="F97" i="28"/>
  <c r="F98" i="28"/>
  <c r="F98" i="32" s="1"/>
  <c r="F99" i="28"/>
  <c r="F99" i="32" s="1"/>
  <c r="F100" i="28"/>
  <c r="F100" i="32" s="1"/>
  <c r="F101" i="28"/>
  <c r="F102" i="28"/>
  <c r="F102" i="32" s="1"/>
  <c r="F103" i="28"/>
  <c r="F103" i="32" s="1"/>
  <c r="F104" i="28"/>
  <c r="F104" i="32" s="1"/>
  <c r="F105" i="28"/>
  <c r="F106" i="28"/>
  <c r="F106" i="32" s="1"/>
  <c r="F107" i="28"/>
  <c r="F107" i="32" s="1"/>
  <c r="F108" i="28"/>
  <c r="F108" i="32" s="1"/>
  <c r="F109" i="28"/>
  <c r="F110" i="28"/>
  <c r="F110" i="32" s="1"/>
  <c r="F111" i="28"/>
  <c r="F111" i="32" s="1"/>
  <c r="F112" i="28"/>
  <c r="F112" i="32" s="1"/>
  <c r="F113" i="28"/>
  <c r="F114" i="28"/>
  <c r="F114" i="32" s="1"/>
  <c r="E4" i="28"/>
  <c r="E4" i="32" s="1"/>
  <c r="E5" i="28"/>
  <c r="E5" i="32" s="1"/>
  <c r="E6" i="28"/>
  <c r="E7" i="28"/>
  <c r="E7" i="32" s="1"/>
  <c r="E8" i="28"/>
  <c r="E8" i="32" s="1"/>
  <c r="E9" i="28"/>
  <c r="E9" i="32" s="1"/>
  <c r="E10" i="28"/>
  <c r="E11" i="28"/>
  <c r="E11" i="32" s="1"/>
  <c r="E12" i="28"/>
  <c r="E12" i="32" s="1"/>
  <c r="E13" i="28"/>
  <c r="E13" i="32" s="1"/>
  <c r="E14" i="28"/>
  <c r="E15" i="28"/>
  <c r="E15" i="32" s="1"/>
  <c r="E16" i="28"/>
  <c r="E16" i="32" s="1"/>
  <c r="E17" i="28"/>
  <c r="E17" i="32" s="1"/>
  <c r="E18" i="28"/>
  <c r="E19" i="28"/>
  <c r="E19" i="32" s="1"/>
  <c r="E20" i="28"/>
  <c r="E20" i="32" s="1"/>
  <c r="E21" i="28"/>
  <c r="E21" i="32" s="1"/>
  <c r="E22" i="28"/>
  <c r="E23" i="28"/>
  <c r="E23" i="32" s="1"/>
  <c r="E24" i="28"/>
  <c r="E24" i="32" s="1"/>
  <c r="E25" i="28"/>
  <c r="E25" i="32" s="1"/>
  <c r="E26" i="28"/>
  <c r="E27" i="28"/>
  <c r="E27" i="32" s="1"/>
  <c r="E28" i="28"/>
  <c r="E28" i="32" s="1"/>
  <c r="E29" i="28"/>
  <c r="E29" i="32" s="1"/>
  <c r="E30" i="28"/>
  <c r="E31" i="28"/>
  <c r="E31" i="32" s="1"/>
  <c r="E32" i="28"/>
  <c r="E32" i="32" s="1"/>
  <c r="E33" i="28"/>
  <c r="E33" i="32" s="1"/>
  <c r="E34" i="28"/>
  <c r="E35" i="28"/>
  <c r="E35" i="32" s="1"/>
  <c r="E36" i="28"/>
  <c r="E36" i="32" s="1"/>
  <c r="E37" i="28"/>
  <c r="E37" i="32" s="1"/>
  <c r="E38" i="28"/>
  <c r="E39" i="28"/>
  <c r="E39" i="32" s="1"/>
  <c r="E40" i="28"/>
  <c r="E40" i="32" s="1"/>
  <c r="E41" i="28"/>
  <c r="E41" i="32" s="1"/>
  <c r="E42" i="28"/>
  <c r="E43" i="28"/>
  <c r="E43" i="32" s="1"/>
  <c r="E44" i="28"/>
  <c r="E44" i="32" s="1"/>
  <c r="E45" i="28"/>
  <c r="E45" i="32" s="1"/>
  <c r="E46" i="28"/>
  <c r="E47" i="28"/>
  <c r="E47" i="32" s="1"/>
  <c r="E48" i="28"/>
  <c r="E48" i="32" s="1"/>
  <c r="E49" i="28"/>
  <c r="E49" i="32" s="1"/>
  <c r="E50" i="28"/>
  <c r="E51" i="28"/>
  <c r="E51" i="32" s="1"/>
  <c r="E52" i="28"/>
  <c r="E52" i="32" s="1"/>
  <c r="E53" i="28"/>
  <c r="E53" i="32" s="1"/>
  <c r="E54" i="28"/>
  <c r="E55" i="28"/>
  <c r="E55" i="32" s="1"/>
  <c r="E56" i="28"/>
  <c r="E56" i="32" s="1"/>
  <c r="E57" i="28"/>
  <c r="E57" i="32" s="1"/>
  <c r="E58" i="28"/>
  <c r="E59" i="28"/>
  <c r="E59" i="32" s="1"/>
  <c r="E60" i="28"/>
  <c r="E60" i="32" s="1"/>
  <c r="E61" i="28"/>
  <c r="E61" i="32" s="1"/>
  <c r="E62" i="28"/>
  <c r="E63" i="28"/>
  <c r="E63" i="32" s="1"/>
  <c r="E64" i="28"/>
  <c r="E64" i="32" s="1"/>
  <c r="E65" i="28"/>
  <c r="E65" i="32" s="1"/>
  <c r="E66" i="28"/>
  <c r="E67" i="28"/>
  <c r="E67" i="32" s="1"/>
  <c r="E68" i="28"/>
  <c r="E68" i="32" s="1"/>
  <c r="E69" i="28"/>
  <c r="E69" i="32" s="1"/>
  <c r="E70" i="28"/>
  <c r="E71" i="28"/>
  <c r="E71" i="32" s="1"/>
  <c r="E72" i="28"/>
  <c r="E72" i="32" s="1"/>
  <c r="E73" i="28"/>
  <c r="E73" i="32" s="1"/>
  <c r="E74" i="28"/>
  <c r="E75" i="28"/>
  <c r="E75" i="32" s="1"/>
  <c r="E76" i="28"/>
  <c r="E76" i="32" s="1"/>
  <c r="E77" i="28"/>
  <c r="E77" i="32" s="1"/>
  <c r="E78" i="28"/>
  <c r="E79" i="28"/>
  <c r="E79" i="32" s="1"/>
  <c r="E80" i="28"/>
  <c r="E80" i="32" s="1"/>
  <c r="E81" i="28"/>
  <c r="E81" i="32" s="1"/>
  <c r="E82" i="28"/>
  <c r="E83" i="28"/>
  <c r="E83" i="32" s="1"/>
  <c r="E84" i="28"/>
  <c r="E84" i="32" s="1"/>
  <c r="E85" i="28"/>
  <c r="E85" i="32" s="1"/>
  <c r="E86" i="28"/>
  <c r="E87" i="28"/>
  <c r="E87" i="32" s="1"/>
  <c r="E88" i="28"/>
  <c r="E88" i="32" s="1"/>
  <c r="E89" i="28"/>
  <c r="E89" i="32" s="1"/>
  <c r="E90" i="28"/>
  <c r="E91" i="28"/>
  <c r="E91" i="32" s="1"/>
  <c r="E92" i="28"/>
  <c r="E92" i="32" s="1"/>
  <c r="E93" i="28"/>
  <c r="E93" i="32" s="1"/>
  <c r="E94" i="28"/>
  <c r="E95" i="28"/>
  <c r="E95" i="32" s="1"/>
  <c r="E96" i="28"/>
  <c r="E96" i="32" s="1"/>
  <c r="E97" i="28"/>
  <c r="E97" i="32" s="1"/>
  <c r="E98" i="28"/>
  <c r="E99" i="28"/>
  <c r="E99" i="32" s="1"/>
  <c r="E100" i="28"/>
  <c r="E100" i="32" s="1"/>
  <c r="E101" i="28"/>
  <c r="E101" i="32" s="1"/>
  <c r="E102" i="28"/>
  <c r="E103" i="28"/>
  <c r="E103" i="32" s="1"/>
  <c r="E104" i="28"/>
  <c r="E104" i="32" s="1"/>
  <c r="E105" i="28"/>
  <c r="E105" i="32" s="1"/>
  <c r="E106" i="28"/>
  <c r="E107" i="28"/>
  <c r="E107" i="32" s="1"/>
  <c r="E108" i="28"/>
  <c r="E108" i="32" s="1"/>
  <c r="E109" i="28"/>
  <c r="E109" i="32" s="1"/>
  <c r="E110" i="28"/>
  <c r="E111" i="28"/>
  <c r="E111" i="32" s="1"/>
  <c r="E112" i="28"/>
  <c r="E112" i="32" s="1"/>
  <c r="E113" i="28"/>
  <c r="E113" i="32" s="1"/>
  <c r="E114" i="28"/>
  <c r="J3" i="28"/>
  <c r="J3" i="32" s="1"/>
  <c r="K3" i="28"/>
  <c r="K3" i="32" s="1"/>
  <c r="L3" i="28"/>
  <c r="M3" i="28"/>
  <c r="E3" i="28"/>
  <c r="E3" i="32" s="1"/>
  <c r="F3" i="28"/>
  <c r="F3" i="32" s="1"/>
  <c r="G3" i="28"/>
  <c r="G3" i="32" s="1"/>
  <c r="H3" i="28"/>
  <c r="I3" i="28"/>
  <c r="I3" i="32" s="1"/>
  <c r="D4" i="28"/>
  <c r="D4" i="32" s="1"/>
  <c r="D5" i="28"/>
  <c r="D5" i="32" s="1"/>
  <c r="D6" i="28"/>
  <c r="D7" i="28"/>
  <c r="D7" i="32" s="1"/>
  <c r="D8" i="28"/>
  <c r="D8" i="32" s="1"/>
  <c r="D9" i="28"/>
  <c r="D9" i="32" s="1"/>
  <c r="D10" i="28"/>
  <c r="D11" i="28"/>
  <c r="D11" i="32" s="1"/>
  <c r="D12" i="28"/>
  <c r="D12" i="32" s="1"/>
  <c r="D13" i="28"/>
  <c r="D14" i="28"/>
  <c r="D15" i="28"/>
  <c r="D15" i="32" s="1"/>
  <c r="D16" i="28"/>
  <c r="D16" i="32" s="1"/>
  <c r="D17" i="28"/>
  <c r="D17" i="32" s="1"/>
  <c r="D18" i="28"/>
  <c r="D19" i="28"/>
  <c r="D19" i="32" s="1"/>
  <c r="D20" i="28"/>
  <c r="D21" i="28"/>
  <c r="D21" i="32" s="1"/>
  <c r="D22" i="28"/>
  <c r="D23" i="28"/>
  <c r="D23" i="32" s="1"/>
  <c r="D24" i="28"/>
  <c r="D25" i="28"/>
  <c r="D25" i="32" s="1"/>
  <c r="V25" i="32" s="1"/>
  <c r="D26" i="28"/>
  <c r="D27" i="28"/>
  <c r="D27" i="32" s="1"/>
  <c r="D28" i="28"/>
  <c r="D29" i="28"/>
  <c r="D29" i="32" s="1"/>
  <c r="D30" i="28"/>
  <c r="D31" i="28"/>
  <c r="D31" i="32" s="1"/>
  <c r="D32" i="28"/>
  <c r="D32" i="32" s="1"/>
  <c r="D33" i="28"/>
  <c r="D34" i="28"/>
  <c r="D35" i="28"/>
  <c r="D35" i="32" s="1"/>
  <c r="D36" i="28"/>
  <c r="D36" i="32" s="1"/>
  <c r="D37" i="28"/>
  <c r="D37" i="32" s="1"/>
  <c r="D38" i="28"/>
  <c r="D39" i="28"/>
  <c r="D39" i="32" s="1"/>
  <c r="D40" i="28"/>
  <c r="D40" i="32" s="1"/>
  <c r="D41" i="28"/>
  <c r="D42" i="28"/>
  <c r="D43" i="28"/>
  <c r="D43" i="32" s="1"/>
  <c r="D44" i="28"/>
  <c r="D44" i="32" s="1"/>
  <c r="D45" i="28"/>
  <c r="D45" i="32" s="1"/>
  <c r="D46" i="28"/>
  <c r="D47" i="28"/>
  <c r="D47" i="32" s="1"/>
  <c r="V47" i="32" s="1"/>
  <c r="D48" i="28"/>
  <c r="D48" i="32" s="1"/>
  <c r="D49" i="28"/>
  <c r="D49" i="32" s="1"/>
  <c r="D50" i="28"/>
  <c r="D51" i="28"/>
  <c r="D51" i="32" s="1"/>
  <c r="D52" i="28"/>
  <c r="D52" i="32" s="1"/>
  <c r="D53" i="28"/>
  <c r="D54" i="28"/>
  <c r="D55" i="28"/>
  <c r="D55" i="32" s="1"/>
  <c r="D56" i="28"/>
  <c r="D56" i="32" s="1"/>
  <c r="D57" i="28"/>
  <c r="D57" i="32" s="1"/>
  <c r="D58" i="28"/>
  <c r="D59" i="28"/>
  <c r="D59" i="32" s="1"/>
  <c r="D60" i="28"/>
  <c r="D61" i="28"/>
  <c r="D61" i="32" s="1"/>
  <c r="D62" i="28"/>
  <c r="D63" i="28"/>
  <c r="D63" i="32" s="1"/>
  <c r="D64" i="28"/>
  <c r="D64" i="32" s="1"/>
  <c r="D65" i="28"/>
  <c r="D66" i="28"/>
  <c r="D67" i="28"/>
  <c r="D67" i="32" s="1"/>
  <c r="D68" i="28"/>
  <c r="D68" i="32" s="1"/>
  <c r="D69" i="28"/>
  <c r="D69" i="32" s="1"/>
  <c r="D70" i="28"/>
  <c r="D71" i="28"/>
  <c r="D71" i="32" s="1"/>
  <c r="D72" i="28"/>
  <c r="D72" i="32" s="1"/>
  <c r="D73" i="28"/>
  <c r="D74" i="28"/>
  <c r="D75" i="28"/>
  <c r="D75" i="32" s="1"/>
  <c r="D76" i="28"/>
  <c r="D76" i="32" s="1"/>
  <c r="D77" i="28"/>
  <c r="D77" i="32" s="1"/>
  <c r="D78" i="28"/>
  <c r="D79" i="28"/>
  <c r="D79" i="32" s="1"/>
  <c r="D80" i="28"/>
  <c r="D80" i="32" s="1"/>
  <c r="D81" i="28"/>
  <c r="D81" i="32" s="1"/>
  <c r="D82" i="28"/>
  <c r="D83" i="28"/>
  <c r="D83" i="32" s="1"/>
  <c r="D84" i="28"/>
  <c r="D84" i="32" s="1"/>
  <c r="D85" i="28"/>
  <c r="D86" i="28"/>
  <c r="D87" i="28"/>
  <c r="D87" i="32" s="1"/>
  <c r="D88" i="28"/>
  <c r="D88" i="32" s="1"/>
  <c r="D89" i="28"/>
  <c r="D89" i="32" s="1"/>
  <c r="D90" i="28"/>
  <c r="D91" i="28"/>
  <c r="D91" i="32" s="1"/>
  <c r="D92" i="28"/>
  <c r="D93" i="28"/>
  <c r="D93" i="32" s="1"/>
  <c r="V93" i="32" s="1"/>
  <c r="D94" i="28"/>
  <c r="D95" i="28"/>
  <c r="D95" i="32" s="1"/>
  <c r="D96" i="28"/>
  <c r="D96" i="32" s="1"/>
  <c r="D97" i="28"/>
  <c r="D98" i="28"/>
  <c r="D99" i="28"/>
  <c r="D99" i="32" s="1"/>
  <c r="D100" i="28"/>
  <c r="D100" i="32" s="1"/>
  <c r="D101" i="28"/>
  <c r="D101" i="32" s="1"/>
  <c r="D102" i="28"/>
  <c r="D103" i="28"/>
  <c r="D103" i="32" s="1"/>
  <c r="D104" i="28"/>
  <c r="D104" i="32" s="1"/>
  <c r="D105" i="28"/>
  <c r="D106" i="28"/>
  <c r="D107" i="28"/>
  <c r="D107" i="32" s="1"/>
  <c r="D108" i="28"/>
  <c r="D108" i="32" s="1"/>
  <c r="D109" i="28"/>
  <c r="D109" i="32" s="1"/>
  <c r="D110" i="28"/>
  <c r="D111" i="28"/>
  <c r="D111" i="32" s="1"/>
  <c r="D112" i="28"/>
  <c r="D112" i="32" s="1"/>
  <c r="D113" i="28"/>
  <c r="D114" i="28"/>
  <c r="D3" i="28"/>
  <c r="D3" i="32" s="1"/>
  <c r="T126" i="28"/>
  <c r="D116" i="28"/>
  <c r="B116" i="28"/>
  <c r="V108" i="28"/>
  <c r="V100" i="28"/>
  <c r="V94" i="28"/>
  <c r="V90" i="28"/>
  <c r="V81" i="28"/>
  <c r="V74" i="28"/>
  <c r="V64" i="28"/>
  <c r="V57" i="28"/>
  <c r="V40" i="28"/>
  <c r="V30" i="28"/>
  <c r="V25" i="28"/>
  <c r="B25" i="28"/>
  <c r="B24" i="28"/>
  <c r="V18" i="28"/>
  <c r="V9" i="28"/>
  <c r="V101" i="32" l="1"/>
  <c r="K123" i="32"/>
  <c r="V48" i="28"/>
  <c r="Q141" i="28"/>
  <c r="U134" i="28"/>
  <c r="R125" i="28"/>
  <c r="J122" i="28"/>
  <c r="I141" i="28"/>
  <c r="D92" i="32"/>
  <c r="V92" i="28"/>
  <c r="D60" i="32"/>
  <c r="V60" i="28"/>
  <c r="V52" i="32"/>
  <c r="F123" i="32"/>
  <c r="E128" i="32"/>
  <c r="F135" i="32"/>
  <c r="V4" i="28"/>
  <c r="V21" i="28"/>
  <c r="V32" i="28"/>
  <c r="V49" i="28"/>
  <c r="V68" i="28"/>
  <c r="V84" i="28"/>
  <c r="V101" i="28"/>
  <c r="F123" i="28"/>
  <c r="M128" i="28"/>
  <c r="D129" i="32"/>
  <c r="E123" i="32"/>
  <c r="E141" i="32"/>
  <c r="E127" i="32"/>
  <c r="J141" i="29"/>
  <c r="O122" i="29"/>
  <c r="V3" i="30"/>
  <c r="V78" i="30"/>
  <c r="V70" i="30"/>
  <c r="V58" i="30"/>
  <c r="V46" i="30"/>
  <c r="V42" i="30"/>
  <c r="V30" i="30"/>
  <c r="V26" i="30"/>
  <c r="V22" i="30"/>
  <c r="V18" i="30"/>
  <c r="V6" i="30"/>
  <c r="D98" i="32"/>
  <c r="D34" i="32"/>
  <c r="V5" i="28"/>
  <c r="V16" i="28"/>
  <c r="V22" i="28"/>
  <c r="V26" i="28"/>
  <c r="V36" i="28"/>
  <c r="V44" i="28"/>
  <c r="V52" i="28"/>
  <c r="V61" i="28"/>
  <c r="V69" i="28"/>
  <c r="V77" i="28"/>
  <c r="V88" i="28"/>
  <c r="V104" i="28"/>
  <c r="V112" i="28"/>
  <c r="B124" i="28"/>
  <c r="Q131" i="28"/>
  <c r="D110" i="32"/>
  <c r="D102" i="32"/>
  <c r="D94" i="32"/>
  <c r="D86" i="32"/>
  <c r="D78" i="32"/>
  <c r="D70" i="32"/>
  <c r="V70" i="32" s="1"/>
  <c r="D62" i="32"/>
  <c r="V62" i="32" s="1"/>
  <c r="D54" i="32"/>
  <c r="V54" i="32" s="1"/>
  <c r="D46" i="32"/>
  <c r="D38" i="32"/>
  <c r="D30" i="32"/>
  <c r="D22" i="32"/>
  <c r="Y22" i="32" s="1"/>
  <c r="D14" i="32"/>
  <c r="D6" i="32"/>
  <c r="H3" i="32"/>
  <c r="Y3" i="32" s="1"/>
  <c r="E86" i="32"/>
  <c r="E137" i="32" s="1"/>
  <c r="E78" i="32"/>
  <c r="E54" i="32"/>
  <c r="E46" i="32"/>
  <c r="E22" i="32"/>
  <c r="E142" i="32" s="1"/>
  <c r="E14" i="32"/>
  <c r="E134" i="32" s="1"/>
  <c r="E6" i="32"/>
  <c r="F113" i="32"/>
  <c r="F105" i="32"/>
  <c r="F97" i="32"/>
  <c r="F81" i="32"/>
  <c r="F73" i="32"/>
  <c r="F124" i="32" s="1"/>
  <c r="F65" i="32"/>
  <c r="F139" i="32" s="1"/>
  <c r="F49" i="32"/>
  <c r="F41" i="32"/>
  <c r="F33" i="32"/>
  <c r="F130" i="32" s="1"/>
  <c r="F17" i="32"/>
  <c r="F9" i="32"/>
  <c r="F129" i="32" s="1"/>
  <c r="I46" i="32"/>
  <c r="J109" i="32"/>
  <c r="J93" i="32"/>
  <c r="J85" i="32"/>
  <c r="J77" i="32"/>
  <c r="J61" i="32"/>
  <c r="J135" i="32" s="1"/>
  <c r="J53" i="32"/>
  <c r="J127" i="32" s="1"/>
  <c r="V101" i="30"/>
  <c r="V89" i="30"/>
  <c r="V61" i="30"/>
  <c r="V53" i="30"/>
  <c r="V96" i="30"/>
  <c r="V84" i="30"/>
  <c r="V76" i="30"/>
  <c r="V68" i="30"/>
  <c r="V40" i="30"/>
  <c r="V28" i="30"/>
  <c r="V16" i="30"/>
  <c r="V4" i="30"/>
  <c r="H37" i="32"/>
  <c r="V68" i="32"/>
  <c r="D28" i="32"/>
  <c r="V28" i="28"/>
  <c r="D24" i="32"/>
  <c r="V24" i="28"/>
  <c r="D20" i="32"/>
  <c r="V20" i="28"/>
  <c r="D132" i="32"/>
  <c r="F132" i="32"/>
  <c r="F131" i="32"/>
  <c r="V12" i="28"/>
  <c r="V42" i="28"/>
  <c r="V58" i="28"/>
  <c r="V76" i="28"/>
  <c r="V93" i="28"/>
  <c r="V109" i="28"/>
  <c r="D140" i="32"/>
  <c r="D124" i="32"/>
  <c r="D131" i="32"/>
  <c r="Y11" i="32"/>
  <c r="E136" i="32"/>
  <c r="V8" i="28"/>
  <c r="V17" i="28"/>
  <c r="V29" i="28"/>
  <c r="V45" i="28"/>
  <c r="V56" i="28"/>
  <c r="V62" i="28"/>
  <c r="V72" i="28"/>
  <c r="V80" i="28"/>
  <c r="V89" i="28"/>
  <c r="V96" i="28"/>
  <c r="V106" i="28"/>
  <c r="R124" i="28"/>
  <c r="E138" i="28"/>
  <c r="V113" i="28"/>
  <c r="D113" i="32"/>
  <c r="D105" i="32"/>
  <c r="V105" i="28"/>
  <c r="D97" i="32"/>
  <c r="V97" i="32" s="1"/>
  <c r="V97" i="28"/>
  <c r="D85" i="32"/>
  <c r="V85" i="28"/>
  <c r="D73" i="32"/>
  <c r="V73" i="28"/>
  <c r="D65" i="32"/>
  <c r="V65" i="28"/>
  <c r="D53" i="32"/>
  <c r="V53" i="28"/>
  <c r="D41" i="32"/>
  <c r="V41" i="28"/>
  <c r="V37" i="32"/>
  <c r="D33" i="32"/>
  <c r="V33" i="28"/>
  <c r="V29" i="32"/>
  <c r="Y21" i="32"/>
  <c r="D13" i="32"/>
  <c r="V13" i="28"/>
  <c r="Y9" i="32"/>
  <c r="L3" i="32"/>
  <c r="E129" i="32"/>
  <c r="E125" i="32"/>
  <c r="F140" i="32"/>
  <c r="G142" i="32"/>
  <c r="G138" i="32"/>
  <c r="G133" i="32"/>
  <c r="G140" i="32"/>
  <c r="G135" i="32"/>
  <c r="G131" i="32"/>
  <c r="J140" i="32"/>
  <c r="J136" i="32"/>
  <c r="J128" i="32"/>
  <c r="J124" i="32"/>
  <c r="K127" i="32"/>
  <c r="M137" i="32"/>
  <c r="M133" i="32"/>
  <c r="V66" i="29"/>
  <c r="V54" i="29"/>
  <c r="V50" i="29"/>
  <c r="V38" i="29"/>
  <c r="V34" i="29"/>
  <c r="V14" i="29"/>
  <c r="V10" i="29"/>
  <c r="V3" i="29"/>
  <c r="D50" i="32"/>
  <c r="V50" i="32" s="1"/>
  <c r="J139" i="32"/>
  <c r="K142" i="32"/>
  <c r="K130" i="32"/>
  <c r="K126" i="32"/>
  <c r="L133" i="32"/>
  <c r="L129" i="32"/>
  <c r="D10" i="32"/>
  <c r="E139" i="32"/>
  <c r="I134" i="32"/>
  <c r="I140" i="32"/>
  <c r="I127" i="32"/>
  <c r="K141" i="32"/>
  <c r="L136" i="32"/>
  <c r="L132" i="32"/>
  <c r="M135" i="32"/>
  <c r="G122" i="30"/>
  <c r="S123" i="30"/>
  <c r="R126" i="30"/>
  <c r="F133" i="30"/>
  <c r="N139" i="30"/>
  <c r="V113" i="30"/>
  <c r="V105" i="30"/>
  <c r="I124" i="32"/>
  <c r="I139" i="32"/>
  <c r="K137" i="32"/>
  <c r="K125" i="32"/>
  <c r="V6" i="28"/>
  <c r="V46" i="28"/>
  <c r="V78" i="28"/>
  <c r="V110" i="28"/>
  <c r="V3" i="28"/>
  <c r="M3" i="32"/>
  <c r="V114" i="28"/>
  <c r="E110" i="32"/>
  <c r="V110" i="32" s="1"/>
  <c r="E106" i="32"/>
  <c r="V106" i="32" s="1"/>
  <c r="V102" i="28"/>
  <c r="V98" i="28"/>
  <c r="E98" i="32"/>
  <c r="E126" i="32" s="1"/>
  <c r="E90" i="32"/>
  <c r="V86" i="28"/>
  <c r="V82" i="28"/>
  <c r="E82" i="32"/>
  <c r="V82" i="32" s="1"/>
  <c r="E74" i="32"/>
  <c r="V70" i="28"/>
  <c r="V66" i="28"/>
  <c r="E66" i="32"/>
  <c r="E140" i="32" s="1"/>
  <c r="E58" i="32"/>
  <c r="E132" i="32" s="1"/>
  <c r="V54" i="28"/>
  <c r="V50" i="28"/>
  <c r="E50" i="32"/>
  <c r="E124" i="32" s="1"/>
  <c r="E42" i="32"/>
  <c r="V38" i="28"/>
  <c r="V34" i="28"/>
  <c r="E34" i="32"/>
  <c r="E26" i="32"/>
  <c r="E18" i="32"/>
  <c r="E138" i="32" s="1"/>
  <c r="E10" i="32"/>
  <c r="F109" i="32"/>
  <c r="V109" i="32" s="1"/>
  <c r="F101" i="32"/>
  <c r="F93" i="32"/>
  <c r="F85" i="32"/>
  <c r="F136" i="32" s="1"/>
  <c r="F77" i="32"/>
  <c r="F128" i="32" s="1"/>
  <c r="F69" i="32"/>
  <c r="F61" i="32"/>
  <c r="V61" i="32" s="1"/>
  <c r="F53" i="32"/>
  <c r="F45" i="32"/>
  <c r="V45" i="32" s="1"/>
  <c r="F37" i="32"/>
  <c r="F134" i="32" s="1"/>
  <c r="F29" i="32"/>
  <c r="F126" i="32" s="1"/>
  <c r="F21" i="32"/>
  <c r="V21" i="32" s="1"/>
  <c r="F13" i="32"/>
  <c r="V13" i="32" s="1"/>
  <c r="F5" i="32"/>
  <c r="Y5" i="32" s="1"/>
  <c r="G112" i="32"/>
  <c r="G108" i="32"/>
  <c r="V108" i="32" s="1"/>
  <c r="G104" i="32"/>
  <c r="V104" i="32" s="1"/>
  <c r="G100" i="32"/>
  <c r="G96" i="32"/>
  <c r="G92" i="32"/>
  <c r="G88" i="32"/>
  <c r="G139" i="32" s="1"/>
  <c r="G84" i="32"/>
  <c r="V84" i="32" s="1"/>
  <c r="G80" i="32"/>
  <c r="G76" i="32"/>
  <c r="G127" i="32" s="1"/>
  <c r="G72" i="32"/>
  <c r="G68" i="32"/>
  <c r="G64" i="32"/>
  <c r="G60" i="32"/>
  <c r="G134" i="32" s="1"/>
  <c r="G56" i="32"/>
  <c r="V56" i="32" s="1"/>
  <c r="G52" i="32"/>
  <c r="G126" i="32" s="1"/>
  <c r="G48" i="32"/>
  <c r="G44" i="32"/>
  <c r="V44" i="32" s="1"/>
  <c r="G40" i="32"/>
  <c r="G137" i="32" s="1"/>
  <c r="G36" i="32"/>
  <c r="V36" i="32" s="1"/>
  <c r="G32" i="32"/>
  <c r="G129" i="32" s="1"/>
  <c r="G28" i="32"/>
  <c r="G125" i="32" s="1"/>
  <c r="G24" i="32"/>
  <c r="G20" i="32"/>
  <c r="G16" i="32"/>
  <c r="Y16" i="32" s="1"/>
  <c r="G12" i="32"/>
  <c r="Y12" i="32" s="1"/>
  <c r="G8" i="32"/>
  <c r="G128" i="32" s="1"/>
  <c r="G4" i="32"/>
  <c r="H111" i="32"/>
  <c r="H107" i="32"/>
  <c r="V107" i="32" s="1"/>
  <c r="H103" i="32"/>
  <c r="H99" i="32"/>
  <c r="H95" i="32"/>
  <c r="H91" i="32"/>
  <c r="H142" i="32" s="1"/>
  <c r="H87" i="32"/>
  <c r="H138" i="32" s="1"/>
  <c r="H83" i="32"/>
  <c r="H134" i="32" s="1"/>
  <c r="H79" i="32"/>
  <c r="H130" i="32" s="1"/>
  <c r="H75" i="32"/>
  <c r="H126" i="32" s="1"/>
  <c r="H71" i="32"/>
  <c r="H67" i="32"/>
  <c r="H63" i="32"/>
  <c r="H137" i="32" s="1"/>
  <c r="H59" i="32"/>
  <c r="H133" i="32" s="1"/>
  <c r="H55" i="32"/>
  <c r="H129" i="32" s="1"/>
  <c r="H51" i="32"/>
  <c r="H47" i="32"/>
  <c r="H43" i="32"/>
  <c r="H140" i="32" s="1"/>
  <c r="H39" i="32"/>
  <c r="H136" i="32" s="1"/>
  <c r="H35" i="32"/>
  <c r="H132" i="32" s="1"/>
  <c r="H31" i="32"/>
  <c r="H128" i="32" s="1"/>
  <c r="H27" i="32"/>
  <c r="H124" i="32" s="1"/>
  <c r="H23" i="32"/>
  <c r="V23" i="32" s="1"/>
  <c r="H19" i="32"/>
  <c r="Y19" i="32" s="1"/>
  <c r="H15" i="32"/>
  <c r="H11" i="32"/>
  <c r="H7" i="32"/>
  <c r="H127" i="32" s="1"/>
  <c r="I114" i="32"/>
  <c r="I110" i="32"/>
  <c r="I106" i="32"/>
  <c r="I102" i="32"/>
  <c r="I98" i="32"/>
  <c r="I94" i="32"/>
  <c r="I90" i="32"/>
  <c r="I141" i="32" s="1"/>
  <c r="I86" i="32"/>
  <c r="I137" i="32" s="1"/>
  <c r="I82" i="32"/>
  <c r="I78" i="32"/>
  <c r="I129" i="32" s="1"/>
  <c r="I74" i="32"/>
  <c r="V74" i="32" s="1"/>
  <c r="I70" i="32"/>
  <c r="I66" i="32"/>
  <c r="I62" i="32"/>
  <c r="I136" i="32" s="1"/>
  <c r="I58" i="32"/>
  <c r="I132" i="32" s="1"/>
  <c r="I54" i="32"/>
  <c r="I128" i="32" s="1"/>
  <c r="I50" i="32"/>
  <c r="I42" i="32"/>
  <c r="I38" i="32"/>
  <c r="I135" i="32" s="1"/>
  <c r="I34" i="32"/>
  <c r="I131" i="32" s="1"/>
  <c r="I30" i="32"/>
  <c r="I26" i="32"/>
  <c r="I123" i="32" s="1"/>
  <c r="I22" i="32"/>
  <c r="I142" i="32" s="1"/>
  <c r="I18" i="32"/>
  <c r="I138" i="32" s="1"/>
  <c r="I14" i="32"/>
  <c r="I10" i="32"/>
  <c r="I130" i="32" s="1"/>
  <c r="I6" i="32"/>
  <c r="I126" i="32" s="1"/>
  <c r="J113" i="32"/>
  <c r="J105" i="32"/>
  <c r="J97" i="32"/>
  <c r="J89" i="32"/>
  <c r="V89" i="32" s="1"/>
  <c r="J81" i="32"/>
  <c r="V81" i="32" s="1"/>
  <c r="J73" i="32"/>
  <c r="J65" i="32"/>
  <c r="J57" i="32"/>
  <c r="V57" i="32" s="1"/>
  <c r="J49" i="32"/>
  <c r="J123" i="32" s="1"/>
  <c r="J45" i="32"/>
  <c r="J142" i="32" s="1"/>
  <c r="J41" i="32"/>
  <c r="J138" i="32" s="1"/>
  <c r="J37" i="32"/>
  <c r="J134" i="32" s="1"/>
  <c r="J33" i="32"/>
  <c r="J130" i="32" s="1"/>
  <c r="J29" i="32"/>
  <c r="J126" i="32" s="1"/>
  <c r="J25" i="32"/>
  <c r="J21" i="32"/>
  <c r="J17" i="32"/>
  <c r="J137" i="32" s="1"/>
  <c r="J13" i="32"/>
  <c r="J133" i="32" s="1"/>
  <c r="J9" i="32"/>
  <c r="J129" i="32" s="1"/>
  <c r="J5" i="32"/>
  <c r="J125" i="32" s="1"/>
  <c r="K112" i="32"/>
  <c r="V112" i="32" s="1"/>
  <c r="K108" i="32"/>
  <c r="K104" i="32"/>
  <c r="K100" i="32"/>
  <c r="V100" i="32" s="1"/>
  <c r="K96" i="32"/>
  <c r="V96" i="32" s="1"/>
  <c r="K92" i="32"/>
  <c r="K88" i="32"/>
  <c r="K139" i="32" s="1"/>
  <c r="K84" i="32"/>
  <c r="K135" i="32" s="1"/>
  <c r="K80" i="32"/>
  <c r="K131" i="32" s="1"/>
  <c r="K76" i="32"/>
  <c r="K72" i="32"/>
  <c r="K68" i="32"/>
  <c r="K64" i="32"/>
  <c r="K138" i="32" s="1"/>
  <c r="K60" i="32"/>
  <c r="K134" i="32" s="1"/>
  <c r="K56" i="32"/>
  <c r="K52" i="32"/>
  <c r="K48" i="32"/>
  <c r="K44" i="32"/>
  <c r="K40" i="32"/>
  <c r="K36" i="32"/>
  <c r="K133" i="32" s="1"/>
  <c r="K32" i="32"/>
  <c r="K129" i="32" s="1"/>
  <c r="K28" i="32"/>
  <c r="K24" i="32"/>
  <c r="K20" i="32"/>
  <c r="K16" i="32"/>
  <c r="K136" i="32" s="1"/>
  <c r="K12" i="32"/>
  <c r="K8" i="32"/>
  <c r="K4" i="32"/>
  <c r="L111" i="32"/>
  <c r="V111" i="32" s="1"/>
  <c r="L107" i="32"/>
  <c r="L103" i="32"/>
  <c r="L99" i="32"/>
  <c r="L95" i="32"/>
  <c r="V95" i="32" s="1"/>
  <c r="L91" i="32"/>
  <c r="L142" i="32" s="1"/>
  <c r="L87" i="32"/>
  <c r="L138" i="32" s="1"/>
  <c r="L83" i="32"/>
  <c r="L134" i="32" s="1"/>
  <c r="L79" i="32"/>
  <c r="L130" i="32" s="1"/>
  <c r="L75" i="32"/>
  <c r="L126" i="32" s="1"/>
  <c r="L71" i="32"/>
  <c r="L67" i="32"/>
  <c r="L141" i="32" s="1"/>
  <c r="L63" i="32"/>
  <c r="V63" i="32" s="1"/>
  <c r="L59" i="32"/>
  <c r="L55" i="32"/>
  <c r="L51" i="32"/>
  <c r="L125" i="32" s="1"/>
  <c r="L47" i="32"/>
  <c r="L43" i="32"/>
  <c r="L140" i="32" s="1"/>
  <c r="L39" i="32"/>
  <c r="L35" i="32"/>
  <c r="L31" i="32"/>
  <c r="L128" i="32" s="1"/>
  <c r="L27" i="32"/>
  <c r="L124" i="32" s="1"/>
  <c r="L23" i="32"/>
  <c r="L19" i="32"/>
  <c r="L15" i="32"/>
  <c r="L135" i="32" s="1"/>
  <c r="L11" i="32"/>
  <c r="L7" i="32"/>
  <c r="M114" i="32"/>
  <c r="M110" i="32"/>
  <c r="M106" i="32"/>
  <c r="M102" i="32"/>
  <c r="M98" i="32"/>
  <c r="M90" i="32"/>
  <c r="M141" i="32" s="1"/>
  <c r="M86" i="32"/>
  <c r="M82" i="32"/>
  <c r="M78" i="32"/>
  <c r="M129" i="32" s="1"/>
  <c r="M74" i="32"/>
  <c r="M125" i="32" s="1"/>
  <c r="M70" i="32"/>
  <c r="M66" i="32"/>
  <c r="M140" i="32" s="1"/>
  <c r="M62" i="32"/>
  <c r="M136" i="32" s="1"/>
  <c r="M58" i="32"/>
  <c r="M132" i="32" s="1"/>
  <c r="M54" i="32"/>
  <c r="M128" i="32" s="1"/>
  <c r="M50" i="32"/>
  <c r="M124" i="32" s="1"/>
  <c r="M46" i="32"/>
  <c r="M42" i="32"/>
  <c r="M139" i="32" s="1"/>
  <c r="M38" i="32"/>
  <c r="M34" i="32"/>
  <c r="M131" i="32" s="1"/>
  <c r="M30" i="32"/>
  <c r="M127" i="32" s="1"/>
  <c r="M26" i="32"/>
  <c r="V26" i="32" s="1"/>
  <c r="M22" i="32"/>
  <c r="M18" i="32"/>
  <c r="M14" i="32"/>
  <c r="M134" i="32" s="1"/>
  <c r="M10" i="32"/>
  <c r="M130" i="32" s="1"/>
  <c r="M6" i="32"/>
  <c r="K122" i="30"/>
  <c r="C124" i="30"/>
  <c r="N127" i="30"/>
  <c r="B134" i="30"/>
  <c r="J140" i="30"/>
  <c r="V112" i="30"/>
  <c r="C123" i="30"/>
  <c r="O124" i="30"/>
  <c r="B130" i="30"/>
  <c r="J136" i="30"/>
  <c r="V105" i="31"/>
  <c r="V101" i="31"/>
  <c r="V89" i="31"/>
  <c r="V85" i="31"/>
  <c r="V73" i="31"/>
  <c r="V69" i="31"/>
  <c r="V57" i="31"/>
  <c r="V53" i="31"/>
  <c r="V41" i="31"/>
  <c r="V37" i="31"/>
  <c r="V17" i="31"/>
  <c r="V13" i="31"/>
  <c r="E102" i="32"/>
  <c r="V102" i="32" s="1"/>
  <c r="E70" i="32"/>
  <c r="E38" i="32"/>
  <c r="E135" i="32" s="1"/>
  <c r="V3" i="31"/>
  <c r="G124" i="29"/>
  <c r="J128" i="29"/>
  <c r="F141" i="29"/>
  <c r="N122" i="28"/>
  <c r="F124" i="28"/>
  <c r="D126" i="28"/>
  <c r="I129" i="28"/>
  <c r="Q135" i="28"/>
  <c r="B126" i="29"/>
  <c r="F122" i="28"/>
  <c r="B123" i="28"/>
  <c r="R123" i="28"/>
  <c r="N124" i="28"/>
  <c r="M125" i="28"/>
  <c r="N126" i="28"/>
  <c r="U127" i="28"/>
  <c r="U130" i="28"/>
  <c r="E134" i="28"/>
  <c r="I137" i="28"/>
  <c r="M140" i="28"/>
  <c r="K122" i="29"/>
  <c r="G123" i="29"/>
  <c r="C124" i="29"/>
  <c r="S124" i="29"/>
  <c r="N127" i="29"/>
  <c r="R130" i="29"/>
  <c r="B134" i="29"/>
  <c r="F137" i="29"/>
  <c r="J140" i="29"/>
  <c r="S122" i="30"/>
  <c r="O123" i="30"/>
  <c r="K124" i="30"/>
  <c r="B126" i="30"/>
  <c r="F129" i="30"/>
  <c r="J132" i="30"/>
  <c r="N135" i="30"/>
  <c r="R138" i="30"/>
  <c r="D116" i="32"/>
  <c r="K123" i="29"/>
  <c r="F125" i="29"/>
  <c r="N131" i="29"/>
  <c r="R134" i="29"/>
  <c r="B138" i="29"/>
  <c r="J123" i="28"/>
  <c r="B125" i="28"/>
  <c r="E127" i="28"/>
  <c r="M132" i="28"/>
  <c r="U138" i="28"/>
  <c r="C122" i="29"/>
  <c r="S122" i="29"/>
  <c r="O123" i="29"/>
  <c r="K124" i="29"/>
  <c r="F129" i="29"/>
  <c r="J132" i="29"/>
  <c r="N135" i="29"/>
  <c r="R138" i="29"/>
  <c r="B122" i="28"/>
  <c r="R122" i="28"/>
  <c r="N123" i="28"/>
  <c r="J124" i="28"/>
  <c r="H125" i="28"/>
  <c r="I126" i="28"/>
  <c r="M127" i="28"/>
  <c r="E130" i="28"/>
  <c r="I133" i="28"/>
  <c r="M136" i="28"/>
  <c r="Q139" i="28"/>
  <c r="G122" i="29"/>
  <c r="C123" i="29"/>
  <c r="S123" i="29"/>
  <c r="O124" i="29"/>
  <c r="R126" i="29"/>
  <c r="B130" i="29"/>
  <c r="F133" i="29"/>
  <c r="J136" i="29"/>
  <c r="N139" i="29"/>
  <c r="O122" i="30"/>
  <c r="K123" i="30"/>
  <c r="G124" i="30"/>
  <c r="F125" i="30"/>
  <c r="J128" i="30"/>
  <c r="N131" i="30"/>
  <c r="R134" i="30"/>
  <c r="B138" i="30"/>
  <c r="F141" i="30"/>
  <c r="V67" i="32"/>
  <c r="V99" i="32"/>
  <c r="V71" i="32"/>
  <c r="V79" i="32"/>
  <c r="V35" i="32"/>
  <c r="V43" i="32"/>
  <c r="V83" i="32"/>
  <c r="V91" i="32"/>
  <c r="H125" i="32"/>
  <c r="D135" i="32"/>
  <c r="F138" i="32"/>
  <c r="D141" i="32"/>
  <c r="H141" i="32"/>
  <c r="V42" i="32"/>
  <c r="V59" i="32"/>
  <c r="V72" i="32"/>
  <c r="V94" i="32"/>
  <c r="F127" i="32"/>
  <c r="D138" i="32"/>
  <c r="E131" i="32"/>
  <c r="I133" i="32"/>
  <c r="G136" i="32"/>
  <c r="V114" i="32"/>
  <c r="F125" i="32"/>
  <c r="D136" i="32"/>
  <c r="F141" i="32"/>
  <c r="V10" i="32"/>
  <c r="V18" i="32"/>
  <c r="V34" i="32"/>
  <c r="V48" i="32"/>
  <c r="V80" i="32"/>
  <c r="V103" i="32"/>
  <c r="D134" i="32"/>
  <c r="V3" i="32"/>
  <c r="V9" i="32"/>
  <c r="V11" i="32"/>
  <c r="V19" i="32"/>
  <c r="V92" i="32"/>
  <c r="G123" i="32"/>
  <c r="D123" i="32"/>
  <c r="V113" i="31"/>
  <c r="V111" i="31"/>
  <c r="V107" i="31"/>
  <c r="V103" i="31"/>
  <c r="V99" i="31"/>
  <c r="V95" i="31"/>
  <c r="V91" i="31"/>
  <c r="V87" i="31"/>
  <c r="V83" i="31"/>
  <c r="V79" i="31"/>
  <c r="V75" i="31"/>
  <c r="V67" i="31"/>
  <c r="V63" i="31"/>
  <c r="V59" i="31"/>
  <c r="V55" i="31"/>
  <c r="V51" i="31"/>
  <c r="V47" i="31"/>
  <c r="V43" i="31"/>
  <c r="V39" i="31"/>
  <c r="V35" i="31"/>
  <c r="V31" i="31"/>
  <c r="V27" i="31"/>
  <c r="V19" i="31"/>
  <c r="V15" i="31"/>
  <c r="V11" i="31"/>
  <c r="V23" i="31"/>
  <c r="V7" i="31"/>
  <c r="V109" i="31"/>
  <c r="C122" i="31"/>
  <c r="G122" i="31"/>
  <c r="K122" i="31"/>
  <c r="O122" i="31"/>
  <c r="S122" i="31"/>
  <c r="C123" i="31"/>
  <c r="G123" i="31"/>
  <c r="K123" i="31"/>
  <c r="O123" i="31"/>
  <c r="S123" i="31"/>
  <c r="C124" i="31"/>
  <c r="G124" i="31"/>
  <c r="K124" i="31"/>
  <c r="O124" i="31"/>
  <c r="S124" i="31"/>
  <c r="F125" i="31"/>
  <c r="B126" i="31"/>
  <c r="R126" i="31"/>
  <c r="N127" i="31"/>
  <c r="J128" i="31"/>
  <c r="F129" i="31"/>
  <c r="B130" i="31"/>
  <c r="R130" i="31"/>
  <c r="N131" i="31"/>
  <c r="J132" i="31"/>
  <c r="F133" i="31"/>
  <c r="B134" i="31"/>
  <c r="R134" i="31"/>
  <c r="N135" i="31"/>
  <c r="J136" i="31"/>
  <c r="F137" i="31"/>
  <c r="B138" i="31"/>
  <c r="R138" i="31"/>
  <c r="N139" i="31"/>
  <c r="J140" i="31"/>
  <c r="F141" i="31"/>
  <c r="D122" i="31"/>
  <c r="H122" i="31"/>
  <c r="L122" i="31"/>
  <c r="P122" i="31"/>
  <c r="T122" i="31"/>
  <c r="D123" i="31"/>
  <c r="H123" i="31"/>
  <c r="L123" i="31"/>
  <c r="P123" i="31"/>
  <c r="T123" i="31"/>
  <c r="D124" i="31"/>
  <c r="H124" i="31"/>
  <c r="L124" i="31"/>
  <c r="P124" i="31"/>
  <c r="T124" i="31"/>
  <c r="J125" i="31"/>
  <c r="F126" i="31"/>
  <c r="B127" i="31"/>
  <c r="R127" i="31"/>
  <c r="N128" i="31"/>
  <c r="J129" i="31"/>
  <c r="F130" i="31"/>
  <c r="B131" i="31"/>
  <c r="R131" i="31"/>
  <c r="N132" i="31"/>
  <c r="J133" i="31"/>
  <c r="F134" i="31"/>
  <c r="B135" i="31"/>
  <c r="R135" i="31"/>
  <c r="N136" i="31"/>
  <c r="J137" i="31"/>
  <c r="F138" i="31"/>
  <c r="B139" i="31"/>
  <c r="R139" i="31"/>
  <c r="N140" i="31"/>
  <c r="U141" i="31"/>
  <c r="Q141" i="31"/>
  <c r="M141" i="31"/>
  <c r="I141" i="31"/>
  <c r="E141" i="31"/>
  <c r="U140" i="31"/>
  <c r="Q140" i="31"/>
  <c r="M140" i="31"/>
  <c r="I140" i="31"/>
  <c r="E140" i="31"/>
  <c r="U139" i="31"/>
  <c r="Q139" i="31"/>
  <c r="M139" i="31"/>
  <c r="I139" i="31"/>
  <c r="E139" i="31"/>
  <c r="U138" i="31"/>
  <c r="Q138" i="31"/>
  <c r="M138" i="31"/>
  <c r="I138" i="31"/>
  <c r="E138" i="31"/>
  <c r="U137" i="31"/>
  <c r="Q137" i="31"/>
  <c r="M137" i="31"/>
  <c r="I137" i="31"/>
  <c r="E137" i="31"/>
  <c r="U136" i="31"/>
  <c r="Q136" i="31"/>
  <c r="M136" i="31"/>
  <c r="I136" i="31"/>
  <c r="E136" i="31"/>
  <c r="U135" i="31"/>
  <c r="Q135" i="31"/>
  <c r="M135" i="31"/>
  <c r="I135" i="31"/>
  <c r="E135" i="31"/>
  <c r="U134" i="31"/>
  <c r="Q134" i="31"/>
  <c r="M134" i="31"/>
  <c r="I134" i="31"/>
  <c r="E134" i="31"/>
  <c r="U133" i="31"/>
  <c r="Q133" i="31"/>
  <c r="M133" i="31"/>
  <c r="I133" i="31"/>
  <c r="E133" i="31"/>
  <c r="U132" i="31"/>
  <c r="Q132" i="31"/>
  <c r="M132" i="31"/>
  <c r="I132" i="31"/>
  <c r="E132" i="31"/>
  <c r="U131" i="31"/>
  <c r="Q131" i="31"/>
  <c r="M131" i="31"/>
  <c r="I131" i="31"/>
  <c r="E131" i="31"/>
  <c r="U130" i="31"/>
  <c r="Q130" i="31"/>
  <c r="M130" i="31"/>
  <c r="I130" i="31"/>
  <c r="E130" i="31"/>
  <c r="U129" i="31"/>
  <c r="Q129" i="31"/>
  <c r="M129" i="31"/>
  <c r="I129" i="31"/>
  <c r="E129" i="31"/>
  <c r="U128" i="31"/>
  <c r="Q128" i="31"/>
  <c r="M128" i="31"/>
  <c r="I128" i="31"/>
  <c r="E128" i="31"/>
  <c r="U127" i="31"/>
  <c r="Q127" i="31"/>
  <c r="M127" i="31"/>
  <c r="I127" i="31"/>
  <c r="E127" i="31"/>
  <c r="U126" i="31"/>
  <c r="Q126" i="31"/>
  <c r="M126" i="31"/>
  <c r="I126" i="31"/>
  <c r="E126" i="31"/>
  <c r="U125" i="31"/>
  <c r="Q125" i="31"/>
  <c r="M125" i="31"/>
  <c r="I125" i="31"/>
  <c r="E125" i="31"/>
  <c r="T141" i="31"/>
  <c r="P141" i="31"/>
  <c r="L141" i="31"/>
  <c r="H141" i="31"/>
  <c r="D141" i="31"/>
  <c r="T140" i="31"/>
  <c r="P140" i="31"/>
  <c r="L140" i="31"/>
  <c r="H140" i="31"/>
  <c r="D140" i="31"/>
  <c r="T139" i="31"/>
  <c r="P139" i="31"/>
  <c r="L139" i="31"/>
  <c r="H139" i="31"/>
  <c r="D139" i="31"/>
  <c r="T138" i="31"/>
  <c r="P138" i="31"/>
  <c r="L138" i="31"/>
  <c r="H138" i="31"/>
  <c r="D138" i="31"/>
  <c r="T137" i="31"/>
  <c r="P137" i="31"/>
  <c r="L137" i="31"/>
  <c r="H137" i="31"/>
  <c r="D137" i="31"/>
  <c r="T136" i="31"/>
  <c r="P136" i="31"/>
  <c r="L136" i="31"/>
  <c r="H136" i="31"/>
  <c r="D136" i="31"/>
  <c r="T135" i="31"/>
  <c r="P135" i="31"/>
  <c r="L135" i="31"/>
  <c r="H135" i="31"/>
  <c r="D135" i="31"/>
  <c r="T134" i="31"/>
  <c r="P134" i="31"/>
  <c r="L134" i="31"/>
  <c r="H134" i="31"/>
  <c r="D134" i="31"/>
  <c r="T133" i="31"/>
  <c r="P133" i="31"/>
  <c r="L133" i="31"/>
  <c r="H133" i="31"/>
  <c r="D133" i="31"/>
  <c r="T132" i="31"/>
  <c r="P132" i="31"/>
  <c r="L132" i="31"/>
  <c r="H132" i="31"/>
  <c r="D132" i="31"/>
  <c r="T131" i="31"/>
  <c r="P131" i="31"/>
  <c r="L131" i="31"/>
  <c r="H131" i="31"/>
  <c r="D131" i="31"/>
  <c r="T130" i="31"/>
  <c r="P130" i="31"/>
  <c r="L130" i="31"/>
  <c r="H130" i="31"/>
  <c r="D130" i="31"/>
  <c r="T129" i="31"/>
  <c r="P129" i="31"/>
  <c r="L129" i="31"/>
  <c r="H129" i="31"/>
  <c r="D129" i="31"/>
  <c r="T128" i="31"/>
  <c r="P128" i="31"/>
  <c r="L128" i="31"/>
  <c r="H128" i="31"/>
  <c r="D128" i="31"/>
  <c r="T127" i="31"/>
  <c r="P127" i="31"/>
  <c r="L127" i="31"/>
  <c r="H127" i="31"/>
  <c r="D127" i="31"/>
  <c r="T126" i="31"/>
  <c r="P126" i="31"/>
  <c r="L126" i="31"/>
  <c r="H126" i="31"/>
  <c r="D126" i="31"/>
  <c r="T125" i="31"/>
  <c r="P125" i="31"/>
  <c r="L125" i="31"/>
  <c r="H125" i="31"/>
  <c r="D125" i="31"/>
  <c r="S141" i="31"/>
  <c r="O141" i="31"/>
  <c r="K141" i="31"/>
  <c r="G141" i="31"/>
  <c r="C141" i="31"/>
  <c r="S140" i="31"/>
  <c r="O140" i="31"/>
  <c r="K140" i="31"/>
  <c r="G140" i="31"/>
  <c r="C140" i="31"/>
  <c r="S139" i="31"/>
  <c r="O139" i="31"/>
  <c r="K139" i="31"/>
  <c r="G139" i="31"/>
  <c r="C139" i="31"/>
  <c r="S138" i="31"/>
  <c r="O138" i="31"/>
  <c r="K138" i="31"/>
  <c r="G138" i="31"/>
  <c r="C138" i="31"/>
  <c r="S137" i="31"/>
  <c r="O137" i="31"/>
  <c r="K137" i="31"/>
  <c r="G137" i="31"/>
  <c r="C137" i="31"/>
  <c r="S136" i="31"/>
  <c r="O136" i="31"/>
  <c r="K136" i="31"/>
  <c r="G136" i="31"/>
  <c r="C136" i="31"/>
  <c r="S135" i="31"/>
  <c r="O135" i="31"/>
  <c r="K135" i="31"/>
  <c r="G135" i="31"/>
  <c r="C135" i="31"/>
  <c r="S134" i="31"/>
  <c r="O134" i="31"/>
  <c r="K134" i="31"/>
  <c r="G134" i="31"/>
  <c r="C134" i="31"/>
  <c r="S133" i="31"/>
  <c r="O133" i="31"/>
  <c r="K133" i="31"/>
  <c r="G133" i="31"/>
  <c r="C133" i="31"/>
  <c r="S132" i="31"/>
  <c r="O132" i="31"/>
  <c r="K132" i="31"/>
  <c r="G132" i="31"/>
  <c r="C132" i="31"/>
  <c r="S131" i="31"/>
  <c r="O131" i="31"/>
  <c r="K131" i="31"/>
  <c r="G131" i="31"/>
  <c r="C131" i="31"/>
  <c r="S130" i="31"/>
  <c r="O130" i="31"/>
  <c r="K130" i="31"/>
  <c r="G130" i="31"/>
  <c r="C130" i="31"/>
  <c r="S129" i="31"/>
  <c r="O129" i="31"/>
  <c r="K129" i="31"/>
  <c r="G129" i="31"/>
  <c r="C129" i="31"/>
  <c r="S128" i="31"/>
  <c r="O128" i="31"/>
  <c r="K128" i="31"/>
  <c r="G128" i="31"/>
  <c r="C128" i="31"/>
  <c r="S127" i="31"/>
  <c r="O127" i="31"/>
  <c r="K127" i="31"/>
  <c r="G127" i="31"/>
  <c r="C127" i="31"/>
  <c r="S126" i="31"/>
  <c r="O126" i="31"/>
  <c r="K126" i="31"/>
  <c r="G126" i="31"/>
  <c r="C126" i="31"/>
  <c r="S125" i="31"/>
  <c r="O125" i="31"/>
  <c r="K125" i="31"/>
  <c r="G125" i="31"/>
  <c r="C125" i="31"/>
  <c r="E122" i="31"/>
  <c r="I122" i="31"/>
  <c r="M122" i="31"/>
  <c r="Q122" i="31"/>
  <c r="U122" i="31"/>
  <c r="E123" i="31"/>
  <c r="I123" i="31"/>
  <c r="M123" i="31"/>
  <c r="Q123" i="31"/>
  <c r="U123" i="31"/>
  <c r="E124" i="31"/>
  <c r="I124" i="31"/>
  <c r="M124" i="31"/>
  <c r="Q124" i="31"/>
  <c r="U124" i="31"/>
  <c r="N125" i="31"/>
  <c r="J126" i="31"/>
  <c r="F127" i="31"/>
  <c r="B128" i="31"/>
  <c r="R128" i="31"/>
  <c r="N129" i="31"/>
  <c r="J130" i="31"/>
  <c r="F131" i="31"/>
  <c r="B132" i="31"/>
  <c r="R132" i="31"/>
  <c r="N133" i="31"/>
  <c r="J134" i="31"/>
  <c r="F135" i="31"/>
  <c r="B136" i="31"/>
  <c r="R136" i="31"/>
  <c r="N137" i="31"/>
  <c r="J138" i="31"/>
  <c r="F139" i="31"/>
  <c r="B140" i="31"/>
  <c r="R140" i="31"/>
  <c r="N141" i="31"/>
  <c r="B122" i="31"/>
  <c r="F122" i="31"/>
  <c r="J122" i="31"/>
  <c r="N122" i="31"/>
  <c r="R122" i="31"/>
  <c r="B123" i="31"/>
  <c r="F123" i="31"/>
  <c r="J123" i="31"/>
  <c r="N123" i="31"/>
  <c r="R123" i="31"/>
  <c r="B124" i="31"/>
  <c r="F124" i="31"/>
  <c r="J124" i="31"/>
  <c r="N124" i="31"/>
  <c r="R124" i="31"/>
  <c r="B125" i="31"/>
  <c r="R125" i="31"/>
  <c r="N126" i="31"/>
  <c r="J127" i="31"/>
  <c r="F128" i="31"/>
  <c r="B129" i="31"/>
  <c r="R129" i="31"/>
  <c r="N130" i="31"/>
  <c r="J131" i="31"/>
  <c r="F132" i="31"/>
  <c r="B133" i="31"/>
  <c r="R133" i="31"/>
  <c r="N134" i="31"/>
  <c r="J135" i="31"/>
  <c r="F136" i="31"/>
  <c r="B137" i="31"/>
  <c r="R137" i="31"/>
  <c r="N138" i="31"/>
  <c r="J139" i="31"/>
  <c r="F140" i="31"/>
  <c r="B141" i="31"/>
  <c r="R141" i="31"/>
  <c r="V43" i="30"/>
  <c r="V19" i="30"/>
  <c r="V111" i="30"/>
  <c r="V103" i="30"/>
  <c r="V99" i="30"/>
  <c r="V95" i="30"/>
  <c r="V87" i="30"/>
  <c r="V83" i="30"/>
  <c r="V79" i="30"/>
  <c r="V67" i="30"/>
  <c r="V63" i="30"/>
  <c r="V55" i="30"/>
  <c r="V51" i="30"/>
  <c r="V47" i="30"/>
  <c r="V39" i="30"/>
  <c r="V35" i="30"/>
  <c r="V31" i="30"/>
  <c r="V23" i="30"/>
  <c r="V15" i="30"/>
  <c r="V11" i="30"/>
  <c r="V7" i="30"/>
  <c r="V107" i="30"/>
  <c r="V91" i="30"/>
  <c r="V75" i="30"/>
  <c r="V59" i="30"/>
  <c r="V27" i="30"/>
  <c r="V66" i="30"/>
  <c r="V74" i="30"/>
  <c r="V102" i="30"/>
  <c r="V110" i="30"/>
  <c r="V114" i="30"/>
  <c r="V54" i="30"/>
  <c r="V82" i="30"/>
  <c r="V90" i="30"/>
  <c r="V106" i="30"/>
  <c r="D122" i="30"/>
  <c r="H122" i="30"/>
  <c r="L122" i="30"/>
  <c r="P122" i="30"/>
  <c r="T122" i="30"/>
  <c r="D123" i="30"/>
  <c r="H123" i="30"/>
  <c r="L123" i="30"/>
  <c r="P123" i="30"/>
  <c r="T123" i="30"/>
  <c r="D124" i="30"/>
  <c r="H124" i="30"/>
  <c r="L124" i="30"/>
  <c r="P124" i="30"/>
  <c r="T124" i="30"/>
  <c r="J125" i="30"/>
  <c r="F126" i="30"/>
  <c r="B127" i="30"/>
  <c r="R127" i="30"/>
  <c r="N128" i="30"/>
  <c r="J129" i="30"/>
  <c r="F130" i="30"/>
  <c r="B131" i="30"/>
  <c r="R131" i="30"/>
  <c r="N132" i="30"/>
  <c r="J133" i="30"/>
  <c r="F134" i="30"/>
  <c r="B135" i="30"/>
  <c r="R135" i="30"/>
  <c r="N136" i="30"/>
  <c r="J137" i="30"/>
  <c r="F138" i="30"/>
  <c r="B139" i="30"/>
  <c r="R139" i="30"/>
  <c r="N140" i="30"/>
  <c r="U141" i="30"/>
  <c r="Q141" i="30"/>
  <c r="M141" i="30"/>
  <c r="I141" i="30"/>
  <c r="E141" i="30"/>
  <c r="U140" i="30"/>
  <c r="Q140" i="30"/>
  <c r="M140" i="30"/>
  <c r="I140" i="30"/>
  <c r="E140" i="30"/>
  <c r="U139" i="30"/>
  <c r="Q139" i="30"/>
  <c r="M139" i="30"/>
  <c r="I139" i="30"/>
  <c r="E139" i="30"/>
  <c r="U138" i="30"/>
  <c r="Q138" i="30"/>
  <c r="M138" i="30"/>
  <c r="I138" i="30"/>
  <c r="E138" i="30"/>
  <c r="U137" i="30"/>
  <c r="Q137" i="30"/>
  <c r="M137" i="30"/>
  <c r="I137" i="30"/>
  <c r="E137" i="30"/>
  <c r="U136" i="30"/>
  <c r="Q136" i="30"/>
  <c r="M136" i="30"/>
  <c r="I136" i="30"/>
  <c r="E136" i="30"/>
  <c r="U135" i="30"/>
  <c r="Q135" i="30"/>
  <c r="M135" i="30"/>
  <c r="I135" i="30"/>
  <c r="E135" i="30"/>
  <c r="U134" i="30"/>
  <c r="Q134" i="30"/>
  <c r="M134" i="30"/>
  <c r="I134" i="30"/>
  <c r="E134" i="30"/>
  <c r="U133" i="30"/>
  <c r="Q133" i="30"/>
  <c r="M133" i="30"/>
  <c r="I133" i="30"/>
  <c r="E133" i="30"/>
  <c r="U132" i="30"/>
  <c r="Q132" i="30"/>
  <c r="M132" i="30"/>
  <c r="I132" i="30"/>
  <c r="E132" i="30"/>
  <c r="U131" i="30"/>
  <c r="Q131" i="30"/>
  <c r="M131" i="30"/>
  <c r="I131" i="30"/>
  <c r="E131" i="30"/>
  <c r="U130" i="30"/>
  <c r="Q130" i="30"/>
  <c r="M130" i="30"/>
  <c r="I130" i="30"/>
  <c r="E130" i="30"/>
  <c r="U129" i="30"/>
  <c r="Q129" i="30"/>
  <c r="M129" i="30"/>
  <c r="I129" i="30"/>
  <c r="E129" i="30"/>
  <c r="U128" i="30"/>
  <c r="Q128" i="30"/>
  <c r="M128" i="30"/>
  <c r="I128" i="30"/>
  <c r="E128" i="30"/>
  <c r="U127" i="30"/>
  <c r="Q127" i="30"/>
  <c r="M127" i="30"/>
  <c r="I127" i="30"/>
  <c r="E127" i="30"/>
  <c r="U126" i="30"/>
  <c r="Q126" i="30"/>
  <c r="M126" i="30"/>
  <c r="I126" i="30"/>
  <c r="E126" i="30"/>
  <c r="U125" i="30"/>
  <c r="Q125" i="30"/>
  <c r="M125" i="30"/>
  <c r="I125" i="30"/>
  <c r="E125" i="30"/>
  <c r="T141" i="30"/>
  <c r="P141" i="30"/>
  <c r="L141" i="30"/>
  <c r="H141" i="30"/>
  <c r="D141" i="30"/>
  <c r="T140" i="30"/>
  <c r="P140" i="30"/>
  <c r="L140" i="30"/>
  <c r="H140" i="30"/>
  <c r="D140" i="30"/>
  <c r="T139" i="30"/>
  <c r="P139" i="30"/>
  <c r="L139" i="30"/>
  <c r="H139" i="30"/>
  <c r="D139" i="30"/>
  <c r="T138" i="30"/>
  <c r="P138" i="30"/>
  <c r="L138" i="30"/>
  <c r="H138" i="30"/>
  <c r="D138" i="30"/>
  <c r="T137" i="30"/>
  <c r="P137" i="30"/>
  <c r="L137" i="30"/>
  <c r="H137" i="30"/>
  <c r="D137" i="30"/>
  <c r="T136" i="30"/>
  <c r="P136" i="30"/>
  <c r="L136" i="30"/>
  <c r="H136" i="30"/>
  <c r="D136" i="30"/>
  <c r="T135" i="30"/>
  <c r="P135" i="30"/>
  <c r="L135" i="30"/>
  <c r="H135" i="30"/>
  <c r="D135" i="30"/>
  <c r="T134" i="30"/>
  <c r="P134" i="30"/>
  <c r="L134" i="30"/>
  <c r="H134" i="30"/>
  <c r="D134" i="30"/>
  <c r="T133" i="30"/>
  <c r="P133" i="30"/>
  <c r="L133" i="30"/>
  <c r="H133" i="30"/>
  <c r="D133" i="30"/>
  <c r="T132" i="30"/>
  <c r="P132" i="30"/>
  <c r="L132" i="30"/>
  <c r="H132" i="30"/>
  <c r="D132" i="30"/>
  <c r="T131" i="30"/>
  <c r="P131" i="30"/>
  <c r="L131" i="30"/>
  <c r="H131" i="30"/>
  <c r="D131" i="30"/>
  <c r="T130" i="30"/>
  <c r="P130" i="30"/>
  <c r="L130" i="30"/>
  <c r="H130" i="30"/>
  <c r="D130" i="30"/>
  <c r="T129" i="30"/>
  <c r="P129" i="30"/>
  <c r="L129" i="30"/>
  <c r="H129" i="30"/>
  <c r="D129" i="30"/>
  <c r="T128" i="30"/>
  <c r="P128" i="30"/>
  <c r="L128" i="30"/>
  <c r="H128" i="30"/>
  <c r="D128" i="30"/>
  <c r="T127" i="30"/>
  <c r="P127" i="30"/>
  <c r="L127" i="30"/>
  <c r="H127" i="30"/>
  <c r="D127" i="30"/>
  <c r="T126" i="30"/>
  <c r="P126" i="30"/>
  <c r="L126" i="30"/>
  <c r="H126" i="30"/>
  <c r="D126" i="30"/>
  <c r="T125" i="30"/>
  <c r="P125" i="30"/>
  <c r="L125" i="30"/>
  <c r="H125" i="30"/>
  <c r="D125" i="30"/>
  <c r="S141" i="30"/>
  <c r="O141" i="30"/>
  <c r="K141" i="30"/>
  <c r="G141" i="30"/>
  <c r="C141" i="30"/>
  <c r="S140" i="30"/>
  <c r="O140" i="30"/>
  <c r="K140" i="30"/>
  <c r="G140" i="30"/>
  <c r="C140" i="30"/>
  <c r="S139" i="30"/>
  <c r="O139" i="30"/>
  <c r="K139" i="30"/>
  <c r="G139" i="30"/>
  <c r="C139" i="30"/>
  <c r="S138" i="30"/>
  <c r="O138" i="30"/>
  <c r="K138" i="30"/>
  <c r="G138" i="30"/>
  <c r="C138" i="30"/>
  <c r="S137" i="30"/>
  <c r="O137" i="30"/>
  <c r="K137" i="30"/>
  <c r="G137" i="30"/>
  <c r="C137" i="30"/>
  <c r="S136" i="30"/>
  <c r="O136" i="30"/>
  <c r="K136" i="30"/>
  <c r="G136" i="30"/>
  <c r="C136" i="30"/>
  <c r="S135" i="30"/>
  <c r="O135" i="30"/>
  <c r="K135" i="30"/>
  <c r="G135" i="30"/>
  <c r="C135" i="30"/>
  <c r="S134" i="30"/>
  <c r="O134" i="30"/>
  <c r="K134" i="30"/>
  <c r="G134" i="30"/>
  <c r="C134" i="30"/>
  <c r="S133" i="30"/>
  <c r="O133" i="30"/>
  <c r="K133" i="30"/>
  <c r="G133" i="30"/>
  <c r="C133" i="30"/>
  <c r="S132" i="30"/>
  <c r="O132" i="30"/>
  <c r="K132" i="30"/>
  <c r="G132" i="30"/>
  <c r="C132" i="30"/>
  <c r="S131" i="30"/>
  <c r="O131" i="30"/>
  <c r="K131" i="30"/>
  <c r="G131" i="30"/>
  <c r="C131" i="30"/>
  <c r="S130" i="30"/>
  <c r="O130" i="30"/>
  <c r="K130" i="30"/>
  <c r="G130" i="30"/>
  <c r="C130" i="30"/>
  <c r="S129" i="30"/>
  <c r="O129" i="30"/>
  <c r="K129" i="30"/>
  <c r="G129" i="30"/>
  <c r="C129" i="30"/>
  <c r="S128" i="30"/>
  <c r="O128" i="30"/>
  <c r="K128" i="30"/>
  <c r="G128" i="30"/>
  <c r="C128" i="30"/>
  <c r="S127" i="30"/>
  <c r="O127" i="30"/>
  <c r="K127" i="30"/>
  <c r="G127" i="30"/>
  <c r="C127" i="30"/>
  <c r="S126" i="30"/>
  <c r="O126" i="30"/>
  <c r="K126" i="30"/>
  <c r="G126" i="30"/>
  <c r="C126" i="30"/>
  <c r="S125" i="30"/>
  <c r="O125" i="30"/>
  <c r="K125" i="30"/>
  <c r="G125" i="30"/>
  <c r="C125" i="30"/>
  <c r="E122" i="30"/>
  <c r="I122" i="30"/>
  <c r="M122" i="30"/>
  <c r="Q122" i="30"/>
  <c r="U122" i="30"/>
  <c r="E123" i="30"/>
  <c r="I123" i="30"/>
  <c r="M123" i="30"/>
  <c r="Q123" i="30"/>
  <c r="U123" i="30"/>
  <c r="E124" i="30"/>
  <c r="I124" i="30"/>
  <c r="M124" i="30"/>
  <c r="Q124" i="30"/>
  <c r="U124" i="30"/>
  <c r="N125" i="30"/>
  <c r="J126" i="30"/>
  <c r="F127" i="30"/>
  <c r="B128" i="30"/>
  <c r="R128" i="30"/>
  <c r="N129" i="30"/>
  <c r="J130" i="30"/>
  <c r="F131" i="30"/>
  <c r="B132" i="30"/>
  <c r="R132" i="30"/>
  <c r="N133" i="30"/>
  <c r="J134" i="30"/>
  <c r="F135" i="30"/>
  <c r="B136" i="30"/>
  <c r="R136" i="30"/>
  <c r="N137" i="30"/>
  <c r="J138" i="30"/>
  <c r="F139" i="30"/>
  <c r="B140" i="30"/>
  <c r="R140" i="30"/>
  <c r="N141" i="30"/>
  <c r="B122" i="30"/>
  <c r="F122" i="30"/>
  <c r="J122" i="30"/>
  <c r="N122" i="30"/>
  <c r="R122" i="30"/>
  <c r="B123" i="30"/>
  <c r="F123" i="30"/>
  <c r="J123" i="30"/>
  <c r="N123" i="30"/>
  <c r="R123" i="30"/>
  <c r="B124" i="30"/>
  <c r="F124" i="30"/>
  <c r="J124" i="30"/>
  <c r="N124" i="30"/>
  <c r="R124" i="30"/>
  <c r="B125" i="30"/>
  <c r="R125" i="30"/>
  <c r="N126" i="30"/>
  <c r="J127" i="30"/>
  <c r="F128" i="30"/>
  <c r="B129" i="30"/>
  <c r="R129" i="30"/>
  <c r="N130" i="30"/>
  <c r="J131" i="30"/>
  <c r="F132" i="30"/>
  <c r="B133" i="30"/>
  <c r="R133" i="30"/>
  <c r="N134" i="30"/>
  <c r="J135" i="30"/>
  <c r="F136" i="30"/>
  <c r="B137" i="30"/>
  <c r="R137" i="30"/>
  <c r="N138" i="30"/>
  <c r="J139" i="30"/>
  <c r="F140" i="30"/>
  <c r="B141" i="30"/>
  <c r="R141" i="30"/>
  <c r="V82" i="29"/>
  <c r="V86" i="29"/>
  <c r="V74" i="29"/>
  <c r="V102" i="29"/>
  <c r="V105" i="29"/>
  <c r="V106" i="29"/>
  <c r="V98" i="29"/>
  <c r="V90" i="29"/>
  <c r="V59" i="29"/>
  <c r="V109" i="29"/>
  <c r="V111" i="29"/>
  <c r="V103" i="29"/>
  <c r="V99" i="29"/>
  <c r="V95" i="29"/>
  <c r="V87" i="29"/>
  <c r="V83" i="29"/>
  <c r="V79" i="29"/>
  <c r="V71" i="29"/>
  <c r="V67" i="29"/>
  <c r="V63" i="29"/>
  <c r="V55" i="29"/>
  <c r="V51" i="29"/>
  <c r="V39" i="29"/>
  <c r="V35" i="29"/>
  <c r="V31" i="29"/>
  <c r="V23" i="29"/>
  <c r="V15" i="29"/>
  <c r="V11" i="29"/>
  <c r="V7" i="29"/>
  <c r="V107" i="29"/>
  <c r="V91" i="29"/>
  <c r="V75" i="29"/>
  <c r="V43" i="29"/>
  <c r="V27" i="29"/>
  <c r="V19" i="29"/>
  <c r="V113" i="29"/>
  <c r="V97" i="29"/>
  <c r="V101" i="29"/>
  <c r="V114" i="29"/>
  <c r="V78" i="29"/>
  <c r="V94" i="29"/>
  <c r="V110" i="29"/>
  <c r="D122" i="29"/>
  <c r="H122" i="29"/>
  <c r="L122" i="29"/>
  <c r="P122" i="29"/>
  <c r="T122" i="29"/>
  <c r="D123" i="29"/>
  <c r="H123" i="29"/>
  <c r="L123" i="29"/>
  <c r="P123" i="29"/>
  <c r="T123" i="29"/>
  <c r="D124" i="29"/>
  <c r="H124" i="29"/>
  <c r="L124" i="29"/>
  <c r="P124" i="29"/>
  <c r="T124" i="29"/>
  <c r="J125" i="29"/>
  <c r="F126" i="29"/>
  <c r="B127" i="29"/>
  <c r="R127" i="29"/>
  <c r="N128" i="29"/>
  <c r="J129" i="29"/>
  <c r="F130" i="29"/>
  <c r="B131" i="29"/>
  <c r="R131" i="29"/>
  <c r="N132" i="29"/>
  <c r="J133" i="29"/>
  <c r="F134" i="29"/>
  <c r="B135" i="29"/>
  <c r="R135" i="29"/>
  <c r="N136" i="29"/>
  <c r="J137" i="29"/>
  <c r="F138" i="29"/>
  <c r="B139" i="29"/>
  <c r="R139" i="29"/>
  <c r="N140" i="29"/>
  <c r="U141" i="29"/>
  <c r="Q141" i="29"/>
  <c r="M141" i="29"/>
  <c r="I141" i="29"/>
  <c r="E141" i="29"/>
  <c r="U140" i="29"/>
  <c r="Q140" i="29"/>
  <c r="M140" i="29"/>
  <c r="I140" i="29"/>
  <c r="E140" i="29"/>
  <c r="U139" i="29"/>
  <c r="Q139" i="29"/>
  <c r="M139" i="29"/>
  <c r="I139" i="29"/>
  <c r="E139" i="29"/>
  <c r="U138" i="29"/>
  <c r="Q138" i="29"/>
  <c r="M138" i="29"/>
  <c r="I138" i="29"/>
  <c r="E138" i="29"/>
  <c r="U137" i="29"/>
  <c r="Q137" i="29"/>
  <c r="M137" i="29"/>
  <c r="I137" i="29"/>
  <c r="E137" i="29"/>
  <c r="U136" i="29"/>
  <c r="Q136" i="29"/>
  <c r="M136" i="29"/>
  <c r="I136" i="29"/>
  <c r="E136" i="29"/>
  <c r="U135" i="29"/>
  <c r="Q135" i="29"/>
  <c r="M135" i="29"/>
  <c r="I135" i="29"/>
  <c r="E135" i="29"/>
  <c r="U134" i="29"/>
  <c r="Q134" i="29"/>
  <c r="M134" i="29"/>
  <c r="I134" i="29"/>
  <c r="E134" i="29"/>
  <c r="U133" i="29"/>
  <c r="Q133" i="29"/>
  <c r="M133" i="29"/>
  <c r="I133" i="29"/>
  <c r="E133" i="29"/>
  <c r="U132" i="29"/>
  <c r="Q132" i="29"/>
  <c r="M132" i="29"/>
  <c r="I132" i="29"/>
  <c r="E132" i="29"/>
  <c r="U131" i="29"/>
  <c r="Q131" i="29"/>
  <c r="M131" i="29"/>
  <c r="I131" i="29"/>
  <c r="E131" i="29"/>
  <c r="U130" i="29"/>
  <c r="Q130" i="29"/>
  <c r="M130" i="29"/>
  <c r="I130" i="29"/>
  <c r="E130" i="29"/>
  <c r="U129" i="29"/>
  <c r="Q129" i="29"/>
  <c r="M129" i="29"/>
  <c r="I129" i="29"/>
  <c r="E129" i="29"/>
  <c r="U128" i="29"/>
  <c r="Q128" i="29"/>
  <c r="M128" i="29"/>
  <c r="I128" i="29"/>
  <c r="E128" i="29"/>
  <c r="U127" i="29"/>
  <c r="Q127" i="29"/>
  <c r="M127" i="29"/>
  <c r="I127" i="29"/>
  <c r="E127" i="29"/>
  <c r="U126" i="29"/>
  <c r="Q126" i="29"/>
  <c r="M126" i="29"/>
  <c r="I126" i="29"/>
  <c r="E126" i="29"/>
  <c r="U125" i="29"/>
  <c r="Q125" i="29"/>
  <c r="M125" i="29"/>
  <c r="I125" i="29"/>
  <c r="E125" i="29"/>
  <c r="T141" i="29"/>
  <c r="P141" i="29"/>
  <c r="L141" i="29"/>
  <c r="H141" i="29"/>
  <c r="D141" i="29"/>
  <c r="T140" i="29"/>
  <c r="P140" i="29"/>
  <c r="L140" i="29"/>
  <c r="H140" i="29"/>
  <c r="D140" i="29"/>
  <c r="T139" i="29"/>
  <c r="P139" i="29"/>
  <c r="L139" i="29"/>
  <c r="H139" i="29"/>
  <c r="D139" i="29"/>
  <c r="T138" i="29"/>
  <c r="P138" i="29"/>
  <c r="L138" i="29"/>
  <c r="H138" i="29"/>
  <c r="D138" i="29"/>
  <c r="T137" i="29"/>
  <c r="P137" i="29"/>
  <c r="L137" i="29"/>
  <c r="H137" i="29"/>
  <c r="D137" i="29"/>
  <c r="T136" i="29"/>
  <c r="P136" i="29"/>
  <c r="L136" i="29"/>
  <c r="H136" i="29"/>
  <c r="D136" i="29"/>
  <c r="T135" i="29"/>
  <c r="P135" i="29"/>
  <c r="L135" i="29"/>
  <c r="H135" i="29"/>
  <c r="D135" i="29"/>
  <c r="T134" i="29"/>
  <c r="P134" i="29"/>
  <c r="L134" i="29"/>
  <c r="H134" i="29"/>
  <c r="D134" i="29"/>
  <c r="T133" i="29"/>
  <c r="P133" i="29"/>
  <c r="L133" i="29"/>
  <c r="H133" i="29"/>
  <c r="D133" i="29"/>
  <c r="T132" i="29"/>
  <c r="P132" i="29"/>
  <c r="L132" i="29"/>
  <c r="H132" i="29"/>
  <c r="D132" i="29"/>
  <c r="T131" i="29"/>
  <c r="P131" i="29"/>
  <c r="L131" i="29"/>
  <c r="H131" i="29"/>
  <c r="D131" i="29"/>
  <c r="T130" i="29"/>
  <c r="P130" i="29"/>
  <c r="L130" i="29"/>
  <c r="H130" i="29"/>
  <c r="D130" i="29"/>
  <c r="T129" i="29"/>
  <c r="P129" i="29"/>
  <c r="L129" i="29"/>
  <c r="H129" i="29"/>
  <c r="D129" i="29"/>
  <c r="T128" i="29"/>
  <c r="P128" i="29"/>
  <c r="L128" i="29"/>
  <c r="H128" i="29"/>
  <c r="D128" i="29"/>
  <c r="T127" i="29"/>
  <c r="P127" i="29"/>
  <c r="L127" i="29"/>
  <c r="H127" i="29"/>
  <c r="D127" i="29"/>
  <c r="T126" i="29"/>
  <c r="P126" i="29"/>
  <c r="L126" i="29"/>
  <c r="H126" i="29"/>
  <c r="D126" i="29"/>
  <c r="T125" i="29"/>
  <c r="P125" i="29"/>
  <c r="L125" i="29"/>
  <c r="H125" i="29"/>
  <c r="D125" i="29"/>
  <c r="S141" i="29"/>
  <c r="O141" i="29"/>
  <c r="K141" i="29"/>
  <c r="G141" i="29"/>
  <c r="C141" i="29"/>
  <c r="S140" i="29"/>
  <c r="O140" i="29"/>
  <c r="K140" i="29"/>
  <c r="G140" i="29"/>
  <c r="C140" i="29"/>
  <c r="S139" i="29"/>
  <c r="O139" i="29"/>
  <c r="K139" i="29"/>
  <c r="G139" i="29"/>
  <c r="C139" i="29"/>
  <c r="S138" i="29"/>
  <c r="O138" i="29"/>
  <c r="K138" i="29"/>
  <c r="G138" i="29"/>
  <c r="C138" i="29"/>
  <c r="S137" i="29"/>
  <c r="O137" i="29"/>
  <c r="K137" i="29"/>
  <c r="G137" i="29"/>
  <c r="C137" i="29"/>
  <c r="S136" i="29"/>
  <c r="O136" i="29"/>
  <c r="K136" i="29"/>
  <c r="G136" i="29"/>
  <c r="C136" i="29"/>
  <c r="S135" i="29"/>
  <c r="O135" i="29"/>
  <c r="K135" i="29"/>
  <c r="G135" i="29"/>
  <c r="C135" i="29"/>
  <c r="S134" i="29"/>
  <c r="O134" i="29"/>
  <c r="K134" i="29"/>
  <c r="G134" i="29"/>
  <c r="C134" i="29"/>
  <c r="S133" i="29"/>
  <c r="O133" i="29"/>
  <c r="K133" i="29"/>
  <c r="G133" i="29"/>
  <c r="C133" i="29"/>
  <c r="S132" i="29"/>
  <c r="O132" i="29"/>
  <c r="K132" i="29"/>
  <c r="G132" i="29"/>
  <c r="C132" i="29"/>
  <c r="S131" i="29"/>
  <c r="O131" i="29"/>
  <c r="K131" i="29"/>
  <c r="G131" i="29"/>
  <c r="C131" i="29"/>
  <c r="S130" i="29"/>
  <c r="O130" i="29"/>
  <c r="K130" i="29"/>
  <c r="G130" i="29"/>
  <c r="C130" i="29"/>
  <c r="S129" i="29"/>
  <c r="O129" i="29"/>
  <c r="K129" i="29"/>
  <c r="G129" i="29"/>
  <c r="C129" i="29"/>
  <c r="S128" i="29"/>
  <c r="O128" i="29"/>
  <c r="K128" i="29"/>
  <c r="G128" i="29"/>
  <c r="C128" i="29"/>
  <c r="S127" i="29"/>
  <c r="O127" i="29"/>
  <c r="K127" i="29"/>
  <c r="G127" i="29"/>
  <c r="C127" i="29"/>
  <c r="S126" i="29"/>
  <c r="O126" i="29"/>
  <c r="K126" i="29"/>
  <c r="G126" i="29"/>
  <c r="C126" i="29"/>
  <c r="S125" i="29"/>
  <c r="O125" i="29"/>
  <c r="K125" i="29"/>
  <c r="G125" i="29"/>
  <c r="C125" i="29"/>
  <c r="E122" i="29"/>
  <c r="I122" i="29"/>
  <c r="M122" i="29"/>
  <c r="Q122" i="29"/>
  <c r="U122" i="29"/>
  <c r="E123" i="29"/>
  <c r="I123" i="29"/>
  <c r="M123" i="29"/>
  <c r="Q123" i="29"/>
  <c r="U123" i="29"/>
  <c r="E124" i="29"/>
  <c r="I124" i="29"/>
  <c r="M124" i="29"/>
  <c r="Q124" i="29"/>
  <c r="U124" i="29"/>
  <c r="N125" i="29"/>
  <c r="J126" i="29"/>
  <c r="F127" i="29"/>
  <c r="B128" i="29"/>
  <c r="R128" i="29"/>
  <c r="N129" i="29"/>
  <c r="J130" i="29"/>
  <c r="F131" i="29"/>
  <c r="B132" i="29"/>
  <c r="R132" i="29"/>
  <c r="N133" i="29"/>
  <c r="J134" i="29"/>
  <c r="F135" i="29"/>
  <c r="B136" i="29"/>
  <c r="R136" i="29"/>
  <c r="N137" i="29"/>
  <c r="J138" i="29"/>
  <c r="F139" i="29"/>
  <c r="B140" i="29"/>
  <c r="R140" i="29"/>
  <c r="N141" i="29"/>
  <c r="B122" i="29"/>
  <c r="F122" i="29"/>
  <c r="J122" i="29"/>
  <c r="N122" i="29"/>
  <c r="R122" i="29"/>
  <c r="B123" i="29"/>
  <c r="F123" i="29"/>
  <c r="J123" i="29"/>
  <c r="N123" i="29"/>
  <c r="R123" i="29"/>
  <c r="B124" i="29"/>
  <c r="F124" i="29"/>
  <c r="J124" i="29"/>
  <c r="N124" i="29"/>
  <c r="R124" i="29"/>
  <c r="B125" i="29"/>
  <c r="R125" i="29"/>
  <c r="N126" i="29"/>
  <c r="J127" i="29"/>
  <c r="F128" i="29"/>
  <c r="B129" i="29"/>
  <c r="R129" i="29"/>
  <c r="N130" i="29"/>
  <c r="J131" i="29"/>
  <c r="F132" i="29"/>
  <c r="B133" i="29"/>
  <c r="R133" i="29"/>
  <c r="N134" i="29"/>
  <c r="J135" i="29"/>
  <c r="F136" i="29"/>
  <c r="B137" i="29"/>
  <c r="R137" i="29"/>
  <c r="N138" i="29"/>
  <c r="J139" i="29"/>
  <c r="F140" i="29"/>
  <c r="B141" i="29"/>
  <c r="R141" i="29"/>
  <c r="V67" i="28"/>
  <c r="V99" i="28"/>
  <c r="V83" i="28"/>
  <c r="V51" i="28"/>
  <c r="V35" i="28"/>
  <c r="V23" i="28"/>
  <c r="V19" i="28"/>
  <c r="V15" i="28"/>
  <c r="V11" i="28"/>
  <c r="V7" i="28"/>
  <c r="V10" i="28"/>
  <c r="V14" i="28"/>
  <c r="V31" i="28"/>
  <c r="V47" i="28"/>
  <c r="V63" i="28"/>
  <c r="V79" i="28"/>
  <c r="V95" i="28"/>
  <c r="V111" i="28"/>
  <c r="V27" i="28"/>
  <c r="V43" i="28"/>
  <c r="V59" i="28"/>
  <c r="V75" i="28"/>
  <c r="V91" i="28"/>
  <c r="V107" i="28"/>
  <c r="V39" i="28"/>
  <c r="V55" i="28"/>
  <c r="V71" i="28"/>
  <c r="V87" i="28"/>
  <c r="V103" i="28"/>
  <c r="C122" i="28"/>
  <c r="G122" i="28"/>
  <c r="K122" i="28"/>
  <c r="O122" i="28"/>
  <c r="S122" i="28"/>
  <c r="C123" i="28"/>
  <c r="G123" i="28"/>
  <c r="K123" i="28"/>
  <c r="O123" i="28"/>
  <c r="S123" i="28"/>
  <c r="C124" i="28"/>
  <c r="G124" i="28"/>
  <c r="K124" i="28"/>
  <c r="O124" i="28"/>
  <c r="S124" i="28"/>
  <c r="D125" i="28"/>
  <c r="I125" i="28"/>
  <c r="N125" i="28"/>
  <c r="T125" i="28"/>
  <c r="E126" i="28"/>
  <c r="J126" i="28"/>
  <c r="P126" i="28"/>
  <c r="U126" i="28"/>
  <c r="H127" i="28"/>
  <c r="P127" i="28"/>
  <c r="D128" i="28"/>
  <c r="Q128" i="28"/>
  <c r="M129" i="28"/>
  <c r="I130" i="28"/>
  <c r="E131" i="28"/>
  <c r="U131" i="28"/>
  <c r="Q132" i="28"/>
  <c r="M133" i="28"/>
  <c r="I134" i="28"/>
  <c r="E135" i="28"/>
  <c r="U135" i="28"/>
  <c r="Q136" i="28"/>
  <c r="M137" i="28"/>
  <c r="I138" i="28"/>
  <c r="E139" i="28"/>
  <c r="U139" i="28"/>
  <c r="Q140" i="28"/>
  <c r="M141" i="28"/>
  <c r="D122" i="28"/>
  <c r="H122" i="28"/>
  <c r="L122" i="28"/>
  <c r="P122" i="28"/>
  <c r="T122" i="28"/>
  <c r="D123" i="28"/>
  <c r="H123" i="28"/>
  <c r="L123" i="28"/>
  <c r="P123" i="28"/>
  <c r="T123" i="28"/>
  <c r="D124" i="28"/>
  <c r="H124" i="28"/>
  <c r="L124" i="28"/>
  <c r="P124" i="28"/>
  <c r="T124" i="28"/>
  <c r="E125" i="28"/>
  <c r="J125" i="28"/>
  <c r="P125" i="28"/>
  <c r="U125" i="28"/>
  <c r="F126" i="28"/>
  <c r="L126" i="28"/>
  <c r="Q126" i="28"/>
  <c r="B127" i="28"/>
  <c r="I127" i="28"/>
  <c r="Q127" i="28"/>
  <c r="E128" i="28"/>
  <c r="U128" i="28"/>
  <c r="Q129" i="28"/>
  <c r="M130" i="28"/>
  <c r="I131" i="28"/>
  <c r="E132" i="28"/>
  <c r="U132" i="28"/>
  <c r="Q133" i="28"/>
  <c r="M134" i="28"/>
  <c r="I135" i="28"/>
  <c r="E136" i="28"/>
  <c r="U136" i="28"/>
  <c r="Q137" i="28"/>
  <c r="M138" i="28"/>
  <c r="I139" i="28"/>
  <c r="E140" i="28"/>
  <c r="U140" i="28"/>
  <c r="T141" i="28"/>
  <c r="P141" i="28"/>
  <c r="L141" i="28"/>
  <c r="H141" i="28"/>
  <c r="D141" i="28"/>
  <c r="T140" i="28"/>
  <c r="P140" i="28"/>
  <c r="L140" i="28"/>
  <c r="H140" i="28"/>
  <c r="D140" i="28"/>
  <c r="T139" i="28"/>
  <c r="P139" i="28"/>
  <c r="L139" i="28"/>
  <c r="H139" i="28"/>
  <c r="D139" i="28"/>
  <c r="T138" i="28"/>
  <c r="P138" i="28"/>
  <c r="L138" i="28"/>
  <c r="H138" i="28"/>
  <c r="D138" i="28"/>
  <c r="T137" i="28"/>
  <c r="P137" i="28"/>
  <c r="L137" i="28"/>
  <c r="H137" i="28"/>
  <c r="D137" i="28"/>
  <c r="T136" i="28"/>
  <c r="P136" i="28"/>
  <c r="L136" i="28"/>
  <c r="H136" i="28"/>
  <c r="D136" i="28"/>
  <c r="T135" i="28"/>
  <c r="P135" i="28"/>
  <c r="L135" i="28"/>
  <c r="H135" i="28"/>
  <c r="D135" i="28"/>
  <c r="T134" i="28"/>
  <c r="P134" i="28"/>
  <c r="L134" i="28"/>
  <c r="H134" i="28"/>
  <c r="D134" i="28"/>
  <c r="T133" i="28"/>
  <c r="P133" i="28"/>
  <c r="L133" i="28"/>
  <c r="H133" i="28"/>
  <c r="D133" i="28"/>
  <c r="T132" i="28"/>
  <c r="P132" i="28"/>
  <c r="L132" i="28"/>
  <c r="H132" i="28"/>
  <c r="D132" i="28"/>
  <c r="T131" i="28"/>
  <c r="P131" i="28"/>
  <c r="L131" i="28"/>
  <c r="H131" i="28"/>
  <c r="D131" i="28"/>
  <c r="T130" i="28"/>
  <c r="P130" i="28"/>
  <c r="L130" i="28"/>
  <c r="H130" i="28"/>
  <c r="D130" i="28"/>
  <c r="T129" i="28"/>
  <c r="P129" i="28"/>
  <c r="L129" i="28"/>
  <c r="H129" i="28"/>
  <c r="D129" i="28"/>
  <c r="T128" i="28"/>
  <c r="P128" i="28"/>
  <c r="L128" i="28"/>
  <c r="H128" i="28"/>
  <c r="S141" i="28"/>
  <c r="O141" i="28"/>
  <c r="K141" i="28"/>
  <c r="G141" i="28"/>
  <c r="C141" i="28"/>
  <c r="S140" i="28"/>
  <c r="O140" i="28"/>
  <c r="K140" i="28"/>
  <c r="G140" i="28"/>
  <c r="C140" i="28"/>
  <c r="S139" i="28"/>
  <c r="O139" i="28"/>
  <c r="K139" i="28"/>
  <c r="G139" i="28"/>
  <c r="C139" i="28"/>
  <c r="S138" i="28"/>
  <c r="O138" i="28"/>
  <c r="K138" i="28"/>
  <c r="G138" i="28"/>
  <c r="C138" i="28"/>
  <c r="S137" i="28"/>
  <c r="O137" i="28"/>
  <c r="K137" i="28"/>
  <c r="G137" i="28"/>
  <c r="C137" i="28"/>
  <c r="S136" i="28"/>
  <c r="O136" i="28"/>
  <c r="K136" i="28"/>
  <c r="G136" i="28"/>
  <c r="C136" i="28"/>
  <c r="S135" i="28"/>
  <c r="O135" i="28"/>
  <c r="K135" i="28"/>
  <c r="G135" i="28"/>
  <c r="C135" i="28"/>
  <c r="S134" i="28"/>
  <c r="O134" i="28"/>
  <c r="K134" i="28"/>
  <c r="G134" i="28"/>
  <c r="C134" i="28"/>
  <c r="S133" i="28"/>
  <c r="O133" i="28"/>
  <c r="K133" i="28"/>
  <c r="G133" i="28"/>
  <c r="C133" i="28"/>
  <c r="S132" i="28"/>
  <c r="O132" i="28"/>
  <c r="K132" i="28"/>
  <c r="G132" i="28"/>
  <c r="C132" i="28"/>
  <c r="S131" i="28"/>
  <c r="O131" i="28"/>
  <c r="K131" i="28"/>
  <c r="G131" i="28"/>
  <c r="C131" i="28"/>
  <c r="S130" i="28"/>
  <c r="O130" i="28"/>
  <c r="K130" i="28"/>
  <c r="G130" i="28"/>
  <c r="C130" i="28"/>
  <c r="S129" i="28"/>
  <c r="O129" i="28"/>
  <c r="K129" i="28"/>
  <c r="G129" i="28"/>
  <c r="C129" i="28"/>
  <c r="S128" i="28"/>
  <c r="O128" i="28"/>
  <c r="K128" i="28"/>
  <c r="G128" i="28"/>
  <c r="C128" i="28"/>
  <c r="S127" i="28"/>
  <c r="O127" i="28"/>
  <c r="K127" i="28"/>
  <c r="G127" i="28"/>
  <c r="C127" i="28"/>
  <c r="S126" i="28"/>
  <c r="O126" i="28"/>
  <c r="K126" i="28"/>
  <c r="G126" i="28"/>
  <c r="C126" i="28"/>
  <c r="S125" i="28"/>
  <c r="O125" i="28"/>
  <c r="K125" i="28"/>
  <c r="G125" i="28"/>
  <c r="C125" i="28"/>
  <c r="R141" i="28"/>
  <c r="N141" i="28"/>
  <c r="J141" i="28"/>
  <c r="F141" i="28"/>
  <c r="B141" i="28"/>
  <c r="R140" i="28"/>
  <c r="N140" i="28"/>
  <c r="J140" i="28"/>
  <c r="F140" i="28"/>
  <c r="B140" i="28"/>
  <c r="R139" i="28"/>
  <c r="N139" i="28"/>
  <c r="J139" i="28"/>
  <c r="F139" i="28"/>
  <c r="B139" i="28"/>
  <c r="R138" i="28"/>
  <c r="N138" i="28"/>
  <c r="J138" i="28"/>
  <c r="F138" i="28"/>
  <c r="B138" i="28"/>
  <c r="R137" i="28"/>
  <c r="N137" i="28"/>
  <c r="J137" i="28"/>
  <c r="F137" i="28"/>
  <c r="B137" i="28"/>
  <c r="R136" i="28"/>
  <c r="N136" i="28"/>
  <c r="J136" i="28"/>
  <c r="F136" i="28"/>
  <c r="B136" i="28"/>
  <c r="R135" i="28"/>
  <c r="N135" i="28"/>
  <c r="J135" i="28"/>
  <c r="F135" i="28"/>
  <c r="B135" i="28"/>
  <c r="R134" i="28"/>
  <c r="N134" i="28"/>
  <c r="J134" i="28"/>
  <c r="F134" i="28"/>
  <c r="B134" i="28"/>
  <c r="R133" i="28"/>
  <c r="N133" i="28"/>
  <c r="J133" i="28"/>
  <c r="F133" i="28"/>
  <c r="B133" i="28"/>
  <c r="R132" i="28"/>
  <c r="N132" i="28"/>
  <c r="J132" i="28"/>
  <c r="F132" i="28"/>
  <c r="B132" i="28"/>
  <c r="R131" i="28"/>
  <c r="N131" i="28"/>
  <c r="J131" i="28"/>
  <c r="F131" i="28"/>
  <c r="B131" i="28"/>
  <c r="R130" i="28"/>
  <c r="N130" i="28"/>
  <c r="J130" i="28"/>
  <c r="F130" i="28"/>
  <c r="B130" i="28"/>
  <c r="R129" i="28"/>
  <c r="N129" i="28"/>
  <c r="J129" i="28"/>
  <c r="F129" i="28"/>
  <c r="B129" i="28"/>
  <c r="R128" i="28"/>
  <c r="N128" i="28"/>
  <c r="J128" i="28"/>
  <c r="F128" i="28"/>
  <c r="B128" i="28"/>
  <c r="R127" i="28"/>
  <c r="N127" i="28"/>
  <c r="J127" i="28"/>
  <c r="F127" i="28"/>
  <c r="E122" i="28"/>
  <c r="I122" i="28"/>
  <c r="M122" i="28"/>
  <c r="Q122" i="28"/>
  <c r="U122" i="28"/>
  <c r="E123" i="28"/>
  <c r="I123" i="28"/>
  <c r="M123" i="28"/>
  <c r="Q123" i="28"/>
  <c r="U123" i="28"/>
  <c r="E124" i="28"/>
  <c r="I124" i="28"/>
  <c r="M124" i="28"/>
  <c r="Q124" i="28"/>
  <c r="U124" i="28"/>
  <c r="F125" i="28"/>
  <c r="L125" i="28"/>
  <c r="Q125" i="28"/>
  <c r="B126" i="28"/>
  <c r="H126" i="28"/>
  <c r="M126" i="28"/>
  <c r="R126" i="28"/>
  <c r="D127" i="28"/>
  <c r="L127" i="28"/>
  <c r="T127" i="28"/>
  <c r="I128" i="28"/>
  <c r="E129" i="28"/>
  <c r="U129" i="28"/>
  <c r="Q130" i="28"/>
  <c r="M131" i="28"/>
  <c r="I132" i="28"/>
  <c r="E133" i="28"/>
  <c r="U133" i="28"/>
  <c r="Q134" i="28"/>
  <c r="M135" i="28"/>
  <c r="I136" i="28"/>
  <c r="E137" i="28"/>
  <c r="U137" i="28"/>
  <c r="Q138" i="28"/>
  <c r="M139" i="28"/>
  <c r="I140" i="28"/>
  <c r="E141" i="28"/>
  <c r="U141" i="28"/>
  <c r="X13" i="32" l="1"/>
  <c r="X21" i="32"/>
  <c r="V77" i="32"/>
  <c r="F142" i="32"/>
  <c r="G132" i="32"/>
  <c r="F137" i="32"/>
  <c r="F143" i="32" s="1"/>
  <c r="V86" i="32"/>
  <c r="Y15" i="32"/>
  <c r="V17" i="32"/>
  <c r="X17" i="32" s="1"/>
  <c r="D142" i="32"/>
  <c r="V66" i="32"/>
  <c r="V32" i="32"/>
  <c r="V16" i="32"/>
  <c r="X16" i="32" s="1"/>
  <c r="V8" i="32"/>
  <c r="X8" i="32" s="1"/>
  <c r="G130" i="32"/>
  <c r="V90" i="32"/>
  <c r="V40" i="32"/>
  <c r="L139" i="32"/>
  <c r="K124" i="32"/>
  <c r="K143" i="32" s="1"/>
  <c r="K140" i="32"/>
  <c r="J141" i="32"/>
  <c r="H131" i="32"/>
  <c r="E130" i="32"/>
  <c r="E143" i="32" s="1"/>
  <c r="I125" i="32"/>
  <c r="I143" i="32" s="1"/>
  <c r="Y10" i="32"/>
  <c r="G141" i="32"/>
  <c r="V53" i="32"/>
  <c r="V65" i="32"/>
  <c r="V113" i="32"/>
  <c r="F133" i="32"/>
  <c r="Y4" i="32"/>
  <c r="Y20" i="32"/>
  <c r="V28" i="32"/>
  <c r="V76" i="32"/>
  <c r="V30" i="32"/>
  <c r="V64" i="32"/>
  <c r="H123" i="32"/>
  <c r="H143" i="32" s="1"/>
  <c r="V15" i="32"/>
  <c r="V7" i="32"/>
  <c r="X7" i="32" s="1"/>
  <c r="V22" i="32"/>
  <c r="X22" i="32" s="1"/>
  <c r="V14" i="32"/>
  <c r="X14" i="32" s="1"/>
  <c r="V6" i="32"/>
  <c r="X6" i="32" s="1"/>
  <c r="D128" i="32"/>
  <c r="E133" i="32"/>
  <c r="V88" i="32"/>
  <c r="V58" i="32"/>
  <c r="D125" i="32"/>
  <c r="D143" i="32" s="1"/>
  <c r="V75" i="32"/>
  <c r="V27" i="32"/>
  <c r="V39" i="32"/>
  <c r="V51" i="32"/>
  <c r="M138" i="32"/>
  <c r="L127" i="32"/>
  <c r="K128" i="32"/>
  <c r="M123" i="32"/>
  <c r="L137" i="32"/>
  <c r="J131" i="32"/>
  <c r="J143" i="32" s="1"/>
  <c r="J132" i="32"/>
  <c r="L123" i="32"/>
  <c r="Y13" i="32"/>
  <c r="V41" i="32"/>
  <c r="X18" i="32" s="1"/>
  <c r="V85" i="32"/>
  <c r="D133" i="32"/>
  <c r="Y6" i="32"/>
  <c r="V38" i="32"/>
  <c r="D127" i="32"/>
  <c r="D137" i="32"/>
  <c r="Y8" i="32"/>
  <c r="V60" i="32"/>
  <c r="Y18" i="32"/>
  <c r="V98" i="32"/>
  <c r="V5" i="32"/>
  <c r="X5" i="32" s="1"/>
  <c r="D126" i="32"/>
  <c r="V20" i="32"/>
  <c r="V12" i="32"/>
  <c r="V4" i="32"/>
  <c r="D130" i="32"/>
  <c r="H135" i="32"/>
  <c r="V55" i="32"/>
  <c r="V87" i="32"/>
  <c r="V31" i="32"/>
  <c r="M126" i="32"/>
  <c r="M142" i="32"/>
  <c r="L131" i="32"/>
  <c r="K132" i="32"/>
  <c r="H139" i="32"/>
  <c r="G124" i="32"/>
  <c r="G143" i="32" s="1"/>
  <c r="Y17" i="32"/>
  <c r="V33" i="32"/>
  <c r="X10" i="32" s="1"/>
  <c r="V49" i="32"/>
  <c r="V73" i="32"/>
  <c r="V105" i="32"/>
  <c r="D139" i="32"/>
  <c r="V24" i="32"/>
  <c r="Y14" i="32"/>
  <c r="V78" i="32"/>
  <c r="Y7" i="32"/>
  <c r="X12" i="32"/>
  <c r="X4" i="32"/>
  <c r="X19" i="32"/>
  <c r="X20" i="32"/>
  <c r="X9" i="32"/>
  <c r="X11" i="32"/>
  <c r="X3" i="32"/>
  <c r="V46" i="32"/>
  <c r="V69" i="32"/>
  <c r="AD4" i="25"/>
  <c r="AD5" i="25"/>
  <c r="AD6" i="25"/>
  <c r="AD7" i="25"/>
  <c r="AD8" i="25"/>
  <c r="AD9" i="25"/>
  <c r="AD10" i="25"/>
  <c r="AD11" i="25"/>
  <c r="AD3" i="25"/>
  <c r="L143" i="32" l="1"/>
  <c r="M143" i="32"/>
  <c r="X15" i="32"/>
  <c r="X23" i="32"/>
  <c r="Y23" i="32" s="1"/>
  <c r="B12" i="21"/>
  <c r="B44" i="21" l="1"/>
  <c r="B43" i="21"/>
  <c r="B42" i="21"/>
  <c r="B41" i="21"/>
  <c r="B40" i="21"/>
  <c r="J118" i="25" l="1"/>
  <c r="J111" i="25"/>
  <c r="J104" i="25"/>
  <c r="J97" i="25"/>
  <c r="J90" i="25"/>
  <c r="AA11" i="25"/>
  <c r="AA9" i="25"/>
  <c r="AA7" i="25"/>
  <c r="AA5" i="25"/>
  <c r="AA3" i="25"/>
  <c r="AD12" i="25" l="1"/>
  <c r="AE11" i="25" s="1"/>
  <c r="AF11" i="25" s="1"/>
  <c r="V30" i="21"/>
  <c r="V31" i="21"/>
  <c r="V32" i="21"/>
  <c r="V33" i="21"/>
  <c r="V34" i="21"/>
  <c r="V35" i="21"/>
  <c r="V36" i="21"/>
  <c r="V37" i="21"/>
  <c r="AE3" i="25" l="1"/>
  <c r="AF3" i="25" s="1"/>
  <c r="AE9" i="25"/>
  <c r="AF9" i="25" s="1"/>
  <c r="AE7" i="25"/>
  <c r="AF7" i="25" s="1"/>
  <c r="AE5" i="25"/>
  <c r="AF5" i="25" s="1"/>
  <c r="AE12" i="25" l="1"/>
  <c r="A119" i="4" l="1"/>
  <c r="N26" i="12" l="1"/>
  <c r="O26" i="12" s="1"/>
  <c r="N27" i="12"/>
  <c r="O27" i="12" s="1"/>
  <c r="N28" i="12"/>
  <c r="O28" i="12" s="1"/>
  <c r="Y26" i="4" l="1"/>
  <c r="Z26" i="4" s="1"/>
  <c r="R26" i="4"/>
  <c r="S26" i="4" s="1"/>
  <c r="R27" i="4"/>
  <c r="S27" i="4" s="1"/>
  <c r="Y27" i="4"/>
  <c r="Z27" i="4" s="1"/>
  <c r="D22" i="12"/>
  <c r="E22" i="12" s="1"/>
  <c r="D21" i="12"/>
  <c r="E21" i="12" s="1"/>
  <c r="D20" i="12"/>
  <c r="E20" i="12" s="1"/>
  <c r="D19" i="12"/>
  <c r="E19" i="12" s="1"/>
  <c r="D18" i="12"/>
  <c r="E18" i="12" s="1"/>
  <c r="D17" i="12"/>
  <c r="E17" i="12" s="1"/>
  <c r="D16" i="12"/>
  <c r="E16" i="12" s="1"/>
  <c r="D15" i="12"/>
  <c r="E15" i="12" s="1"/>
  <c r="D14" i="12"/>
  <c r="E14" i="12" s="1"/>
  <c r="D13" i="12"/>
  <c r="E13" i="12" s="1"/>
  <c r="D12" i="12"/>
  <c r="E12" i="12" s="1"/>
  <c r="D11" i="12"/>
  <c r="E11" i="12" s="1"/>
  <c r="D10" i="12"/>
  <c r="E10" i="12" s="1"/>
  <c r="D9" i="12"/>
  <c r="E9" i="12" s="1"/>
  <c r="D8" i="12"/>
  <c r="E8" i="12" s="1"/>
  <c r="D7" i="12"/>
  <c r="E7" i="12" s="1"/>
  <c r="D6" i="12"/>
  <c r="E6" i="12" s="1"/>
  <c r="D5" i="12"/>
  <c r="E5" i="12" s="1"/>
  <c r="D4" i="12"/>
  <c r="E4" i="12" s="1"/>
  <c r="D3" i="12"/>
  <c r="E3" i="12" s="1"/>
  <c r="I22" i="12"/>
  <c r="J22" i="12" s="1"/>
  <c r="I21" i="12"/>
  <c r="J21" i="12" s="1"/>
  <c r="I20" i="12"/>
  <c r="J20" i="12" s="1"/>
  <c r="I19" i="12"/>
  <c r="J19" i="12" s="1"/>
  <c r="I18" i="12"/>
  <c r="J18" i="12" s="1"/>
  <c r="I17" i="12"/>
  <c r="J17" i="12" s="1"/>
  <c r="I16" i="12"/>
  <c r="J16" i="12" s="1"/>
  <c r="I15" i="12"/>
  <c r="J15" i="12" s="1"/>
  <c r="I14" i="12"/>
  <c r="J14" i="12" s="1"/>
  <c r="I13" i="12"/>
  <c r="J13" i="12" s="1"/>
  <c r="I12" i="12"/>
  <c r="J12" i="12" s="1"/>
  <c r="I11" i="12"/>
  <c r="J11" i="12" s="1"/>
  <c r="I10" i="12"/>
  <c r="J10" i="12" s="1"/>
  <c r="I9" i="12"/>
  <c r="J9" i="12" s="1"/>
  <c r="I8" i="12"/>
  <c r="J8" i="12" s="1"/>
  <c r="I7" i="12"/>
  <c r="J7" i="12" s="1"/>
  <c r="I6" i="12"/>
  <c r="J6" i="12" s="1"/>
  <c r="I5" i="12"/>
  <c r="J5" i="12" s="1"/>
  <c r="I4" i="12"/>
  <c r="J4" i="12" s="1"/>
  <c r="I3" i="12"/>
  <c r="J3" i="12" s="1"/>
  <c r="N22" i="12"/>
  <c r="O22" i="12" s="1"/>
  <c r="N21" i="12"/>
  <c r="O21" i="12" s="1"/>
  <c r="N20" i="12"/>
  <c r="O20" i="12" s="1"/>
  <c r="N19" i="12"/>
  <c r="O19" i="12" s="1"/>
  <c r="N18" i="12"/>
  <c r="O18" i="12" s="1"/>
  <c r="N17" i="12"/>
  <c r="O17" i="12" s="1"/>
  <c r="N16" i="12"/>
  <c r="O16" i="12" s="1"/>
  <c r="N15" i="12"/>
  <c r="O15" i="12" s="1"/>
  <c r="N14" i="12"/>
  <c r="O14" i="12" s="1"/>
  <c r="N13" i="12"/>
  <c r="O13" i="12" s="1"/>
  <c r="N12" i="12"/>
  <c r="O12" i="12" s="1"/>
  <c r="N11" i="12"/>
  <c r="O11" i="12" s="1"/>
  <c r="N10" i="12"/>
  <c r="O10" i="12" s="1"/>
  <c r="N9" i="12"/>
  <c r="O9" i="12" s="1"/>
  <c r="N8" i="12"/>
  <c r="O8" i="12" s="1"/>
  <c r="N7" i="12"/>
  <c r="O7" i="12" s="1"/>
  <c r="N6" i="12"/>
  <c r="O6" i="12" s="1"/>
  <c r="N5" i="12"/>
  <c r="O5" i="12" s="1"/>
  <c r="N4" i="12"/>
  <c r="O4" i="12" s="1"/>
  <c r="N3" i="12"/>
  <c r="O3" i="12" s="1"/>
  <c r="S22" i="12"/>
  <c r="T22" i="12" s="1"/>
  <c r="S21" i="12"/>
  <c r="T21" i="12" s="1"/>
  <c r="S20" i="12"/>
  <c r="T20" i="12" s="1"/>
  <c r="S19" i="12"/>
  <c r="T19" i="12" s="1"/>
  <c r="S18" i="12"/>
  <c r="T18" i="12" s="1"/>
  <c r="S17" i="12"/>
  <c r="T17" i="12" s="1"/>
  <c r="S16" i="12"/>
  <c r="T16" i="12" s="1"/>
  <c r="S15" i="12"/>
  <c r="T15" i="12" s="1"/>
  <c r="S14" i="12"/>
  <c r="T14" i="12" s="1"/>
  <c r="S13" i="12"/>
  <c r="T13" i="12" s="1"/>
  <c r="S12" i="12"/>
  <c r="T12" i="12" s="1"/>
  <c r="S11" i="12"/>
  <c r="T11" i="12" s="1"/>
  <c r="S10" i="12"/>
  <c r="T10" i="12" s="1"/>
  <c r="S9" i="12"/>
  <c r="T9" i="12" s="1"/>
  <c r="S8" i="12"/>
  <c r="T8" i="12" s="1"/>
  <c r="S7" i="12"/>
  <c r="T7" i="12" s="1"/>
  <c r="S6" i="12"/>
  <c r="T6" i="12" s="1"/>
  <c r="S5" i="12"/>
  <c r="T5" i="12" s="1"/>
  <c r="S4" i="12"/>
  <c r="T4" i="12" s="1"/>
  <c r="S3" i="12"/>
  <c r="T3" i="12" s="1"/>
  <c r="X22" i="12"/>
  <c r="Y22" i="12" s="1"/>
  <c r="X21" i="12"/>
  <c r="Y21" i="12" s="1"/>
  <c r="X20" i="12"/>
  <c r="Y20" i="12" s="1"/>
  <c r="X19" i="12"/>
  <c r="Y19" i="12" s="1"/>
  <c r="X18" i="12"/>
  <c r="Y18" i="12" s="1"/>
  <c r="X17" i="12"/>
  <c r="Y17" i="12" s="1"/>
  <c r="X16" i="12"/>
  <c r="Y16" i="12" s="1"/>
  <c r="X15" i="12"/>
  <c r="Y15" i="12" s="1"/>
  <c r="X14" i="12"/>
  <c r="Y14" i="12" s="1"/>
  <c r="X13" i="12"/>
  <c r="Y13" i="12" s="1"/>
  <c r="X12" i="12"/>
  <c r="Y12" i="12" s="1"/>
  <c r="X11" i="12"/>
  <c r="Y11" i="12" s="1"/>
  <c r="X10" i="12"/>
  <c r="Y10" i="12" s="1"/>
  <c r="X9" i="12"/>
  <c r="Y9" i="12" s="1"/>
  <c r="X8" i="12"/>
  <c r="Y8" i="12" s="1"/>
  <c r="X7" i="12"/>
  <c r="Y7" i="12" s="1"/>
  <c r="X6" i="12"/>
  <c r="Y6" i="12" s="1"/>
  <c r="X5" i="12"/>
  <c r="Y5" i="12" s="1"/>
  <c r="X4" i="12"/>
  <c r="Y4" i="12" s="1"/>
  <c r="X3" i="12"/>
  <c r="Y3" i="12" s="1"/>
  <c r="AC22" i="12"/>
  <c r="AD22" i="12" s="1"/>
  <c r="AC21" i="12"/>
  <c r="AD21" i="12" s="1"/>
  <c r="AC20" i="12"/>
  <c r="AD20" i="12" s="1"/>
  <c r="AC19" i="12"/>
  <c r="AD19" i="12" s="1"/>
  <c r="AC18" i="12"/>
  <c r="AD18" i="12" s="1"/>
  <c r="AC17" i="12"/>
  <c r="AD17" i="12" s="1"/>
  <c r="AC16" i="12"/>
  <c r="AD16" i="12" s="1"/>
  <c r="AC15" i="12"/>
  <c r="AD15" i="12" s="1"/>
  <c r="AC14" i="12"/>
  <c r="AD14" i="12" s="1"/>
  <c r="AC13" i="12"/>
  <c r="AD13" i="12" s="1"/>
  <c r="AC12" i="12"/>
  <c r="AD12" i="12" s="1"/>
  <c r="AC11" i="12"/>
  <c r="AD11" i="12" s="1"/>
  <c r="AC10" i="12"/>
  <c r="AD10" i="12" s="1"/>
  <c r="AC9" i="12"/>
  <c r="AD9" i="12" s="1"/>
  <c r="AC8" i="12"/>
  <c r="AD8" i="12" s="1"/>
  <c r="AC7" i="12"/>
  <c r="AD7" i="12" s="1"/>
  <c r="AC6" i="12"/>
  <c r="AD6" i="12" s="1"/>
  <c r="AC5" i="12"/>
  <c r="AD5" i="12" s="1"/>
  <c r="AC4" i="12"/>
  <c r="AD4" i="12" s="1"/>
  <c r="AC3" i="12"/>
  <c r="AD3" i="12" s="1"/>
  <c r="AH22" i="12"/>
  <c r="AI22" i="12" s="1"/>
  <c r="AH21" i="12"/>
  <c r="AI21" i="12" s="1"/>
  <c r="AH20" i="12"/>
  <c r="AI20" i="12" s="1"/>
  <c r="AH19" i="12"/>
  <c r="AI19" i="12" s="1"/>
  <c r="AH18" i="12"/>
  <c r="AI18" i="12" s="1"/>
  <c r="AH17" i="12"/>
  <c r="AI17" i="12" s="1"/>
  <c r="AH16" i="12"/>
  <c r="AI16" i="12" s="1"/>
  <c r="AH15" i="12"/>
  <c r="AI15" i="12" s="1"/>
  <c r="AH14" i="12"/>
  <c r="AI14" i="12" s="1"/>
  <c r="AH13" i="12"/>
  <c r="AI13" i="12" s="1"/>
  <c r="AH12" i="12"/>
  <c r="AI12" i="12" s="1"/>
  <c r="AH11" i="12"/>
  <c r="AI11" i="12" s="1"/>
  <c r="AH10" i="12"/>
  <c r="AI10" i="12" s="1"/>
  <c r="AH9" i="12"/>
  <c r="AI9" i="12" s="1"/>
  <c r="AH8" i="12"/>
  <c r="AI8" i="12" s="1"/>
  <c r="AH7" i="12"/>
  <c r="AI7" i="12" s="1"/>
  <c r="AH6" i="12"/>
  <c r="AI6" i="12" s="1"/>
  <c r="AH5" i="12"/>
  <c r="AI5" i="12" s="1"/>
  <c r="AH4" i="12"/>
  <c r="AI4" i="12" s="1"/>
  <c r="AH3" i="12"/>
  <c r="AI3" i="12" s="1"/>
  <c r="AM22" i="12"/>
  <c r="AN22" i="12" s="1"/>
  <c r="AM21" i="12"/>
  <c r="AN21" i="12" s="1"/>
  <c r="AM20" i="12"/>
  <c r="AN20" i="12" s="1"/>
  <c r="AM19" i="12"/>
  <c r="AN19" i="12" s="1"/>
  <c r="AM18" i="12"/>
  <c r="AN18" i="12" s="1"/>
  <c r="AM17" i="12"/>
  <c r="AN17" i="12" s="1"/>
  <c r="AM16" i="12"/>
  <c r="AN16" i="12" s="1"/>
  <c r="AM15" i="12"/>
  <c r="AN15" i="12" s="1"/>
  <c r="AM14" i="12"/>
  <c r="AN14" i="12" s="1"/>
  <c r="AM13" i="12"/>
  <c r="AN13" i="12" s="1"/>
  <c r="AM12" i="12"/>
  <c r="AN12" i="12" s="1"/>
  <c r="AM11" i="12"/>
  <c r="AN11" i="12" s="1"/>
  <c r="AM10" i="12"/>
  <c r="AN10" i="12" s="1"/>
  <c r="AM9" i="12"/>
  <c r="AN9" i="12" s="1"/>
  <c r="AM8" i="12"/>
  <c r="AN8" i="12" s="1"/>
  <c r="AM7" i="12"/>
  <c r="AN7" i="12" s="1"/>
  <c r="AM6" i="12"/>
  <c r="AN6" i="12" s="1"/>
  <c r="AM5" i="12"/>
  <c r="AN5" i="12" s="1"/>
  <c r="AM4" i="12"/>
  <c r="AN4" i="12" s="1"/>
  <c r="AM3" i="12"/>
  <c r="AN3" i="12" s="1"/>
  <c r="AR22" i="12"/>
  <c r="AS22" i="12" s="1"/>
  <c r="AR21" i="12"/>
  <c r="AS21" i="12" s="1"/>
  <c r="AR20" i="12"/>
  <c r="AS20" i="12" s="1"/>
  <c r="AR19" i="12"/>
  <c r="AS19" i="12" s="1"/>
  <c r="AR18" i="12"/>
  <c r="AS18" i="12" s="1"/>
  <c r="AR17" i="12"/>
  <c r="AS17" i="12" s="1"/>
  <c r="AR16" i="12"/>
  <c r="AS16" i="12" s="1"/>
  <c r="AR15" i="12"/>
  <c r="AS15" i="12" s="1"/>
  <c r="AR14" i="12"/>
  <c r="AS14" i="12" s="1"/>
  <c r="AR13" i="12"/>
  <c r="AS13" i="12" s="1"/>
  <c r="AR12" i="12"/>
  <c r="AS12" i="12" s="1"/>
  <c r="AR11" i="12"/>
  <c r="AS11" i="12" s="1"/>
  <c r="AR10" i="12"/>
  <c r="AS10" i="12" s="1"/>
  <c r="AR9" i="12"/>
  <c r="AS9" i="12" s="1"/>
  <c r="AR8" i="12"/>
  <c r="AS8" i="12" s="1"/>
  <c r="AR7" i="12"/>
  <c r="AS7" i="12" s="1"/>
  <c r="AR6" i="12"/>
  <c r="AS6" i="12" s="1"/>
  <c r="AR5" i="12"/>
  <c r="AS5" i="12" s="1"/>
  <c r="AR4" i="12"/>
  <c r="AS4" i="12" s="1"/>
  <c r="AR3" i="12"/>
  <c r="AS3" i="12" s="1"/>
  <c r="AW22" i="12"/>
  <c r="AX22" i="12" s="1"/>
  <c r="AW21" i="12"/>
  <c r="AX21" i="12" s="1"/>
  <c r="AW20" i="12"/>
  <c r="AX20" i="12" s="1"/>
  <c r="AW19" i="12"/>
  <c r="AX19" i="12" s="1"/>
  <c r="AW18" i="12"/>
  <c r="AX18" i="12" s="1"/>
  <c r="AW17" i="12"/>
  <c r="AX17" i="12" s="1"/>
  <c r="AW16" i="12"/>
  <c r="AX16" i="12" s="1"/>
  <c r="AW15" i="12"/>
  <c r="AX15" i="12" s="1"/>
  <c r="AW14" i="12"/>
  <c r="AX14" i="12" s="1"/>
  <c r="AW13" i="12"/>
  <c r="AX13" i="12" s="1"/>
  <c r="AW12" i="12"/>
  <c r="AX12" i="12" s="1"/>
  <c r="AW11" i="12"/>
  <c r="AX11" i="12" s="1"/>
  <c r="AW10" i="12"/>
  <c r="AX10" i="12" s="1"/>
  <c r="AW9" i="12"/>
  <c r="AX9" i="12" s="1"/>
  <c r="AW8" i="12"/>
  <c r="AX8" i="12" s="1"/>
  <c r="AW7" i="12"/>
  <c r="AX7" i="12" s="1"/>
  <c r="AW6" i="12"/>
  <c r="AX6" i="12" s="1"/>
  <c r="AW5" i="12"/>
  <c r="AX5" i="12" s="1"/>
  <c r="AW4" i="12"/>
  <c r="AX4" i="12" s="1"/>
  <c r="AW3" i="12"/>
  <c r="AX3" i="12" s="1"/>
  <c r="AW45" i="12"/>
  <c r="AX45" i="12" s="1"/>
  <c r="AW44" i="12"/>
  <c r="AX44" i="12" s="1"/>
  <c r="AW43" i="12"/>
  <c r="AX43" i="12" s="1"/>
  <c r="AW42" i="12"/>
  <c r="AX42" i="12" s="1"/>
  <c r="AW41" i="12"/>
  <c r="AX41" i="12" s="1"/>
  <c r="AW40" i="12"/>
  <c r="AX40" i="12" s="1"/>
  <c r="AW39" i="12"/>
  <c r="AX39" i="12" s="1"/>
  <c r="AW38" i="12"/>
  <c r="AX38" i="12" s="1"/>
  <c r="AW37" i="12"/>
  <c r="AX37" i="12" s="1"/>
  <c r="AW36" i="12"/>
  <c r="AX36" i="12" s="1"/>
  <c r="AW35" i="12"/>
  <c r="AX35" i="12" s="1"/>
  <c r="AW34" i="12"/>
  <c r="AX34" i="12" s="1"/>
  <c r="AW33" i="12"/>
  <c r="AX33" i="12" s="1"/>
  <c r="AW32" i="12"/>
  <c r="AX32" i="12" s="1"/>
  <c r="AW31" i="12"/>
  <c r="AX31" i="12" s="1"/>
  <c r="AW30" i="12"/>
  <c r="AX30" i="12" s="1"/>
  <c r="AW29" i="12"/>
  <c r="AX29" i="12" s="1"/>
  <c r="AW28" i="12"/>
  <c r="AX28" i="12" s="1"/>
  <c r="AW27" i="12"/>
  <c r="AX27" i="12" s="1"/>
  <c r="AW26" i="12"/>
  <c r="AX26" i="12" s="1"/>
  <c r="AR45" i="12"/>
  <c r="AS45" i="12" s="1"/>
  <c r="AR44" i="12"/>
  <c r="AS44" i="12" s="1"/>
  <c r="AR43" i="12"/>
  <c r="AS43" i="12" s="1"/>
  <c r="AR42" i="12"/>
  <c r="AS42" i="12" s="1"/>
  <c r="AR41" i="12"/>
  <c r="AS41" i="12" s="1"/>
  <c r="AR40" i="12"/>
  <c r="AS40" i="12" s="1"/>
  <c r="AR39" i="12"/>
  <c r="AS39" i="12" s="1"/>
  <c r="AR38" i="12"/>
  <c r="AS38" i="12" s="1"/>
  <c r="AR37" i="12"/>
  <c r="AS37" i="12" s="1"/>
  <c r="AR36" i="12"/>
  <c r="AS36" i="12" s="1"/>
  <c r="AR35" i="12"/>
  <c r="AS35" i="12" s="1"/>
  <c r="AR34" i="12"/>
  <c r="AS34" i="12" s="1"/>
  <c r="AR33" i="12"/>
  <c r="AS33" i="12" s="1"/>
  <c r="AR32" i="12"/>
  <c r="AS32" i="12" s="1"/>
  <c r="AR31" i="12"/>
  <c r="AS31" i="12" s="1"/>
  <c r="AR30" i="12"/>
  <c r="AS30" i="12" s="1"/>
  <c r="AR29" i="12"/>
  <c r="AS29" i="12" s="1"/>
  <c r="AR28" i="12"/>
  <c r="AS28" i="12" s="1"/>
  <c r="AR27" i="12"/>
  <c r="AS27" i="12" s="1"/>
  <c r="AR26" i="12"/>
  <c r="AS26" i="12" s="1"/>
  <c r="AM45" i="12"/>
  <c r="AN45" i="12" s="1"/>
  <c r="AM44" i="12"/>
  <c r="AN44" i="12" s="1"/>
  <c r="AM43" i="12"/>
  <c r="AN43" i="12" s="1"/>
  <c r="AM42" i="12"/>
  <c r="AN42" i="12" s="1"/>
  <c r="AM41" i="12"/>
  <c r="AN41" i="12" s="1"/>
  <c r="AM40" i="12"/>
  <c r="AN40" i="12" s="1"/>
  <c r="AM39" i="12"/>
  <c r="AN39" i="12" s="1"/>
  <c r="AM38" i="12"/>
  <c r="AN38" i="12" s="1"/>
  <c r="AM37" i="12"/>
  <c r="AN37" i="12" s="1"/>
  <c r="AM36" i="12"/>
  <c r="AN36" i="12" s="1"/>
  <c r="AM35" i="12"/>
  <c r="AN35" i="12" s="1"/>
  <c r="AM34" i="12"/>
  <c r="AN34" i="12" s="1"/>
  <c r="AM33" i="12"/>
  <c r="AN33" i="12" s="1"/>
  <c r="AM32" i="12"/>
  <c r="AN32" i="12" s="1"/>
  <c r="AM31" i="12"/>
  <c r="AN31" i="12" s="1"/>
  <c r="AM30" i="12"/>
  <c r="AN30" i="12" s="1"/>
  <c r="AM29" i="12"/>
  <c r="AN29" i="12" s="1"/>
  <c r="AM28" i="12"/>
  <c r="AN28" i="12" s="1"/>
  <c r="AM27" i="12"/>
  <c r="AN27" i="12" s="1"/>
  <c r="AM26" i="12"/>
  <c r="AN26" i="12" s="1"/>
  <c r="AH45" i="12"/>
  <c r="AI45" i="12" s="1"/>
  <c r="AH44" i="12"/>
  <c r="AI44" i="12" s="1"/>
  <c r="AH43" i="12"/>
  <c r="AI43" i="12" s="1"/>
  <c r="AH42" i="12"/>
  <c r="AI42" i="12" s="1"/>
  <c r="AH41" i="12"/>
  <c r="AI41" i="12" s="1"/>
  <c r="AH40" i="12"/>
  <c r="AI40" i="12" s="1"/>
  <c r="AH39" i="12"/>
  <c r="AI39" i="12" s="1"/>
  <c r="AH38" i="12"/>
  <c r="AI38" i="12" s="1"/>
  <c r="AH37" i="12"/>
  <c r="AI37" i="12" s="1"/>
  <c r="AH36" i="12"/>
  <c r="AI36" i="12" s="1"/>
  <c r="AH35" i="12"/>
  <c r="AI35" i="12" s="1"/>
  <c r="AH34" i="12"/>
  <c r="AI34" i="12" s="1"/>
  <c r="AH33" i="12"/>
  <c r="AI33" i="12" s="1"/>
  <c r="AH32" i="12"/>
  <c r="AI32" i="12" s="1"/>
  <c r="AH31" i="12"/>
  <c r="AI31" i="12" s="1"/>
  <c r="AH30" i="12"/>
  <c r="AI30" i="12" s="1"/>
  <c r="AH29" i="12"/>
  <c r="AI29" i="12" s="1"/>
  <c r="AH28" i="12"/>
  <c r="AI28" i="12" s="1"/>
  <c r="AH27" i="12"/>
  <c r="AI27" i="12" s="1"/>
  <c r="AH26" i="12"/>
  <c r="AI26" i="12" s="1"/>
  <c r="AC45" i="12"/>
  <c r="AD45" i="12" s="1"/>
  <c r="AC44" i="12"/>
  <c r="AD44" i="12" s="1"/>
  <c r="AC43" i="12"/>
  <c r="AD43" i="12" s="1"/>
  <c r="AC42" i="12"/>
  <c r="AD42" i="12" s="1"/>
  <c r="AC41" i="12"/>
  <c r="AD41" i="12" s="1"/>
  <c r="AC40" i="12"/>
  <c r="AD40" i="12" s="1"/>
  <c r="AC39" i="12"/>
  <c r="AD39" i="12" s="1"/>
  <c r="AC38" i="12"/>
  <c r="AD38" i="12" s="1"/>
  <c r="AC37" i="12"/>
  <c r="AD37" i="12" s="1"/>
  <c r="AC36" i="12"/>
  <c r="AD36" i="12" s="1"/>
  <c r="AC35" i="12"/>
  <c r="AD35" i="12" s="1"/>
  <c r="AC34" i="12"/>
  <c r="AD34" i="12" s="1"/>
  <c r="AC33" i="12"/>
  <c r="AD33" i="12" s="1"/>
  <c r="AC32" i="12"/>
  <c r="AD32" i="12" s="1"/>
  <c r="AC31" i="12"/>
  <c r="AD31" i="12" s="1"/>
  <c r="AC30" i="12"/>
  <c r="AD30" i="12" s="1"/>
  <c r="AC29" i="12"/>
  <c r="AD29" i="12" s="1"/>
  <c r="AC28" i="12"/>
  <c r="AD28" i="12" s="1"/>
  <c r="AC27" i="12"/>
  <c r="AD27" i="12" s="1"/>
  <c r="AC26" i="12"/>
  <c r="AD26" i="12" s="1"/>
  <c r="X45" i="12"/>
  <c r="Y45" i="12" s="1"/>
  <c r="X44" i="12"/>
  <c r="Y44" i="12" s="1"/>
  <c r="X43" i="12"/>
  <c r="Y43" i="12" s="1"/>
  <c r="X42" i="12"/>
  <c r="Y42" i="12" s="1"/>
  <c r="X41" i="12"/>
  <c r="Y41" i="12" s="1"/>
  <c r="X40" i="12"/>
  <c r="Y40" i="12" s="1"/>
  <c r="X39" i="12"/>
  <c r="Y39" i="12" s="1"/>
  <c r="X38" i="12"/>
  <c r="Y38" i="12" s="1"/>
  <c r="X37" i="12"/>
  <c r="Y37" i="12" s="1"/>
  <c r="X36" i="12"/>
  <c r="Y36" i="12" s="1"/>
  <c r="X35" i="12"/>
  <c r="Y35" i="12" s="1"/>
  <c r="X34" i="12"/>
  <c r="Y34" i="12" s="1"/>
  <c r="X33" i="12"/>
  <c r="Y33" i="12" s="1"/>
  <c r="X32" i="12"/>
  <c r="Y32" i="12" s="1"/>
  <c r="X31" i="12"/>
  <c r="Y31" i="12" s="1"/>
  <c r="X30" i="12"/>
  <c r="Y30" i="12" s="1"/>
  <c r="X29" i="12"/>
  <c r="Y29" i="12" s="1"/>
  <c r="X28" i="12"/>
  <c r="Y28" i="12" s="1"/>
  <c r="X27" i="12"/>
  <c r="Y27" i="12" s="1"/>
  <c r="X26" i="12"/>
  <c r="Y26" i="12" s="1"/>
  <c r="S45" i="12"/>
  <c r="T45" i="12" s="1"/>
  <c r="S44" i="12"/>
  <c r="T44" i="12" s="1"/>
  <c r="S43" i="12"/>
  <c r="T43" i="12" s="1"/>
  <c r="S42" i="12"/>
  <c r="T42" i="12" s="1"/>
  <c r="S41" i="12"/>
  <c r="T41" i="12" s="1"/>
  <c r="S40" i="12"/>
  <c r="T40" i="12" s="1"/>
  <c r="S39" i="12"/>
  <c r="T39" i="12" s="1"/>
  <c r="S38" i="12"/>
  <c r="T38" i="12" s="1"/>
  <c r="S37" i="12"/>
  <c r="T37" i="12" s="1"/>
  <c r="S36" i="12"/>
  <c r="T36" i="12" s="1"/>
  <c r="S35" i="12"/>
  <c r="T35" i="12" s="1"/>
  <c r="S34" i="12"/>
  <c r="T34" i="12" s="1"/>
  <c r="S33" i="12"/>
  <c r="T33" i="12" s="1"/>
  <c r="S32" i="12"/>
  <c r="T32" i="12" s="1"/>
  <c r="S31" i="12"/>
  <c r="T31" i="12" s="1"/>
  <c r="S30" i="12"/>
  <c r="T30" i="12" s="1"/>
  <c r="S29" i="12"/>
  <c r="T29" i="12" s="1"/>
  <c r="S28" i="12"/>
  <c r="T28" i="12" s="1"/>
  <c r="S27" i="12"/>
  <c r="T27" i="12" s="1"/>
  <c r="S26" i="12"/>
  <c r="T26" i="12" s="1"/>
  <c r="N45" i="12"/>
  <c r="O45" i="12" s="1"/>
  <c r="N44" i="12"/>
  <c r="O44" i="12" s="1"/>
  <c r="N43" i="12"/>
  <c r="O43" i="12" s="1"/>
  <c r="N42" i="12"/>
  <c r="O42" i="12" s="1"/>
  <c r="N41" i="12"/>
  <c r="O41" i="12" s="1"/>
  <c r="N40" i="12"/>
  <c r="O40" i="12" s="1"/>
  <c r="N39" i="12"/>
  <c r="O39" i="12" s="1"/>
  <c r="N38" i="12"/>
  <c r="O38" i="12" s="1"/>
  <c r="N37" i="12"/>
  <c r="O37" i="12" s="1"/>
  <c r="N36" i="12"/>
  <c r="O36" i="12" s="1"/>
  <c r="N35" i="12"/>
  <c r="O35" i="12" s="1"/>
  <c r="N34" i="12"/>
  <c r="O34" i="12" s="1"/>
  <c r="N33" i="12"/>
  <c r="O33" i="12" s="1"/>
  <c r="N32" i="12"/>
  <c r="O32" i="12" s="1"/>
  <c r="N31" i="12"/>
  <c r="O31" i="12" s="1"/>
  <c r="N30" i="12"/>
  <c r="O30" i="12" s="1"/>
  <c r="N29" i="12"/>
  <c r="O29" i="12" s="1"/>
  <c r="I45" i="12"/>
  <c r="J45" i="12" s="1"/>
  <c r="I44" i="12"/>
  <c r="J44" i="12" s="1"/>
  <c r="I43" i="12"/>
  <c r="J43" i="12" s="1"/>
  <c r="I42" i="12"/>
  <c r="J42" i="12" s="1"/>
  <c r="I41" i="12"/>
  <c r="J41" i="12" s="1"/>
  <c r="I40" i="12"/>
  <c r="J40" i="12" s="1"/>
  <c r="I39" i="12"/>
  <c r="J39" i="12" s="1"/>
  <c r="I38" i="12"/>
  <c r="J38" i="12" s="1"/>
  <c r="I37" i="12"/>
  <c r="J37" i="12" s="1"/>
  <c r="I36" i="12"/>
  <c r="J36" i="12" s="1"/>
  <c r="I35" i="12"/>
  <c r="J35" i="12" s="1"/>
  <c r="I34" i="12"/>
  <c r="J34" i="12" s="1"/>
  <c r="I33" i="12"/>
  <c r="J33" i="12" s="1"/>
  <c r="I32" i="12"/>
  <c r="J32" i="12" s="1"/>
  <c r="I31" i="12"/>
  <c r="J31" i="12" s="1"/>
  <c r="I30" i="12"/>
  <c r="J30" i="12" s="1"/>
  <c r="I29" i="12"/>
  <c r="J29" i="12" s="1"/>
  <c r="I28" i="12"/>
  <c r="J28" i="12" s="1"/>
  <c r="I27" i="12"/>
  <c r="J27" i="12" s="1"/>
  <c r="I26" i="12"/>
  <c r="J26" i="12" s="1"/>
  <c r="D26" i="12"/>
  <c r="E26" i="12" s="1"/>
  <c r="D27" i="12"/>
  <c r="E27" i="12" s="1"/>
  <c r="D28" i="12"/>
  <c r="E28" i="12" s="1"/>
  <c r="D29" i="12"/>
  <c r="E29" i="12" s="1"/>
  <c r="D30" i="12"/>
  <c r="E30" i="12" s="1"/>
  <c r="D31" i="12"/>
  <c r="E31" i="12" s="1"/>
  <c r="D32" i="12"/>
  <c r="E32" i="12" s="1"/>
  <c r="D33" i="12"/>
  <c r="E33" i="12" s="1"/>
  <c r="D34" i="12"/>
  <c r="E34" i="12" s="1"/>
  <c r="D35" i="12"/>
  <c r="E35" i="12" s="1"/>
  <c r="D36" i="12"/>
  <c r="E36" i="12" s="1"/>
  <c r="D37" i="12"/>
  <c r="E37" i="12" s="1"/>
  <c r="D38" i="12"/>
  <c r="E38" i="12" s="1"/>
  <c r="D39" i="12"/>
  <c r="E39" i="12" s="1"/>
  <c r="D40" i="12"/>
  <c r="E40" i="12" s="1"/>
  <c r="D41" i="12"/>
  <c r="E41" i="12" s="1"/>
  <c r="D42" i="12"/>
  <c r="E42" i="12" s="1"/>
  <c r="D43" i="12"/>
  <c r="E43" i="12" s="1"/>
  <c r="D44" i="12"/>
  <c r="E44" i="12" s="1"/>
  <c r="D45" i="12"/>
  <c r="E45" i="12" s="1"/>
  <c r="D46" i="12"/>
  <c r="E46" i="12" s="1"/>
  <c r="D4" i="4" l="1"/>
  <c r="D5" i="4"/>
  <c r="D6" i="4"/>
  <c r="D8" i="4"/>
  <c r="D9" i="4"/>
  <c r="D10" i="4"/>
  <c r="D12" i="4"/>
  <c r="D13" i="4"/>
  <c r="D14" i="4"/>
  <c r="D15" i="4"/>
  <c r="D16" i="4"/>
  <c r="D17" i="4"/>
  <c r="D18" i="4"/>
  <c r="D19" i="4"/>
  <c r="D20" i="4"/>
  <c r="D21" i="4"/>
  <c r="D22" i="4"/>
  <c r="E6" i="21"/>
  <c r="B5" i="21"/>
  <c r="B23" i="23"/>
  <c r="B24" i="23"/>
  <c r="B25" i="23"/>
  <c r="B46" i="23"/>
  <c r="B47" i="23"/>
  <c r="B48" i="23"/>
  <c r="B69" i="23"/>
  <c r="B70" i="23"/>
  <c r="B71" i="23"/>
  <c r="B92" i="23"/>
  <c r="B93" i="23"/>
  <c r="B94" i="23"/>
  <c r="D116" i="23"/>
  <c r="B116" i="23"/>
  <c r="B4" i="10"/>
  <c r="I27" i="25" s="1"/>
  <c r="B5" i="10"/>
  <c r="I34" i="25" s="1"/>
  <c r="B6" i="10"/>
  <c r="I41" i="25" s="1"/>
  <c r="B7" i="10"/>
  <c r="I48" i="25" s="1"/>
  <c r="B8" i="10"/>
  <c r="I55" i="25" s="1"/>
  <c r="B9" i="10"/>
  <c r="I62" i="25" s="1"/>
  <c r="B10" i="10"/>
  <c r="I69" i="25" s="1"/>
  <c r="B11" i="10"/>
  <c r="I76" i="25" s="1"/>
  <c r="B12" i="10"/>
  <c r="I83" i="25" s="1"/>
  <c r="B13" i="10"/>
  <c r="R20" i="25" s="1"/>
  <c r="B14" i="10"/>
  <c r="R27" i="25" s="1"/>
  <c r="B15" i="10"/>
  <c r="R34" i="25" s="1"/>
  <c r="B16" i="10"/>
  <c r="R41" i="25" s="1"/>
  <c r="B17" i="10"/>
  <c r="R48" i="25" s="1"/>
  <c r="B18" i="10"/>
  <c r="R55" i="25" s="1"/>
  <c r="B19" i="10"/>
  <c r="R62" i="25" s="1"/>
  <c r="B20" i="10"/>
  <c r="R69" i="25" s="1"/>
  <c r="B21" i="10"/>
  <c r="R76" i="25" s="1"/>
  <c r="B22" i="10"/>
  <c r="R83" i="25" s="1"/>
  <c r="B23" i="10"/>
  <c r="B24" i="10"/>
  <c r="B25" i="10"/>
  <c r="B26" i="10"/>
  <c r="B27" i="10"/>
  <c r="I28" i="25" s="1"/>
  <c r="B28" i="10"/>
  <c r="I35" i="25" s="1"/>
  <c r="B29" i="10"/>
  <c r="I42" i="25" s="1"/>
  <c r="B30" i="10"/>
  <c r="I49" i="25" s="1"/>
  <c r="B31" i="10"/>
  <c r="I56" i="25" s="1"/>
  <c r="B32" i="10"/>
  <c r="I63" i="25" s="1"/>
  <c r="B33" i="10"/>
  <c r="I70" i="25" s="1"/>
  <c r="B34" i="10"/>
  <c r="I77" i="25" s="1"/>
  <c r="B35" i="10"/>
  <c r="I84" i="25" s="1"/>
  <c r="B36" i="10"/>
  <c r="R21" i="25" s="1"/>
  <c r="B37" i="10"/>
  <c r="R28" i="25" s="1"/>
  <c r="B38" i="10"/>
  <c r="R35" i="25" s="1"/>
  <c r="B39" i="10"/>
  <c r="R42" i="25" s="1"/>
  <c r="B40" i="10"/>
  <c r="R49" i="25" s="1"/>
  <c r="B41" i="10"/>
  <c r="R56" i="25" s="1"/>
  <c r="B42" i="10"/>
  <c r="R63" i="25" s="1"/>
  <c r="B43" i="10"/>
  <c r="R70" i="25" s="1"/>
  <c r="B44" i="10"/>
  <c r="R77" i="25" s="1"/>
  <c r="B45" i="10"/>
  <c r="R84" i="25" s="1"/>
  <c r="B46" i="10"/>
  <c r="B47" i="10"/>
  <c r="B48" i="10"/>
  <c r="B49" i="10"/>
  <c r="B50" i="10"/>
  <c r="I29" i="25" s="1"/>
  <c r="B51" i="10"/>
  <c r="I36" i="25" s="1"/>
  <c r="B52" i="10"/>
  <c r="I43" i="25" s="1"/>
  <c r="B53" i="10"/>
  <c r="I50" i="25" s="1"/>
  <c r="B54" i="10"/>
  <c r="I57" i="25" s="1"/>
  <c r="B55" i="10"/>
  <c r="I64" i="25" s="1"/>
  <c r="B56" i="10"/>
  <c r="I71" i="25" s="1"/>
  <c r="B57" i="10"/>
  <c r="I78" i="25" s="1"/>
  <c r="B58" i="10"/>
  <c r="I85" i="25" s="1"/>
  <c r="B59" i="10"/>
  <c r="R22" i="25" s="1"/>
  <c r="B60" i="10"/>
  <c r="R29" i="25" s="1"/>
  <c r="B61" i="10"/>
  <c r="R36" i="25" s="1"/>
  <c r="B62" i="10"/>
  <c r="R43" i="25" s="1"/>
  <c r="B63" i="10"/>
  <c r="R50" i="25" s="1"/>
  <c r="B64" i="10"/>
  <c r="R57" i="25" s="1"/>
  <c r="B65" i="10"/>
  <c r="R64" i="25" s="1"/>
  <c r="B66" i="10"/>
  <c r="R71" i="25" s="1"/>
  <c r="B67" i="10"/>
  <c r="R78" i="25" s="1"/>
  <c r="B68" i="10"/>
  <c r="R85" i="25" s="1"/>
  <c r="B69" i="10"/>
  <c r="B70" i="10"/>
  <c r="B71" i="10"/>
  <c r="B72" i="10"/>
  <c r="I23" i="25" s="1"/>
  <c r="B73" i="10"/>
  <c r="I30" i="25" s="1"/>
  <c r="B74" i="10"/>
  <c r="I37" i="25" s="1"/>
  <c r="B75" i="10"/>
  <c r="I44" i="25" s="1"/>
  <c r="B76" i="10"/>
  <c r="I51" i="25" s="1"/>
  <c r="B77" i="10"/>
  <c r="I58" i="25" s="1"/>
  <c r="B78" i="10"/>
  <c r="I65" i="25" s="1"/>
  <c r="B79" i="10"/>
  <c r="I72" i="25" s="1"/>
  <c r="B80" i="10"/>
  <c r="I79" i="25" s="1"/>
  <c r="B81" i="10"/>
  <c r="I86" i="25" s="1"/>
  <c r="B82" i="10"/>
  <c r="R23" i="25" s="1"/>
  <c r="B83" i="10"/>
  <c r="R30" i="25" s="1"/>
  <c r="B84" i="10"/>
  <c r="R37" i="25" s="1"/>
  <c r="B85" i="10"/>
  <c r="R44" i="25" s="1"/>
  <c r="B86" i="10"/>
  <c r="R51" i="25" s="1"/>
  <c r="B87" i="10"/>
  <c r="R58" i="25" s="1"/>
  <c r="B88" i="10"/>
  <c r="R65" i="25" s="1"/>
  <c r="B89" i="10"/>
  <c r="R72" i="25" s="1"/>
  <c r="B90" i="10"/>
  <c r="R79" i="25" s="1"/>
  <c r="B91" i="10"/>
  <c r="R86" i="25" s="1"/>
  <c r="B92" i="10"/>
  <c r="B93" i="10"/>
  <c r="B94" i="10"/>
  <c r="B95" i="10"/>
  <c r="I24" i="25" s="1"/>
  <c r="B96" i="10"/>
  <c r="I31" i="25" s="1"/>
  <c r="B97" i="10"/>
  <c r="I38" i="25" s="1"/>
  <c r="B98" i="10"/>
  <c r="I45" i="25" s="1"/>
  <c r="B99" i="10"/>
  <c r="I52" i="25" s="1"/>
  <c r="B100" i="10"/>
  <c r="I59" i="25" s="1"/>
  <c r="B101" i="10"/>
  <c r="I66" i="25" s="1"/>
  <c r="B102" i="10"/>
  <c r="I73" i="25" s="1"/>
  <c r="B103" i="10"/>
  <c r="I80" i="25" s="1"/>
  <c r="B104" i="10"/>
  <c r="I87" i="25" s="1"/>
  <c r="B105" i="10"/>
  <c r="R24" i="25" s="1"/>
  <c r="B106" i="10"/>
  <c r="R31" i="25" s="1"/>
  <c r="B107" i="10"/>
  <c r="R38" i="25" s="1"/>
  <c r="B108" i="10"/>
  <c r="R45" i="25" s="1"/>
  <c r="B109" i="10"/>
  <c r="R52" i="25" s="1"/>
  <c r="B110" i="10"/>
  <c r="R59" i="25" s="1"/>
  <c r="B111" i="10"/>
  <c r="R66" i="25" s="1"/>
  <c r="B112" i="10"/>
  <c r="R73" i="25" s="1"/>
  <c r="B113" i="10"/>
  <c r="R80" i="25" s="1"/>
  <c r="B114" i="10"/>
  <c r="R87" i="25" s="1"/>
  <c r="B3" i="10"/>
  <c r="I20" i="25" s="1"/>
  <c r="B4" i="9"/>
  <c r="H27" i="25" s="1"/>
  <c r="B5" i="9"/>
  <c r="H34" i="25" s="1"/>
  <c r="B6" i="9"/>
  <c r="H41" i="25" s="1"/>
  <c r="B7" i="9"/>
  <c r="H48" i="25" s="1"/>
  <c r="B8" i="9"/>
  <c r="H55" i="25" s="1"/>
  <c r="B9" i="9"/>
  <c r="H62" i="25" s="1"/>
  <c r="B10" i="9"/>
  <c r="H69" i="25" s="1"/>
  <c r="B11" i="9"/>
  <c r="H76" i="25" s="1"/>
  <c r="B12" i="9"/>
  <c r="H83" i="25" s="1"/>
  <c r="B13" i="9"/>
  <c r="Q20" i="25" s="1"/>
  <c r="B14" i="9"/>
  <c r="Q27" i="25" s="1"/>
  <c r="B15" i="9"/>
  <c r="Q34" i="25" s="1"/>
  <c r="B16" i="9"/>
  <c r="Q41" i="25" s="1"/>
  <c r="B17" i="9"/>
  <c r="Q48" i="25" s="1"/>
  <c r="B18" i="9"/>
  <c r="Q55" i="25" s="1"/>
  <c r="B19" i="9"/>
  <c r="Q62" i="25" s="1"/>
  <c r="B20" i="9"/>
  <c r="Q69" i="25" s="1"/>
  <c r="B21" i="9"/>
  <c r="Q76" i="25" s="1"/>
  <c r="B22" i="9"/>
  <c r="Q83" i="25" s="1"/>
  <c r="B23" i="9"/>
  <c r="B24" i="9"/>
  <c r="B25" i="9"/>
  <c r="B26" i="9"/>
  <c r="B27" i="9"/>
  <c r="H28" i="25" s="1"/>
  <c r="B28" i="9"/>
  <c r="H35" i="25" s="1"/>
  <c r="B29" i="9"/>
  <c r="H42" i="25" s="1"/>
  <c r="B30" i="9"/>
  <c r="H49" i="25" s="1"/>
  <c r="B31" i="9"/>
  <c r="H56" i="25" s="1"/>
  <c r="B32" i="9"/>
  <c r="H63" i="25" s="1"/>
  <c r="B33" i="9"/>
  <c r="H70" i="25" s="1"/>
  <c r="B34" i="9"/>
  <c r="H77" i="25" s="1"/>
  <c r="B35" i="9"/>
  <c r="H84" i="25" s="1"/>
  <c r="B36" i="9"/>
  <c r="Q21" i="25" s="1"/>
  <c r="B37" i="9"/>
  <c r="Q28" i="25" s="1"/>
  <c r="B38" i="9"/>
  <c r="Q35" i="25" s="1"/>
  <c r="B39" i="9"/>
  <c r="Q42" i="25" s="1"/>
  <c r="B40" i="9"/>
  <c r="Q49" i="25" s="1"/>
  <c r="B41" i="9"/>
  <c r="Q56" i="25" s="1"/>
  <c r="B42" i="9"/>
  <c r="Q63" i="25" s="1"/>
  <c r="B43" i="9"/>
  <c r="Q70" i="25" s="1"/>
  <c r="B44" i="9"/>
  <c r="Q77" i="25" s="1"/>
  <c r="B45" i="9"/>
  <c r="Q84" i="25" s="1"/>
  <c r="B46" i="9"/>
  <c r="B47" i="9"/>
  <c r="B48" i="9"/>
  <c r="B49" i="9"/>
  <c r="B50" i="9"/>
  <c r="H29" i="25" s="1"/>
  <c r="B51" i="9"/>
  <c r="H36" i="25" s="1"/>
  <c r="B52" i="9"/>
  <c r="H43" i="25" s="1"/>
  <c r="B53" i="9"/>
  <c r="H50" i="25" s="1"/>
  <c r="B54" i="9"/>
  <c r="H57" i="25" s="1"/>
  <c r="B55" i="9"/>
  <c r="H64" i="25" s="1"/>
  <c r="B56" i="9"/>
  <c r="H71" i="25" s="1"/>
  <c r="B57" i="9"/>
  <c r="H78" i="25" s="1"/>
  <c r="B58" i="9"/>
  <c r="H85" i="25" s="1"/>
  <c r="B59" i="9"/>
  <c r="Q22" i="25" s="1"/>
  <c r="B60" i="9"/>
  <c r="Q29" i="25" s="1"/>
  <c r="B61" i="9"/>
  <c r="Q36" i="25" s="1"/>
  <c r="B62" i="9"/>
  <c r="Q43" i="25" s="1"/>
  <c r="B63" i="9"/>
  <c r="Q50" i="25" s="1"/>
  <c r="B64" i="9"/>
  <c r="Q57" i="25" s="1"/>
  <c r="B65" i="9"/>
  <c r="Q64" i="25" s="1"/>
  <c r="B66" i="9"/>
  <c r="Q71" i="25" s="1"/>
  <c r="B67" i="9"/>
  <c r="Q78" i="25" s="1"/>
  <c r="B68" i="9"/>
  <c r="Q85" i="25" s="1"/>
  <c r="B69" i="9"/>
  <c r="B70" i="9"/>
  <c r="B71" i="9"/>
  <c r="B72" i="9"/>
  <c r="H23" i="25" s="1"/>
  <c r="B73" i="9"/>
  <c r="H30" i="25" s="1"/>
  <c r="B74" i="9"/>
  <c r="H37" i="25" s="1"/>
  <c r="B75" i="9"/>
  <c r="H44" i="25" s="1"/>
  <c r="B76" i="9"/>
  <c r="H51" i="25" s="1"/>
  <c r="B77" i="9"/>
  <c r="H58" i="25" s="1"/>
  <c r="B78" i="9"/>
  <c r="H65" i="25" s="1"/>
  <c r="B79" i="9"/>
  <c r="H72" i="25" s="1"/>
  <c r="B80" i="9"/>
  <c r="H79" i="25" s="1"/>
  <c r="B81" i="9"/>
  <c r="H86" i="25" s="1"/>
  <c r="B82" i="9"/>
  <c r="Q23" i="25" s="1"/>
  <c r="B83" i="9"/>
  <c r="Q30" i="25" s="1"/>
  <c r="B84" i="9"/>
  <c r="Q37" i="25" s="1"/>
  <c r="B85" i="9"/>
  <c r="Q44" i="25" s="1"/>
  <c r="B86" i="9"/>
  <c r="Q51" i="25" s="1"/>
  <c r="B87" i="9"/>
  <c r="Q58" i="25" s="1"/>
  <c r="B88" i="9"/>
  <c r="Q65" i="25" s="1"/>
  <c r="B89" i="9"/>
  <c r="Q72" i="25" s="1"/>
  <c r="B90" i="9"/>
  <c r="Q79" i="25" s="1"/>
  <c r="B91" i="9"/>
  <c r="Q86" i="25" s="1"/>
  <c r="B92" i="9"/>
  <c r="B93" i="9"/>
  <c r="B94" i="9"/>
  <c r="B95" i="9"/>
  <c r="H24" i="25" s="1"/>
  <c r="B96" i="9"/>
  <c r="H31" i="25" s="1"/>
  <c r="B97" i="9"/>
  <c r="H38" i="25" s="1"/>
  <c r="B98" i="9"/>
  <c r="H45" i="25" s="1"/>
  <c r="B99" i="9"/>
  <c r="H52" i="25" s="1"/>
  <c r="B100" i="9"/>
  <c r="H59" i="25" s="1"/>
  <c r="B101" i="9"/>
  <c r="H66" i="25" s="1"/>
  <c r="B102" i="9"/>
  <c r="H73" i="25" s="1"/>
  <c r="B103" i="9"/>
  <c r="H80" i="25" s="1"/>
  <c r="B104" i="9"/>
  <c r="H87" i="25" s="1"/>
  <c r="B105" i="9"/>
  <c r="Q24" i="25" s="1"/>
  <c r="B106" i="9"/>
  <c r="Q31" i="25" s="1"/>
  <c r="B107" i="9"/>
  <c r="Q38" i="25" s="1"/>
  <c r="B108" i="9"/>
  <c r="Q45" i="25" s="1"/>
  <c r="B109" i="9"/>
  <c r="Q52" i="25" s="1"/>
  <c r="B110" i="9"/>
  <c r="Q59" i="25" s="1"/>
  <c r="B111" i="9"/>
  <c r="Q66" i="25" s="1"/>
  <c r="B112" i="9"/>
  <c r="Q73" i="25" s="1"/>
  <c r="B113" i="9"/>
  <c r="Q80" i="25" s="1"/>
  <c r="B114" i="9"/>
  <c r="Q87" i="25" s="1"/>
  <c r="B3" i="9"/>
  <c r="H20" i="25" s="1"/>
  <c r="B4" i="8"/>
  <c r="G27" i="25" s="1"/>
  <c r="B5" i="8"/>
  <c r="G34" i="25" s="1"/>
  <c r="B6" i="8"/>
  <c r="G41" i="25" s="1"/>
  <c r="B7" i="8"/>
  <c r="G48" i="25" s="1"/>
  <c r="B8" i="8"/>
  <c r="G55" i="25" s="1"/>
  <c r="B9" i="8"/>
  <c r="G62" i="25" s="1"/>
  <c r="B10" i="8"/>
  <c r="G69" i="25" s="1"/>
  <c r="B11" i="8"/>
  <c r="G76" i="25" s="1"/>
  <c r="B12" i="8"/>
  <c r="G83" i="25" s="1"/>
  <c r="B13" i="8"/>
  <c r="P20" i="25" s="1"/>
  <c r="B14" i="8"/>
  <c r="P27" i="25" s="1"/>
  <c r="B15" i="8"/>
  <c r="P34" i="25" s="1"/>
  <c r="B16" i="8"/>
  <c r="P41" i="25" s="1"/>
  <c r="B17" i="8"/>
  <c r="P48" i="25" s="1"/>
  <c r="B18" i="8"/>
  <c r="P55" i="25" s="1"/>
  <c r="B19" i="8"/>
  <c r="P62" i="25" s="1"/>
  <c r="B20" i="8"/>
  <c r="P69" i="25" s="1"/>
  <c r="B21" i="8"/>
  <c r="P76" i="25" s="1"/>
  <c r="B22" i="8"/>
  <c r="P83" i="25" s="1"/>
  <c r="B23" i="8"/>
  <c r="B24" i="8"/>
  <c r="B25" i="8"/>
  <c r="B26" i="8"/>
  <c r="B27" i="8"/>
  <c r="G28" i="25" s="1"/>
  <c r="B28" i="8"/>
  <c r="G35" i="25" s="1"/>
  <c r="B29" i="8"/>
  <c r="G42" i="25" s="1"/>
  <c r="B30" i="8"/>
  <c r="G49" i="25" s="1"/>
  <c r="B31" i="8"/>
  <c r="G56" i="25" s="1"/>
  <c r="B32" i="8"/>
  <c r="G63" i="25" s="1"/>
  <c r="B33" i="8"/>
  <c r="G70" i="25" s="1"/>
  <c r="B34" i="8"/>
  <c r="G77" i="25" s="1"/>
  <c r="B35" i="8"/>
  <c r="G84" i="25" s="1"/>
  <c r="B36" i="8"/>
  <c r="P21" i="25" s="1"/>
  <c r="B37" i="8"/>
  <c r="P28" i="25" s="1"/>
  <c r="B38" i="8"/>
  <c r="P35" i="25" s="1"/>
  <c r="B39" i="8"/>
  <c r="P42" i="25" s="1"/>
  <c r="B40" i="8"/>
  <c r="P49" i="25" s="1"/>
  <c r="B41" i="8"/>
  <c r="P56" i="25" s="1"/>
  <c r="B42" i="8"/>
  <c r="P63" i="25" s="1"/>
  <c r="B43" i="8"/>
  <c r="P70" i="25" s="1"/>
  <c r="B44" i="8"/>
  <c r="P77" i="25" s="1"/>
  <c r="B45" i="8"/>
  <c r="P84" i="25" s="1"/>
  <c r="B46" i="8"/>
  <c r="B47" i="8"/>
  <c r="B48" i="8"/>
  <c r="B49" i="8"/>
  <c r="B50" i="8"/>
  <c r="G29" i="25" s="1"/>
  <c r="B51" i="8"/>
  <c r="G36" i="25" s="1"/>
  <c r="B52" i="8"/>
  <c r="G43" i="25" s="1"/>
  <c r="B53" i="8"/>
  <c r="G50" i="25" s="1"/>
  <c r="B54" i="8"/>
  <c r="G57" i="25" s="1"/>
  <c r="B55" i="8"/>
  <c r="G64" i="25" s="1"/>
  <c r="B56" i="8"/>
  <c r="G71" i="25" s="1"/>
  <c r="B57" i="8"/>
  <c r="G78" i="25" s="1"/>
  <c r="B58" i="8"/>
  <c r="G85" i="25" s="1"/>
  <c r="B59" i="8"/>
  <c r="P22" i="25" s="1"/>
  <c r="B60" i="8"/>
  <c r="P29" i="25" s="1"/>
  <c r="B61" i="8"/>
  <c r="P36" i="25" s="1"/>
  <c r="B62" i="8"/>
  <c r="P43" i="25" s="1"/>
  <c r="B63" i="8"/>
  <c r="P50" i="25" s="1"/>
  <c r="B64" i="8"/>
  <c r="P57" i="25" s="1"/>
  <c r="B65" i="8"/>
  <c r="P64" i="25" s="1"/>
  <c r="B66" i="8"/>
  <c r="P71" i="25" s="1"/>
  <c r="B67" i="8"/>
  <c r="P78" i="25" s="1"/>
  <c r="B68" i="8"/>
  <c r="P85" i="25" s="1"/>
  <c r="B69" i="8"/>
  <c r="B70" i="8"/>
  <c r="B71" i="8"/>
  <c r="B72" i="8"/>
  <c r="G23" i="25" s="1"/>
  <c r="B73" i="8"/>
  <c r="G30" i="25" s="1"/>
  <c r="B74" i="8"/>
  <c r="G37" i="25" s="1"/>
  <c r="B75" i="8"/>
  <c r="G44" i="25" s="1"/>
  <c r="B76" i="8"/>
  <c r="G51" i="25" s="1"/>
  <c r="B77" i="8"/>
  <c r="G58" i="25" s="1"/>
  <c r="B78" i="8"/>
  <c r="G65" i="25" s="1"/>
  <c r="B79" i="8"/>
  <c r="G72" i="25" s="1"/>
  <c r="B80" i="8"/>
  <c r="G79" i="25" s="1"/>
  <c r="B81" i="8"/>
  <c r="G86" i="25" s="1"/>
  <c r="B82" i="8"/>
  <c r="P23" i="25" s="1"/>
  <c r="B83" i="8"/>
  <c r="P30" i="25" s="1"/>
  <c r="B84" i="8"/>
  <c r="P37" i="25" s="1"/>
  <c r="B85" i="8"/>
  <c r="P44" i="25" s="1"/>
  <c r="B86" i="8"/>
  <c r="P51" i="25" s="1"/>
  <c r="B87" i="8"/>
  <c r="P58" i="25" s="1"/>
  <c r="B88" i="8"/>
  <c r="P65" i="25" s="1"/>
  <c r="B89" i="8"/>
  <c r="P72" i="25" s="1"/>
  <c r="B90" i="8"/>
  <c r="P79" i="25" s="1"/>
  <c r="B91" i="8"/>
  <c r="P86" i="25" s="1"/>
  <c r="B92" i="8"/>
  <c r="B93" i="8"/>
  <c r="B94" i="8"/>
  <c r="B95" i="8"/>
  <c r="G24" i="25" s="1"/>
  <c r="B96" i="8"/>
  <c r="G31" i="25" s="1"/>
  <c r="B97" i="8"/>
  <c r="G38" i="25" s="1"/>
  <c r="B98" i="8"/>
  <c r="G45" i="25" s="1"/>
  <c r="B99" i="8"/>
  <c r="G52" i="25" s="1"/>
  <c r="B100" i="8"/>
  <c r="G59" i="25" s="1"/>
  <c r="B101" i="8"/>
  <c r="G66" i="25" s="1"/>
  <c r="B102" i="8"/>
  <c r="G73" i="25" s="1"/>
  <c r="B103" i="8"/>
  <c r="G80" i="25" s="1"/>
  <c r="B104" i="8"/>
  <c r="G87" i="25" s="1"/>
  <c r="B105" i="8"/>
  <c r="P24" i="25" s="1"/>
  <c r="B106" i="8"/>
  <c r="P31" i="25" s="1"/>
  <c r="B107" i="8"/>
  <c r="P38" i="25" s="1"/>
  <c r="B108" i="8"/>
  <c r="P45" i="25" s="1"/>
  <c r="B109" i="8"/>
  <c r="P52" i="25" s="1"/>
  <c r="B110" i="8"/>
  <c r="P59" i="25" s="1"/>
  <c r="B111" i="8"/>
  <c r="P66" i="25" s="1"/>
  <c r="B112" i="8"/>
  <c r="P73" i="25" s="1"/>
  <c r="B113" i="8"/>
  <c r="P80" i="25" s="1"/>
  <c r="B114" i="8"/>
  <c r="P87" i="25" s="1"/>
  <c r="B3" i="8"/>
  <c r="G20" i="25" s="1"/>
  <c r="D116" i="10"/>
  <c r="B116" i="10"/>
  <c r="D116" i="9"/>
  <c r="B116" i="9"/>
  <c r="D116" i="8"/>
  <c r="B116" i="8"/>
  <c r="B46" i="7"/>
  <c r="B47" i="7"/>
  <c r="B48" i="7"/>
  <c r="B69" i="7"/>
  <c r="B70" i="7"/>
  <c r="B71" i="7"/>
  <c r="B92" i="7"/>
  <c r="B93" i="7"/>
  <c r="B94" i="7"/>
  <c r="B25" i="7"/>
  <c r="D116" i="7"/>
  <c r="B116" i="7"/>
  <c r="B25" i="6"/>
  <c r="B48" i="6"/>
  <c r="B71" i="6"/>
  <c r="B94" i="6"/>
  <c r="D3" i="4"/>
  <c r="Y114" i="4"/>
  <c r="Z114" i="4" s="1"/>
  <c r="R114" i="4"/>
  <c r="S114" i="4" s="1"/>
  <c r="K114" i="4"/>
  <c r="L114" i="4" s="1"/>
  <c r="D114" i="4"/>
  <c r="E114" i="4" s="1"/>
  <c r="F114" i="4" s="1"/>
  <c r="B114" i="23" s="1"/>
  <c r="L87" i="25" s="1"/>
  <c r="Y113" i="4"/>
  <c r="Z113" i="4" s="1"/>
  <c r="R113" i="4"/>
  <c r="S113" i="4" s="1"/>
  <c r="K113" i="4"/>
  <c r="L113" i="4" s="1"/>
  <c r="D113" i="4"/>
  <c r="E113" i="4" s="1"/>
  <c r="F113" i="4" s="1"/>
  <c r="B113" i="23" s="1"/>
  <c r="L80" i="25" s="1"/>
  <c r="Y112" i="4"/>
  <c r="Z112" i="4" s="1"/>
  <c r="R112" i="4"/>
  <c r="S112" i="4" s="1"/>
  <c r="K112" i="4"/>
  <c r="L112" i="4" s="1"/>
  <c r="D112" i="4"/>
  <c r="E112" i="4" s="1"/>
  <c r="F112" i="4" s="1"/>
  <c r="B112" i="23" s="1"/>
  <c r="L73" i="25" s="1"/>
  <c r="Y111" i="4"/>
  <c r="Z111" i="4" s="1"/>
  <c r="R111" i="4"/>
  <c r="S111" i="4" s="1"/>
  <c r="K111" i="4"/>
  <c r="L111" i="4" s="1"/>
  <c r="D111" i="4"/>
  <c r="E111" i="4" s="1"/>
  <c r="F111" i="4" s="1"/>
  <c r="B111" i="23" s="1"/>
  <c r="L66" i="25" s="1"/>
  <c r="Y110" i="4"/>
  <c r="Z110" i="4" s="1"/>
  <c r="R110" i="4"/>
  <c r="S110" i="4" s="1"/>
  <c r="K110" i="4"/>
  <c r="L110" i="4" s="1"/>
  <c r="D110" i="4"/>
  <c r="E110" i="4" s="1"/>
  <c r="F110" i="4" s="1"/>
  <c r="B110" i="23" s="1"/>
  <c r="L59" i="25" s="1"/>
  <c r="Y109" i="4"/>
  <c r="Z109" i="4" s="1"/>
  <c r="R109" i="4"/>
  <c r="S109" i="4" s="1"/>
  <c r="K109" i="4"/>
  <c r="L109" i="4" s="1"/>
  <c r="D109" i="4"/>
  <c r="E109" i="4" s="1"/>
  <c r="F109" i="4" s="1"/>
  <c r="Y108" i="4"/>
  <c r="Z108" i="4" s="1"/>
  <c r="R108" i="4"/>
  <c r="S108" i="4" s="1"/>
  <c r="K108" i="4"/>
  <c r="L108" i="4" s="1"/>
  <c r="D108" i="4"/>
  <c r="E108" i="4" s="1"/>
  <c r="F108" i="4" s="1"/>
  <c r="Y107" i="4"/>
  <c r="Z107" i="4" s="1"/>
  <c r="R107" i="4"/>
  <c r="S107" i="4" s="1"/>
  <c r="K107" i="4"/>
  <c r="L107" i="4" s="1"/>
  <c r="D107" i="4"/>
  <c r="E107" i="4" s="1"/>
  <c r="F107" i="4" s="1"/>
  <c r="Y106" i="4"/>
  <c r="Z106" i="4" s="1"/>
  <c r="R106" i="4"/>
  <c r="S106" i="4" s="1"/>
  <c r="K106" i="4"/>
  <c r="L106" i="4" s="1"/>
  <c r="D106" i="4"/>
  <c r="E106" i="4" s="1"/>
  <c r="F106" i="4" s="1"/>
  <c r="Y105" i="4"/>
  <c r="Z105" i="4" s="1"/>
  <c r="R105" i="4"/>
  <c r="S105" i="4" s="1"/>
  <c r="K105" i="4"/>
  <c r="L105" i="4" s="1"/>
  <c r="D105" i="4"/>
  <c r="E105" i="4" s="1"/>
  <c r="F105" i="4" s="1"/>
  <c r="B105" i="23" s="1"/>
  <c r="L24" i="25" s="1"/>
  <c r="Y104" i="4"/>
  <c r="Z104" i="4" s="1"/>
  <c r="R104" i="4"/>
  <c r="S104" i="4" s="1"/>
  <c r="K104" i="4"/>
  <c r="L104" i="4" s="1"/>
  <c r="D104" i="4"/>
  <c r="E104" i="4" s="1"/>
  <c r="F104" i="4" s="1"/>
  <c r="Y103" i="4"/>
  <c r="Z103" i="4" s="1"/>
  <c r="R103" i="4"/>
  <c r="S103" i="4" s="1"/>
  <c r="K103" i="4"/>
  <c r="L103" i="4" s="1"/>
  <c r="D103" i="4"/>
  <c r="E103" i="4" s="1"/>
  <c r="F103" i="4" s="1"/>
  <c r="B103" i="23" s="1"/>
  <c r="C80" i="25" s="1"/>
  <c r="Y102" i="4"/>
  <c r="Z102" i="4" s="1"/>
  <c r="R102" i="4"/>
  <c r="S102" i="4" s="1"/>
  <c r="K102" i="4"/>
  <c r="L102" i="4" s="1"/>
  <c r="D102" i="4"/>
  <c r="E102" i="4" s="1"/>
  <c r="F102" i="4" s="1"/>
  <c r="Y101" i="4"/>
  <c r="Z101" i="4" s="1"/>
  <c r="R101" i="4"/>
  <c r="S101" i="4" s="1"/>
  <c r="K101" i="4"/>
  <c r="L101" i="4" s="1"/>
  <c r="D101" i="4"/>
  <c r="E101" i="4" s="1"/>
  <c r="F101" i="4" s="1"/>
  <c r="Y100" i="4"/>
  <c r="Z100" i="4" s="1"/>
  <c r="R100" i="4"/>
  <c r="S100" i="4" s="1"/>
  <c r="K100" i="4"/>
  <c r="L100" i="4" s="1"/>
  <c r="D100" i="4"/>
  <c r="E100" i="4" s="1"/>
  <c r="F100" i="4" s="1"/>
  <c r="B100" i="23" s="1"/>
  <c r="C59" i="25" s="1"/>
  <c r="Y99" i="4"/>
  <c r="Z99" i="4" s="1"/>
  <c r="R99" i="4"/>
  <c r="S99" i="4" s="1"/>
  <c r="K99" i="4"/>
  <c r="L99" i="4" s="1"/>
  <c r="D99" i="4"/>
  <c r="E99" i="4" s="1"/>
  <c r="F99" i="4" s="1"/>
  <c r="Y98" i="4"/>
  <c r="Z98" i="4" s="1"/>
  <c r="R98" i="4"/>
  <c r="S98" i="4" s="1"/>
  <c r="K98" i="4"/>
  <c r="L98" i="4" s="1"/>
  <c r="D98" i="4"/>
  <c r="E98" i="4" s="1"/>
  <c r="F98" i="4" s="1"/>
  <c r="Y97" i="4"/>
  <c r="Z97" i="4" s="1"/>
  <c r="R97" i="4"/>
  <c r="S97" i="4" s="1"/>
  <c r="K97" i="4"/>
  <c r="L97" i="4" s="1"/>
  <c r="D97" i="4"/>
  <c r="E97" i="4" s="1"/>
  <c r="F97" i="4" s="1"/>
  <c r="Y96" i="4"/>
  <c r="Z96" i="4" s="1"/>
  <c r="R96" i="4"/>
  <c r="S96" i="4" s="1"/>
  <c r="K96" i="4"/>
  <c r="L96" i="4" s="1"/>
  <c r="D96" i="4"/>
  <c r="E96" i="4" s="1"/>
  <c r="F96" i="4" s="1"/>
  <c r="Y95" i="4"/>
  <c r="Z95" i="4" s="1"/>
  <c r="R95" i="4"/>
  <c r="S95" i="4" s="1"/>
  <c r="K95" i="4"/>
  <c r="L95" i="4" s="1"/>
  <c r="D95" i="4"/>
  <c r="E95" i="4" s="1"/>
  <c r="F95" i="4" s="1"/>
  <c r="B95" i="23" s="1"/>
  <c r="C24" i="25" s="1"/>
  <c r="Y91" i="4"/>
  <c r="Z91" i="4" s="1"/>
  <c r="R91" i="4"/>
  <c r="S91" i="4" s="1"/>
  <c r="K91" i="4"/>
  <c r="L91" i="4" s="1"/>
  <c r="D91" i="4"/>
  <c r="E91" i="4" s="1"/>
  <c r="F91" i="4" s="1"/>
  <c r="B91" i="23" s="1"/>
  <c r="L86" i="25" s="1"/>
  <c r="Y90" i="4"/>
  <c r="Z90" i="4" s="1"/>
  <c r="R90" i="4"/>
  <c r="S90" i="4" s="1"/>
  <c r="K90" i="4"/>
  <c r="L90" i="4" s="1"/>
  <c r="D90" i="4"/>
  <c r="E90" i="4" s="1"/>
  <c r="F90" i="4" s="1"/>
  <c r="Y89" i="4"/>
  <c r="Z89" i="4" s="1"/>
  <c r="R89" i="4"/>
  <c r="S89" i="4" s="1"/>
  <c r="K89" i="4"/>
  <c r="L89" i="4" s="1"/>
  <c r="D89" i="4"/>
  <c r="E89" i="4" s="1"/>
  <c r="F89" i="4" s="1"/>
  <c r="Y88" i="4"/>
  <c r="Z88" i="4" s="1"/>
  <c r="R88" i="4"/>
  <c r="S88" i="4" s="1"/>
  <c r="K88" i="4"/>
  <c r="L88" i="4" s="1"/>
  <c r="D88" i="4"/>
  <c r="E88" i="4" s="1"/>
  <c r="F88" i="4" s="1"/>
  <c r="B88" i="23" s="1"/>
  <c r="L65" i="25" s="1"/>
  <c r="Y87" i="4"/>
  <c r="Z87" i="4" s="1"/>
  <c r="R87" i="4"/>
  <c r="S87" i="4" s="1"/>
  <c r="K87" i="4"/>
  <c r="L87" i="4" s="1"/>
  <c r="D87" i="4"/>
  <c r="E87" i="4" s="1"/>
  <c r="F87" i="4" s="1"/>
  <c r="Y86" i="4"/>
  <c r="Z86" i="4" s="1"/>
  <c r="R86" i="4"/>
  <c r="S86" i="4" s="1"/>
  <c r="K86" i="4"/>
  <c r="L86" i="4" s="1"/>
  <c r="D86" i="4"/>
  <c r="E86" i="4" s="1"/>
  <c r="F86" i="4" s="1"/>
  <c r="B86" i="23" s="1"/>
  <c r="L51" i="25" s="1"/>
  <c r="Y85" i="4"/>
  <c r="Z85" i="4" s="1"/>
  <c r="R85" i="4"/>
  <c r="S85" i="4" s="1"/>
  <c r="K85" i="4"/>
  <c r="L85" i="4" s="1"/>
  <c r="D85" i="4"/>
  <c r="E85" i="4" s="1"/>
  <c r="F85" i="4" s="1"/>
  <c r="Y84" i="4"/>
  <c r="Z84" i="4" s="1"/>
  <c r="R84" i="4"/>
  <c r="S84" i="4" s="1"/>
  <c r="K84" i="4"/>
  <c r="L84" i="4" s="1"/>
  <c r="D84" i="4"/>
  <c r="E84" i="4" s="1"/>
  <c r="F84" i="4" s="1"/>
  <c r="Y83" i="4"/>
  <c r="Z83" i="4" s="1"/>
  <c r="R83" i="4"/>
  <c r="S83" i="4" s="1"/>
  <c r="K83" i="4"/>
  <c r="L83" i="4" s="1"/>
  <c r="D83" i="4"/>
  <c r="E83" i="4" s="1"/>
  <c r="F83" i="4" s="1"/>
  <c r="B83" i="23" s="1"/>
  <c r="L30" i="25" s="1"/>
  <c r="Y82" i="4"/>
  <c r="Z82" i="4" s="1"/>
  <c r="R82" i="4"/>
  <c r="S82" i="4" s="1"/>
  <c r="K82" i="4"/>
  <c r="L82" i="4" s="1"/>
  <c r="D82" i="4"/>
  <c r="E82" i="4" s="1"/>
  <c r="F82" i="4" s="1"/>
  <c r="Y81" i="4"/>
  <c r="Z81" i="4" s="1"/>
  <c r="R81" i="4"/>
  <c r="S81" i="4" s="1"/>
  <c r="K81" i="4"/>
  <c r="L81" i="4" s="1"/>
  <c r="D81" i="4"/>
  <c r="E81" i="4" s="1"/>
  <c r="F81" i="4" s="1"/>
  <c r="B81" i="23" s="1"/>
  <c r="C86" i="25" s="1"/>
  <c r="Y80" i="4"/>
  <c r="Z80" i="4" s="1"/>
  <c r="R80" i="4"/>
  <c r="S80" i="4" s="1"/>
  <c r="K80" i="4"/>
  <c r="L80" i="4" s="1"/>
  <c r="D80" i="4"/>
  <c r="E80" i="4" s="1"/>
  <c r="F80" i="4" s="1"/>
  <c r="Y79" i="4"/>
  <c r="Z79" i="4" s="1"/>
  <c r="R79" i="4"/>
  <c r="S79" i="4" s="1"/>
  <c r="K79" i="4"/>
  <c r="L79" i="4" s="1"/>
  <c r="D79" i="4"/>
  <c r="E79" i="4" s="1"/>
  <c r="F79" i="4" s="1"/>
  <c r="B79" i="23" s="1"/>
  <c r="C72" i="25" s="1"/>
  <c r="Y78" i="4"/>
  <c r="Z78" i="4" s="1"/>
  <c r="R78" i="4"/>
  <c r="S78" i="4" s="1"/>
  <c r="K78" i="4"/>
  <c r="L78" i="4" s="1"/>
  <c r="D78" i="4"/>
  <c r="E78" i="4" s="1"/>
  <c r="F78" i="4" s="1"/>
  <c r="Y77" i="4"/>
  <c r="Z77" i="4" s="1"/>
  <c r="R77" i="4"/>
  <c r="S77" i="4" s="1"/>
  <c r="K77" i="4"/>
  <c r="L77" i="4" s="1"/>
  <c r="D77" i="4"/>
  <c r="E77" i="4" s="1"/>
  <c r="F77" i="4" s="1"/>
  <c r="Y76" i="4"/>
  <c r="Z76" i="4" s="1"/>
  <c r="R76" i="4"/>
  <c r="S76" i="4" s="1"/>
  <c r="K76" i="4"/>
  <c r="L76" i="4" s="1"/>
  <c r="D76" i="4"/>
  <c r="E76" i="4" s="1"/>
  <c r="F76" i="4" s="1"/>
  <c r="B76" i="23" s="1"/>
  <c r="C51" i="25" s="1"/>
  <c r="Y75" i="4"/>
  <c r="Z75" i="4" s="1"/>
  <c r="R75" i="4"/>
  <c r="S75" i="4" s="1"/>
  <c r="K75" i="4"/>
  <c r="L75" i="4" s="1"/>
  <c r="D75" i="4"/>
  <c r="E75" i="4" s="1"/>
  <c r="F75" i="4" s="1"/>
  <c r="Y74" i="4"/>
  <c r="Z74" i="4" s="1"/>
  <c r="R74" i="4"/>
  <c r="S74" i="4" s="1"/>
  <c r="K74" i="4"/>
  <c r="L74" i="4" s="1"/>
  <c r="D74" i="4"/>
  <c r="E74" i="4" s="1"/>
  <c r="F74" i="4" s="1"/>
  <c r="B74" i="23" s="1"/>
  <c r="C37" i="25" s="1"/>
  <c r="Y73" i="4"/>
  <c r="Z73" i="4" s="1"/>
  <c r="R73" i="4"/>
  <c r="S73" i="4" s="1"/>
  <c r="K73" i="4"/>
  <c r="L73" i="4" s="1"/>
  <c r="D73" i="4"/>
  <c r="E73" i="4" s="1"/>
  <c r="F73" i="4" s="1"/>
  <c r="Y72" i="4"/>
  <c r="Z72" i="4" s="1"/>
  <c r="R72" i="4"/>
  <c r="S72" i="4" s="1"/>
  <c r="K72" i="4"/>
  <c r="L72" i="4" s="1"/>
  <c r="D72" i="4"/>
  <c r="E72" i="4" s="1"/>
  <c r="F72" i="4" s="1"/>
  <c r="B72" i="23" s="1"/>
  <c r="C23" i="25" s="1"/>
  <c r="Y68" i="4"/>
  <c r="Z68" i="4" s="1"/>
  <c r="R68" i="4"/>
  <c r="S68" i="4" s="1"/>
  <c r="K68" i="4"/>
  <c r="L68" i="4" s="1"/>
  <c r="D68" i="4"/>
  <c r="E68" i="4" s="1"/>
  <c r="F68" i="4" s="1"/>
  <c r="Y67" i="4"/>
  <c r="Z67" i="4" s="1"/>
  <c r="R67" i="4"/>
  <c r="S67" i="4" s="1"/>
  <c r="K67" i="4"/>
  <c r="L67" i="4" s="1"/>
  <c r="D67" i="4"/>
  <c r="E67" i="4" s="1"/>
  <c r="F67" i="4" s="1"/>
  <c r="B67" i="23" s="1"/>
  <c r="L78" i="25" s="1"/>
  <c r="Y66" i="4"/>
  <c r="Z66" i="4" s="1"/>
  <c r="R66" i="4"/>
  <c r="S66" i="4" s="1"/>
  <c r="K66" i="4"/>
  <c r="L66" i="4" s="1"/>
  <c r="D66" i="4"/>
  <c r="E66" i="4" s="1"/>
  <c r="F66" i="4" s="1"/>
  <c r="B66" i="23" s="1"/>
  <c r="L71" i="25" s="1"/>
  <c r="Y65" i="4"/>
  <c r="Z65" i="4" s="1"/>
  <c r="R65" i="4"/>
  <c r="S65" i="4" s="1"/>
  <c r="K65" i="4"/>
  <c r="L65" i="4" s="1"/>
  <c r="D65" i="4"/>
  <c r="E65" i="4" s="1"/>
  <c r="F65" i="4" s="1"/>
  <c r="B65" i="23" s="1"/>
  <c r="L64" i="25" s="1"/>
  <c r="Y64" i="4"/>
  <c r="Z64" i="4" s="1"/>
  <c r="R64" i="4"/>
  <c r="S64" i="4" s="1"/>
  <c r="K64" i="4"/>
  <c r="L64" i="4" s="1"/>
  <c r="D64" i="4"/>
  <c r="E64" i="4" s="1"/>
  <c r="F64" i="4" s="1"/>
  <c r="Y63" i="4"/>
  <c r="Z63" i="4" s="1"/>
  <c r="R63" i="4"/>
  <c r="S63" i="4" s="1"/>
  <c r="K63" i="4"/>
  <c r="L63" i="4" s="1"/>
  <c r="D63" i="4"/>
  <c r="E63" i="4" s="1"/>
  <c r="F63" i="4" s="1"/>
  <c r="Y62" i="4"/>
  <c r="Z62" i="4" s="1"/>
  <c r="R62" i="4"/>
  <c r="S62" i="4" s="1"/>
  <c r="K62" i="4"/>
  <c r="L62" i="4" s="1"/>
  <c r="D62" i="4"/>
  <c r="E62" i="4" s="1"/>
  <c r="F62" i="4" s="1"/>
  <c r="B62" i="23" s="1"/>
  <c r="L43" i="25" s="1"/>
  <c r="Y61" i="4"/>
  <c r="Z61" i="4" s="1"/>
  <c r="R61" i="4"/>
  <c r="S61" i="4" s="1"/>
  <c r="K61" i="4"/>
  <c r="L61" i="4" s="1"/>
  <c r="D61" i="4"/>
  <c r="E61" i="4" s="1"/>
  <c r="F61" i="4" s="1"/>
  <c r="B61" i="23" s="1"/>
  <c r="L36" i="25" s="1"/>
  <c r="Y60" i="4"/>
  <c r="Z60" i="4" s="1"/>
  <c r="R60" i="4"/>
  <c r="S60" i="4" s="1"/>
  <c r="K60" i="4"/>
  <c r="L60" i="4" s="1"/>
  <c r="D60" i="4"/>
  <c r="E60" i="4" s="1"/>
  <c r="F60" i="4" s="1"/>
  <c r="B60" i="23" s="1"/>
  <c r="L29" i="25" s="1"/>
  <c r="Y59" i="4"/>
  <c r="Z59" i="4" s="1"/>
  <c r="R59" i="4"/>
  <c r="S59" i="4" s="1"/>
  <c r="K59" i="4"/>
  <c r="L59" i="4" s="1"/>
  <c r="D59" i="4"/>
  <c r="E59" i="4" s="1"/>
  <c r="F59" i="4" s="1"/>
  <c r="Y58" i="4"/>
  <c r="Z58" i="4" s="1"/>
  <c r="R58" i="4"/>
  <c r="S58" i="4" s="1"/>
  <c r="K58" i="4"/>
  <c r="L58" i="4" s="1"/>
  <c r="D58" i="4"/>
  <c r="E58" i="4" s="1"/>
  <c r="F58" i="4" s="1"/>
  <c r="B58" i="23" s="1"/>
  <c r="C85" i="25" s="1"/>
  <c r="Y57" i="4"/>
  <c r="Z57" i="4" s="1"/>
  <c r="R57" i="4"/>
  <c r="S57" i="4" s="1"/>
  <c r="K57" i="4"/>
  <c r="L57" i="4" s="1"/>
  <c r="D57" i="4"/>
  <c r="E57" i="4" s="1"/>
  <c r="F57" i="4" s="1"/>
  <c r="B57" i="23" s="1"/>
  <c r="C78" i="25" s="1"/>
  <c r="Y56" i="4"/>
  <c r="Z56" i="4" s="1"/>
  <c r="R56" i="4"/>
  <c r="S56" i="4" s="1"/>
  <c r="K56" i="4"/>
  <c r="L56" i="4" s="1"/>
  <c r="D56" i="4"/>
  <c r="E56" i="4" s="1"/>
  <c r="F56" i="4" s="1"/>
  <c r="B56" i="23" s="1"/>
  <c r="Y55" i="4"/>
  <c r="Z55" i="4" s="1"/>
  <c r="R55" i="4"/>
  <c r="S55" i="4" s="1"/>
  <c r="K55" i="4"/>
  <c r="L55" i="4" s="1"/>
  <c r="D55" i="4"/>
  <c r="E55" i="4" s="1"/>
  <c r="F55" i="4" s="1"/>
  <c r="Y54" i="4"/>
  <c r="Z54" i="4" s="1"/>
  <c r="R54" i="4"/>
  <c r="S54" i="4" s="1"/>
  <c r="K54" i="4"/>
  <c r="L54" i="4" s="1"/>
  <c r="D54" i="4"/>
  <c r="E54" i="4" s="1"/>
  <c r="F54" i="4" s="1"/>
  <c r="B54" i="23" s="1"/>
  <c r="C57" i="25" s="1"/>
  <c r="Y53" i="4"/>
  <c r="Z53" i="4" s="1"/>
  <c r="R53" i="4"/>
  <c r="S53" i="4" s="1"/>
  <c r="K53" i="4"/>
  <c r="L53" i="4" s="1"/>
  <c r="D53" i="4"/>
  <c r="E53" i="4" s="1"/>
  <c r="F53" i="4" s="1"/>
  <c r="Y52" i="4"/>
  <c r="Z52" i="4" s="1"/>
  <c r="R52" i="4"/>
  <c r="S52" i="4" s="1"/>
  <c r="K52" i="4"/>
  <c r="L52" i="4" s="1"/>
  <c r="D52" i="4"/>
  <c r="E52" i="4" s="1"/>
  <c r="F52" i="4" s="1"/>
  <c r="Y51" i="4"/>
  <c r="Z51" i="4" s="1"/>
  <c r="R51" i="4"/>
  <c r="S51" i="4" s="1"/>
  <c r="K51" i="4"/>
  <c r="L51" i="4" s="1"/>
  <c r="D51" i="4"/>
  <c r="E51" i="4" s="1"/>
  <c r="F51" i="4" s="1"/>
  <c r="Y50" i="4"/>
  <c r="Z50" i="4" s="1"/>
  <c r="R50" i="4"/>
  <c r="S50" i="4" s="1"/>
  <c r="K50" i="4"/>
  <c r="L50" i="4" s="1"/>
  <c r="D50" i="4"/>
  <c r="E50" i="4" s="1"/>
  <c r="F50" i="4" s="1"/>
  <c r="B50" i="23" s="1"/>
  <c r="C29" i="25" s="1"/>
  <c r="Y49" i="4"/>
  <c r="Z49" i="4" s="1"/>
  <c r="R49" i="4"/>
  <c r="S49" i="4" s="1"/>
  <c r="K49" i="4"/>
  <c r="L49" i="4" s="1"/>
  <c r="D49" i="4"/>
  <c r="E49" i="4" s="1"/>
  <c r="F49" i="4" s="1"/>
  <c r="Y45" i="4"/>
  <c r="Z45" i="4" s="1"/>
  <c r="R45" i="4"/>
  <c r="S45" i="4" s="1"/>
  <c r="K45" i="4"/>
  <c r="L45" i="4" s="1"/>
  <c r="D45" i="4"/>
  <c r="E45" i="4" s="1"/>
  <c r="F45" i="4" s="1"/>
  <c r="Y44" i="4"/>
  <c r="Z44" i="4" s="1"/>
  <c r="R44" i="4"/>
  <c r="S44" i="4" s="1"/>
  <c r="K44" i="4"/>
  <c r="L44" i="4" s="1"/>
  <c r="D44" i="4"/>
  <c r="E44" i="4" s="1"/>
  <c r="F44" i="4" s="1"/>
  <c r="B44" i="23" s="1"/>
  <c r="L77" i="25" s="1"/>
  <c r="Y43" i="4"/>
  <c r="Z43" i="4" s="1"/>
  <c r="R43" i="4"/>
  <c r="S43" i="4" s="1"/>
  <c r="K43" i="4"/>
  <c r="L43" i="4" s="1"/>
  <c r="D43" i="4"/>
  <c r="E43" i="4" s="1"/>
  <c r="F43" i="4" s="1"/>
  <c r="B43" i="23" s="1"/>
  <c r="L70" i="25" s="1"/>
  <c r="Y42" i="4"/>
  <c r="Z42" i="4" s="1"/>
  <c r="R42" i="4"/>
  <c r="S42" i="4" s="1"/>
  <c r="K42" i="4"/>
  <c r="L42" i="4" s="1"/>
  <c r="D42" i="4"/>
  <c r="E42" i="4" s="1"/>
  <c r="F42" i="4" s="1"/>
  <c r="B42" i="23" s="1"/>
  <c r="L63" i="25" s="1"/>
  <c r="Y41" i="4"/>
  <c r="Z41" i="4" s="1"/>
  <c r="R41" i="4"/>
  <c r="S41" i="4" s="1"/>
  <c r="K41" i="4"/>
  <c r="L41" i="4" s="1"/>
  <c r="D41" i="4"/>
  <c r="E41" i="4" s="1"/>
  <c r="F41" i="4" s="1"/>
  <c r="Y40" i="4"/>
  <c r="Z40" i="4" s="1"/>
  <c r="R40" i="4"/>
  <c r="S40" i="4" s="1"/>
  <c r="K40" i="4"/>
  <c r="L40" i="4" s="1"/>
  <c r="D40" i="4"/>
  <c r="E40" i="4" s="1"/>
  <c r="F40" i="4" s="1"/>
  <c r="Y39" i="4"/>
  <c r="Z39" i="4" s="1"/>
  <c r="R39" i="4"/>
  <c r="S39" i="4" s="1"/>
  <c r="K39" i="4"/>
  <c r="L39" i="4" s="1"/>
  <c r="D39" i="4"/>
  <c r="E39" i="4" s="1"/>
  <c r="F39" i="4" s="1"/>
  <c r="B39" i="23" s="1"/>
  <c r="L42" i="25" s="1"/>
  <c r="Y38" i="4"/>
  <c r="Z38" i="4" s="1"/>
  <c r="R38" i="4"/>
  <c r="S38" i="4" s="1"/>
  <c r="K38" i="4"/>
  <c r="L38" i="4" s="1"/>
  <c r="D38" i="4"/>
  <c r="E38" i="4" s="1"/>
  <c r="F38" i="4" s="1"/>
  <c r="Y37" i="4"/>
  <c r="Z37" i="4" s="1"/>
  <c r="R37" i="4"/>
  <c r="S37" i="4" s="1"/>
  <c r="K37" i="4"/>
  <c r="L37" i="4" s="1"/>
  <c r="D37" i="4"/>
  <c r="E37" i="4" s="1"/>
  <c r="F37" i="4" s="1"/>
  <c r="Y36" i="4"/>
  <c r="Z36" i="4" s="1"/>
  <c r="R36" i="4"/>
  <c r="S36" i="4" s="1"/>
  <c r="K36" i="4"/>
  <c r="L36" i="4" s="1"/>
  <c r="D36" i="4"/>
  <c r="E36" i="4" s="1"/>
  <c r="F36" i="4" s="1"/>
  <c r="Y35" i="4"/>
  <c r="Z35" i="4" s="1"/>
  <c r="R35" i="4"/>
  <c r="S35" i="4" s="1"/>
  <c r="K35" i="4"/>
  <c r="L35" i="4" s="1"/>
  <c r="D35" i="4"/>
  <c r="E35" i="4" s="1"/>
  <c r="F35" i="4" s="1"/>
  <c r="B35" i="23" s="1"/>
  <c r="C84" i="25" s="1"/>
  <c r="Y34" i="4"/>
  <c r="Z34" i="4" s="1"/>
  <c r="R34" i="4"/>
  <c r="S34" i="4" s="1"/>
  <c r="K34" i="4"/>
  <c r="L34" i="4" s="1"/>
  <c r="D34" i="4"/>
  <c r="E34" i="4" s="1"/>
  <c r="F34" i="4" s="1"/>
  <c r="B34" i="23" s="1"/>
  <c r="C77" i="25" s="1"/>
  <c r="Y33" i="4"/>
  <c r="Z33" i="4" s="1"/>
  <c r="R33" i="4"/>
  <c r="S33" i="4" s="1"/>
  <c r="K33" i="4"/>
  <c r="L33" i="4" s="1"/>
  <c r="D33" i="4"/>
  <c r="E33" i="4" s="1"/>
  <c r="F33" i="4" s="1"/>
  <c r="B33" i="23" s="1"/>
  <c r="C70" i="25" s="1"/>
  <c r="Y32" i="4"/>
  <c r="Z32" i="4" s="1"/>
  <c r="R32" i="4"/>
  <c r="S32" i="4" s="1"/>
  <c r="K32" i="4"/>
  <c r="L32" i="4" s="1"/>
  <c r="D32" i="4"/>
  <c r="E32" i="4" s="1"/>
  <c r="F32" i="4" s="1"/>
  <c r="Y31" i="4"/>
  <c r="Z31" i="4" s="1"/>
  <c r="R31" i="4"/>
  <c r="S31" i="4" s="1"/>
  <c r="K31" i="4"/>
  <c r="L31" i="4" s="1"/>
  <c r="D31" i="4"/>
  <c r="E31" i="4" s="1"/>
  <c r="F31" i="4" s="1"/>
  <c r="B31" i="23" s="1"/>
  <c r="C56" i="25" s="1"/>
  <c r="Y30" i="4"/>
  <c r="Z30" i="4" s="1"/>
  <c r="R30" i="4"/>
  <c r="S30" i="4" s="1"/>
  <c r="K30" i="4"/>
  <c r="L30" i="4" s="1"/>
  <c r="D30" i="4"/>
  <c r="E30" i="4" s="1"/>
  <c r="F30" i="4" s="1"/>
  <c r="Y29" i="4"/>
  <c r="Z29" i="4" s="1"/>
  <c r="R29" i="4"/>
  <c r="S29" i="4" s="1"/>
  <c r="K29" i="4"/>
  <c r="L29" i="4" s="1"/>
  <c r="D29" i="4"/>
  <c r="E29" i="4" s="1"/>
  <c r="F29" i="4" s="1"/>
  <c r="Y28" i="4"/>
  <c r="Z28" i="4" s="1"/>
  <c r="R28" i="4"/>
  <c r="S28" i="4" s="1"/>
  <c r="K28" i="4"/>
  <c r="L28" i="4" s="1"/>
  <c r="D28" i="4"/>
  <c r="E28" i="4" s="1"/>
  <c r="F28" i="4" s="1"/>
  <c r="K27" i="4"/>
  <c r="L27" i="4" s="1"/>
  <c r="D27" i="4"/>
  <c r="E27" i="4" s="1"/>
  <c r="K26" i="4"/>
  <c r="L26" i="4" s="1"/>
  <c r="D26" i="4"/>
  <c r="E26" i="4" s="1"/>
  <c r="F26" i="4" s="1"/>
  <c r="Y22" i="4"/>
  <c r="Z22" i="4" s="1"/>
  <c r="Y20" i="4"/>
  <c r="Z20" i="4" s="1"/>
  <c r="Y19" i="4"/>
  <c r="Z19" i="4" s="1"/>
  <c r="Y17" i="4"/>
  <c r="Z17" i="4" s="1"/>
  <c r="AA17" i="4" s="1"/>
  <c r="B17" i="7" s="1"/>
  <c r="O48" i="25" s="1"/>
  <c r="Y16" i="4"/>
  <c r="Z16" i="4" s="1"/>
  <c r="Y15" i="4"/>
  <c r="Z15" i="4" s="1"/>
  <c r="Y14" i="4"/>
  <c r="Y13" i="4"/>
  <c r="Z13" i="4" s="1"/>
  <c r="AA13" i="4" s="1"/>
  <c r="Y12" i="4"/>
  <c r="Z12" i="4" s="1"/>
  <c r="Y11" i="4"/>
  <c r="Z11" i="4" s="1"/>
  <c r="Y10" i="4"/>
  <c r="Z10" i="4" s="1"/>
  <c r="Y9" i="4"/>
  <c r="Z9" i="4" s="1"/>
  <c r="AA9" i="4" s="1"/>
  <c r="B9" i="7" s="1"/>
  <c r="F62" i="25" s="1"/>
  <c r="Y8" i="4"/>
  <c r="Z8" i="4" s="1"/>
  <c r="Y7" i="4"/>
  <c r="Z7" i="4" s="1"/>
  <c r="Y6" i="4"/>
  <c r="Z6" i="4" s="1"/>
  <c r="Y5" i="4"/>
  <c r="Z5" i="4" s="1"/>
  <c r="AA5" i="4" s="1"/>
  <c r="B5" i="7" s="1"/>
  <c r="F34" i="25" s="1"/>
  <c r="Y4" i="4"/>
  <c r="Z4" i="4" s="1"/>
  <c r="Y3" i="4"/>
  <c r="Z3" i="4" s="1"/>
  <c r="R22" i="4"/>
  <c r="S22" i="4" s="1"/>
  <c r="R21" i="4"/>
  <c r="S21" i="4" s="1"/>
  <c r="T21" i="4" s="1"/>
  <c r="R20" i="4"/>
  <c r="S20" i="4" s="1"/>
  <c r="R19" i="4"/>
  <c r="S19" i="4" s="1"/>
  <c r="R18" i="4"/>
  <c r="S18" i="4" s="1"/>
  <c r="R17" i="4"/>
  <c r="S17" i="4" s="1"/>
  <c r="T17" i="4" s="1"/>
  <c r="R16" i="4"/>
  <c r="S16" i="4" s="1"/>
  <c r="R15" i="4"/>
  <c r="S15" i="4" s="1"/>
  <c r="R14" i="4"/>
  <c r="S14" i="4" s="1"/>
  <c r="R13" i="4"/>
  <c r="S13" i="4" s="1"/>
  <c r="T13" i="4" s="1"/>
  <c r="R12" i="4"/>
  <c r="S12" i="4" s="1"/>
  <c r="R11" i="4"/>
  <c r="S11" i="4" s="1"/>
  <c r="R10" i="4"/>
  <c r="S10" i="4" s="1"/>
  <c r="R9" i="4"/>
  <c r="S9" i="4" s="1"/>
  <c r="T9" i="4" s="1"/>
  <c r="R8" i="4"/>
  <c r="S8" i="4" s="1"/>
  <c r="R7" i="4"/>
  <c r="S7" i="4" s="1"/>
  <c r="R6" i="4"/>
  <c r="S6" i="4" s="1"/>
  <c r="R5" i="4"/>
  <c r="S5" i="4" s="1"/>
  <c r="T5" i="4" s="1"/>
  <c r="R4" i="4"/>
  <c r="S4" i="4" s="1"/>
  <c r="R3" i="4"/>
  <c r="S3" i="4" s="1"/>
  <c r="K22" i="4"/>
  <c r="L22" i="4" s="1"/>
  <c r="K21" i="4"/>
  <c r="L21" i="4" s="1"/>
  <c r="M21" i="4" s="1"/>
  <c r="K20" i="4"/>
  <c r="L20" i="4" s="1"/>
  <c r="K19" i="4"/>
  <c r="L19" i="4" s="1"/>
  <c r="K18" i="4"/>
  <c r="L18" i="4" s="1"/>
  <c r="K17" i="4"/>
  <c r="L17" i="4" s="1"/>
  <c r="M17" i="4" s="1"/>
  <c r="B17" i="5" s="1"/>
  <c r="M48" i="25" s="1"/>
  <c r="K16" i="4"/>
  <c r="L16" i="4" s="1"/>
  <c r="K15" i="4"/>
  <c r="L15" i="4" s="1"/>
  <c r="K14" i="4"/>
  <c r="L14" i="4" s="1"/>
  <c r="K13" i="4"/>
  <c r="L13" i="4" s="1"/>
  <c r="M13" i="4" s="1"/>
  <c r="B13" i="5" s="1"/>
  <c r="M20" i="25" s="1"/>
  <c r="K12" i="4"/>
  <c r="L12" i="4" s="1"/>
  <c r="K11" i="4"/>
  <c r="L11" i="4" s="1"/>
  <c r="K10" i="4"/>
  <c r="L10" i="4" s="1"/>
  <c r="K9" i="4"/>
  <c r="L9" i="4" s="1"/>
  <c r="M9" i="4" s="1"/>
  <c r="K8" i="4"/>
  <c r="L8" i="4" s="1"/>
  <c r="M8" i="4" s="1"/>
  <c r="B8" i="5" s="1"/>
  <c r="D55" i="25" s="1"/>
  <c r="K7" i="4"/>
  <c r="L7" i="4" s="1"/>
  <c r="K6" i="4"/>
  <c r="L6" i="4" s="1"/>
  <c r="K5" i="4"/>
  <c r="L5" i="4" s="1"/>
  <c r="M5" i="4" s="1"/>
  <c r="K4" i="4"/>
  <c r="L4" i="4" s="1"/>
  <c r="M4" i="4" s="1"/>
  <c r="K3" i="4"/>
  <c r="L3" i="4" s="1"/>
  <c r="G1" i="21"/>
  <c r="E1" i="21"/>
  <c r="I22" i="25" l="1"/>
  <c r="I21" i="25"/>
  <c r="G21" i="25"/>
  <c r="G22" i="25"/>
  <c r="H21" i="25"/>
  <c r="H22" i="25"/>
  <c r="G122" i="25"/>
  <c r="H122" i="25"/>
  <c r="I122" i="25"/>
  <c r="G119" i="25"/>
  <c r="G123" i="25"/>
  <c r="H119" i="25"/>
  <c r="H123" i="25"/>
  <c r="I119" i="25"/>
  <c r="I123" i="25"/>
  <c r="P9" i="12"/>
  <c r="P6" i="12"/>
  <c r="P3" i="12"/>
  <c r="K8" i="12"/>
  <c r="P26" i="12"/>
  <c r="AS174" i="4" s="1"/>
  <c r="P28" i="12"/>
  <c r="AS176" i="4" s="1"/>
  <c r="P27" i="12"/>
  <c r="AS175" i="4" s="1"/>
  <c r="P16" i="12"/>
  <c r="AT16" i="12"/>
  <c r="AO187" i="4" s="1"/>
  <c r="AO31" i="12"/>
  <c r="AX179" i="4" s="1"/>
  <c r="AE34" i="12"/>
  <c r="AV182" i="4" s="1"/>
  <c r="U39" i="12"/>
  <c r="AT187" i="4" s="1"/>
  <c r="K10" i="12"/>
  <c r="P12" i="12"/>
  <c r="AY8" i="12"/>
  <c r="AP179" i="4" s="1"/>
  <c r="AO27" i="12"/>
  <c r="AX175" i="4" s="1"/>
  <c r="F20" i="12"/>
  <c r="AG191" i="4" s="1"/>
  <c r="U4" i="12"/>
  <c r="AE18" i="12"/>
  <c r="AL189" i="4" s="1"/>
  <c r="AJ12" i="12"/>
  <c r="AM183" i="4" s="1"/>
  <c r="AY39" i="12"/>
  <c r="AZ187" i="4" s="1"/>
  <c r="AJ39" i="12"/>
  <c r="AW187" i="4" s="1"/>
  <c r="AJ4" i="12"/>
  <c r="AM175" i="4" s="1"/>
  <c r="P31" i="12"/>
  <c r="AS179" i="4" s="1"/>
  <c r="AE10" i="12"/>
  <c r="AL181" i="4" s="1"/>
  <c r="AT43" i="12"/>
  <c r="AY191" i="4" s="1"/>
  <c r="U28" i="12"/>
  <c r="AT176" i="4" s="1"/>
  <c r="P43" i="12"/>
  <c r="AS191" i="4" s="1"/>
  <c r="Z8" i="12"/>
  <c r="AK179" i="4" s="1"/>
  <c r="F41" i="12"/>
  <c r="AQ189" i="4" s="1"/>
  <c r="P36" i="12"/>
  <c r="AS184" i="4" s="1"/>
  <c r="AY22" i="12"/>
  <c r="AP193" i="4" s="1"/>
  <c r="U7" i="12"/>
  <c r="P7" i="12"/>
  <c r="F40" i="12"/>
  <c r="AQ188" i="4" s="1"/>
  <c r="K27" i="12"/>
  <c r="AR175" i="4" s="1"/>
  <c r="K43" i="12"/>
  <c r="AR191" i="4" s="1"/>
  <c r="P44" i="12"/>
  <c r="AS192" i="4" s="1"/>
  <c r="AJ27" i="12"/>
  <c r="AW175" i="4" s="1"/>
  <c r="AY3" i="12"/>
  <c r="AP174" i="4" s="1"/>
  <c r="Z12" i="12"/>
  <c r="AK183" i="4" s="1"/>
  <c r="K20" i="12"/>
  <c r="F16" i="12"/>
  <c r="AG187" i="4" s="1"/>
  <c r="P32" i="12"/>
  <c r="AS180" i="4" s="1"/>
  <c r="F27" i="12"/>
  <c r="AQ175" i="4" s="1"/>
  <c r="P42" i="12"/>
  <c r="AS190" i="4" s="1"/>
  <c r="U44" i="12"/>
  <c r="AT192" i="4" s="1"/>
  <c r="Z40" i="12"/>
  <c r="AU188" i="4" s="1"/>
  <c r="AO32" i="12"/>
  <c r="AX180" i="4" s="1"/>
  <c r="AT28" i="12"/>
  <c r="AY176" i="4" s="1"/>
  <c r="AY27" i="12"/>
  <c r="AZ175" i="4" s="1"/>
  <c r="AJ19" i="12"/>
  <c r="AM190" i="4" s="1"/>
  <c r="P17" i="12"/>
  <c r="F45" i="12"/>
  <c r="AQ193" i="4" s="1"/>
  <c r="U27" i="12"/>
  <c r="AT175" i="4" s="1"/>
  <c r="F31" i="12"/>
  <c r="AQ179" i="4" s="1"/>
  <c r="P38" i="12"/>
  <c r="AS186" i="4" s="1"/>
  <c r="F34" i="12"/>
  <c r="AQ182" i="4" s="1"/>
  <c r="K33" i="12"/>
  <c r="AR181" i="4" s="1"/>
  <c r="P35" i="12"/>
  <c r="AS183" i="4" s="1"/>
  <c r="U33" i="12"/>
  <c r="AT181" i="4" s="1"/>
  <c r="AT21" i="12"/>
  <c r="AO192" i="4" s="1"/>
  <c r="AO17" i="12"/>
  <c r="AN188" i="4" s="1"/>
  <c r="U30" i="12"/>
  <c r="AT178" i="4" s="1"/>
  <c r="U45" i="12"/>
  <c r="AT193" i="4" s="1"/>
  <c r="Z41" i="12"/>
  <c r="AU189" i="4" s="1"/>
  <c r="AE36" i="12"/>
  <c r="AV184" i="4" s="1"/>
  <c r="AJ32" i="12"/>
  <c r="AW180" i="4" s="1"/>
  <c r="AO33" i="12"/>
  <c r="AX181" i="4" s="1"/>
  <c r="AT29" i="12"/>
  <c r="AY177" i="4" s="1"/>
  <c r="AT44" i="12"/>
  <c r="AY192" i="4" s="1"/>
  <c r="AY4" i="12"/>
  <c r="AP175" i="4" s="1"/>
  <c r="AT3" i="12"/>
  <c r="AO174" i="4" s="1"/>
  <c r="AT18" i="12"/>
  <c r="AO189" i="4" s="1"/>
  <c r="AO14" i="12"/>
  <c r="AN185" i="4" s="1"/>
  <c r="AJ9" i="12"/>
  <c r="AM180" i="4" s="1"/>
  <c r="AE8" i="12"/>
  <c r="AL179" i="4" s="1"/>
  <c r="Z6" i="12"/>
  <c r="AK177" i="4" s="1"/>
  <c r="Z21" i="12"/>
  <c r="AK192" i="4" s="1"/>
  <c r="U20" i="12"/>
  <c r="P18" i="12"/>
  <c r="K17" i="12"/>
  <c r="F13" i="12"/>
  <c r="AG184" i="4" s="1"/>
  <c r="U35" i="12"/>
  <c r="AT183" i="4" s="1"/>
  <c r="Z34" i="12"/>
  <c r="AU182" i="4" s="1"/>
  <c r="AE30" i="12"/>
  <c r="AV178" i="4" s="1"/>
  <c r="AJ29" i="12"/>
  <c r="AW177" i="4" s="1"/>
  <c r="AJ44" i="12"/>
  <c r="AW192" i="4" s="1"/>
  <c r="AT26" i="12"/>
  <c r="AY174" i="4" s="1"/>
  <c r="AT42" i="12"/>
  <c r="AY190" i="4" s="1"/>
  <c r="AY37" i="12"/>
  <c r="AZ185" i="4" s="1"/>
  <c r="AY12" i="12"/>
  <c r="AP183" i="4" s="1"/>
  <c r="AT8" i="12"/>
  <c r="AO179" i="4" s="1"/>
  <c r="AO7" i="12"/>
  <c r="AN178" i="4" s="1"/>
  <c r="AJ3" i="12"/>
  <c r="AM174" i="4" s="1"/>
  <c r="AJ17" i="12"/>
  <c r="AM188" i="4" s="1"/>
  <c r="AE12" i="12"/>
  <c r="AL183" i="4" s="1"/>
  <c r="Z7" i="12"/>
  <c r="AK178" i="4" s="1"/>
  <c r="Z22" i="12"/>
  <c r="AK193" i="4" s="1"/>
  <c r="U17" i="12"/>
  <c r="K3" i="12"/>
  <c r="AH174" i="4" s="1"/>
  <c r="K22" i="12"/>
  <c r="F18" i="12"/>
  <c r="AG189" i="4" s="1"/>
  <c r="U43" i="12"/>
  <c r="AT191" i="4" s="1"/>
  <c r="Z39" i="12"/>
  <c r="AU187" i="4" s="1"/>
  <c r="AE38" i="12"/>
  <c r="AV186" i="4" s="1"/>
  <c r="AJ34" i="12"/>
  <c r="AW182" i="4" s="1"/>
  <c r="AO28" i="12"/>
  <c r="AX176" i="4" s="1"/>
  <c r="AT27" i="12"/>
  <c r="AY175" i="4" s="1"/>
  <c r="AY26" i="12"/>
  <c r="AZ174" i="4" s="1"/>
  <c r="AY41" i="12"/>
  <c r="AZ189" i="4" s="1"/>
  <c r="AY13" i="12"/>
  <c r="AP184" i="4" s="1"/>
  <c r="AT9" i="12"/>
  <c r="AO180" i="4" s="1"/>
  <c r="AO8" i="12"/>
  <c r="AN179" i="4" s="1"/>
  <c r="AJ7" i="12"/>
  <c r="AM178" i="4" s="1"/>
  <c r="F33" i="12"/>
  <c r="AQ181" i="4" s="1"/>
  <c r="P40" i="12"/>
  <c r="AS188" i="4" s="1"/>
  <c r="AT6" i="12"/>
  <c r="AO177" i="4" s="1"/>
  <c r="U11" i="12"/>
  <c r="P11" i="12"/>
  <c r="F36" i="12"/>
  <c r="AQ184" i="4" s="1"/>
  <c r="K31" i="12"/>
  <c r="AR179" i="4" s="1"/>
  <c r="P33" i="12"/>
  <c r="AS181" i="4" s="1"/>
  <c r="AE35" i="12"/>
  <c r="AV183" i="4" s="1"/>
  <c r="AJ31" i="12"/>
  <c r="AW179" i="4" s="1"/>
  <c r="AY7" i="12"/>
  <c r="AP178" i="4" s="1"/>
  <c r="Z16" i="12"/>
  <c r="AK187" i="4" s="1"/>
  <c r="F4" i="12"/>
  <c r="AG175" i="4" s="1"/>
  <c r="F37" i="12"/>
  <c r="AQ185" i="4" s="1"/>
  <c r="AY14" i="12"/>
  <c r="AP185" i="4" s="1"/>
  <c r="K32" i="12"/>
  <c r="AR180" i="4" s="1"/>
  <c r="P45" i="12"/>
  <c r="AS193" i="4" s="1"/>
  <c r="Z28" i="12"/>
  <c r="AU176" i="4" s="1"/>
  <c r="Z44" i="12"/>
  <c r="AU192" i="4" s="1"/>
  <c r="AO36" i="12"/>
  <c r="AX184" i="4" s="1"/>
  <c r="AT32" i="12"/>
  <c r="AY180" i="4" s="1"/>
  <c r="AY31" i="12"/>
  <c r="AZ179" i="4" s="1"/>
  <c r="AE3" i="12"/>
  <c r="AL174" i="4" s="1"/>
  <c r="P21" i="12"/>
  <c r="F29" i="12"/>
  <c r="AQ177" i="4" s="1"/>
  <c r="AJ42" i="12"/>
  <c r="AW190" i="4" s="1"/>
  <c r="K28" i="12"/>
  <c r="AR176" i="4" s="1"/>
  <c r="F46" i="12"/>
  <c r="F30" i="12"/>
  <c r="AQ178" i="4" s="1"/>
  <c r="K37" i="12"/>
  <c r="AR185" i="4" s="1"/>
  <c r="P39" i="12"/>
  <c r="AS187" i="4" s="1"/>
  <c r="U37" i="12"/>
  <c r="AT185" i="4" s="1"/>
  <c r="AO5" i="12"/>
  <c r="AN176" i="4" s="1"/>
  <c r="AO21" i="12"/>
  <c r="AN192" i="4" s="1"/>
  <c r="U34" i="12"/>
  <c r="AT182" i="4" s="1"/>
  <c r="Z29" i="12"/>
  <c r="AU177" i="4" s="1"/>
  <c r="Z45" i="12"/>
  <c r="AU193" i="4" s="1"/>
  <c r="AE40" i="12"/>
  <c r="AV188" i="4" s="1"/>
  <c r="AJ36" i="12"/>
  <c r="AW184" i="4" s="1"/>
  <c r="AO37" i="12"/>
  <c r="AX185" i="4" s="1"/>
  <c r="AT33" i="12"/>
  <c r="AY181" i="4" s="1"/>
  <c r="AY28" i="12"/>
  <c r="AZ176" i="4" s="1"/>
  <c r="AY11" i="12"/>
  <c r="AP182" i="4" s="1"/>
  <c r="AT7" i="12"/>
  <c r="AO178" i="4" s="1"/>
  <c r="AT22" i="12"/>
  <c r="AO193" i="4" s="1"/>
  <c r="AO18" i="12"/>
  <c r="AN189" i="4" s="1"/>
  <c r="AJ16" i="12"/>
  <c r="AM187" i="4" s="1"/>
  <c r="AE11" i="12"/>
  <c r="AL182" i="4" s="1"/>
  <c r="Z9" i="12"/>
  <c r="AK180" i="4" s="1"/>
  <c r="U8" i="12"/>
  <c r="P4" i="12"/>
  <c r="P22" i="12"/>
  <c r="K21" i="12"/>
  <c r="F17" i="12"/>
  <c r="AG188" i="4" s="1"/>
  <c r="U42" i="12"/>
  <c r="AT190" i="4" s="1"/>
  <c r="Z38" i="12"/>
  <c r="AU186" i="4" s="1"/>
  <c r="AE37" i="12"/>
  <c r="AV185" i="4" s="1"/>
  <c r="AJ33" i="12"/>
  <c r="AW181" i="4" s="1"/>
  <c r="AO34" i="12"/>
  <c r="AX182" i="4" s="1"/>
  <c r="AT30" i="12"/>
  <c r="AY178" i="4" s="1"/>
  <c r="AT45" i="12"/>
  <c r="AY193" i="4" s="1"/>
  <c r="AY40" i="12"/>
  <c r="AZ188" i="4" s="1"/>
  <c r="AY16" i="12"/>
  <c r="AP187" i="4" s="1"/>
  <c r="AT12" i="12"/>
  <c r="AO183" i="4" s="1"/>
  <c r="AO11" i="12"/>
  <c r="AN182" i="4" s="1"/>
  <c r="AJ6" i="12"/>
  <c r="AM177" i="4" s="1"/>
  <c r="AJ21" i="12"/>
  <c r="AM192" i="4" s="1"/>
  <c r="AE16" i="12"/>
  <c r="AL187" i="4" s="1"/>
  <c r="Z10" i="12"/>
  <c r="AK181" i="4" s="1"/>
  <c r="U5" i="12"/>
  <c r="U21" i="12"/>
  <c r="K7" i="12"/>
  <c r="F6" i="12"/>
  <c r="AG177" i="4" s="1"/>
  <c r="F21" i="12"/>
  <c r="AG192" i="4" s="1"/>
  <c r="Z27" i="12"/>
  <c r="AU175" i="4" s="1"/>
  <c r="Z43" i="12"/>
  <c r="AU191" i="4" s="1"/>
  <c r="AE42" i="12"/>
  <c r="AV190" i="4" s="1"/>
  <c r="AJ38" i="12"/>
  <c r="AW186" i="4" s="1"/>
  <c r="AO35" i="12"/>
  <c r="AX183" i="4" s="1"/>
  <c r="AT31" i="12"/>
  <c r="AY179" i="4" s="1"/>
  <c r="AY30" i="12"/>
  <c r="AZ178" i="4" s="1"/>
  <c r="AY45" i="12"/>
  <c r="AZ193" i="4" s="1"/>
  <c r="AY17" i="12"/>
  <c r="AP188" i="4" s="1"/>
  <c r="AT13" i="12"/>
  <c r="AO184" i="4" s="1"/>
  <c r="AO12" i="12"/>
  <c r="AN183" i="4" s="1"/>
  <c r="K30" i="12"/>
  <c r="AR178" i="4" s="1"/>
  <c r="AO26" i="12"/>
  <c r="AX174" i="4" s="1"/>
  <c r="AT10" i="12"/>
  <c r="AO181" i="4" s="1"/>
  <c r="U15" i="12"/>
  <c r="AA27" i="4"/>
  <c r="F32" i="12"/>
  <c r="AQ180" i="4" s="1"/>
  <c r="K35" i="12"/>
  <c r="AR183" i="4" s="1"/>
  <c r="P37" i="12"/>
  <c r="AS185" i="4" s="1"/>
  <c r="AE39" i="12"/>
  <c r="AV187" i="4" s="1"/>
  <c r="AJ35" i="12"/>
  <c r="AW183" i="4" s="1"/>
  <c r="AE21" i="12"/>
  <c r="AL192" i="4" s="1"/>
  <c r="Z20" i="12"/>
  <c r="AK191" i="4" s="1"/>
  <c r="F8" i="12"/>
  <c r="AG179" i="4" s="1"/>
  <c r="K26" i="12"/>
  <c r="AR174" i="4" s="1"/>
  <c r="F39" i="12"/>
  <c r="AQ187" i="4" s="1"/>
  <c r="K40" i="12"/>
  <c r="AR188" i="4" s="1"/>
  <c r="U32" i="12"/>
  <c r="AT180" i="4" s="1"/>
  <c r="Z32" i="12"/>
  <c r="AU180" i="4" s="1"/>
  <c r="AE28" i="12"/>
  <c r="AV176" i="4" s="1"/>
  <c r="AO40" i="12"/>
  <c r="AX188" i="4" s="1"/>
  <c r="AT36" i="12"/>
  <c r="AY184" i="4" s="1"/>
  <c r="AY35" i="12"/>
  <c r="AZ183" i="4" s="1"/>
  <c r="AE7" i="12"/>
  <c r="AL178" i="4" s="1"/>
  <c r="K5" i="12"/>
  <c r="K34" i="12"/>
  <c r="AR182" i="4" s="1"/>
  <c r="AY10" i="12"/>
  <c r="AP181" i="4" s="1"/>
  <c r="K36" i="12"/>
  <c r="AR184" i="4" s="1"/>
  <c r="F42" i="12"/>
  <c r="AQ190" i="4" s="1"/>
  <c r="F26" i="12"/>
  <c r="AQ174" i="4" s="1"/>
  <c r="K41" i="12"/>
  <c r="AR189" i="4" s="1"/>
  <c r="U26" i="12"/>
  <c r="AT174" i="4" s="1"/>
  <c r="AO29" i="12"/>
  <c r="AX177" i="4" s="1"/>
  <c r="AO9" i="12"/>
  <c r="AN180" i="4" s="1"/>
  <c r="AJ8" i="12"/>
  <c r="AM179" i="4" s="1"/>
  <c r="U38" i="12"/>
  <c r="AT186" i="4" s="1"/>
  <c r="Z33" i="12"/>
  <c r="AU181" i="4" s="1"/>
  <c r="AE29" i="12"/>
  <c r="AV177" i="4" s="1"/>
  <c r="AE44" i="12"/>
  <c r="AV192" i="4" s="1"/>
  <c r="AJ43" i="12"/>
  <c r="AW191" i="4" s="1"/>
  <c r="AO41" i="12"/>
  <c r="AX189" i="4" s="1"/>
  <c r="AT37" i="12"/>
  <c r="AY185" i="4" s="1"/>
  <c r="AY32" i="12"/>
  <c r="AZ180" i="4" s="1"/>
  <c r="AY15" i="12"/>
  <c r="AP186" i="4" s="1"/>
  <c r="AT11" i="12"/>
  <c r="AO182" i="4" s="1"/>
  <c r="AO6" i="12"/>
  <c r="AN177" i="4" s="1"/>
  <c r="AO22" i="12"/>
  <c r="AN193" i="4" s="1"/>
  <c r="AJ20" i="12"/>
  <c r="AM191" i="4" s="1"/>
  <c r="AE15" i="12"/>
  <c r="AL186" i="4" s="1"/>
  <c r="Z13" i="12"/>
  <c r="AK184" i="4" s="1"/>
  <c r="U12" i="12"/>
  <c r="P8" i="12"/>
  <c r="K6" i="12"/>
  <c r="F5" i="12"/>
  <c r="AG176" i="4" s="1"/>
  <c r="T27" i="4"/>
  <c r="Z26" i="12"/>
  <c r="AU174" i="4" s="1"/>
  <c r="Z42" i="12"/>
  <c r="AU190" i="4" s="1"/>
  <c r="AE41" i="12"/>
  <c r="AV189" i="4" s="1"/>
  <c r="AJ37" i="12"/>
  <c r="AW185" i="4" s="1"/>
  <c r="AO38" i="12"/>
  <c r="AX186" i="4" s="1"/>
  <c r="AT34" i="12"/>
  <c r="AY182" i="4" s="1"/>
  <c r="AY29" i="12"/>
  <c r="AZ177" i="4" s="1"/>
  <c r="AY44" i="12"/>
  <c r="AZ192" i="4" s="1"/>
  <c r="AY20" i="12"/>
  <c r="AP191" i="4" s="1"/>
  <c r="AT19" i="12"/>
  <c r="AO190" i="4" s="1"/>
  <c r="AO15" i="12"/>
  <c r="AN186" i="4" s="1"/>
  <c r="AJ10" i="12"/>
  <c r="AM181" i="4" s="1"/>
  <c r="AE5" i="12"/>
  <c r="AL176" i="4" s="1"/>
  <c r="AE19" i="12"/>
  <c r="AL190" i="4" s="1"/>
  <c r="Z14" i="12"/>
  <c r="AK185" i="4" s="1"/>
  <c r="U9" i="12"/>
  <c r="P5" i="12"/>
  <c r="K14" i="12"/>
  <c r="F10" i="12"/>
  <c r="AG181" i="4" s="1"/>
  <c r="T26" i="4"/>
  <c r="Z31" i="12"/>
  <c r="AU179" i="4" s="1"/>
  <c r="AE27" i="12"/>
  <c r="AV175" i="4" s="1"/>
  <c r="AJ26" i="12"/>
  <c r="AW174" i="4" s="1"/>
  <c r="AJ41" i="12"/>
  <c r="AW189" i="4" s="1"/>
  <c r="AO39" i="12"/>
  <c r="AX187" i="4" s="1"/>
  <c r="AT35" i="12"/>
  <c r="AY183" i="4" s="1"/>
  <c r="AY34" i="12"/>
  <c r="AZ182" i="4" s="1"/>
  <c r="AY6" i="12"/>
  <c r="AP177" i="4" s="1"/>
  <c r="AY21" i="12"/>
  <c r="AP192" i="4" s="1"/>
  <c r="AT20" i="12"/>
  <c r="AO191" i="4" s="1"/>
  <c r="AO16" i="12"/>
  <c r="AN187" i="4" s="1"/>
  <c r="AJ14" i="12"/>
  <c r="AM185" i="4" s="1"/>
  <c r="AE17" i="12"/>
  <c r="AL188" i="4" s="1"/>
  <c r="Z15" i="12"/>
  <c r="AK186" i="4" s="1"/>
  <c r="U10" i="12"/>
  <c r="P10" i="12"/>
  <c r="K11" i="12"/>
  <c r="F7" i="12"/>
  <c r="AG178" i="4" s="1"/>
  <c r="F22" i="12"/>
  <c r="AG193" i="4" s="1"/>
  <c r="K16" i="12"/>
  <c r="K42" i="12"/>
  <c r="AR190" i="4" s="1"/>
  <c r="F44" i="12"/>
  <c r="AQ192" i="4" s="1"/>
  <c r="AE43" i="12"/>
  <c r="AV191" i="4" s="1"/>
  <c r="F12" i="12"/>
  <c r="AG183" i="4" s="1"/>
  <c r="U40" i="12"/>
  <c r="AT188" i="4" s="1"/>
  <c r="AT40" i="12"/>
  <c r="AY188" i="4" s="1"/>
  <c r="P29" i="12"/>
  <c r="AS177" i="4" s="1"/>
  <c r="K29" i="12"/>
  <c r="AR177" i="4" s="1"/>
  <c r="AO13" i="12"/>
  <c r="AN184" i="4" s="1"/>
  <c r="AE33" i="12"/>
  <c r="AV181" i="4" s="1"/>
  <c r="AT41" i="12"/>
  <c r="AY189" i="4" s="1"/>
  <c r="AO10" i="12"/>
  <c r="AN181" i="4" s="1"/>
  <c r="Z17" i="12"/>
  <c r="AK188" i="4" s="1"/>
  <c r="F9" i="12"/>
  <c r="AG180" i="4" s="1"/>
  <c r="AE45" i="12"/>
  <c r="AV193" i="4" s="1"/>
  <c r="AY33" i="12"/>
  <c r="AZ181" i="4" s="1"/>
  <c r="AO19" i="12"/>
  <c r="AN190" i="4" s="1"/>
  <c r="Z18" i="12"/>
  <c r="AK189" i="4" s="1"/>
  <c r="F14" i="12"/>
  <c r="AG185" i="4" s="1"/>
  <c r="AJ30" i="12"/>
  <c r="AW178" i="4" s="1"/>
  <c r="AY38" i="12"/>
  <c r="AZ186" i="4" s="1"/>
  <c r="AO20" i="12"/>
  <c r="AN191" i="4" s="1"/>
  <c r="AE13" i="12"/>
  <c r="AL184" i="4" s="1"/>
  <c r="Z19" i="12"/>
  <c r="AK190" i="4" s="1"/>
  <c r="U18" i="12"/>
  <c r="K4" i="12"/>
  <c r="F11" i="12"/>
  <c r="AG182" i="4" s="1"/>
  <c r="AY43" i="12"/>
  <c r="AZ191" i="4" s="1"/>
  <c r="AT39" i="12"/>
  <c r="AY187" i="4" s="1"/>
  <c r="P20" i="12"/>
  <c r="AY18" i="12"/>
  <c r="AP189" i="4" s="1"/>
  <c r="F28" i="12"/>
  <c r="AQ176" i="4" s="1"/>
  <c r="AY42" i="12"/>
  <c r="AZ190" i="4" s="1"/>
  <c r="K38" i="12"/>
  <c r="AR186" i="4" s="1"/>
  <c r="Z36" i="12"/>
  <c r="AU184" i="4" s="1"/>
  <c r="AJ15" i="12"/>
  <c r="AM186" i="4" s="1"/>
  <c r="F43" i="12"/>
  <c r="AQ191" i="4" s="1"/>
  <c r="K45" i="12"/>
  <c r="AR193" i="4" s="1"/>
  <c r="P14" i="12"/>
  <c r="AJ28" i="12"/>
  <c r="AW176" i="4" s="1"/>
  <c r="AY36" i="12"/>
  <c r="AZ184" i="4" s="1"/>
  <c r="AJ5" i="12"/>
  <c r="AM176" i="4" s="1"/>
  <c r="U16" i="12"/>
  <c r="U31" i="12"/>
  <c r="AT179" i="4" s="1"/>
  <c r="AJ40" i="12"/>
  <c r="AW188" i="4" s="1"/>
  <c r="AY5" i="12"/>
  <c r="AP176" i="4" s="1"/>
  <c r="AJ13" i="12"/>
  <c r="AM184" i="4" s="1"/>
  <c r="U13" i="12"/>
  <c r="U36" i="12"/>
  <c r="AT184" i="4" s="1"/>
  <c r="AJ45" i="12"/>
  <c r="AW193" i="4" s="1"/>
  <c r="AY9" i="12"/>
  <c r="AP180" i="4" s="1"/>
  <c r="AJ11" i="12"/>
  <c r="AM182" i="4" s="1"/>
  <c r="AE20" i="12"/>
  <c r="AL191" i="4" s="1"/>
  <c r="U3" i="12"/>
  <c r="U22" i="12"/>
  <c r="K15" i="12"/>
  <c r="F15" i="12"/>
  <c r="AG186" i="4" s="1"/>
  <c r="AE6" i="12"/>
  <c r="AL177" i="4" s="1"/>
  <c r="AE31" i="12"/>
  <c r="AV179" i="4" s="1"/>
  <c r="U14" i="12"/>
  <c r="AT14" i="12"/>
  <c r="AO185" i="4" s="1"/>
  <c r="K39" i="12"/>
  <c r="AR187" i="4" s="1"/>
  <c r="Z5" i="12"/>
  <c r="AK176" i="4" s="1"/>
  <c r="F35" i="12"/>
  <c r="AQ183" i="4" s="1"/>
  <c r="AE32" i="12"/>
  <c r="AV180" i="4" s="1"/>
  <c r="AE14" i="12"/>
  <c r="AL185" i="4" s="1"/>
  <c r="K44" i="12"/>
  <c r="AR192" i="4" s="1"/>
  <c r="U29" i="12"/>
  <c r="AT177" i="4" s="1"/>
  <c r="U41" i="12"/>
  <c r="AT189" i="4" s="1"/>
  <c r="AO30" i="12"/>
  <c r="AX178" i="4" s="1"/>
  <c r="AY19" i="12"/>
  <c r="AP190" i="4" s="1"/>
  <c r="AE4" i="12"/>
  <c r="AL175" i="4" s="1"/>
  <c r="P15" i="12"/>
  <c r="Z30" i="12"/>
  <c r="AU178" i="4" s="1"/>
  <c r="AO42" i="12"/>
  <c r="AX190" i="4" s="1"/>
  <c r="AT4" i="12"/>
  <c r="AO175" i="4" s="1"/>
  <c r="AE9" i="12"/>
  <c r="AL180" i="4" s="1"/>
  <c r="P19" i="12"/>
  <c r="Z35" i="12"/>
  <c r="AU183" i="4" s="1"/>
  <c r="AO43" i="12"/>
  <c r="AX191" i="4" s="1"/>
  <c r="AT5" i="12"/>
  <c r="AO176" i="4" s="1"/>
  <c r="AJ18" i="12"/>
  <c r="AM189" i="4" s="1"/>
  <c r="Z4" i="12"/>
  <c r="AK175" i="4" s="1"/>
  <c r="U6" i="12"/>
  <c r="P13" i="12"/>
  <c r="K19" i="12"/>
  <c r="F19" i="12"/>
  <c r="AG190" i="4" s="1"/>
  <c r="P30" i="12"/>
  <c r="AS178" i="4" s="1"/>
  <c r="U19" i="12"/>
  <c r="P41" i="12"/>
  <c r="AS189" i="4" s="1"/>
  <c r="K12" i="12"/>
  <c r="P34" i="12"/>
  <c r="AS182" i="4" s="1"/>
  <c r="AO44" i="12"/>
  <c r="AX192" i="4" s="1"/>
  <c r="K9" i="12"/>
  <c r="F38" i="12"/>
  <c r="AQ186" i="4" s="1"/>
  <c r="AT17" i="12"/>
  <c r="AO188" i="4" s="1"/>
  <c r="Z37" i="12"/>
  <c r="AU185" i="4" s="1"/>
  <c r="AO45" i="12"/>
  <c r="AX193" i="4" s="1"/>
  <c r="AT15" i="12"/>
  <c r="AO186" i="4" s="1"/>
  <c r="AE22" i="12"/>
  <c r="AL193" i="4" s="1"/>
  <c r="K13" i="12"/>
  <c r="AE26" i="12"/>
  <c r="AV174" i="4" s="1"/>
  <c r="AT38" i="12"/>
  <c r="AY186" i="4" s="1"/>
  <c r="AO3" i="12"/>
  <c r="AN174" i="4" s="1"/>
  <c r="Z3" i="12"/>
  <c r="AK174" i="4" s="1"/>
  <c r="K18" i="12"/>
  <c r="AO4" i="12"/>
  <c r="AN175" i="4" s="1"/>
  <c r="AJ22" i="12"/>
  <c r="AM193" i="4" s="1"/>
  <c r="Z11" i="12"/>
  <c r="AK182" i="4" s="1"/>
  <c r="F3" i="12"/>
  <c r="AG174" i="4" s="1"/>
  <c r="AA26" i="4"/>
  <c r="M6" i="4"/>
  <c r="B6" i="5" s="1"/>
  <c r="D41" i="25" s="1"/>
  <c r="M10" i="4"/>
  <c r="B10" i="5" s="1"/>
  <c r="D69" i="25" s="1"/>
  <c r="M14" i="4"/>
  <c r="B14" i="5" s="1"/>
  <c r="M27" i="25" s="1"/>
  <c r="M18" i="4"/>
  <c r="M22" i="4"/>
  <c r="B22" i="5" s="1"/>
  <c r="M83" i="25" s="1"/>
  <c r="T6" i="4"/>
  <c r="T10" i="4"/>
  <c r="B10" i="6" s="1"/>
  <c r="E69" i="25" s="1"/>
  <c r="M3" i="4"/>
  <c r="B3" i="5" s="1"/>
  <c r="D20" i="25" s="1"/>
  <c r="M7" i="4"/>
  <c r="B7" i="5" s="1"/>
  <c r="D48" i="25" s="1"/>
  <c r="M11" i="4"/>
  <c r="M15" i="4"/>
  <c r="B15" i="5" s="1"/>
  <c r="M34" i="25" s="1"/>
  <c r="M19" i="4"/>
  <c r="T3" i="4"/>
  <c r="T7" i="4"/>
  <c r="T11" i="4"/>
  <c r="B11" i="6" s="1"/>
  <c r="E76" i="25" s="1"/>
  <c r="T15" i="4"/>
  <c r="B15" i="6" s="1"/>
  <c r="N34" i="25" s="1"/>
  <c r="T19" i="4"/>
  <c r="B19" i="6" s="1"/>
  <c r="N62" i="25" s="1"/>
  <c r="M12" i="4"/>
  <c r="B12" i="5" s="1"/>
  <c r="D83" i="25" s="1"/>
  <c r="M16" i="4"/>
  <c r="B16" i="5" s="1"/>
  <c r="M41" i="25" s="1"/>
  <c r="M20" i="4"/>
  <c r="B20" i="5" s="1"/>
  <c r="M69" i="25" s="1"/>
  <c r="T4" i="4"/>
  <c r="B4" i="6" s="1"/>
  <c r="E27" i="25" s="1"/>
  <c r="T8" i="4"/>
  <c r="B8" i="6" s="1"/>
  <c r="E55" i="25" s="1"/>
  <c r="T12" i="4"/>
  <c r="B12" i="6" s="1"/>
  <c r="E83" i="25" s="1"/>
  <c r="T16" i="4"/>
  <c r="B16" i="6" s="1"/>
  <c r="N41" i="25" s="1"/>
  <c r="T14" i="4"/>
  <c r="T18" i="4"/>
  <c r="T22" i="4"/>
  <c r="AA6" i="4"/>
  <c r="B6" i="7" s="1"/>
  <c r="F41" i="25" s="1"/>
  <c r="AA10" i="4"/>
  <c r="B10" i="7" s="1"/>
  <c r="F69" i="25" s="1"/>
  <c r="AA19" i="4"/>
  <c r="B19" i="7" s="1"/>
  <c r="O62" i="25" s="1"/>
  <c r="M26" i="4"/>
  <c r="M28" i="4"/>
  <c r="B28" i="5" s="1"/>
  <c r="D35" i="25" s="1"/>
  <c r="M29" i="4"/>
  <c r="M30" i="4"/>
  <c r="M31" i="4"/>
  <c r="M32" i="4"/>
  <c r="M33" i="4"/>
  <c r="M34" i="4"/>
  <c r="B34" i="5" s="1"/>
  <c r="D77" i="25" s="1"/>
  <c r="M35" i="4"/>
  <c r="B35" i="5" s="1"/>
  <c r="D84" i="25" s="1"/>
  <c r="M36" i="4"/>
  <c r="M37" i="4"/>
  <c r="M38" i="4"/>
  <c r="B38" i="5" s="1"/>
  <c r="M35" i="25" s="1"/>
  <c r="M39" i="4"/>
  <c r="B39" i="5" s="1"/>
  <c r="M42" i="25" s="1"/>
  <c r="M40" i="4"/>
  <c r="M41" i="4"/>
  <c r="B41" i="5" s="1"/>
  <c r="M56" i="25" s="1"/>
  <c r="M42" i="4"/>
  <c r="B42" i="5" s="1"/>
  <c r="M63" i="25" s="1"/>
  <c r="M43" i="4"/>
  <c r="B43" i="5" s="1"/>
  <c r="M70" i="25" s="1"/>
  <c r="M44" i="4"/>
  <c r="M45" i="4"/>
  <c r="M49" i="4"/>
  <c r="B49" i="5" s="1"/>
  <c r="D22" i="25" s="1"/>
  <c r="M50" i="4"/>
  <c r="B50" i="5" s="1"/>
  <c r="D29" i="25" s="1"/>
  <c r="M51" i="4"/>
  <c r="M52" i="4"/>
  <c r="B52" i="5" s="1"/>
  <c r="D43" i="25" s="1"/>
  <c r="M53" i="4"/>
  <c r="M54" i="4"/>
  <c r="B54" i="5" s="1"/>
  <c r="D57" i="25" s="1"/>
  <c r="M55" i="4"/>
  <c r="B55" i="5" s="1"/>
  <c r="D64" i="25" s="1"/>
  <c r="M56" i="4"/>
  <c r="B56" i="5" s="1"/>
  <c r="D71" i="25" s="1"/>
  <c r="M57" i="4"/>
  <c r="M58" i="4"/>
  <c r="B58" i="5" s="1"/>
  <c r="D85" i="25" s="1"/>
  <c r="M59" i="4"/>
  <c r="B59" i="5" s="1"/>
  <c r="M60" i="4"/>
  <c r="B60" i="5" s="1"/>
  <c r="M29" i="25" s="1"/>
  <c r="M61" i="4"/>
  <c r="B61" i="5" s="1"/>
  <c r="M36" i="25" s="1"/>
  <c r="M62" i="4"/>
  <c r="B62" i="5" s="1"/>
  <c r="M43" i="25" s="1"/>
  <c r="M63" i="4"/>
  <c r="B63" i="5" s="1"/>
  <c r="M50" i="25" s="1"/>
  <c r="M64" i="4"/>
  <c r="B64" i="5" s="1"/>
  <c r="M57" i="25" s="1"/>
  <c r="M65" i="4"/>
  <c r="M66" i="4"/>
  <c r="M67" i="4"/>
  <c r="B67" i="5" s="1"/>
  <c r="M78" i="25" s="1"/>
  <c r="M68" i="4"/>
  <c r="M72" i="4"/>
  <c r="B72" i="5" s="1"/>
  <c r="D23" i="25" s="1"/>
  <c r="M73" i="4"/>
  <c r="B73" i="5" s="1"/>
  <c r="D30" i="25" s="1"/>
  <c r="M74" i="4"/>
  <c r="B74" i="5" s="1"/>
  <c r="M75" i="4"/>
  <c r="B75" i="5" s="1"/>
  <c r="D44" i="25" s="1"/>
  <c r="M76" i="4"/>
  <c r="M77" i="4"/>
  <c r="B77" i="5" s="1"/>
  <c r="D58" i="25" s="1"/>
  <c r="M78" i="4"/>
  <c r="M79" i="4"/>
  <c r="B79" i="5" s="1"/>
  <c r="D72" i="25" s="1"/>
  <c r="M80" i="4"/>
  <c r="B80" i="5" s="1"/>
  <c r="D79" i="25" s="1"/>
  <c r="M81" i="4"/>
  <c r="M82" i="4"/>
  <c r="B82" i="5" s="1"/>
  <c r="M23" i="25" s="1"/>
  <c r="M83" i="4"/>
  <c r="B83" i="5" s="1"/>
  <c r="M30" i="25" s="1"/>
  <c r="M84" i="4"/>
  <c r="M85" i="4"/>
  <c r="B85" i="5" s="1"/>
  <c r="M44" i="25" s="1"/>
  <c r="M86" i="4"/>
  <c r="B86" i="5" s="1"/>
  <c r="M51" i="25" s="1"/>
  <c r="M87" i="4"/>
  <c r="B87" i="5" s="1"/>
  <c r="M58" i="25" s="1"/>
  <c r="M88" i="4"/>
  <c r="B88" i="5" s="1"/>
  <c r="M65" i="25" s="1"/>
  <c r="M89" i="4"/>
  <c r="B89" i="5" s="1"/>
  <c r="M72" i="25" s="1"/>
  <c r="M90" i="4"/>
  <c r="B90" i="5" s="1"/>
  <c r="M79" i="25" s="1"/>
  <c r="M91" i="4"/>
  <c r="M95" i="4"/>
  <c r="M96" i="4"/>
  <c r="M97" i="4"/>
  <c r="M98" i="4"/>
  <c r="M99" i="4"/>
  <c r="M100" i="4"/>
  <c r="B100" i="5" s="1"/>
  <c r="D59" i="25" s="1"/>
  <c r="M101" i="4"/>
  <c r="B101" i="5" s="1"/>
  <c r="D66" i="25" s="1"/>
  <c r="M102" i="4"/>
  <c r="M103" i="4"/>
  <c r="B103" i="5" s="1"/>
  <c r="D80" i="25" s="1"/>
  <c r="M104" i="4"/>
  <c r="M105" i="4"/>
  <c r="B105" i="5" s="1"/>
  <c r="M24" i="25" s="1"/>
  <c r="M106" i="4"/>
  <c r="B106" i="5" s="1"/>
  <c r="M31" i="25" s="1"/>
  <c r="M107" i="4"/>
  <c r="B107" i="5" s="1"/>
  <c r="M38" i="25" s="1"/>
  <c r="M108" i="4"/>
  <c r="B108" i="5" s="1"/>
  <c r="M45" i="25" s="1"/>
  <c r="M109" i="4"/>
  <c r="M110" i="4"/>
  <c r="M111" i="4"/>
  <c r="B111" i="5" s="1"/>
  <c r="M66" i="25" s="1"/>
  <c r="M112" i="4"/>
  <c r="B112" i="5" s="1"/>
  <c r="M73" i="25" s="1"/>
  <c r="M113" i="4"/>
  <c r="B113" i="5" s="1"/>
  <c r="M80" i="25" s="1"/>
  <c r="M114" i="4"/>
  <c r="B114" i="5" s="1"/>
  <c r="M87" i="25" s="1"/>
  <c r="AA3" i="4"/>
  <c r="AA7" i="4"/>
  <c r="B7" i="7" s="1"/>
  <c r="F48" i="25" s="1"/>
  <c r="AA11" i="4"/>
  <c r="B11" i="7" s="1"/>
  <c r="F76" i="25" s="1"/>
  <c r="AA15" i="4"/>
  <c r="B15" i="7" s="1"/>
  <c r="O34" i="25" s="1"/>
  <c r="AA20" i="4"/>
  <c r="B20" i="7" s="1"/>
  <c r="O69" i="25" s="1"/>
  <c r="F27" i="4"/>
  <c r="B27" i="23" s="1"/>
  <c r="C28" i="25" s="1"/>
  <c r="T28" i="4"/>
  <c r="T29" i="4"/>
  <c r="T30" i="4"/>
  <c r="T31" i="4"/>
  <c r="B31" i="6" s="1"/>
  <c r="E56" i="25" s="1"/>
  <c r="T32" i="4"/>
  <c r="B32" i="6" s="1"/>
  <c r="E63" i="25" s="1"/>
  <c r="T33" i="4"/>
  <c r="B33" i="6" s="1"/>
  <c r="E70" i="25" s="1"/>
  <c r="T34" i="4"/>
  <c r="B34" i="6" s="1"/>
  <c r="E77" i="25" s="1"/>
  <c r="T35" i="4"/>
  <c r="B35" i="6" s="1"/>
  <c r="E84" i="25" s="1"/>
  <c r="T36" i="4"/>
  <c r="T37" i="4"/>
  <c r="B37" i="6" s="1"/>
  <c r="N28" i="25" s="1"/>
  <c r="T38" i="4"/>
  <c r="T39" i="4"/>
  <c r="B39" i="6" s="1"/>
  <c r="N42" i="25" s="1"/>
  <c r="T40" i="4"/>
  <c r="B40" i="6" s="1"/>
  <c r="N49" i="25" s="1"/>
  <c r="T41" i="4"/>
  <c r="B41" i="6" s="1"/>
  <c r="N56" i="25" s="1"/>
  <c r="T42" i="4"/>
  <c r="B42" i="6" s="1"/>
  <c r="N63" i="25" s="1"/>
  <c r="T43" i="4"/>
  <c r="B43" i="6" s="1"/>
  <c r="N70" i="25" s="1"/>
  <c r="T44" i="4"/>
  <c r="B44" i="6" s="1"/>
  <c r="N77" i="25" s="1"/>
  <c r="T45" i="4"/>
  <c r="B45" i="6" s="1"/>
  <c r="N84" i="25" s="1"/>
  <c r="T49" i="4"/>
  <c r="T50" i="4"/>
  <c r="B50" i="6" s="1"/>
  <c r="E29" i="25" s="1"/>
  <c r="T51" i="4"/>
  <c r="B51" i="6" s="1"/>
  <c r="T52" i="4"/>
  <c r="B52" i="6" s="1"/>
  <c r="E43" i="25" s="1"/>
  <c r="T53" i="4"/>
  <c r="B53" i="6" s="1"/>
  <c r="E50" i="25" s="1"/>
  <c r="T54" i="4"/>
  <c r="B54" i="6" s="1"/>
  <c r="E57" i="25" s="1"/>
  <c r="T55" i="4"/>
  <c r="T56" i="4"/>
  <c r="B56" i="6" s="1"/>
  <c r="E71" i="25" s="1"/>
  <c r="T57" i="4"/>
  <c r="B57" i="6" s="1"/>
  <c r="E78" i="25" s="1"/>
  <c r="T58" i="4"/>
  <c r="B58" i="6" s="1"/>
  <c r="E85" i="25" s="1"/>
  <c r="T59" i="4"/>
  <c r="B59" i="6" s="1"/>
  <c r="N22" i="25" s="1"/>
  <c r="T60" i="4"/>
  <c r="T61" i="4"/>
  <c r="B61" i="6" s="1"/>
  <c r="N36" i="25" s="1"/>
  <c r="T62" i="4"/>
  <c r="B62" i="6" s="1"/>
  <c r="N43" i="25" s="1"/>
  <c r="T63" i="4"/>
  <c r="T64" i="4"/>
  <c r="B64" i="6" s="1"/>
  <c r="N57" i="25" s="1"/>
  <c r="T65" i="4"/>
  <c r="B65" i="6" s="1"/>
  <c r="N64" i="25" s="1"/>
  <c r="T66" i="4"/>
  <c r="T67" i="4"/>
  <c r="T68" i="4"/>
  <c r="B68" i="6" s="1"/>
  <c r="N85" i="25" s="1"/>
  <c r="T72" i="4"/>
  <c r="T73" i="4"/>
  <c r="B73" i="6" s="1"/>
  <c r="E30" i="25" s="1"/>
  <c r="T74" i="4"/>
  <c r="B74" i="6" s="1"/>
  <c r="E37" i="25" s="1"/>
  <c r="T75" i="4"/>
  <c r="B75" i="6" s="1"/>
  <c r="E44" i="25" s="1"/>
  <c r="T76" i="4"/>
  <c r="B76" i="6" s="1"/>
  <c r="E51" i="25" s="1"/>
  <c r="T77" i="4"/>
  <c r="B77" i="6" s="1"/>
  <c r="E58" i="25" s="1"/>
  <c r="T78" i="4"/>
  <c r="B78" i="6" s="1"/>
  <c r="E65" i="25" s="1"/>
  <c r="T79" i="4"/>
  <c r="B79" i="6" s="1"/>
  <c r="E72" i="25" s="1"/>
  <c r="T80" i="4"/>
  <c r="B80" i="6" s="1"/>
  <c r="E79" i="25" s="1"/>
  <c r="T81" i="4"/>
  <c r="B81" i="6" s="1"/>
  <c r="E86" i="25" s="1"/>
  <c r="T82" i="4"/>
  <c r="B82" i="6" s="1"/>
  <c r="N23" i="25" s="1"/>
  <c r="T83" i="4"/>
  <c r="B83" i="6" s="1"/>
  <c r="N30" i="25" s="1"/>
  <c r="T84" i="4"/>
  <c r="B84" i="6" s="1"/>
  <c r="N37" i="25" s="1"/>
  <c r="T85" i="4"/>
  <c r="T86" i="4"/>
  <c r="T87" i="4"/>
  <c r="B87" i="6" s="1"/>
  <c r="N58" i="25" s="1"/>
  <c r="T88" i="4"/>
  <c r="B88" i="6" s="1"/>
  <c r="N65" i="25" s="1"/>
  <c r="T89" i="4"/>
  <c r="B89" i="6" s="1"/>
  <c r="N72" i="25" s="1"/>
  <c r="T90" i="4"/>
  <c r="B90" i="6" s="1"/>
  <c r="T91" i="4"/>
  <c r="B91" i="6" s="1"/>
  <c r="N86" i="25" s="1"/>
  <c r="T95" i="4"/>
  <c r="B95" i="6" s="1"/>
  <c r="E24" i="25" s="1"/>
  <c r="T96" i="4"/>
  <c r="B96" i="6" s="1"/>
  <c r="E31" i="25" s="1"/>
  <c r="T97" i="4"/>
  <c r="B97" i="6" s="1"/>
  <c r="E38" i="25" s="1"/>
  <c r="T98" i="4"/>
  <c r="T99" i="4"/>
  <c r="B99" i="6" s="1"/>
  <c r="E52" i="25" s="1"/>
  <c r="T100" i="4"/>
  <c r="B100" i="6" s="1"/>
  <c r="E59" i="25" s="1"/>
  <c r="T101" i="4"/>
  <c r="B101" i="6" s="1"/>
  <c r="E66" i="25" s="1"/>
  <c r="T102" i="4"/>
  <c r="T103" i="4"/>
  <c r="B103" i="6" s="1"/>
  <c r="E80" i="25" s="1"/>
  <c r="T104" i="4"/>
  <c r="B104" i="6" s="1"/>
  <c r="E87" i="25" s="1"/>
  <c r="T105" i="4"/>
  <c r="B105" i="6" s="1"/>
  <c r="N24" i="25" s="1"/>
  <c r="T106" i="4"/>
  <c r="B106" i="6" s="1"/>
  <c r="N31" i="25" s="1"/>
  <c r="T107" i="4"/>
  <c r="T108" i="4"/>
  <c r="B108" i="6" s="1"/>
  <c r="N45" i="25" s="1"/>
  <c r="T109" i="4"/>
  <c r="T110" i="4"/>
  <c r="B110" i="6" s="1"/>
  <c r="N59" i="25" s="1"/>
  <c r="T111" i="4"/>
  <c r="B111" i="6" s="1"/>
  <c r="N66" i="25" s="1"/>
  <c r="T112" i="4"/>
  <c r="B112" i="6" s="1"/>
  <c r="N73" i="25" s="1"/>
  <c r="T113" i="4"/>
  <c r="B113" i="6" s="1"/>
  <c r="N80" i="25" s="1"/>
  <c r="T114" i="4"/>
  <c r="B114" i="6" s="1"/>
  <c r="N87" i="25" s="1"/>
  <c r="T20" i="4"/>
  <c r="B20" i="6" s="1"/>
  <c r="N69" i="25" s="1"/>
  <c r="AA4" i="4"/>
  <c r="B4" i="7" s="1"/>
  <c r="F27" i="25" s="1"/>
  <c r="AA8" i="4"/>
  <c r="B8" i="7" s="1"/>
  <c r="F55" i="25" s="1"/>
  <c r="AA12" i="4"/>
  <c r="B12" i="7" s="1"/>
  <c r="F83" i="25" s="1"/>
  <c r="AA16" i="4"/>
  <c r="B16" i="7" s="1"/>
  <c r="O41" i="25" s="1"/>
  <c r="AA22" i="4"/>
  <c r="B22" i="7" s="1"/>
  <c r="O83" i="25" s="1"/>
  <c r="M27" i="4"/>
  <c r="AA28" i="4"/>
  <c r="AA29" i="4"/>
  <c r="B29" i="7" s="1"/>
  <c r="F42" i="25" s="1"/>
  <c r="AA30" i="4"/>
  <c r="AA31" i="4"/>
  <c r="B31" i="7" s="1"/>
  <c r="F56" i="25" s="1"/>
  <c r="AA32" i="4"/>
  <c r="AA33" i="4"/>
  <c r="B33" i="7" s="1"/>
  <c r="AA34" i="4"/>
  <c r="B34" i="7" s="1"/>
  <c r="F77" i="25" s="1"/>
  <c r="AA35" i="4"/>
  <c r="AA36" i="4"/>
  <c r="AA37" i="4"/>
  <c r="AA38" i="4"/>
  <c r="B38" i="7" s="1"/>
  <c r="O35" i="25" s="1"/>
  <c r="AA39" i="4"/>
  <c r="B39" i="7" s="1"/>
  <c r="O42" i="25" s="1"/>
  <c r="AA40" i="4"/>
  <c r="AA41" i="4"/>
  <c r="AA42" i="4"/>
  <c r="B42" i="7" s="1"/>
  <c r="O63" i="25" s="1"/>
  <c r="AA43" i="4"/>
  <c r="B43" i="7" s="1"/>
  <c r="O70" i="25" s="1"/>
  <c r="AA44" i="4"/>
  <c r="B44" i="7" s="1"/>
  <c r="O77" i="25" s="1"/>
  <c r="AA45" i="4"/>
  <c r="AA49" i="4"/>
  <c r="B49" i="7" s="1"/>
  <c r="AA50" i="4"/>
  <c r="B50" i="7" s="1"/>
  <c r="F29" i="25" s="1"/>
  <c r="AA51" i="4"/>
  <c r="AA52" i="4"/>
  <c r="AA53" i="4"/>
  <c r="AA54" i="4"/>
  <c r="AA55" i="4"/>
  <c r="AA56" i="4"/>
  <c r="AA57" i="4"/>
  <c r="B57" i="7" s="1"/>
  <c r="F78" i="25" s="1"/>
  <c r="AA58" i="4"/>
  <c r="B58" i="7" s="1"/>
  <c r="F85" i="25" s="1"/>
  <c r="AA59" i="4"/>
  <c r="B59" i="7" s="1"/>
  <c r="AA60" i="4"/>
  <c r="B60" i="7" s="1"/>
  <c r="O29" i="25" s="1"/>
  <c r="AA61" i="4"/>
  <c r="B61" i="7" s="1"/>
  <c r="O36" i="25" s="1"/>
  <c r="AA62" i="4"/>
  <c r="AA63" i="4"/>
  <c r="AA64" i="4"/>
  <c r="AA65" i="4"/>
  <c r="AA66" i="4"/>
  <c r="B66" i="7" s="1"/>
  <c r="O71" i="25" s="1"/>
  <c r="AA67" i="4"/>
  <c r="B67" i="7" s="1"/>
  <c r="O78" i="25" s="1"/>
  <c r="AA68" i="4"/>
  <c r="B68" i="7" s="1"/>
  <c r="O85" i="25" s="1"/>
  <c r="AA72" i="4"/>
  <c r="B72" i="7" s="1"/>
  <c r="F23" i="25" s="1"/>
  <c r="AA73" i="4"/>
  <c r="AA74" i="4"/>
  <c r="AA75" i="4"/>
  <c r="B75" i="7" s="1"/>
  <c r="F44" i="25" s="1"/>
  <c r="AA76" i="4"/>
  <c r="B76" i="7" s="1"/>
  <c r="F51" i="25" s="1"/>
  <c r="AA77" i="4"/>
  <c r="B77" i="7" s="1"/>
  <c r="F58" i="25" s="1"/>
  <c r="AA78" i="4"/>
  <c r="B78" i="7" s="1"/>
  <c r="F65" i="25" s="1"/>
  <c r="AA79" i="4"/>
  <c r="AA80" i="4"/>
  <c r="B80" i="7" s="1"/>
  <c r="F79" i="25" s="1"/>
  <c r="AA81" i="4"/>
  <c r="B81" i="7" s="1"/>
  <c r="F86" i="25" s="1"/>
  <c r="AA82" i="4"/>
  <c r="B82" i="7" s="1"/>
  <c r="O23" i="25" s="1"/>
  <c r="AA83" i="4"/>
  <c r="AA84" i="4"/>
  <c r="B84" i="7" s="1"/>
  <c r="O37" i="25" s="1"/>
  <c r="AA85" i="4"/>
  <c r="AA86" i="4"/>
  <c r="B86" i="7" s="1"/>
  <c r="O51" i="25" s="1"/>
  <c r="AA87" i="4"/>
  <c r="B87" i="7" s="1"/>
  <c r="O58" i="25" s="1"/>
  <c r="AA88" i="4"/>
  <c r="B88" i="7" s="1"/>
  <c r="O65" i="25" s="1"/>
  <c r="AA89" i="4"/>
  <c r="AA90" i="4"/>
  <c r="AA91" i="4"/>
  <c r="AA95" i="4"/>
  <c r="B95" i="7" s="1"/>
  <c r="F24" i="25" s="1"/>
  <c r="AA96" i="4"/>
  <c r="B96" i="7" s="1"/>
  <c r="F31" i="25" s="1"/>
  <c r="AA97" i="4"/>
  <c r="B97" i="7" s="1"/>
  <c r="F38" i="25" s="1"/>
  <c r="AA98" i="4"/>
  <c r="B98" i="7" s="1"/>
  <c r="F45" i="25" s="1"/>
  <c r="AA99" i="4"/>
  <c r="B99" i="7" s="1"/>
  <c r="F52" i="25" s="1"/>
  <c r="AA100" i="4"/>
  <c r="B100" i="7" s="1"/>
  <c r="F59" i="25" s="1"/>
  <c r="AA101" i="4"/>
  <c r="AA102" i="4"/>
  <c r="AA103" i="4"/>
  <c r="B103" i="7" s="1"/>
  <c r="F80" i="25" s="1"/>
  <c r="AA104" i="4"/>
  <c r="AA105" i="4"/>
  <c r="B105" i="7" s="1"/>
  <c r="O24" i="25" s="1"/>
  <c r="AA106" i="4"/>
  <c r="AA107" i="4"/>
  <c r="AA108" i="4"/>
  <c r="B108" i="7" s="1"/>
  <c r="O45" i="25" s="1"/>
  <c r="AA109" i="4"/>
  <c r="AA110" i="4"/>
  <c r="B110" i="7" s="1"/>
  <c r="O59" i="25" s="1"/>
  <c r="AA111" i="4"/>
  <c r="B111" i="7" s="1"/>
  <c r="O66" i="25" s="1"/>
  <c r="AA112" i="4"/>
  <c r="B112" i="7" s="1"/>
  <c r="O73" i="25" s="1"/>
  <c r="AA113" i="4"/>
  <c r="B113" i="7" s="1"/>
  <c r="O80" i="25" s="1"/>
  <c r="AA114" i="4"/>
  <c r="Z14" i="4"/>
  <c r="AA14" i="4" s="1"/>
  <c r="B26" i="23"/>
  <c r="C21" i="25" s="1"/>
  <c r="B28" i="23"/>
  <c r="C35" i="25" s="1"/>
  <c r="B29" i="23"/>
  <c r="C42" i="25" s="1"/>
  <c r="B30" i="23"/>
  <c r="C49" i="25" s="1"/>
  <c r="B32" i="23"/>
  <c r="C63" i="25" s="1"/>
  <c r="B36" i="23"/>
  <c r="L21" i="25" s="1"/>
  <c r="B37" i="23"/>
  <c r="L28" i="25" s="1"/>
  <c r="B38" i="23"/>
  <c r="L35" i="25" s="1"/>
  <c r="B40" i="23"/>
  <c r="L49" i="25" s="1"/>
  <c r="B41" i="23"/>
  <c r="L56" i="25" s="1"/>
  <c r="B45" i="23"/>
  <c r="L84" i="25" s="1"/>
  <c r="B49" i="23"/>
  <c r="C22" i="25" s="1"/>
  <c r="B51" i="23"/>
  <c r="C36" i="25" s="1"/>
  <c r="B52" i="23"/>
  <c r="C43" i="25" s="1"/>
  <c r="B53" i="23"/>
  <c r="C50" i="25" s="1"/>
  <c r="B55" i="23"/>
  <c r="B59" i="23"/>
  <c r="L22" i="25" s="1"/>
  <c r="B63" i="23"/>
  <c r="L50" i="25" s="1"/>
  <c r="B64" i="23"/>
  <c r="L57" i="25" s="1"/>
  <c r="B68" i="23"/>
  <c r="L85" i="25" s="1"/>
  <c r="B73" i="23"/>
  <c r="C30" i="25" s="1"/>
  <c r="B75" i="23"/>
  <c r="C44" i="25" s="1"/>
  <c r="B77" i="23"/>
  <c r="C58" i="25" s="1"/>
  <c r="B78" i="23"/>
  <c r="C65" i="25" s="1"/>
  <c r="B80" i="23"/>
  <c r="C79" i="25" s="1"/>
  <c r="B82" i="23"/>
  <c r="L23" i="25" s="1"/>
  <c r="B84" i="23"/>
  <c r="L37" i="25" s="1"/>
  <c r="B85" i="23"/>
  <c r="L44" i="25" s="1"/>
  <c r="B87" i="23"/>
  <c r="L58" i="25" s="1"/>
  <c r="B89" i="23"/>
  <c r="L72" i="25" s="1"/>
  <c r="B90" i="23"/>
  <c r="L79" i="25" s="1"/>
  <c r="B96" i="23"/>
  <c r="C31" i="25" s="1"/>
  <c r="B97" i="23"/>
  <c r="C38" i="25" s="1"/>
  <c r="B98" i="23"/>
  <c r="C45" i="25" s="1"/>
  <c r="B99" i="23"/>
  <c r="C52" i="25" s="1"/>
  <c r="B101" i="23"/>
  <c r="C66" i="25" s="1"/>
  <c r="B102" i="23"/>
  <c r="C73" i="25" s="1"/>
  <c r="B104" i="23"/>
  <c r="C87" i="25" s="1"/>
  <c r="B106" i="23"/>
  <c r="L31" i="25" s="1"/>
  <c r="B107" i="23"/>
  <c r="L38" i="25" s="1"/>
  <c r="B108" i="23"/>
  <c r="L45" i="25" s="1"/>
  <c r="B109" i="23"/>
  <c r="L52" i="25" s="1"/>
  <c r="B104" i="7"/>
  <c r="F87" i="25" s="1"/>
  <c r="B27" i="7"/>
  <c r="F28" i="25" s="1"/>
  <c r="B35" i="7"/>
  <c r="F84" i="25" s="1"/>
  <c r="B55" i="7"/>
  <c r="F64" i="25" s="1"/>
  <c r="B5" i="6"/>
  <c r="E34" i="25" s="1"/>
  <c r="B9" i="6"/>
  <c r="E62" i="25" s="1"/>
  <c r="B13" i="6"/>
  <c r="N20" i="25" s="1"/>
  <c r="B17" i="6"/>
  <c r="N48" i="25" s="1"/>
  <c r="B21" i="6"/>
  <c r="N76" i="25" s="1"/>
  <c r="B13" i="7"/>
  <c r="O20" i="25" s="1"/>
  <c r="B28" i="6"/>
  <c r="E35" i="25" s="1"/>
  <c r="B36" i="6"/>
  <c r="N21" i="25" s="1"/>
  <c r="E36" i="25"/>
  <c r="B55" i="6"/>
  <c r="E64" i="25" s="1"/>
  <c r="B63" i="6"/>
  <c r="N50" i="25" s="1"/>
  <c r="B67" i="6"/>
  <c r="N78" i="25" s="1"/>
  <c r="N79" i="25"/>
  <c r="B109" i="6"/>
  <c r="N52" i="25" s="1"/>
  <c r="D11" i="4"/>
  <c r="D7" i="4"/>
  <c r="R134" i="8"/>
  <c r="N134" i="8"/>
  <c r="J138" i="8"/>
  <c r="F134" i="8"/>
  <c r="B134" i="8"/>
  <c r="N141" i="8"/>
  <c r="N137" i="8"/>
  <c r="N133" i="8"/>
  <c r="N129" i="8"/>
  <c r="N125" i="8"/>
  <c r="R140" i="8"/>
  <c r="J136" i="8"/>
  <c r="N132" i="8"/>
  <c r="N128" i="8"/>
  <c r="N124" i="8"/>
  <c r="R138" i="9"/>
  <c r="J134" i="9"/>
  <c r="B134" i="9"/>
  <c r="N137" i="9"/>
  <c r="N133" i="9"/>
  <c r="N129" i="9"/>
  <c r="N125" i="9"/>
  <c r="J140" i="9"/>
  <c r="R136" i="9"/>
  <c r="J132" i="9"/>
  <c r="R128" i="9"/>
  <c r="J124" i="9"/>
  <c r="R138" i="10"/>
  <c r="B126" i="10"/>
  <c r="M122" i="10"/>
  <c r="L134" i="10"/>
  <c r="H131" i="10"/>
  <c r="R138" i="8"/>
  <c r="F137" i="8"/>
  <c r="J140" i="8"/>
  <c r="B135" i="8"/>
  <c r="R127" i="8"/>
  <c r="R134" i="9"/>
  <c r="B138" i="9"/>
  <c r="Q141" i="9"/>
  <c r="F133" i="9"/>
  <c r="F125" i="9"/>
  <c r="J136" i="9"/>
  <c r="J128" i="9"/>
  <c r="F129" i="10"/>
  <c r="P137" i="10"/>
  <c r="U124" i="10"/>
  <c r="K133" i="10"/>
  <c r="S141" i="8"/>
  <c r="S139" i="8"/>
  <c r="S137" i="8"/>
  <c r="S135" i="8"/>
  <c r="S140" i="8"/>
  <c r="S138" i="8"/>
  <c r="S136" i="8"/>
  <c r="K141" i="8"/>
  <c r="K139" i="8"/>
  <c r="K137" i="8"/>
  <c r="K135" i="8"/>
  <c r="K140" i="8"/>
  <c r="K138" i="8"/>
  <c r="K136" i="8"/>
  <c r="C141" i="8"/>
  <c r="C139" i="8"/>
  <c r="C137" i="8"/>
  <c r="C140" i="8"/>
  <c r="C138" i="8"/>
  <c r="C136" i="8"/>
  <c r="S141" i="9"/>
  <c r="S140" i="9"/>
  <c r="S139" i="9"/>
  <c r="S137" i="9"/>
  <c r="S135" i="9"/>
  <c r="S133" i="9"/>
  <c r="S131" i="9"/>
  <c r="S129" i="9"/>
  <c r="S127" i="9"/>
  <c r="S125" i="9"/>
  <c r="S123" i="9"/>
  <c r="S138" i="9"/>
  <c r="S136" i="9"/>
  <c r="S134" i="9"/>
  <c r="S132" i="9"/>
  <c r="S130" i="9"/>
  <c r="S128" i="9"/>
  <c r="S126" i="9"/>
  <c r="S124" i="9"/>
  <c r="S122" i="9"/>
  <c r="O141" i="9"/>
  <c r="O140" i="9"/>
  <c r="O138" i="9"/>
  <c r="O136" i="9"/>
  <c r="O134" i="9"/>
  <c r="O132" i="9"/>
  <c r="O130" i="9"/>
  <c r="O128" i="9"/>
  <c r="O126" i="9"/>
  <c r="O124" i="9"/>
  <c r="O122" i="9"/>
  <c r="O139" i="9"/>
  <c r="O137" i="9"/>
  <c r="O135" i="9"/>
  <c r="O133" i="9"/>
  <c r="O131" i="9"/>
  <c r="O129" i="9"/>
  <c r="O127" i="9"/>
  <c r="O125" i="9"/>
  <c r="O123" i="9"/>
  <c r="K141" i="9"/>
  <c r="K139" i="9"/>
  <c r="K137" i="9"/>
  <c r="K135" i="9"/>
  <c r="K133" i="9"/>
  <c r="K131" i="9"/>
  <c r="K129" i="9"/>
  <c r="K127" i="9"/>
  <c r="K125" i="9"/>
  <c r="K123" i="9"/>
  <c r="K140" i="9"/>
  <c r="K138" i="9"/>
  <c r="K136" i="9"/>
  <c r="K134" i="9"/>
  <c r="K132" i="9"/>
  <c r="K130" i="9"/>
  <c r="K128" i="9"/>
  <c r="K126" i="9"/>
  <c r="K124" i="9"/>
  <c r="K122" i="9"/>
  <c r="G141" i="9"/>
  <c r="G140" i="9"/>
  <c r="G138" i="9"/>
  <c r="G136" i="9"/>
  <c r="G134" i="9"/>
  <c r="G132" i="9"/>
  <c r="G130" i="9"/>
  <c r="G128" i="9"/>
  <c r="G126" i="9"/>
  <c r="G124" i="9"/>
  <c r="G122" i="9"/>
  <c r="G139" i="9"/>
  <c r="G137" i="9"/>
  <c r="G135" i="9"/>
  <c r="G133" i="9"/>
  <c r="G131" i="9"/>
  <c r="G129" i="9"/>
  <c r="G127" i="9"/>
  <c r="G125" i="9"/>
  <c r="G123" i="9"/>
  <c r="C141" i="9"/>
  <c r="C139" i="9"/>
  <c r="C137" i="9"/>
  <c r="C135" i="9"/>
  <c r="C133" i="9"/>
  <c r="C131" i="9"/>
  <c r="C129" i="9"/>
  <c r="C127" i="9"/>
  <c r="C125" i="9"/>
  <c r="C123" i="9"/>
  <c r="C140" i="9"/>
  <c r="C138" i="9"/>
  <c r="C136" i="9"/>
  <c r="C134" i="9"/>
  <c r="C132" i="9"/>
  <c r="C130" i="9"/>
  <c r="C128" i="9"/>
  <c r="C126" i="9"/>
  <c r="C124" i="9"/>
  <c r="C122" i="9"/>
  <c r="O141" i="10"/>
  <c r="O137" i="10"/>
  <c r="O133" i="10"/>
  <c r="O129" i="10"/>
  <c r="O125" i="10"/>
  <c r="O138" i="10"/>
  <c r="O134" i="10"/>
  <c r="O130" i="10"/>
  <c r="O126" i="10"/>
  <c r="O124" i="10"/>
  <c r="O123" i="10"/>
  <c r="O122" i="10"/>
  <c r="O139" i="10"/>
  <c r="O131" i="10"/>
  <c r="O140" i="10"/>
  <c r="O132" i="10"/>
  <c r="O127" i="10"/>
  <c r="O128" i="10"/>
  <c r="O135" i="10"/>
  <c r="G139" i="10"/>
  <c r="G135" i="10"/>
  <c r="G131" i="10"/>
  <c r="G127" i="10"/>
  <c r="G140" i="10"/>
  <c r="G136" i="10"/>
  <c r="G132" i="10"/>
  <c r="G128" i="10"/>
  <c r="G124" i="10"/>
  <c r="G123" i="10"/>
  <c r="G122" i="10"/>
  <c r="G141" i="10"/>
  <c r="G133" i="10"/>
  <c r="G125" i="10"/>
  <c r="G134" i="10"/>
  <c r="G126" i="10"/>
  <c r="G137" i="10"/>
  <c r="G138" i="10"/>
  <c r="G129" i="10"/>
  <c r="C140" i="10"/>
  <c r="C136" i="10"/>
  <c r="C132" i="10"/>
  <c r="C128" i="10"/>
  <c r="C141" i="10"/>
  <c r="C137" i="10"/>
  <c r="C133" i="10"/>
  <c r="C129" i="10"/>
  <c r="C125" i="10"/>
  <c r="C124" i="10"/>
  <c r="C123" i="10"/>
  <c r="C122" i="10"/>
  <c r="C138" i="10"/>
  <c r="C130" i="10"/>
  <c r="C139" i="10"/>
  <c r="C131" i="10"/>
  <c r="C134" i="10"/>
  <c r="C135" i="10"/>
  <c r="C126" i="10"/>
  <c r="J123" i="10"/>
  <c r="C122" i="8"/>
  <c r="K122" i="8"/>
  <c r="S122" i="8"/>
  <c r="G123" i="8"/>
  <c r="O123" i="8"/>
  <c r="C124" i="8"/>
  <c r="K124" i="8"/>
  <c r="S124" i="8"/>
  <c r="G125" i="8"/>
  <c r="O125" i="8"/>
  <c r="C126" i="8"/>
  <c r="K126" i="8"/>
  <c r="S126" i="8"/>
  <c r="G127" i="8"/>
  <c r="O127" i="8"/>
  <c r="C128" i="8"/>
  <c r="K128" i="8"/>
  <c r="S128" i="8"/>
  <c r="G129" i="8"/>
  <c r="O129" i="8"/>
  <c r="C130" i="8"/>
  <c r="K130" i="8"/>
  <c r="S130" i="8"/>
  <c r="G131" i="8"/>
  <c r="O131" i="8"/>
  <c r="C132" i="8"/>
  <c r="K132" i="8"/>
  <c r="S132" i="8"/>
  <c r="G133" i="8"/>
  <c r="O133" i="8"/>
  <c r="C134" i="8"/>
  <c r="K134" i="8"/>
  <c r="S134" i="8"/>
  <c r="N135" i="8"/>
  <c r="B122" i="9"/>
  <c r="N123" i="9"/>
  <c r="R126" i="9"/>
  <c r="B130" i="9"/>
  <c r="N131" i="9"/>
  <c r="N139" i="9"/>
  <c r="B141" i="8"/>
  <c r="R141" i="8"/>
  <c r="N140" i="8"/>
  <c r="J141" i="8"/>
  <c r="F140" i="8"/>
  <c r="B139" i="9"/>
  <c r="J141" i="9"/>
  <c r="F122" i="8"/>
  <c r="N122" i="8"/>
  <c r="B123" i="8"/>
  <c r="J123" i="8"/>
  <c r="R123" i="8"/>
  <c r="F124" i="8"/>
  <c r="B125" i="8"/>
  <c r="J125" i="8"/>
  <c r="R125" i="8"/>
  <c r="F126" i="8"/>
  <c r="N126" i="8"/>
  <c r="B127" i="8"/>
  <c r="J127" i="8"/>
  <c r="F128" i="8"/>
  <c r="B129" i="8"/>
  <c r="J129" i="8"/>
  <c r="R129" i="8"/>
  <c r="F130" i="8"/>
  <c r="N130" i="8"/>
  <c r="B131" i="8"/>
  <c r="J131" i="8"/>
  <c r="R131" i="8"/>
  <c r="F132" i="8"/>
  <c r="B133" i="8"/>
  <c r="J133" i="8"/>
  <c r="R133" i="8"/>
  <c r="B136" i="8"/>
  <c r="F139" i="8"/>
  <c r="J122" i="9"/>
  <c r="B124" i="9"/>
  <c r="F127" i="9"/>
  <c r="J130" i="9"/>
  <c r="B132" i="9"/>
  <c r="F135" i="9"/>
  <c r="J138" i="9"/>
  <c r="B140" i="9"/>
  <c r="G130" i="10"/>
  <c r="O140" i="8"/>
  <c r="O138" i="8"/>
  <c r="O136" i="8"/>
  <c r="O141" i="8"/>
  <c r="O139" i="8"/>
  <c r="O137" i="8"/>
  <c r="O135" i="8"/>
  <c r="G140" i="8"/>
  <c r="G138" i="8"/>
  <c r="G136" i="8"/>
  <c r="G141" i="8"/>
  <c r="G139" i="8"/>
  <c r="G137" i="8"/>
  <c r="G135" i="8"/>
  <c r="S140" i="10"/>
  <c r="S136" i="10"/>
  <c r="S132" i="10"/>
  <c r="S128" i="10"/>
  <c r="S141" i="10"/>
  <c r="S137" i="10"/>
  <c r="S133" i="10"/>
  <c r="S129" i="10"/>
  <c r="S125" i="10"/>
  <c r="S124" i="10"/>
  <c r="S123" i="10"/>
  <c r="S122" i="10"/>
  <c r="S134" i="10"/>
  <c r="S126" i="10"/>
  <c r="S135" i="10"/>
  <c r="S127" i="10"/>
  <c r="S130" i="10"/>
  <c r="S131" i="10"/>
  <c r="S138" i="10"/>
  <c r="K138" i="10"/>
  <c r="K134" i="10"/>
  <c r="K130" i="10"/>
  <c r="K126" i="10"/>
  <c r="K139" i="10"/>
  <c r="K135" i="10"/>
  <c r="K131" i="10"/>
  <c r="K127" i="10"/>
  <c r="K124" i="10"/>
  <c r="K123" i="10"/>
  <c r="K122" i="10"/>
  <c r="K136" i="10"/>
  <c r="K128" i="10"/>
  <c r="K137" i="10"/>
  <c r="K129" i="10"/>
  <c r="K140" i="10"/>
  <c r="K141" i="10"/>
  <c r="K125" i="10"/>
  <c r="K132" i="10"/>
  <c r="J131" i="10"/>
  <c r="I141" i="9"/>
  <c r="U122" i="10"/>
  <c r="Q123" i="10"/>
  <c r="M124" i="10"/>
  <c r="E122" i="10"/>
  <c r="G122" i="8"/>
  <c r="O122" i="8"/>
  <c r="C123" i="8"/>
  <c r="K123" i="8"/>
  <c r="S123" i="8"/>
  <c r="G124" i="8"/>
  <c r="O124" i="8"/>
  <c r="C125" i="8"/>
  <c r="K125" i="8"/>
  <c r="S125" i="8"/>
  <c r="G126" i="8"/>
  <c r="O126" i="8"/>
  <c r="C127" i="8"/>
  <c r="K127" i="8"/>
  <c r="S127" i="8"/>
  <c r="G128" i="8"/>
  <c r="O128" i="8"/>
  <c r="C129" i="8"/>
  <c r="K129" i="8"/>
  <c r="S129" i="8"/>
  <c r="G130" i="8"/>
  <c r="O130" i="8"/>
  <c r="C131" i="8"/>
  <c r="K131" i="8"/>
  <c r="S131" i="8"/>
  <c r="G132" i="8"/>
  <c r="O132" i="8"/>
  <c r="C133" i="8"/>
  <c r="K133" i="8"/>
  <c r="S133" i="8"/>
  <c r="G134" i="8"/>
  <c r="O134" i="8"/>
  <c r="C135" i="8"/>
  <c r="B138" i="8"/>
  <c r="N139" i="8"/>
  <c r="F141" i="8"/>
  <c r="R122" i="9"/>
  <c r="B126" i="9"/>
  <c r="N127" i="9"/>
  <c r="F129" i="9"/>
  <c r="R130" i="9"/>
  <c r="N135" i="9"/>
  <c r="F137" i="9"/>
  <c r="I123" i="10"/>
  <c r="C127" i="10"/>
  <c r="N135" i="10"/>
  <c r="S139" i="10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P141" i="8"/>
  <c r="P140" i="8"/>
  <c r="P139" i="8"/>
  <c r="P138" i="8"/>
  <c r="P137" i="8"/>
  <c r="P136" i="8"/>
  <c r="P135" i="8"/>
  <c r="P134" i="8"/>
  <c r="P133" i="8"/>
  <c r="P132" i="8"/>
  <c r="P131" i="8"/>
  <c r="P130" i="8"/>
  <c r="P129" i="8"/>
  <c r="P128" i="8"/>
  <c r="P127" i="8"/>
  <c r="P126" i="8"/>
  <c r="P125" i="8"/>
  <c r="P124" i="8"/>
  <c r="P123" i="8"/>
  <c r="P12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R141" i="9"/>
  <c r="B141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8" i="9"/>
  <c r="T127" i="9"/>
  <c r="T126" i="9"/>
  <c r="T125" i="9"/>
  <c r="T124" i="9"/>
  <c r="T123" i="9"/>
  <c r="T122" i="9"/>
  <c r="P141" i="9"/>
  <c r="P140" i="9"/>
  <c r="P139" i="9"/>
  <c r="P138" i="9"/>
  <c r="P137" i="9"/>
  <c r="P136" i="9"/>
  <c r="P135" i="9"/>
  <c r="P134" i="9"/>
  <c r="P133" i="9"/>
  <c r="P132" i="9"/>
  <c r="P131" i="9"/>
  <c r="P130" i="9"/>
  <c r="P129" i="9"/>
  <c r="P128" i="9"/>
  <c r="P127" i="9"/>
  <c r="P126" i="9"/>
  <c r="P125" i="9"/>
  <c r="P124" i="9"/>
  <c r="P123" i="9"/>
  <c r="P12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N134" i="10"/>
  <c r="N122" i="10"/>
  <c r="B141" i="10"/>
  <c r="R137" i="10"/>
  <c r="B125" i="10"/>
  <c r="T141" i="10"/>
  <c r="T137" i="10"/>
  <c r="T133" i="10"/>
  <c r="T129" i="10"/>
  <c r="T125" i="10"/>
  <c r="T124" i="10"/>
  <c r="T123" i="10"/>
  <c r="T122" i="10"/>
  <c r="T138" i="10"/>
  <c r="T134" i="10"/>
  <c r="T130" i="10"/>
  <c r="T126" i="10"/>
  <c r="T135" i="10"/>
  <c r="T127" i="10"/>
  <c r="T136" i="10"/>
  <c r="T128" i="10"/>
  <c r="T131" i="10"/>
  <c r="T132" i="10"/>
  <c r="T139" i="10"/>
  <c r="P138" i="10"/>
  <c r="P134" i="10"/>
  <c r="P130" i="10"/>
  <c r="P126" i="10"/>
  <c r="P124" i="10"/>
  <c r="P123" i="10"/>
  <c r="P122" i="10"/>
  <c r="P139" i="10"/>
  <c r="P135" i="10"/>
  <c r="P131" i="10"/>
  <c r="P127" i="10"/>
  <c r="P140" i="10"/>
  <c r="P132" i="10"/>
  <c r="P141" i="10"/>
  <c r="P133" i="10"/>
  <c r="P125" i="10"/>
  <c r="P128" i="10"/>
  <c r="P129" i="10"/>
  <c r="P136" i="10"/>
  <c r="L139" i="10"/>
  <c r="L135" i="10"/>
  <c r="L131" i="10"/>
  <c r="L127" i="10"/>
  <c r="L124" i="10"/>
  <c r="L123" i="10"/>
  <c r="L122" i="10"/>
  <c r="L140" i="10"/>
  <c r="L136" i="10"/>
  <c r="L132" i="10"/>
  <c r="L128" i="10"/>
  <c r="L137" i="10"/>
  <c r="L129" i="10"/>
  <c r="L138" i="10"/>
  <c r="L130" i="10"/>
  <c r="L141" i="10"/>
  <c r="L125" i="10"/>
  <c r="L126" i="10"/>
  <c r="L133" i="10"/>
  <c r="H140" i="10"/>
  <c r="H136" i="10"/>
  <c r="H132" i="10"/>
  <c r="H128" i="10"/>
  <c r="H124" i="10"/>
  <c r="H123" i="10"/>
  <c r="H122" i="10"/>
  <c r="H141" i="10"/>
  <c r="H137" i="10"/>
  <c r="H133" i="10"/>
  <c r="H129" i="10"/>
  <c r="H125" i="10"/>
  <c r="H134" i="10"/>
  <c r="H126" i="10"/>
  <c r="H135" i="10"/>
  <c r="H127" i="10"/>
  <c r="H138" i="10"/>
  <c r="H139" i="10"/>
  <c r="H130" i="10"/>
  <c r="F128" i="10"/>
  <c r="D141" i="10"/>
  <c r="D137" i="10"/>
  <c r="D133" i="10"/>
  <c r="D129" i="10"/>
  <c r="D125" i="10"/>
  <c r="D124" i="10"/>
  <c r="D123" i="10"/>
  <c r="D122" i="10"/>
  <c r="D138" i="10"/>
  <c r="D134" i="10"/>
  <c r="D130" i="10"/>
  <c r="D126" i="10"/>
  <c r="D139" i="10"/>
  <c r="D131" i="10"/>
  <c r="D140" i="10"/>
  <c r="D132" i="10"/>
  <c r="D135" i="10"/>
  <c r="D136" i="10"/>
  <c r="D127" i="10"/>
  <c r="F124" i="10"/>
  <c r="B122" i="8"/>
  <c r="J122" i="8"/>
  <c r="R122" i="8"/>
  <c r="F123" i="8"/>
  <c r="N123" i="8"/>
  <c r="B124" i="8"/>
  <c r="J124" i="8"/>
  <c r="R124" i="8"/>
  <c r="F125" i="8"/>
  <c r="B126" i="8"/>
  <c r="J126" i="8"/>
  <c r="R126" i="8"/>
  <c r="F127" i="8"/>
  <c r="N127" i="8"/>
  <c r="B128" i="8"/>
  <c r="J128" i="8"/>
  <c r="R128" i="8"/>
  <c r="F129" i="8"/>
  <c r="B130" i="8"/>
  <c r="J130" i="8"/>
  <c r="R130" i="8"/>
  <c r="F131" i="8"/>
  <c r="N131" i="8"/>
  <c r="B132" i="8"/>
  <c r="J132" i="8"/>
  <c r="R132" i="8"/>
  <c r="F133" i="8"/>
  <c r="J134" i="8"/>
  <c r="F135" i="8"/>
  <c r="R136" i="8"/>
  <c r="B140" i="8"/>
  <c r="F123" i="9"/>
  <c r="R124" i="9"/>
  <c r="J126" i="9"/>
  <c r="B128" i="9"/>
  <c r="F131" i="9"/>
  <c r="R132" i="9"/>
  <c r="B136" i="9"/>
  <c r="F139" i="9"/>
  <c r="U140" i="9"/>
  <c r="E124" i="10"/>
  <c r="D128" i="10"/>
  <c r="J132" i="10"/>
  <c r="O136" i="10"/>
  <c r="T140" i="10"/>
  <c r="R140" i="9"/>
  <c r="N141" i="9"/>
  <c r="F141" i="9"/>
  <c r="B139" i="10"/>
  <c r="B135" i="10"/>
  <c r="B131" i="10"/>
  <c r="B127" i="10"/>
  <c r="B140" i="10"/>
  <c r="B136" i="10"/>
  <c r="B132" i="10"/>
  <c r="B128" i="10"/>
  <c r="B137" i="10"/>
  <c r="B129" i="10"/>
  <c r="B124" i="10"/>
  <c r="B122" i="10"/>
  <c r="B138" i="10"/>
  <c r="B130" i="10"/>
  <c r="R139" i="10"/>
  <c r="R135" i="10"/>
  <c r="R131" i="10"/>
  <c r="R127" i="10"/>
  <c r="R140" i="10"/>
  <c r="R136" i="10"/>
  <c r="R132" i="10"/>
  <c r="R128" i="10"/>
  <c r="R141" i="10"/>
  <c r="R133" i="10"/>
  <c r="R125" i="10"/>
  <c r="R124" i="10"/>
  <c r="R122" i="10"/>
  <c r="R134" i="10"/>
  <c r="R126" i="10"/>
  <c r="N140" i="10"/>
  <c r="N136" i="10"/>
  <c r="N132" i="10"/>
  <c r="N128" i="10"/>
  <c r="N141" i="10"/>
  <c r="N137" i="10"/>
  <c r="N133" i="10"/>
  <c r="N129" i="10"/>
  <c r="N125" i="10"/>
  <c r="N138" i="10"/>
  <c r="N130" i="10"/>
  <c r="N123" i="10"/>
  <c r="N139" i="10"/>
  <c r="N131" i="10"/>
  <c r="J141" i="10"/>
  <c r="J137" i="10"/>
  <c r="J133" i="10"/>
  <c r="J129" i="10"/>
  <c r="J125" i="10"/>
  <c r="J138" i="10"/>
  <c r="J134" i="10"/>
  <c r="J130" i="10"/>
  <c r="J126" i="10"/>
  <c r="J135" i="10"/>
  <c r="J127" i="10"/>
  <c r="J124" i="10"/>
  <c r="J122" i="10"/>
  <c r="J136" i="10"/>
  <c r="J128" i="10"/>
  <c r="F138" i="10"/>
  <c r="F134" i="10"/>
  <c r="F130" i="10"/>
  <c r="F126" i="10"/>
  <c r="F139" i="10"/>
  <c r="F135" i="10"/>
  <c r="F131" i="10"/>
  <c r="F127" i="10"/>
  <c r="F140" i="10"/>
  <c r="F132" i="10"/>
  <c r="F123" i="10"/>
  <c r="F141" i="10"/>
  <c r="F133" i="10"/>
  <c r="F125" i="10"/>
  <c r="J135" i="8"/>
  <c r="R135" i="8"/>
  <c r="F136" i="8"/>
  <c r="N136" i="8"/>
  <c r="B137" i="8"/>
  <c r="J137" i="8"/>
  <c r="R137" i="8"/>
  <c r="F138" i="8"/>
  <c r="N138" i="8"/>
  <c r="B139" i="8"/>
  <c r="J139" i="8"/>
  <c r="R139" i="8"/>
  <c r="F122" i="9"/>
  <c r="N122" i="9"/>
  <c r="B123" i="9"/>
  <c r="J123" i="9"/>
  <c r="R123" i="9"/>
  <c r="F124" i="9"/>
  <c r="N124" i="9"/>
  <c r="B125" i="9"/>
  <c r="J125" i="9"/>
  <c r="R125" i="9"/>
  <c r="F126" i="9"/>
  <c r="N126" i="9"/>
  <c r="B127" i="9"/>
  <c r="J127" i="9"/>
  <c r="R127" i="9"/>
  <c r="F128" i="9"/>
  <c r="N128" i="9"/>
  <c r="B129" i="9"/>
  <c r="J129" i="9"/>
  <c r="R129" i="9"/>
  <c r="F130" i="9"/>
  <c r="N130" i="9"/>
  <c r="B131" i="9"/>
  <c r="J131" i="9"/>
  <c r="R131" i="9"/>
  <c r="F132" i="9"/>
  <c r="N132" i="9"/>
  <c r="B133" i="9"/>
  <c r="J133" i="9"/>
  <c r="R133" i="9"/>
  <c r="F134" i="9"/>
  <c r="N134" i="9"/>
  <c r="B135" i="9"/>
  <c r="J135" i="9"/>
  <c r="R135" i="9"/>
  <c r="F136" i="9"/>
  <c r="N136" i="9"/>
  <c r="B137" i="9"/>
  <c r="J137" i="9"/>
  <c r="R137" i="9"/>
  <c r="F138" i="9"/>
  <c r="N138" i="9"/>
  <c r="J139" i="9"/>
  <c r="R139" i="9"/>
  <c r="F140" i="9"/>
  <c r="N140" i="9"/>
  <c r="N127" i="10"/>
  <c r="R130" i="10"/>
  <c r="B134" i="10"/>
  <c r="F137" i="10"/>
  <c r="J140" i="10"/>
  <c r="U141" i="8"/>
  <c r="U140" i="8"/>
  <c r="U139" i="8"/>
  <c r="U138" i="8"/>
  <c r="U137" i="8"/>
  <c r="U136" i="8"/>
  <c r="U135" i="8"/>
  <c r="Q141" i="8"/>
  <c r="Q140" i="8"/>
  <c r="Q139" i="8"/>
  <c r="Q138" i="8"/>
  <c r="Q137" i="8"/>
  <c r="Q136" i="8"/>
  <c r="Q135" i="8"/>
  <c r="M141" i="8"/>
  <c r="M140" i="8"/>
  <c r="M139" i="8"/>
  <c r="M138" i="8"/>
  <c r="M137" i="8"/>
  <c r="M136" i="8"/>
  <c r="M135" i="8"/>
  <c r="I141" i="8"/>
  <c r="I140" i="8"/>
  <c r="I139" i="8"/>
  <c r="I138" i="8"/>
  <c r="I137" i="8"/>
  <c r="I136" i="8"/>
  <c r="I135" i="8"/>
  <c r="E141" i="8"/>
  <c r="E140" i="8"/>
  <c r="E139" i="8"/>
  <c r="E138" i="8"/>
  <c r="E137" i="8"/>
  <c r="E136" i="8"/>
  <c r="U139" i="9"/>
  <c r="U138" i="9"/>
  <c r="U137" i="9"/>
  <c r="U136" i="9"/>
  <c r="U135" i="9"/>
  <c r="U134" i="9"/>
  <c r="U133" i="9"/>
  <c r="U132" i="9"/>
  <c r="U131" i="9"/>
  <c r="U130" i="9"/>
  <c r="U129" i="9"/>
  <c r="U128" i="9"/>
  <c r="U127" i="9"/>
  <c r="U126" i="9"/>
  <c r="U125" i="9"/>
  <c r="U124" i="9"/>
  <c r="U123" i="9"/>
  <c r="U122" i="9"/>
  <c r="U141" i="9"/>
  <c r="Q139" i="9"/>
  <c r="Q138" i="9"/>
  <c r="Q137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40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41" i="9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3" i="10"/>
  <c r="Q141" i="10"/>
  <c r="Q140" i="10"/>
  <c r="Q139" i="10"/>
  <c r="Q138" i="10"/>
  <c r="Q137" i="10"/>
  <c r="Q136" i="10"/>
  <c r="Q135" i="10"/>
  <c r="Q134" i="10"/>
  <c r="Q133" i="10"/>
  <c r="Q132" i="10"/>
  <c r="Q131" i="10"/>
  <c r="Q130" i="10"/>
  <c r="Q129" i="10"/>
  <c r="Q128" i="10"/>
  <c r="Q127" i="10"/>
  <c r="Q126" i="10"/>
  <c r="Q125" i="10"/>
  <c r="Q124" i="10"/>
  <c r="Q122" i="10"/>
  <c r="M141" i="10"/>
  <c r="M140" i="10"/>
  <c r="M139" i="10"/>
  <c r="M138" i="10"/>
  <c r="M137" i="10"/>
  <c r="M136" i="10"/>
  <c r="M135" i="10"/>
  <c r="M134" i="10"/>
  <c r="M133" i="10"/>
  <c r="M132" i="10"/>
  <c r="M131" i="10"/>
  <c r="M130" i="10"/>
  <c r="M129" i="10"/>
  <c r="M128" i="10"/>
  <c r="M127" i="10"/>
  <c r="M126" i="10"/>
  <c r="M125" i="10"/>
  <c r="M123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3" i="10"/>
  <c r="E122" i="8"/>
  <c r="I122" i="8"/>
  <c r="M122" i="8"/>
  <c r="Q122" i="8"/>
  <c r="U122" i="8"/>
  <c r="E123" i="8"/>
  <c r="I123" i="8"/>
  <c r="M123" i="8"/>
  <c r="Q123" i="8"/>
  <c r="U123" i="8"/>
  <c r="E124" i="8"/>
  <c r="I124" i="8"/>
  <c r="M124" i="8"/>
  <c r="Q124" i="8"/>
  <c r="U124" i="8"/>
  <c r="E125" i="8"/>
  <c r="I125" i="8"/>
  <c r="M125" i="8"/>
  <c r="Q125" i="8"/>
  <c r="U125" i="8"/>
  <c r="E126" i="8"/>
  <c r="I126" i="8"/>
  <c r="M126" i="8"/>
  <c r="Q126" i="8"/>
  <c r="U126" i="8"/>
  <c r="E127" i="8"/>
  <c r="I127" i="8"/>
  <c r="M127" i="8"/>
  <c r="Q127" i="8"/>
  <c r="U127" i="8"/>
  <c r="E128" i="8"/>
  <c r="I128" i="8"/>
  <c r="M128" i="8"/>
  <c r="Q128" i="8"/>
  <c r="U128" i="8"/>
  <c r="E129" i="8"/>
  <c r="I129" i="8"/>
  <c r="M129" i="8"/>
  <c r="Q129" i="8"/>
  <c r="U129" i="8"/>
  <c r="E130" i="8"/>
  <c r="I130" i="8"/>
  <c r="M130" i="8"/>
  <c r="Q130" i="8"/>
  <c r="U130" i="8"/>
  <c r="E131" i="8"/>
  <c r="I131" i="8"/>
  <c r="M131" i="8"/>
  <c r="Q131" i="8"/>
  <c r="U131" i="8"/>
  <c r="E132" i="8"/>
  <c r="I132" i="8"/>
  <c r="M132" i="8"/>
  <c r="Q132" i="8"/>
  <c r="U132" i="8"/>
  <c r="E133" i="8"/>
  <c r="I133" i="8"/>
  <c r="M133" i="8"/>
  <c r="Q133" i="8"/>
  <c r="U133" i="8"/>
  <c r="E134" i="8"/>
  <c r="I134" i="8"/>
  <c r="M134" i="8"/>
  <c r="Q134" i="8"/>
  <c r="U134" i="8"/>
  <c r="E135" i="8"/>
  <c r="F122" i="10"/>
  <c r="B123" i="10"/>
  <c r="R123" i="10"/>
  <c r="N124" i="10"/>
  <c r="N126" i="10"/>
  <c r="R129" i="10"/>
  <c r="B133" i="10"/>
  <c r="F136" i="10"/>
  <c r="J139" i="10"/>
  <c r="B89" i="7"/>
  <c r="O72" i="25" s="1"/>
  <c r="B26" i="7"/>
  <c r="B54" i="7"/>
  <c r="F57" i="25" s="1"/>
  <c r="B62" i="7"/>
  <c r="O43" i="25" s="1"/>
  <c r="B109" i="5"/>
  <c r="M52" i="25" s="1"/>
  <c r="D37" i="25"/>
  <c r="B51" i="5"/>
  <c r="D36" i="25" s="1"/>
  <c r="B78" i="5"/>
  <c r="D65" i="25" s="1"/>
  <c r="M22" i="25"/>
  <c r="B32" i="5"/>
  <c r="D63" i="25" s="1"/>
  <c r="B40" i="5"/>
  <c r="M49" i="25" s="1"/>
  <c r="B27" i="5"/>
  <c r="D28" i="25" s="1"/>
  <c r="B36" i="5"/>
  <c r="M21" i="25" s="1"/>
  <c r="Y21" i="4"/>
  <c r="Z21" i="4" s="1"/>
  <c r="AA21" i="4" s="1"/>
  <c r="B4" i="5"/>
  <c r="D27" i="25" s="1"/>
  <c r="B18" i="5"/>
  <c r="M55" i="25" s="1"/>
  <c r="B5" i="5"/>
  <c r="D34" i="25" s="1"/>
  <c r="B21" i="5"/>
  <c r="M76" i="25" s="1"/>
  <c r="B9" i="5"/>
  <c r="D62" i="25" s="1"/>
  <c r="B19" i="5"/>
  <c r="M62" i="25" s="1"/>
  <c r="H120" i="25" l="1"/>
  <c r="C120" i="25"/>
  <c r="B85" i="7"/>
  <c r="O44" i="25" s="1"/>
  <c r="G121" i="25"/>
  <c r="I120" i="25"/>
  <c r="F22" i="25"/>
  <c r="F21" i="25"/>
  <c r="G120" i="25"/>
  <c r="I121" i="25"/>
  <c r="B3" i="7"/>
  <c r="E20" i="25" s="1"/>
  <c r="F20" i="25"/>
  <c r="D78" i="25"/>
  <c r="B57" i="5"/>
  <c r="H121" i="25"/>
  <c r="C122" i="25"/>
  <c r="C123" i="25"/>
  <c r="C64" i="25"/>
  <c r="C71" i="25"/>
  <c r="B84" i="5"/>
  <c r="M37" i="25" s="1"/>
  <c r="B6" i="6"/>
  <c r="E41" i="25" s="1"/>
  <c r="B65" i="5"/>
  <c r="M64" i="25" s="1"/>
  <c r="B29" i="6"/>
  <c r="E42" i="25" s="1"/>
  <c r="B33" i="5"/>
  <c r="D70" i="25" s="1"/>
  <c r="B98" i="5"/>
  <c r="D45" i="25" s="1"/>
  <c r="B74" i="7"/>
  <c r="F37" i="25" s="1"/>
  <c r="B14" i="6"/>
  <c r="N27" i="25" s="1"/>
  <c r="B44" i="5"/>
  <c r="M77" i="25" s="1"/>
  <c r="B29" i="5"/>
  <c r="D42" i="25" s="1"/>
  <c r="B91" i="5"/>
  <c r="M86" i="25" s="1"/>
  <c r="B73" i="7"/>
  <c r="F30" i="25" s="1"/>
  <c r="B86" i="6"/>
  <c r="N51" i="25" s="1"/>
  <c r="B26" i="6"/>
  <c r="B63" i="7"/>
  <c r="O50" i="25" s="1"/>
  <c r="B32" i="7"/>
  <c r="B60" i="6"/>
  <c r="N29" i="25" s="1"/>
  <c r="B72" i="6"/>
  <c r="E23" i="25" s="1"/>
  <c r="B30" i="6"/>
  <c r="E49" i="25" s="1"/>
  <c r="B27" i="6"/>
  <c r="E28" i="25" s="1"/>
  <c r="B106" i="7"/>
  <c r="O31" i="25" s="1"/>
  <c r="B107" i="6"/>
  <c r="N38" i="25" s="1"/>
  <c r="B56" i="7"/>
  <c r="F71" i="25" s="1"/>
  <c r="B53" i="5"/>
  <c r="D50" i="25" s="1"/>
  <c r="B99" i="5"/>
  <c r="D52" i="25" s="1"/>
  <c r="B41" i="7"/>
  <c r="O56" i="25" s="1"/>
  <c r="B91" i="7"/>
  <c r="O86" i="25" s="1"/>
  <c r="B52" i="7"/>
  <c r="F43" i="25" s="1"/>
  <c r="B114" i="7"/>
  <c r="O87" i="25" s="1"/>
  <c r="B79" i="7"/>
  <c r="F72" i="25" s="1"/>
  <c r="B45" i="7"/>
  <c r="O84" i="25" s="1"/>
  <c r="B38" i="6"/>
  <c r="N35" i="25" s="1"/>
  <c r="B76" i="5"/>
  <c r="D51" i="25" s="1"/>
  <c r="D122" i="25" s="1"/>
  <c r="B18" i="6"/>
  <c r="N55" i="25" s="1"/>
  <c r="B85" i="6"/>
  <c r="N44" i="25" s="1"/>
  <c r="B66" i="6"/>
  <c r="N71" i="25" s="1"/>
  <c r="B102" i="7"/>
  <c r="F73" i="25" s="1"/>
  <c r="B83" i="7"/>
  <c r="O30" i="25" s="1"/>
  <c r="B49" i="6"/>
  <c r="B95" i="5"/>
  <c r="D24" i="25" s="1"/>
  <c r="B30" i="5"/>
  <c r="D49" i="25" s="1"/>
  <c r="B7" i="6"/>
  <c r="E48" i="25" s="1"/>
  <c r="B11" i="5"/>
  <c r="D76" i="25" s="1"/>
  <c r="D119" i="25" s="1"/>
  <c r="B37" i="7"/>
  <c r="O28" i="25" s="1"/>
  <c r="B66" i="5"/>
  <c r="M71" i="25" s="1"/>
  <c r="B64" i="7"/>
  <c r="O57" i="25" s="1"/>
  <c r="B98" i="6"/>
  <c r="E45" i="25" s="1"/>
  <c r="B101" i="7"/>
  <c r="F66" i="25" s="1"/>
  <c r="B51" i="7"/>
  <c r="F36" i="25" s="1"/>
  <c r="B40" i="7"/>
  <c r="O49" i="25" s="1"/>
  <c r="B45" i="5"/>
  <c r="M84" i="25" s="1"/>
  <c r="B37" i="5"/>
  <c r="M28" i="25" s="1"/>
  <c r="B109" i="7"/>
  <c r="O52" i="25" s="1"/>
  <c r="B36" i="7"/>
  <c r="O21" i="25" s="1"/>
  <c r="B28" i="7"/>
  <c r="F35" i="25" s="1"/>
  <c r="B102" i="5"/>
  <c r="D73" i="25" s="1"/>
  <c r="B68" i="5"/>
  <c r="M85" i="25" s="1"/>
  <c r="B3" i="6"/>
  <c r="B110" i="5"/>
  <c r="M59" i="25" s="1"/>
  <c r="B90" i="7"/>
  <c r="O79" i="25" s="1"/>
  <c r="B102" i="6"/>
  <c r="E73" i="25" s="1"/>
  <c r="O22" i="25"/>
  <c r="B97" i="5"/>
  <c r="D38" i="25" s="1"/>
  <c r="B22" i="6"/>
  <c r="N83" i="25" s="1"/>
  <c r="B107" i="7"/>
  <c r="O38" i="25" s="1"/>
  <c r="B31" i="5"/>
  <c r="D56" i="25" s="1"/>
  <c r="B26" i="5"/>
  <c r="D21" i="25" s="1"/>
  <c r="D120" i="25" s="1"/>
  <c r="B65" i="7"/>
  <c r="O64" i="25" s="1"/>
  <c r="B81" i="5"/>
  <c r="D86" i="25" s="1"/>
  <c r="B96" i="5"/>
  <c r="D31" i="25" s="1"/>
  <c r="B104" i="5"/>
  <c r="D87" i="25" s="1"/>
  <c r="B30" i="7"/>
  <c r="F49" i="25" s="1"/>
  <c r="B53" i="7"/>
  <c r="F50" i="25" s="1"/>
  <c r="B14" i="7"/>
  <c r="O27" i="25" s="1"/>
  <c r="O123" i="7"/>
  <c r="S139" i="7"/>
  <c r="S123" i="7"/>
  <c r="C123" i="7"/>
  <c r="B21" i="7"/>
  <c r="O76" i="25" s="1"/>
  <c r="Y18" i="4"/>
  <c r="Z18" i="4" s="1"/>
  <c r="AA18" i="4" s="1"/>
  <c r="F122" i="25" l="1"/>
  <c r="E22" i="25"/>
  <c r="E21" i="25"/>
  <c r="E123" i="25"/>
  <c r="F123" i="25"/>
  <c r="E122" i="25"/>
  <c r="F121" i="25"/>
  <c r="D121" i="25"/>
  <c r="E119" i="25"/>
  <c r="D123" i="25"/>
  <c r="F63" i="25"/>
  <c r="C121" i="25"/>
  <c r="F70" i="25"/>
  <c r="P128" i="7"/>
  <c r="G127" i="7"/>
  <c r="S127" i="7"/>
  <c r="G139" i="7"/>
  <c r="C127" i="7"/>
  <c r="G123" i="7"/>
  <c r="C125" i="7"/>
  <c r="C135" i="7"/>
  <c r="O127" i="7"/>
  <c r="S125" i="7"/>
  <c r="C139" i="7"/>
  <c r="E128" i="7"/>
  <c r="G135" i="7"/>
  <c r="O135" i="7"/>
  <c r="R138" i="7"/>
  <c r="P139" i="7"/>
  <c r="S136" i="7"/>
  <c r="P136" i="7"/>
  <c r="G129" i="7"/>
  <c r="C136" i="7"/>
  <c r="P123" i="7"/>
  <c r="I134" i="7"/>
  <c r="O139" i="7"/>
  <c r="D139" i="7"/>
  <c r="S135" i="7"/>
  <c r="D125" i="7"/>
  <c r="D127" i="7"/>
  <c r="G128" i="7"/>
  <c r="I139" i="7"/>
  <c r="O124" i="7"/>
  <c r="M126" i="7"/>
  <c r="B124" i="7"/>
  <c r="I123" i="7"/>
  <c r="S129" i="7"/>
  <c r="I124" i="7"/>
  <c r="I127" i="7"/>
  <c r="O129" i="7"/>
  <c r="E129" i="7"/>
  <c r="I129" i="7"/>
  <c r="I131" i="7"/>
  <c r="U141" i="7"/>
  <c r="C129" i="7"/>
  <c r="I135" i="7"/>
  <c r="I128" i="7"/>
  <c r="H127" i="7"/>
  <c r="H123" i="7"/>
  <c r="E123" i="7"/>
  <c r="H125" i="7"/>
  <c r="H128" i="7"/>
  <c r="H134" i="7"/>
  <c r="U131" i="7"/>
  <c r="H135" i="7"/>
  <c r="I125" i="7"/>
  <c r="H129" i="7"/>
  <c r="G141" i="7"/>
  <c r="D128" i="7"/>
  <c r="O128" i="7"/>
  <c r="H139" i="7"/>
  <c r="M128" i="7"/>
  <c r="D122" i="7"/>
  <c r="E139" i="7"/>
  <c r="E124" i="7"/>
  <c r="C141" i="7"/>
  <c r="G125" i="7"/>
  <c r="D124" i="7"/>
  <c r="C128" i="7"/>
  <c r="S128" i="7"/>
  <c r="E134" i="7"/>
  <c r="H124" i="7"/>
  <c r="S141" i="7"/>
  <c r="S124" i="7"/>
  <c r="D123" i="7"/>
  <c r="E125" i="7"/>
  <c r="O125" i="7"/>
  <c r="P124" i="7"/>
  <c r="E135" i="7"/>
  <c r="H141" i="7"/>
  <c r="C124" i="7"/>
  <c r="D129" i="7"/>
  <c r="E127" i="7"/>
  <c r="F124" i="7"/>
  <c r="D135" i="7"/>
  <c r="G124" i="7"/>
  <c r="K138" i="7"/>
  <c r="U138" i="7"/>
  <c r="E131" i="7"/>
  <c r="F141" i="7"/>
  <c r="L139" i="7"/>
  <c r="M123" i="7"/>
  <c r="G131" i="7"/>
  <c r="U128" i="7"/>
  <c r="B135" i="7"/>
  <c r="L131" i="7"/>
  <c r="R124" i="7"/>
  <c r="L125" i="7"/>
  <c r="E141" i="7"/>
  <c r="U139" i="7"/>
  <c r="U136" i="7"/>
  <c r="U125" i="7"/>
  <c r="D141" i="7"/>
  <c r="I141" i="7"/>
  <c r="B128" i="7"/>
  <c r="K139" i="7"/>
  <c r="F135" i="7"/>
  <c r="F123" i="7"/>
  <c r="B123" i="7"/>
  <c r="R123" i="7"/>
  <c r="N141" i="7"/>
  <c r="U135" i="7"/>
  <c r="U124" i="7"/>
  <c r="O141" i="7"/>
  <c r="B130" i="7"/>
  <c r="O138" i="7"/>
  <c r="G138" i="7"/>
  <c r="J132" i="7"/>
  <c r="U127" i="7"/>
  <c r="K141" i="7"/>
  <c r="U123" i="7"/>
  <c r="U129" i="7"/>
  <c r="L129" i="7"/>
  <c r="L132" i="7"/>
  <c r="S126" i="7"/>
  <c r="D138" i="7"/>
  <c r="R132" i="7"/>
  <c r="R129" i="7"/>
  <c r="C138" i="7"/>
  <c r="R139" i="7"/>
  <c r="C131" i="7"/>
  <c r="S131" i="7"/>
  <c r="E132" i="7"/>
  <c r="E138" i="7"/>
  <c r="L133" i="7"/>
  <c r="R135" i="7"/>
  <c r="K123" i="7"/>
  <c r="L123" i="7"/>
  <c r="L136" i="7"/>
  <c r="K129" i="7"/>
  <c r="I138" i="7"/>
  <c r="D131" i="7"/>
  <c r="K127" i="7"/>
  <c r="R126" i="7"/>
  <c r="D132" i="7"/>
  <c r="G126" i="7"/>
  <c r="F129" i="7"/>
  <c r="L126" i="7"/>
  <c r="F125" i="7"/>
  <c r="H126" i="7"/>
  <c r="O132" i="7"/>
  <c r="L135" i="7"/>
  <c r="P129" i="7"/>
  <c r="M125" i="7"/>
  <c r="P138" i="7"/>
  <c r="R127" i="7"/>
  <c r="R125" i="7"/>
  <c r="H138" i="7"/>
  <c r="S132" i="7"/>
  <c r="E136" i="7"/>
  <c r="H136" i="7"/>
  <c r="P132" i="7"/>
  <c r="M131" i="7"/>
  <c r="G136" i="7"/>
  <c r="K136" i="7"/>
  <c r="C132" i="7"/>
  <c r="F126" i="7"/>
  <c r="F139" i="7"/>
  <c r="P131" i="7"/>
  <c r="K131" i="7"/>
  <c r="K128" i="7"/>
  <c r="M129" i="7"/>
  <c r="D136" i="7"/>
  <c r="F138" i="7"/>
  <c r="F136" i="7"/>
  <c r="K126" i="7"/>
  <c r="F132" i="7"/>
  <c r="O136" i="7"/>
  <c r="L124" i="7"/>
  <c r="L128" i="7"/>
  <c r="R131" i="7"/>
  <c r="K125" i="7"/>
  <c r="H132" i="7"/>
  <c r="G132" i="7"/>
  <c r="I132" i="7"/>
  <c r="D126" i="7"/>
  <c r="N132" i="7"/>
  <c r="U126" i="7"/>
  <c r="R128" i="7"/>
  <c r="S138" i="7"/>
  <c r="L138" i="7"/>
  <c r="R136" i="7"/>
  <c r="R141" i="7"/>
  <c r="E126" i="7"/>
  <c r="P127" i="7"/>
  <c r="L127" i="7"/>
  <c r="P141" i="7"/>
  <c r="I136" i="7"/>
  <c r="L141" i="7"/>
  <c r="U132" i="7"/>
  <c r="K132" i="7"/>
  <c r="I126" i="7"/>
  <c r="K124" i="7"/>
  <c r="K135" i="7"/>
  <c r="H131" i="7"/>
  <c r="O126" i="7"/>
  <c r="F128" i="7"/>
  <c r="P126" i="7"/>
  <c r="F131" i="7"/>
  <c r="C126" i="7"/>
  <c r="F127" i="7"/>
  <c r="O131" i="7"/>
  <c r="P135" i="7"/>
  <c r="P125" i="7"/>
  <c r="J138" i="7"/>
  <c r="J134" i="7"/>
  <c r="N128" i="7"/>
  <c r="L122" i="7"/>
  <c r="B136" i="7"/>
  <c r="B139" i="7"/>
  <c r="F122" i="7"/>
  <c r="K122" i="7"/>
  <c r="B126" i="7"/>
  <c r="B125" i="7"/>
  <c r="B129" i="7"/>
  <c r="B127" i="7"/>
  <c r="R134" i="7"/>
  <c r="J141" i="7"/>
  <c r="C130" i="7"/>
  <c r="N126" i="7"/>
  <c r="B132" i="7"/>
  <c r="H122" i="7"/>
  <c r="B131" i="7"/>
  <c r="S122" i="7"/>
  <c r="P122" i="7"/>
  <c r="N130" i="7"/>
  <c r="I122" i="7"/>
  <c r="O122" i="7"/>
  <c r="R122" i="7"/>
  <c r="J125" i="7"/>
  <c r="J122" i="7"/>
  <c r="E122" i="7"/>
  <c r="C134" i="7"/>
  <c r="U122" i="7"/>
  <c r="B122" i="7"/>
  <c r="G122" i="7"/>
  <c r="B138" i="7"/>
  <c r="C122" i="7"/>
  <c r="B141" i="7"/>
  <c r="N134" i="7"/>
  <c r="U134" i="7"/>
  <c r="J139" i="7"/>
  <c r="J124" i="7"/>
  <c r="P130" i="7"/>
  <c r="J123" i="7"/>
  <c r="J128" i="7"/>
  <c r="J133" i="7"/>
  <c r="N125" i="7"/>
  <c r="P134" i="7"/>
  <c r="N122" i="7"/>
  <c r="N131" i="7"/>
  <c r="N127" i="7"/>
  <c r="D134" i="7"/>
  <c r="U130" i="7"/>
  <c r="O134" i="7"/>
  <c r="J131" i="7"/>
  <c r="N133" i="7"/>
  <c r="R130" i="7"/>
  <c r="G130" i="7"/>
  <c r="S130" i="7"/>
  <c r="L130" i="7"/>
  <c r="J135" i="7"/>
  <c r="H130" i="7"/>
  <c r="N123" i="7"/>
  <c r="S134" i="7"/>
  <c r="L134" i="7"/>
  <c r="N138" i="7"/>
  <c r="N124" i="7"/>
  <c r="J136" i="7"/>
  <c r="J127" i="7"/>
  <c r="B134" i="7"/>
  <c r="N139" i="7"/>
  <c r="J129" i="7"/>
  <c r="N129" i="7"/>
  <c r="F134" i="7"/>
  <c r="D130" i="7"/>
  <c r="K130" i="7"/>
  <c r="J130" i="7"/>
  <c r="E130" i="7"/>
  <c r="G134" i="7"/>
  <c r="N135" i="7"/>
  <c r="K134" i="7"/>
  <c r="N136" i="7"/>
  <c r="O130" i="7"/>
  <c r="J126" i="7"/>
  <c r="I130" i="7"/>
  <c r="F130" i="7"/>
  <c r="K133" i="7"/>
  <c r="M135" i="7"/>
  <c r="M122" i="7"/>
  <c r="M133" i="7"/>
  <c r="B133" i="7"/>
  <c r="P133" i="7"/>
  <c r="M134" i="7"/>
  <c r="C133" i="7"/>
  <c r="M136" i="7"/>
  <c r="D133" i="7"/>
  <c r="M141" i="7"/>
  <c r="E133" i="7"/>
  <c r="M138" i="7"/>
  <c r="M127" i="7"/>
  <c r="H133" i="7"/>
  <c r="O133" i="7"/>
  <c r="M124" i="7"/>
  <c r="F133" i="7"/>
  <c r="U133" i="7"/>
  <c r="S133" i="7"/>
  <c r="R133" i="7"/>
  <c r="I133" i="7"/>
  <c r="G133" i="7"/>
  <c r="M130" i="7"/>
  <c r="M132" i="7"/>
  <c r="M139" i="7"/>
  <c r="T141" i="7"/>
  <c r="T140" i="7"/>
  <c r="T139" i="7"/>
  <c r="T138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F140" i="7"/>
  <c r="J140" i="7"/>
  <c r="S140" i="7"/>
  <c r="P140" i="7"/>
  <c r="G140" i="7"/>
  <c r="M140" i="7"/>
  <c r="B140" i="7"/>
  <c r="D140" i="7"/>
  <c r="N140" i="7"/>
  <c r="O140" i="7"/>
  <c r="U140" i="7"/>
  <c r="R140" i="7"/>
  <c r="H140" i="7"/>
  <c r="E140" i="7"/>
  <c r="C140" i="7"/>
  <c r="K140" i="7"/>
  <c r="I140" i="7"/>
  <c r="L140" i="7"/>
  <c r="B18" i="7"/>
  <c r="O55" i="25" s="1"/>
  <c r="E121" i="25" l="1"/>
  <c r="E120" i="25"/>
  <c r="F119" i="25"/>
  <c r="F120" i="25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F137" i="7"/>
  <c r="D137" i="7"/>
  <c r="O137" i="7"/>
  <c r="U137" i="7"/>
  <c r="H137" i="7"/>
  <c r="J137" i="7"/>
  <c r="E137" i="7"/>
  <c r="N137" i="7"/>
  <c r="C137" i="7"/>
  <c r="K137" i="7"/>
  <c r="L137" i="7"/>
  <c r="I137" i="7"/>
  <c r="G137" i="7"/>
  <c r="B137" i="7"/>
  <c r="S137" i="7"/>
  <c r="M137" i="7"/>
  <c r="R137" i="7"/>
  <c r="P137" i="7"/>
  <c r="T137" i="7"/>
  <c r="D116" i="6" l="1"/>
  <c r="B116" i="6"/>
  <c r="D116" i="5"/>
  <c r="B116" i="5"/>
  <c r="BR184" i="4" l="1"/>
  <c r="N141" i="5"/>
  <c r="N137" i="5"/>
  <c r="N133" i="5"/>
  <c r="N129" i="5"/>
  <c r="N125" i="5"/>
  <c r="Q141" i="5"/>
  <c r="Q137" i="5"/>
  <c r="Q132" i="5"/>
  <c r="Q133" i="5"/>
  <c r="Q125" i="5"/>
  <c r="P141" i="5"/>
  <c r="P137" i="5"/>
  <c r="P127" i="5"/>
  <c r="P132" i="5"/>
  <c r="P133" i="5"/>
  <c r="K141" i="5"/>
  <c r="K137" i="5"/>
  <c r="K133" i="5"/>
  <c r="K129" i="5"/>
  <c r="K125" i="5"/>
  <c r="M141" i="5"/>
  <c r="M137" i="5"/>
  <c r="M131" i="5"/>
  <c r="M134" i="5"/>
  <c r="M126" i="5"/>
  <c r="L141" i="5"/>
  <c r="L137" i="5"/>
  <c r="L126" i="5"/>
  <c r="L131" i="5"/>
  <c r="L134" i="5"/>
  <c r="H141" i="5"/>
  <c r="H137" i="5"/>
  <c r="H129" i="5"/>
  <c r="H132" i="5"/>
  <c r="H127" i="5"/>
  <c r="D141" i="5"/>
  <c r="D137" i="5"/>
  <c r="D130" i="5"/>
  <c r="D129" i="5"/>
  <c r="D128" i="5"/>
  <c r="I141" i="5"/>
  <c r="I137" i="5"/>
  <c r="I132" i="5"/>
  <c r="I133" i="5"/>
  <c r="I125" i="5"/>
  <c r="S141" i="5"/>
  <c r="S137" i="5"/>
  <c r="S133" i="5"/>
  <c r="S129" i="5"/>
  <c r="S125" i="5"/>
  <c r="R141" i="5"/>
  <c r="R137" i="5"/>
  <c r="R133" i="5"/>
  <c r="R129" i="5"/>
  <c r="R125" i="5"/>
  <c r="J141" i="5"/>
  <c r="J137" i="5"/>
  <c r="J133" i="5"/>
  <c r="J129" i="5"/>
  <c r="J125" i="5"/>
  <c r="O141" i="5"/>
  <c r="O137" i="5"/>
  <c r="O133" i="5"/>
  <c r="O129" i="5"/>
  <c r="O125" i="5"/>
  <c r="G141" i="5"/>
  <c r="G137" i="5"/>
  <c r="G133" i="5"/>
  <c r="G129" i="5"/>
  <c r="G125" i="5"/>
  <c r="E141" i="5"/>
  <c r="E137" i="5"/>
  <c r="E131" i="5"/>
  <c r="E134" i="5"/>
  <c r="E126" i="5"/>
  <c r="B141" i="5"/>
  <c r="B137" i="5"/>
  <c r="B133" i="5"/>
  <c r="B129" i="5"/>
  <c r="B125" i="5"/>
  <c r="T141" i="5"/>
  <c r="T137" i="5"/>
  <c r="T132" i="5"/>
  <c r="T122" i="5"/>
  <c r="T127" i="5"/>
  <c r="U141" i="5"/>
  <c r="N140" i="5"/>
  <c r="N136" i="5"/>
  <c r="N132" i="5"/>
  <c r="N128" i="5"/>
  <c r="N124" i="5"/>
  <c r="Q140" i="5"/>
  <c r="Q136" i="5"/>
  <c r="Q130" i="5"/>
  <c r="Q131" i="5"/>
  <c r="Q124" i="5"/>
  <c r="P140" i="5"/>
  <c r="P136" i="5"/>
  <c r="P125" i="5"/>
  <c r="P130" i="5"/>
  <c r="P129" i="5"/>
  <c r="K140" i="5"/>
  <c r="K136" i="5"/>
  <c r="K132" i="5"/>
  <c r="K128" i="5"/>
  <c r="K124" i="5"/>
  <c r="M140" i="5"/>
  <c r="M136" i="5"/>
  <c r="M129" i="5"/>
  <c r="M132" i="5"/>
  <c r="M124" i="5"/>
  <c r="L140" i="5"/>
  <c r="L136" i="5"/>
  <c r="L124" i="5"/>
  <c r="L129" i="5"/>
  <c r="L132" i="5"/>
  <c r="H140" i="5"/>
  <c r="H136" i="5"/>
  <c r="H123" i="5"/>
  <c r="H130" i="5"/>
  <c r="H125" i="5"/>
  <c r="D140" i="5"/>
  <c r="D136" i="5"/>
  <c r="D124" i="5"/>
  <c r="D127" i="5"/>
  <c r="D126" i="5"/>
  <c r="I140" i="5"/>
  <c r="I136" i="5"/>
  <c r="I130" i="5"/>
  <c r="I131" i="5"/>
  <c r="I124" i="5"/>
  <c r="S140" i="5"/>
  <c r="S136" i="5"/>
  <c r="S132" i="5"/>
  <c r="S128" i="5"/>
  <c r="S124" i="5"/>
  <c r="R140" i="5"/>
  <c r="R136" i="5"/>
  <c r="R132" i="5"/>
  <c r="R128" i="5"/>
  <c r="R124" i="5"/>
  <c r="J140" i="5"/>
  <c r="J136" i="5"/>
  <c r="J132" i="5"/>
  <c r="J128" i="5"/>
  <c r="J124" i="5"/>
  <c r="O140" i="5"/>
  <c r="O136" i="5"/>
  <c r="O132" i="5"/>
  <c r="O128" i="5"/>
  <c r="O124" i="5"/>
  <c r="G140" i="5"/>
  <c r="G136" i="5"/>
  <c r="G132" i="5"/>
  <c r="G128" i="5"/>
  <c r="G124" i="5"/>
  <c r="E140" i="5"/>
  <c r="E136" i="5"/>
  <c r="E129" i="5"/>
  <c r="E132" i="5"/>
  <c r="E124" i="5"/>
  <c r="B140" i="5"/>
  <c r="B136" i="5"/>
  <c r="B132" i="5"/>
  <c r="B128" i="5"/>
  <c r="B124" i="5"/>
  <c r="T140" i="5"/>
  <c r="T136" i="5"/>
  <c r="T130" i="5"/>
  <c r="T133" i="5"/>
  <c r="T125" i="5"/>
  <c r="U140" i="5"/>
  <c r="N139" i="5"/>
  <c r="N135" i="5"/>
  <c r="N131" i="5"/>
  <c r="N127" i="5"/>
  <c r="N123" i="5"/>
  <c r="Q139" i="5"/>
  <c r="Q135" i="5"/>
  <c r="Q128" i="5"/>
  <c r="Q129" i="5"/>
  <c r="Q123" i="5"/>
  <c r="P139" i="5"/>
  <c r="P135" i="5"/>
  <c r="P123" i="5"/>
  <c r="P128" i="5"/>
  <c r="P124" i="5"/>
  <c r="K139" i="5"/>
  <c r="K135" i="5"/>
  <c r="K131" i="5"/>
  <c r="K127" i="5"/>
  <c r="K123" i="5"/>
  <c r="M139" i="5"/>
  <c r="M135" i="5"/>
  <c r="M127" i="5"/>
  <c r="M130" i="5"/>
  <c r="M123" i="5"/>
  <c r="L139" i="5"/>
  <c r="L135" i="5"/>
  <c r="L122" i="5"/>
  <c r="L127" i="5"/>
  <c r="L130" i="5"/>
  <c r="H139" i="5"/>
  <c r="H135" i="5"/>
  <c r="H122" i="5"/>
  <c r="H128" i="5"/>
  <c r="H124" i="5"/>
  <c r="D139" i="5"/>
  <c r="D135" i="5"/>
  <c r="D133" i="5"/>
  <c r="D125" i="5"/>
  <c r="D123" i="5"/>
  <c r="I139" i="5"/>
  <c r="I135" i="5"/>
  <c r="I128" i="5"/>
  <c r="I129" i="5"/>
  <c r="I123" i="5"/>
  <c r="S139" i="5"/>
  <c r="S135" i="5"/>
  <c r="S131" i="5"/>
  <c r="S127" i="5"/>
  <c r="S123" i="5"/>
  <c r="R139" i="5"/>
  <c r="R135" i="5"/>
  <c r="R131" i="5"/>
  <c r="R127" i="5"/>
  <c r="R123" i="5"/>
  <c r="J139" i="5"/>
  <c r="J135" i="5"/>
  <c r="J131" i="5"/>
  <c r="J127" i="5"/>
  <c r="J123" i="5"/>
  <c r="O139" i="5"/>
  <c r="O135" i="5"/>
  <c r="O131" i="5"/>
  <c r="O127" i="5"/>
  <c r="O123" i="5"/>
  <c r="G139" i="5"/>
  <c r="G135" i="5"/>
  <c r="G131" i="5"/>
  <c r="G127" i="5"/>
  <c r="G123" i="5"/>
  <c r="E139" i="5"/>
  <c r="E135" i="5"/>
  <c r="E127" i="5"/>
  <c r="E130" i="5"/>
  <c r="E123" i="5"/>
  <c r="B139" i="5"/>
  <c r="B135" i="5"/>
  <c r="B131" i="5"/>
  <c r="B127" i="5"/>
  <c r="B123" i="5"/>
  <c r="T139" i="5"/>
  <c r="T135" i="5"/>
  <c r="T126" i="5"/>
  <c r="T131" i="5"/>
  <c r="T128" i="5"/>
  <c r="U139" i="5"/>
  <c r="N138" i="5"/>
  <c r="N134" i="5"/>
  <c r="N130" i="5"/>
  <c r="N126" i="5"/>
  <c r="N122" i="5"/>
  <c r="Q138" i="5"/>
  <c r="Q134" i="5"/>
  <c r="Q126" i="5"/>
  <c r="Q127" i="5"/>
  <c r="Q122" i="5"/>
  <c r="P138" i="5"/>
  <c r="P131" i="5"/>
  <c r="P134" i="5"/>
  <c r="P126" i="5"/>
  <c r="P122" i="5"/>
  <c r="K138" i="5"/>
  <c r="K134" i="5"/>
  <c r="K130" i="5"/>
  <c r="K126" i="5"/>
  <c r="K122" i="5"/>
  <c r="M138" i="5"/>
  <c r="M133" i="5"/>
  <c r="M125" i="5"/>
  <c r="M128" i="5"/>
  <c r="M122" i="5"/>
  <c r="L138" i="5"/>
  <c r="L128" i="5"/>
  <c r="L133" i="5"/>
  <c r="L125" i="5"/>
  <c r="L123" i="5"/>
  <c r="H138" i="5"/>
  <c r="H133" i="5"/>
  <c r="H134" i="5"/>
  <c r="H126" i="5"/>
  <c r="H131" i="5"/>
  <c r="D138" i="5"/>
  <c r="D134" i="5"/>
  <c r="D131" i="5"/>
  <c r="D132" i="5"/>
  <c r="D122" i="5"/>
  <c r="I138" i="5"/>
  <c r="I134" i="5"/>
  <c r="I126" i="5"/>
  <c r="I127" i="5"/>
  <c r="I122" i="5"/>
  <c r="S138" i="5"/>
  <c r="S134" i="5"/>
  <c r="S130" i="5"/>
  <c r="S126" i="5"/>
  <c r="S122" i="5"/>
  <c r="R138" i="5"/>
  <c r="R134" i="5"/>
  <c r="R130" i="5"/>
  <c r="R126" i="5"/>
  <c r="R122" i="5"/>
  <c r="J138" i="5"/>
  <c r="J134" i="5"/>
  <c r="J130" i="5"/>
  <c r="J126" i="5"/>
  <c r="J122" i="5"/>
  <c r="O138" i="5"/>
  <c r="O134" i="5"/>
  <c r="O130" i="5"/>
  <c r="O126" i="5"/>
  <c r="O122" i="5"/>
  <c r="G138" i="5"/>
  <c r="G134" i="5"/>
  <c r="G130" i="5"/>
  <c r="G126" i="5"/>
  <c r="G122" i="5"/>
  <c r="E138" i="5"/>
  <c r="E133" i="5"/>
  <c r="E125" i="5"/>
  <c r="E128" i="5"/>
  <c r="E122" i="5"/>
  <c r="B138" i="5"/>
  <c r="B134" i="5"/>
  <c r="B130" i="5"/>
  <c r="B126" i="5"/>
  <c r="B122" i="5"/>
  <c r="T138" i="5"/>
  <c r="T134" i="5"/>
  <c r="T124" i="5"/>
  <c r="T129" i="5"/>
  <c r="T123" i="5"/>
  <c r="U138" i="5"/>
  <c r="U134" i="5"/>
  <c r="U127" i="5"/>
  <c r="U128" i="5"/>
  <c r="U122" i="5"/>
  <c r="F138" i="5"/>
  <c r="F134" i="5"/>
  <c r="F130" i="5"/>
  <c r="F126" i="5"/>
  <c r="F122" i="5"/>
  <c r="C138" i="5"/>
  <c r="C134" i="5"/>
  <c r="C130" i="5"/>
  <c r="C126" i="5"/>
  <c r="C122" i="5"/>
  <c r="U137" i="5"/>
  <c r="U133" i="5"/>
  <c r="U125" i="5"/>
  <c r="U126" i="5"/>
  <c r="F141" i="5"/>
  <c r="F137" i="5"/>
  <c r="F133" i="5"/>
  <c r="F129" i="5"/>
  <c r="F125" i="5"/>
  <c r="C141" i="5"/>
  <c r="C137" i="5"/>
  <c r="C133" i="5"/>
  <c r="C129" i="5"/>
  <c r="C125" i="5"/>
  <c r="U136" i="5"/>
  <c r="U131" i="5"/>
  <c r="U132" i="5"/>
  <c r="U124" i="5"/>
  <c r="F140" i="5"/>
  <c r="F136" i="5"/>
  <c r="F132" i="5"/>
  <c r="F128" i="5"/>
  <c r="F124" i="5"/>
  <c r="C140" i="5"/>
  <c r="C136" i="5"/>
  <c r="C132" i="5"/>
  <c r="C128" i="5"/>
  <c r="C124" i="5"/>
  <c r="U135" i="5"/>
  <c r="U129" i="5"/>
  <c r="U130" i="5"/>
  <c r="U123" i="5"/>
  <c r="F139" i="5"/>
  <c r="F135" i="5"/>
  <c r="F131" i="5"/>
  <c r="F127" i="5"/>
  <c r="F123" i="5"/>
  <c r="C139" i="5"/>
  <c r="C135" i="5"/>
  <c r="C131" i="5"/>
  <c r="C127" i="5"/>
  <c r="C123" i="5"/>
  <c r="D124" i="6"/>
  <c r="F140" i="6"/>
  <c r="L123" i="6"/>
  <c r="M124" i="6"/>
  <c r="H124" i="6"/>
  <c r="T123" i="6"/>
  <c r="K141" i="6"/>
  <c r="K137" i="6"/>
  <c r="K133" i="6"/>
  <c r="K129" i="6"/>
  <c r="K125" i="6"/>
  <c r="N128" i="6"/>
  <c r="R131" i="6"/>
  <c r="R135" i="6"/>
  <c r="R139" i="6"/>
  <c r="H122" i="6"/>
  <c r="N125" i="6"/>
  <c r="N131" i="6"/>
  <c r="B138" i="6"/>
  <c r="G139" i="6"/>
  <c r="G135" i="6"/>
  <c r="G131" i="6"/>
  <c r="G127" i="6"/>
  <c r="S140" i="6"/>
  <c r="S136" i="6"/>
  <c r="S132" i="6"/>
  <c r="S128" i="6"/>
  <c r="E122" i="6"/>
  <c r="F138" i="6"/>
  <c r="D138" i="6"/>
  <c r="D134" i="6"/>
  <c r="D130" i="6"/>
  <c r="D126" i="6"/>
  <c r="L138" i="6"/>
  <c r="L134" i="6"/>
  <c r="L130" i="6"/>
  <c r="L126" i="6"/>
  <c r="T138" i="6"/>
  <c r="T134" i="6"/>
  <c r="T130" i="6"/>
  <c r="T126" i="6"/>
  <c r="N122" i="6"/>
  <c r="J123" i="6"/>
  <c r="F124" i="6"/>
  <c r="B125" i="6"/>
  <c r="F127" i="6"/>
  <c r="J130" i="6"/>
  <c r="N133" i="6"/>
  <c r="R136" i="6"/>
  <c r="B140" i="6"/>
  <c r="B126" i="6"/>
  <c r="J132" i="6"/>
  <c r="R138" i="6"/>
  <c r="C139" i="6"/>
  <c r="C135" i="6"/>
  <c r="C131" i="6"/>
  <c r="C127" i="6"/>
  <c r="O140" i="6"/>
  <c r="O136" i="6"/>
  <c r="O132" i="6"/>
  <c r="O128" i="6"/>
  <c r="I122" i="6"/>
  <c r="U123" i="6"/>
  <c r="H139" i="6"/>
  <c r="H135" i="6"/>
  <c r="H131" i="6"/>
  <c r="H127" i="6"/>
  <c r="P139" i="6"/>
  <c r="P135" i="6"/>
  <c r="P131" i="6"/>
  <c r="P127" i="6"/>
  <c r="E139" i="6"/>
  <c r="E135" i="6"/>
  <c r="E131" i="6"/>
  <c r="E127" i="6"/>
  <c r="I140" i="6"/>
  <c r="I136" i="6"/>
  <c r="I132" i="6"/>
  <c r="I128" i="6"/>
  <c r="M141" i="6"/>
  <c r="M137" i="6"/>
  <c r="M133" i="6"/>
  <c r="M129" i="6"/>
  <c r="M125" i="6"/>
  <c r="Q138" i="6"/>
  <c r="Q134" i="6"/>
  <c r="Q130" i="6"/>
  <c r="Q126" i="6"/>
  <c r="U139" i="6"/>
  <c r="U135" i="6"/>
  <c r="U131" i="6"/>
  <c r="U127" i="6"/>
  <c r="G122" i="6"/>
  <c r="C123" i="6"/>
  <c r="S123" i="6"/>
  <c r="O124" i="6"/>
  <c r="T125" i="6"/>
  <c r="B129" i="6"/>
  <c r="F132" i="6"/>
  <c r="J135" i="6"/>
  <c r="N138" i="6"/>
  <c r="T124" i="6"/>
  <c r="Q124" i="6"/>
  <c r="L124" i="6"/>
  <c r="K136" i="6"/>
  <c r="K128" i="6"/>
  <c r="J129" i="6"/>
  <c r="N136" i="6"/>
  <c r="L122" i="6"/>
  <c r="F133" i="6"/>
  <c r="G138" i="6"/>
  <c r="G130" i="6"/>
  <c r="S139" i="6"/>
  <c r="S131" i="6"/>
  <c r="M122" i="6"/>
  <c r="D137" i="6"/>
  <c r="D129" i="6"/>
  <c r="L137" i="6"/>
  <c r="L129" i="6"/>
  <c r="T137" i="6"/>
  <c r="B122" i="6"/>
  <c r="N123" i="6"/>
  <c r="J125" i="6"/>
  <c r="F131" i="6"/>
  <c r="N137" i="6"/>
  <c r="N127" i="6"/>
  <c r="N139" i="6"/>
  <c r="C134" i="6"/>
  <c r="C126" i="6"/>
  <c r="O135" i="6"/>
  <c r="O127" i="6"/>
  <c r="B135" i="6"/>
  <c r="H134" i="6"/>
  <c r="H126" i="6"/>
  <c r="P130" i="6"/>
  <c r="E138" i="6"/>
  <c r="E130" i="6"/>
  <c r="I139" i="6"/>
  <c r="I127" i="6"/>
  <c r="M136" i="6"/>
  <c r="M128" i="6"/>
  <c r="Q137" i="6"/>
  <c r="Q129" i="6"/>
  <c r="U138" i="6"/>
  <c r="U130" i="6"/>
  <c r="G123" i="6"/>
  <c r="N126" i="6"/>
  <c r="B133" i="6"/>
  <c r="H123" i="6"/>
  <c r="I124" i="6"/>
  <c r="J140" i="6"/>
  <c r="K130" i="6"/>
  <c r="R127" i="6"/>
  <c r="F134" i="6"/>
  <c r="D122" i="6"/>
  <c r="T122" i="6"/>
  <c r="J136" i="6"/>
  <c r="G136" i="6"/>
  <c r="G132" i="6"/>
  <c r="S141" i="6"/>
  <c r="S129" i="6"/>
  <c r="I123" i="6"/>
  <c r="D135" i="6"/>
  <c r="D127" i="6"/>
  <c r="L135" i="6"/>
  <c r="T139" i="6"/>
  <c r="T127" i="6"/>
  <c r="F123" i="6"/>
  <c r="R124" i="6"/>
  <c r="N129" i="6"/>
  <c r="B136" i="6"/>
  <c r="F125" i="6"/>
  <c r="F137" i="6"/>
  <c r="C136" i="6"/>
  <c r="O141" i="6"/>
  <c r="O133" i="6"/>
  <c r="O125" i="6"/>
  <c r="H140" i="6"/>
  <c r="H132" i="6"/>
  <c r="P140" i="6"/>
  <c r="P132" i="6"/>
  <c r="E140" i="6"/>
  <c r="E128" i="6"/>
  <c r="I137" i="6"/>
  <c r="I129" i="6"/>
  <c r="M138" i="6"/>
  <c r="M130" i="6"/>
  <c r="Q139" i="6"/>
  <c r="Q135" i="6"/>
  <c r="Q131" i="6"/>
  <c r="Q127" i="6"/>
  <c r="U140" i="6"/>
  <c r="U136" i="6"/>
  <c r="U132" i="6"/>
  <c r="U128" i="6"/>
  <c r="C122" i="6"/>
  <c r="S122" i="6"/>
  <c r="O123" i="6"/>
  <c r="K124" i="6"/>
  <c r="L125" i="6"/>
  <c r="F128" i="6"/>
  <c r="J131" i="6"/>
  <c r="N134" i="6"/>
  <c r="R137" i="6"/>
  <c r="Q123" i="6"/>
  <c r="P124" i="6"/>
  <c r="K140" i="6"/>
  <c r="K132" i="6"/>
  <c r="F126" i="6"/>
  <c r="N132" i="6"/>
  <c r="N140" i="6"/>
  <c r="R126" i="6"/>
  <c r="F141" i="6"/>
  <c r="G134" i="6"/>
  <c r="G126" i="6"/>
  <c r="S135" i="6"/>
  <c r="S127" i="6"/>
  <c r="D141" i="6"/>
  <c r="D133" i="6"/>
  <c r="L141" i="6"/>
  <c r="L133" i="6"/>
  <c r="T141" i="6"/>
  <c r="T133" i="6"/>
  <c r="T129" i="6"/>
  <c r="R122" i="6"/>
  <c r="J124" i="6"/>
  <c r="B128" i="6"/>
  <c r="J134" i="6"/>
  <c r="R140" i="6"/>
  <c r="B134" i="6"/>
  <c r="C138" i="6"/>
  <c r="C130" i="6"/>
  <c r="O139" i="6"/>
  <c r="O131" i="6"/>
  <c r="Q122" i="6"/>
  <c r="H138" i="6"/>
  <c r="H130" i="6"/>
  <c r="P138" i="6"/>
  <c r="P134" i="6"/>
  <c r="P126" i="6"/>
  <c r="E134" i="6"/>
  <c r="E126" i="6"/>
  <c r="I135" i="6"/>
  <c r="I131" i="6"/>
  <c r="M140" i="6"/>
  <c r="M132" i="6"/>
  <c r="Q141" i="6"/>
  <c r="Q133" i="6"/>
  <c r="Q125" i="6"/>
  <c r="U134" i="6"/>
  <c r="U126" i="6"/>
  <c r="K122" i="6"/>
  <c r="C124" i="6"/>
  <c r="S124" i="6"/>
  <c r="R129" i="6"/>
  <c r="F136" i="6"/>
  <c r="P125" i="6"/>
  <c r="R141" i="6"/>
  <c r="E124" i="6"/>
  <c r="U124" i="6"/>
  <c r="H125" i="6"/>
  <c r="J139" i="6"/>
  <c r="K139" i="6"/>
  <c r="K135" i="6"/>
  <c r="K131" i="6"/>
  <c r="K127" i="6"/>
  <c r="B127" i="6"/>
  <c r="F130" i="6"/>
  <c r="J133" i="6"/>
  <c r="J137" i="6"/>
  <c r="J141" i="6"/>
  <c r="P122" i="6"/>
  <c r="J128" i="6"/>
  <c r="R134" i="6"/>
  <c r="G141" i="6"/>
  <c r="G137" i="6"/>
  <c r="G133" i="6"/>
  <c r="G129" i="6"/>
  <c r="G125" i="6"/>
  <c r="S138" i="6"/>
  <c r="S134" i="6"/>
  <c r="S130" i="6"/>
  <c r="S126" i="6"/>
  <c r="U122" i="6"/>
  <c r="D140" i="6"/>
  <c r="D136" i="6"/>
  <c r="D132" i="6"/>
  <c r="D128" i="6"/>
  <c r="L140" i="6"/>
  <c r="L136" i="6"/>
  <c r="L132" i="6"/>
  <c r="L128" i="6"/>
  <c r="T140" i="6"/>
  <c r="T136" i="6"/>
  <c r="T132" i="6"/>
  <c r="T128" i="6"/>
  <c r="F122" i="6"/>
  <c r="B123" i="6"/>
  <c r="R123" i="6"/>
  <c r="N124" i="6"/>
  <c r="R125" i="6"/>
  <c r="R128" i="6"/>
  <c r="B132" i="6"/>
  <c r="F135" i="6"/>
  <c r="J138" i="6"/>
  <c r="N141" i="6"/>
  <c r="F129" i="6"/>
  <c r="N135" i="6"/>
  <c r="C141" i="6"/>
  <c r="C137" i="6"/>
  <c r="C133" i="6"/>
  <c r="C129" i="6"/>
  <c r="C125" i="6"/>
  <c r="O138" i="6"/>
  <c r="O134" i="6"/>
  <c r="O130" i="6"/>
  <c r="O126" i="6"/>
  <c r="E123" i="6"/>
  <c r="H141" i="6"/>
  <c r="H137" i="6"/>
  <c r="H133" i="6"/>
  <c r="H129" i="6"/>
  <c r="P141" i="6"/>
  <c r="P137" i="6"/>
  <c r="P133" i="6"/>
  <c r="P129" i="6"/>
  <c r="E141" i="6"/>
  <c r="E137" i="6"/>
  <c r="E133" i="6"/>
  <c r="E129" i="6"/>
  <c r="E125" i="6"/>
  <c r="I138" i="6"/>
  <c r="I134" i="6"/>
  <c r="I130" i="6"/>
  <c r="I126" i="6"/>
  <c r="M139" i="6"/>
  <c r="M135" i="6"/>
  <c r="M131" i="6"/>
  <c r="M127" i="6"/>
  <c r="Q140" i="6"/>
  <c r="Q136" i="6"/>
  <c r="Q132" i="6"/>
  <c r="Q128" i="6"/>
  <c r="U141" i="6"/>
  <c r="U137" i="6"/>
  <c r="U133" i="6"/>
  <c r="U129" i="6"/>
  <c r="U125" i="6"/>
  <c r="O122" i="6"/>
  <c r="K123" i="6"/>
  <c r="G124" i="6"/>
  <c r="D125" i="6"/>
  <c r="J127" i="6"/>
  <c r="N130" i="6"/>
  <c r="R133" i="6"/>
  <c r="B137" i="6"/>
  <c r="B141" i="6"/>
  <c r="P123" i="6"/>
  <c r="D123" i="6"/>
  <c r="K138" i="6"/>
  <c r="K134" i="6"/>
  <c r="K126" i="6"/>
  <c r="B131" i="6"/>
  <c r="B139" i="6"/>
  <c r="B130" i="6"/>
  <c r="G140" i="6"/>
  <c r="G128" i="6"/>
  <c r="S137" i="6"/>
  <c r="S133" i="6"/>
  <c r="S125" i="6"/>
  <c r="D139" i="6"/>
  <c r="D131" i="6"/>
  <c r="L139" i="6"/>
  <c r="L131" i="6"/>
  <c r="L127" i="6"/>
  <c r="T135" i="6"/>
  <c r="T131" i="6"/>
  <c r="J122" i="6"/>
  <c r="B124" i="6"/>
  <c r="J126" i="6"/>
  <c r="R132" i="6"/>
  <c r="F139" i="6"/>
  <c r="R130" i="6"/>
  <c r="C140" i="6"/>
  <c r="C132" i="6"/>
  <c r="C128" i="6"/>
  <c r="O137" i="6"/>
  <c r="O129" i="6"/>
  <c r="M123" i="6"/>
  <c r="H136" i="6"/>
  <c r="H128" i="6"/>
  <c r="P136" i="6"/>
  <c r="P128" i="6"/>
  <c r="E136" i="6"/>
  <c r="E132" i="6"/>
  <c r="I141" i="6"/>
  <c r="I133" i="6"/>
  <c r="I125" i="6"/>
  <c r="M134" i="6"/>
  <c r="M126" i="6"/>
  <c r="F123" i="4"/>
  <c r="F127" i="4"/>
  <c r="F131" i="4"/>
  <c r="F135" i="4"/>
  <c r="F139" i="4"/>
  <c r="E123" i="4"/>
  <c r="E127" i="4"/>
  <c r="E131" i="4"/>
  <c r="E135" i="4"/>
  <c r="E139" i="4"/>
  <c r="D142" i="4"/>
  <c r="D125" i="4"/>
  <c r="D130" i="4"/>
  <c r="D136" i="4"/>
  <c r="D141" i="4"/>
  <c r="C123" i="4"/>
  <c r="C127" i="4"/>
  <c r="C131" i="4"/>
  <c r="C135" i="4"/>
  <c r="C139" i="4"/>
  <c r="F130" i="4"/>
  <c r="D124" i="4"/>
  <c r="D140" i="4"/>
  <c r="C130" i="4"/>
  <c r="C142" i="4"/>
  <c r="F124" i="4"/>
  <c r="F128" i="4"/>
  <c r="F132" i="4"/>
  <c r="F136" i="4"/>
  <c r="F140" i="4"/>
  <c r="E124" i="4"/>
  <c r="E128" i="4"/>
  <c r="E132" i="4"/>
  <c r="E136" i="4"/>
  <c r="E140" i="4"/>
  <c r="D131" i="4"/>
  <c r="D126" i="4"/>
  <c r="D132" i="4"/>
  <c r="D137" i="4"/>
  <c r="D127" i="4"/>
  <c r="C124" i="4"/>
  <c r="C128" i="4"/>
  <c r="C132" i="4"/>
  <c r="C136" i="4"/>
  <c r="C140" i="4"/>
  <c r="F134" i="4"/>
  <c r="E142" i="4"/>
  <c r="D134" i="4"/>
  <c r="C126" i="4"/>
  <c r="C138" i="4"/>
  <c r="F125" i="4"/>
  <c r="F129" i="4"/>
  <c r="F133" i="4"/>
  <c r="F137" i="4"/>
  <c r="F141" i="4"/>
  <c r="E125" i="4"/>
  <c r="E129" i="4"/>
  <c r="E133" i="4"/>
  <c r="E137" i="4"/>
  <c r="E141" i="4"/>
  <c r="D135" i="4"/>
  <c r="D128" i="4"/>
  <c r="D133" i="4"/>
  <c r="D138" i="4"/>
  <c r="D139" i="4"/>
  <c r="C125" i="4"/>
  <c r="C129" i="4"/>
  <c r="C133" i="4"/>
  <c r="C137" i="4"/>
  <c r="C141" i="4"/>
  <c r="F126" i="4"/>
  <c r="F138" i="4"/>
  <c r="F142" i="4"/>
  <c r="E126" i="4"/>
  <c r="E130" i="4"/>
  <c r="E134" i="4"/>
  <c r="E138" i="4"/>
  <c r="D129" i="4"/>
  <c r="D123" i="4"/>
  <c r="C134" i="4"/>
  <c r="BS185" i="4"/>
  <c r="BT186" i="4"/>
  <c r="BX190" i="4"/>
  <c r="BU187" i="4"/>
  <c r="BY191" i="4"/>
  <c r="BV188" i="4"/>
  <c r="BZ192" i="4"/>
  <c r="BW189" i="4"/>
  <c r="CA193" i="4"/>
  <c r="BQ183" i="4"/>
  <c r="BP182" i="4"/>
  <c r="BO181" i="4"/>
  <c r="BN180" i="4"/>
  <c r="BM179" i="4"/>
  <c r="BL178" i="4"/>
  <c r="AJ174" i="4"/>
  <c r="AJ176" i="4"/>
  <c r="AJ178" i="4"/>
  <c r="AJ180" i="4"/>
  <c r="AJ182" i="4"/>
  <c r="AJ184" i="4"/>
  <c r="AJ186" i="4"/>
  <c r="AJ188" i="4"/>
  <c r="AJ190" i="4"/>
  <c r="AJ192" i="4"/>
  <c r="AJ175" i="4"/>
  <c r="AJ177" i="4"/>
  <c r="BK177" i="4" s="1"/>
  <c r="AJ179" i="4"/>
  <c r="AJ181" i="4"/>
  <c r="AJ183" i="4"/>
  <c r="AJ185" i="4"/>
  <c r="AJ187" i="4"/>
  <c r="AJ189" i="4"/>
  <c r="AJ191" i="4"/>
  <c r="AJ193" i="4"/>
  <c r="AI174" i="4"/>
  <c r="AI176" i="4"/>
  <c r="BJ176" i="4" s="1"/>
  <c r="AI178" i="4"/>
  <c r="AI180" i="4"/>
  <c r="AI182" i="4"/>
  <c r="AI184" i="4"/>
  <c r="AI186" i="4"/>
  <c r="AI188" i="4"/>
  <c r="AI190" i="4"/>
  <c r="AI192" i="4"/>
  <c r="AI175" i="4"/>
  <c r="AI177" i="4"/>
  <c r="AI179" i="4"/>
  <c r="AI181" i="4"/>
  <c r="AI183" i="4"/>
  <c r="AI185" i="4"/>
  <c r="AI187" i="4"/>
  <c r="AI189" i="4"/>
  <c r="AI191" i="4"/>
  <c r="AI193" i="4"/>
  <c r="AH176" i="4"/>
  <c r="AH178" i="4"/>
  <c r="AH180" i="4"/>
  <c r="AH182" i="4"/>
  <c r="AH184" i="4"/>
  <c r="AH186" i="4"/>
  <c r="AH188" i="4"/>
  <c r="AH190" i="4"/>
  <c r="AH192" i="4"/>
  <c r="AH175" i="4"/>
  <c r="BI175" i="4" s="1"/>
  <c r="AH177" i="4"/>
  <c r="AH179" i="4"/>
  <c r="AH181" i="4"/>
  <c r="AH183" i="4"/>
  <c r="AH185" i="4"/>
  <c r="AH187" i="4"/>
  <c r="AH189" i="4"/>
  <c r="AH191" i="4"/>
  <c r="AH193" i="4"/>
  <c r="BH174" i="4"/>
  <c r="AX194" i="4" l="1"/>
  <c r="AU194" i="4"/>
  <c r="AO194" i="4"/>
  <c r="AP194" i="4"/>
  <c r="AT194" i="4"/>
  <c r="AI194" i="4"/>
  <c r="AJ194" i="4"/>
  <c r="AK194" i="4"/>
  <c r="AL194" i="4"/>
  <c r="AN194" i="4"/>
  <c r="AW194" i="4"/>
  <c r="AQ194" i="4"/>
  <c r="AZ194" i="4"/>
  <c r="AG194" i="4"/>
  <c r="AM194" i="4"/>
  <c r="AS194" i="4"/>
  <c r="AV194" i="4"/>
  <c r="AY194" i="4"/>
  <c r="AR194" i="4"/>
  <c r="AH194" i="4"/>
  <c r="BA179" i="4"/>
  <c r="BA174" i="4"/>
  <c r="BA191" i="4"/>
  <c r="BA187" i="4"/>
  <c r="BA188" i="4"/>
  <c r="BA183" i="4"/>
  <c r="BA181" i="4"/>
  <c r="BA192" i="4"/>
  <c r="BA177" i="4"/>
  <c r="BA185" i="4"/>
  <c r="BA190" i="4"/>
  <c r="BA182" i="4"/>
  <c r="BA176" i="4"/>
  <c r="BA180" i="4"/>
  <c r="BA193" i="4"/>
  <c r="BA178" i="4"/>
  <c r="BA175" i="4"/>
  <c r="BA186" i="4"/>
  <c r="BA184" i="4"/>
  <c r="BA189" i="4"/>
  <c r="E3" i="4"/>
  <c r="F3" i="4" s="1"/>
  <c r="B3" i="23" s="1"/>
  <c r="C20" i="25" s="1"/>
  <c r="E4" i="4"/>
  <c r="F4" i="4" s="1"/>
  <c r="B4" i="23" s="1"/>
  <c r="C27" i="25" s="1"/>
  <c r="E5" i="4"/>
  <c r="F5" i="4" s="1"/>
  <c r="E6" i="4"/>
  <c r="F6" i="4" s="1"/>
  <c r="E7" i="4"/>
  <c r="F7" i="4" s="1"/>
  <c r="B7" i="23" s="1"/>
  <c r="C48" i="25" s="1"/>
  <c r="E8" i="4"/>
  <c r="F8" i="4" s="1"/>
  <c r="B8" i="23" s="1"/>
  <c r="C55" i="25" s="1"/>
  <c r="E9" i="4"/>
  <c r="F9" i="4" s="1"/>
  <c r="E10" i="4"/>
  <c r="F10" i="4" s="1"/>
  <c r="E11" i="4"/>
  <c r="F11" i="4" s="1"/>
  <c r="E12" i="4"/>
  <c r="F12" i="4" s="1"/>
  <c r="E13" i="4"/>
  <c r="F13" i="4" s="1"/>
  <c r="B13" i="23" s="1"/>
  <c r="L20" i="25" s="1"/>
  <c r="E14" i="4"/>
  <c r="F14" i="4" s="1"/>
  <c r="B14" i="23" s="1"/>
  <c r="L27" i="25" s="1"/>
  <c r="E15" i="4"/>
  <c r="F15" i="4" s="1"/>
  <c r="E16" i="4"/>
  <c r="F16" i="4" s="1"/>
  <c r="E17" i="4"/>
  <c r="F17" i="4" s="1"/>
  <c r="B17" i="23" s="1"/>
  <c r="L48" i="25" s="1"/>
  <c r="E18" i="4"/>
  <c r="F18" i="4" s="1"/>
  <c r="E19" i="4"/>
  <c r="F19" i="4" s="1"/>
  <c r="B19" i="23" s="1"/>
  <c r="L62" i="25" s="1"/>
  <c r="E20" i="4"/>
  <c r="F20" i="4" s="1"/>
  <c r="B20" i="23" s="1"/>
  <c r="L69" i="25" s="1"/>
  <c r="E21" i="4"/>
  <c r="F21" i="4" s="1"/>
  <c r="E22" i="4"/>
  <c r="F22" i="4" s="1"/>
  <c r="B18" i="23" l="1"/>
  <c r="L55" i="25" s="1"/>
  <c r="B22" i="23"/>
  <c r="L83" i="25" s="1"/>
  <c r="B15" i="23"/>
  <c r="L34" i="25" s="1"/>
  <c r="B16" i="23"/>
  <c r="L41" i="25" s="1"/>
  <c r="B11" i="23"/>
  <c r="C76" i="25" s="1"/>
  <c r="B9" i="23"/>
  <c r="C62" i="25" s="1"/>
  <c r="B21" i="23"/>
  <c r="L76" i="25" s="1"/>
  <c r="B12" i="23"/>
  <c r="C83" i="25" s="1"/>
  <c r="B10" i="23"/>
  <c r="C69" i="25" s="1"/>
  <c r="B6" i="23"/>
  <c r="C41" i="25" s="1"/>
  <c r="B5" i="23"/>
  <c r="C34" i="25" s="1"/>
  <c r="B137" i="4"/>
  <c r="B129" i="4"/>
  <c r="B140" i="4"/>
  <c r="B136" i="4"/>
  <c r="B132" i="4"/>
  <c r="B128" i="4"/>
  <c r="B124" i="4"/>
  <c r="B141" i="4"/>
  <c r="B125" i="4"/>
  <c r="B139" i="4"/>
  <c r="B135" i="4"/>
  <c r="B131" i="4"/>
  <c r="B127" i="4"/>
  <c r="B133" i="4"/>
  <c r="B142" i="4"/>
  <c r="B138" i="4"/>
  <c r="B134" i="4"/>
  <c r="B130" i="4"/>
  <c r="B126" i="4"/>
  <c r="B123" i="4"/>
  <c r="BA194" i="4"/>
  <c r="AL195" i="4" s="1"/>
  <c r="C119" i="25" l="1"/>
  <c r="C122" i="23"/>
  <c r="M122" i="4" s="1"/>
  <c r="AH122" i="4" s="1"/>
  <c r="C126" i="23"/>
  <c r="M126" i="4" s="1"/>
  <c r="AH126" i="4" s="1"/>
  <c r="C130" i="23"/>
  <c r="M130" i="4" s="1"/>
  <c r="C134" i="23"/>
  <c r="M134" i="4" s="1"/>
  <c r="AH134" i="4" s="1"/>
  <c r="C138" i="23"/>
  <c r="M138" i="4" s="1"/>
  <c r="AH138" i="4" s="1"/>
  <c r="C123" i="23"/>
  <c r="M123" i="4" s="1"/>
  <c r="C127" i="23"/>
  <c r="M127" i="4" s="1"/>
  <c r="AH127" i="4" s="1"/>
  <c r="C131" i="23"/>
  <c r="M131" i="4" s="1"/>
  <c r="AH131" i="4" s="1"/>
  <c r="C135" i="23"/>
  <c r="M135" i="4" s="1"/>
  <c r="C139" i="23"/>
  <c r="M139" i="4" s="1"/>
  <c r="AH139" i="4" s="1"/>
  <c r="C124" i="23"/>
  <c r="M124" i="4" s="1"/>
  <c r="AH124" i="4" s="1"/>
  <c r="C128" i="23"/>
  <c r="M128" i="4" s="1"/>
  <c r="C132" i="23"/>
  <c r="M132" i="4" s="1"/>
  <c r="AH132" i="4" s="1"/>
  <c r="C136" i="23"/>
  <c r="M136" i="4" s="1"/>
  <c r="AH136" i="4" s="1"/>
  <c r="C140" i="23"/>
  <c r="M140" i="4" s="1"/>
  <c r="AH140" i="4" s="1"/>
  <c r="C125" i="23"/>
  <c r="M125" i="4" s="1"/>
  <c r="AH125" i="4" s="1"/>
  <c r="C129" i="23"/>
  <c r="M129" i="4" s="1"/>
  <c r="AH129" i="4" s="1"/>
  <c r="C133" i="23"/>
  <c r="M133" i="4" s="1"/>
  <c r="AH133" i="4" s="1"/>
  <c r="C137" i="23"/>
  <c r="M137" i="4" s="1"/>
  <c r="C141" i="23"/>
  <c r="M141" i="4" s="1"/>
  <c r="G127" i="23"/>
  <c r="Q127" i="4" s="1"/>
  <c r="AL127" i="4" s="1"/>
  <c r="N134" i="23"/>
  <c r="X134" i="4" s="1"/>
  <c r="AS134" i="4" s="1"/>
  <c r="S130" i="23"/>
  <c r="AC130" i="4" s="1"/>
  <c r="AX130" i="4" s="1"/>
  <c r="U141" i="23"/>
  <c r="AE141" i="4" s="1"/>
  <c r="AZ141" i="4" s="1"/>
  <c r="Q137" i="23"/>
  <c r="AA137" i="4" s="1"/>
  <c r="AV137" i="4" s="1"/>
  <c r="T135" i="23"/>
  <c r="AD135" i="4" s="1"/>
  <c r="AY135" i="4" s="1"/>
  <c r="O128" i="23"/>
  <c r="Y128" i="4" s="1"/>
  <c r="AT128" i="4" s="1"/>
  <c r="J137" i="23"/>
  <c r="T137" i="4" s="1"/>
  <c r="Q135" i="23"/>
  <c r="AA135" i="4" s="1"/>
  <c r="AV135" i="4" s="1"/>
  <c r="O141" i="23"/>
  <c r="Y141" i="4" s="1"/>
  <c r="J134" i="23"/>
  <c r="T134" i="4" s="1"/>
  <c r="AO134" i="4" s="1"/>
  <c r="Q130" i="23"/>
  <c r="AA130" i="4" s="1"/>
  <c r="J135" i="23"/>
  <c r="T135" i="4" s="1"/>
  <c r="N137" i="23"/>
  <c r="X137" i="4" s="1"/>
  <c r="AS137" i="4" s="1"/>
  <c r="Q141" i="23"/>
  <c r="Q127" i="23"/>
  <c r="AA127" i="4" s="1"/>
  <c r="AV127" i="4" s="1"/>
  <c r="U137" i="23"/>
  <c r="AE137" i="4" s="1"/>
  <c r="AZ137" i="4" s="1"/>
  <c r="J130" i="23"/>
  <c r="T130" i="4" s="1"/>
  <c r="N135" i="23"/>
  <c r="X135" i="4" s="1"/>
  <c r="AS135" i="4" s="1"/>
  <c r="Q134" i="23"/>
  <c r="AA134" i="4" s="1"/>
  <c r="AV134" i="4" s="1"/>
  <c r="O134" i="23"/>
  <c r="Y134" i="4" s="1"/>
  <c r="AT134" i="4" s="1"/>
  <c r="U134" i="23"/>
  <c r="AE134" i="4" s="1"/>
  <c r="AZ134" i="4" s="1"/>
  <c r="U135" i="23"/>
  <c r="AE135" i="4" s="1"/>
  <c r="AZ135" i="4" s="1"/>
  <c r="O130" i="23"/>
  <c r="Y130" i="4" s="1"/>
  <c r="AT130" i="4" s="1"/>
  <c r="N141" i="23"/>
  <c r="X141" i="4" s="1"/>
  <c r="O137" i="23"/>
  <c r="Y137" i="4" s="1"/>
  <c r="AT137" i="4" s="1"/>
  <c r="G135" i="23"/>
  <c r="Q135" i="4" s="1"/>
  <c r="AL135" i="4" s="1"/>
  <c r="O135" i="23"/>
  <c r="Y135" i="4" s="1"/>
  <c r="AT135" i="4" s="1"/>
  <c r="O129" i="23"/>
  <c r="Y129" i="4" s="1"/>
  <c r="AT129" i="4" s="1"/>
  <c r="U138" i="23"/>
  <c r="AE138" i="4" s="1"/>
  <c r="N130" i="23"/>
  <c r="X130" i="4" s="1"/>
  <c r="AS130" i="4" s="1"/>
  <c r="P134" i="23"/>
  <c r="Z134" i="4" s="1"/>
  <c r="AU134" i="4" s="1"/>
  <c r="M130" i="23"/>
  <c r="W130" i="4" s="1"/>
  <c r="AR130" i="4" s="1"/>
  <c r="Q128" i="23"/>
  <c r="AA128" i="4" s="1"/>
  <c r="J128" i="23"/>
  <c r="T128" i="4" s="1"/>
  <c r="J141" i="23"/>
  <c r="T141" i="4" s="1"/>
  <c r="U130" i="23"/>
  <c r="AE130" i="4" s="1"/>
  <c r="AZ130" i="4" s="1"/>
  <c r="L130" i="23"/>
  <c r="V130" i="4" s="1"/>
  <c r="AQ130" i="4" s="1"/>
  <c r="H141" i="23"/>
  <c r="R141" i="4" s="1"/>
  <c r="H130" i="23"/>
  <c r="R130" i="4" s="1"/>
  <c r="AM130" i="4" s="1"/>
  <c r="H134" i="23"/>
  <c r="R134" i="4" s="1"/>
  <c r="AM134" i="4" s="1"/>
  <c r="H128" i="23"/>
  <c r="R128" i="4" s="1"/>
  <c r="AM128" i="4" s="1"/>
  <c r="N128" i="23"/>
  <c r="X128" i="4" s="1"/>
  <c r="AS128" i="4" s="1"/>
  <c r="H137" i="23"/>
  <c r="R137" i="4" s="1"/>
  <c r="AM137" i="4" s="1"/>
  <c r="H135" i="23"/>
  <c r="R135" i="4" s="1"/>
  <c r="AM135" i="4" s="1"/>
  <c r="U128" i="23"/>
  <c r="AE128" i="4" s="1"/>
  <c r="AZ128" i="4" s="1"/>
  <c r="K128" i="23"/>
  <c r="U128" i="4" s="1"/>
  <c r="AP128" i="4" s="1"/>
  <c r="H127" i="23"/>
  <c r="R127" i="4" s="1"/>
  <c r="AM127" i="4" s="1"/>
  <c r="G128" i="23"/>
  <c r="Q128" i="4" s="1"/>
  <c r="AL128" i="4" s="1"/>
  <c r="J127" i="23"/>
  <c r="T127" i="4" s="1"/>
  <c r="AO127" i="4" s="1"/>
  <c r="G134" i="23"/>
  <c r="Q134" i="4" s="1"/>
  <c r="AL134" i="4" s="1"/>
  <c r="G141" i="23"/>
  <c r="Q141" i="4" s="1"/>
  <c r="G130" i="23"/>
  <c r="Q130" i="4" s="1"/>
  <c r="AL130" i="4" s="1"/>
  <c r="G137" i="23"/>
  <c r="Q137" i="4" s="1"/>
  <c r="AL137" i="4" s="1"/>
  <c r="U127" i="23"/>
  <c r="AE127" i="4" s="1"/>
  <c r="AZ127" i="4" s="1"/>
  <c r="O127" i="23"/>
  <c r="Y127" i="4" s="1"/>
  <c r="AT127" i="4" s="1"/>
  <c r="N127" i="23"/>
  <c r="X127" i="4" s="1"/>
  <c r="AS127" i="4" s="1"/>
  <c r="B127" i="23"/>
  <c r="L127" i="4" s="1"/>
  <c r="AG127" i="4" s="1"/>
  <c r="L141" i="23"/>
  <c r="V141" i="4" s="1"/>
  <c r="U132" i="23"/>
  <c r="AE132" i="4" s="1"/>
  <c r="AZ132" i="4" s="1"/>
  <c r="M135" i="23"/>
  <c r="W135" i="4" s="1"/>
  <c r="AR135" i="4" s="1"/>
  <c r="S133" i="23"/>
  <c r="AC133" i="4" s="1"/>
  <c r="AX133" i="4" s="1"/>
  <c r="G140" i="23"/>
  <c r="Q140" i="4" s="1"/>
  <c r="AL140" i="4" s="1"/>
  <c r="J139" i="23"/>
  <c r="T139" i="4" s="1"/>
  <c r="AO139" i="4" s="1"/>
  <c r="H139" i="23"/>
  <c r="R139" i="4" s="1"/>
  <c r="AM139" i="4" s="1"/>
  <c r="S141" i="23"/>
  <c r="AC141" i="4" s="1"/>
  <c r="O140" i="23"/>
  <c r="Y140" i="4" s="1"/>
  <c r="AT140" i="4" s="1"/>
  <c r="T139" i="23"/>
  <c r="AD139" i="4" s="1"/>
  <c r="AY139" i="4" s="1"/>
  <c r="U139" i="23"/>
  <c r="AE139" i="4" s="1"/>
  <c r="O133" i="23"/>
  <c r="Y133" i="4" s="1"/>
  <c r="AT133" i="4" s="1"/>
  <c r="M127" i="23"/>
  <c r="W127" i="4" s="1"/>
  <c r="AR127" i="4" s="1"/>
  <c r="J133" i="23"/>
  <c r="T133" i="4" s="1"/>
  <c r="AO133" i="4" s="1"/>
  <c r="N139" i="23"/>
  <c r="X139" i="4" s="1"/>
  <c r="AS139" i="4" s="1"/>
  <c r="M141" i="23"/>
  <c r="W141" i="4" s="1"/>
  <c r="M139" i="23"/>
  <c r="W139" i="4" s="1"/>
  <c r="AR139" i="4" s="1"/>
  <c r="O139" i="23"/>
  <c r="Y139" i="4" s="1"/>
  <c r="AT139" i="4" s="1"/>
  <c r="T137" i="23"/>
  <c r="AD137" i="4" s="1"/>
  <c r="AY137" i="4" s="1"/>
  <c r="T127" i="23"/>
  <c r="AD127" i="4" s="1"/>
  <c r="AY127" i="4" s="1"/>
  <c r="U140" i="23"/>
  <c r="AE140" i="4" s="1"/>
  <c r="N133" i="23"/>
  <c r="X133" i="4" s="1"/>
  <c r="AS133" i="4" s="1"/>
  <c r="G139" i="23"/>
  <c r="Q139" i="4" s="1"/>
  <c r="AL139" i="4" s="1"/>
  <c r="M133" i="23"/>
  <c r="W133" i="4" s="1"/>
  <c r="AR133" i="4" s="1"/>
  <c r="T132" i="23"/>
  <c r="AD132" i="4" s="1"/>
  <c r="AY132" i="4" s="1"/>
  <c r="T134" i="23"/>
  <c r="AD134" i="4" s="1"/>
  <c r="AY134" i="4" s="1"/>
  <c r="S135" i="23"/>
  <c r="AC135" i="4" s="1"/>
  <c r="AX135" i="4" s="1"/>
  <c r="L140" i="23"/>
  <c r="V140" i="4" s="1"/>
  <c r="AQ140" i="4" s="1"/>
  <c r="Q133" i="23"/>
  <c r="AA133" i="4" s="1"/>
  <c r="AV133" i="4" s="1"/>
  <c r="S128" i="23"/>
  <c r="AC128" i="4" s="1"/>
  <c r="AX128" i="4" s="1"/>
  <c r="S134" i="23"/>
  <c r="AC134" i="4" s="1"/>
  <c r="AX134" i="4" s="1"/>
  <c r="J140" i="23"/>
  <c r="T140" i="4" s="1"/>
  <c r="AO140" i="4" s="1"/>
  <c r="N140" i="23"/>
  <c r="X140" i="4" s="1"/>
  <c r="AS140" i="4" s="1"/>
  <c r="Q140" i="23"/>
  <c r="AA140" i="4" s="1"/>
  <c r="AV140" i="4" s="1"/>
  <c r="S139" i="23"/>
  <c r="AC139" i="4" s="1"/>
  <c r="AX139" i="4" s="1"/>
  <c r="M134" i="23"/>
  <c r="W134" i="4" s="1"/>
  <c r="AR134" i="4" s="1"/>
  <c r="H133" i="23"/>
  <c r="R133" i="4" s="1"/>
  <c r="AM133" i="4" s="1"/>
  <c r="T141" i="23"/>
  <c r="AD141" i="4" s="1"/>
  <c r="T128" i="23"/>
  <c r="AD128" i="4" s="1"/>
  <c r="AY128" i="4" s="1"/>
  <c r="T130" i="23"/>
  <c r="AD130" i="4" s="1"/>
  <c r="AY130" i="4" s="1"/>
  <c r="S137" i="23"/>
  <c r="AC137" i="4" s="1"/>
  <c r="AX137" i="4" s="1"/>
  <c r="M128" i="23"/>
  <c r="W128" i="4" s="1"/>
  <c r="AR128" i="4" s="1"/>
  <c r="K130" i="23"/>
  <c r="U130" i="4" s="1"/>
  <c r="AP130" i="4" s="1"/>
  <c r="L134" i="23"/>
  <c r="V134" i="4" s="1"/>
  <c r="AQ134" i="4" s="1"/>
  <c r="Q139" i="23"/>
  <c r="AA139" i="4" s="1"/>
  <c r="AV139" i="4" s="1"/>
  <c r="G133" i="23"/>
  <c r="Q133" i="4" s="1"/>
  <c r="AL133" i="4" s="1"/>
  <c r="S140" i="23"/>
  <c r="AC140" i="4" s="1"/>
  <c r="AX140" i="4" s="1"/>
  <c r="M137" i="23"/>
  <c r="W137" i="4" s="1"/>
  <c r="AR137" i="4" s="1"/>
  <c r="M140" i="23"/>
  <c r="W140" i="4" s="1"/>
  <c r="AR140" i="4" s="1"/>
  <c r="H140" i="23"/>
  <c r="R140" i="4" s="1"/>
  <c r="AM140" i="4" s="1"/>
  <c r="T140" i="23"/>
  <c r="AD140" i="4" s="1"/>
  <c r="AY140" i="4" s="1"/>
  <c r="T133" i="23"/>
  <c r="AD133" i="4" s="1"/>
  <c r="AY133" i="4" s="1"/>
  <c r="U133" i="23"/>
  <c r="AE133" i="4" s="1"/>
  <c r="AZ133" i="4" s="1"/>
  <c r="S127" i="23"/>
  <c r="AC127" i="4" s="1"/>
  <c r="AX127" i="4" s="1"/>
  <c r="F125" i="23"/>
  <c r="P125" i="4" s="1"/>
  <c r="AK125" i="4" s="1"/>
  <c r="F124" i="23"/>
  <c r="P124" i="4" s="1"/>
  <c r="AK124" i="4" s="1"/>
  <c r="M131" i="23"/>
  <c r="W131" i="4" s="1"/>
  <c r="AR131" i="4" s="1"/>
  <c r="D123" i="23"/>
  <c r="N123" i="4" s="1"/>
  <c r="AI123" i="4" s="1"/>
  <c r="S123" i="23"/>
  <c r="AC123" i="4" s="1"/>
  <c r="AX123" i="4" s="1"/>
  <c r="R138" i="23"/>
  <c r="AB138" i="4" s="1"/>
  <c r="AW138" i="4" s="1"/>
  <c r="K133" i="23"/>
  <c r="U133" i="4" s="1"/>
  <c r="AP133" i="4" s="1"/>
  <c r="D130" i="23"/>
  <c r="N130" i="4" s="1"/>
  <c r="AI130" i="4" s="1"/>
  <c r="Q136" i="23"/>
  <c r="AA136" i="4" s="1"/>
  <c r="AV136" i="4" s="1"/>
  <c r="U131" i="23"/>
  <c r="AE131" i="4" s="1"/>
  <c r="AZ131" i="4" s="1"/>
  <c r="P130" i="23"/>
  <c r="Z130" i="4" s="1"/>
  <c r="AU130" i="4" s="1"/>
  <c r="K135" i="23"/>
  <c r="U135" i="4" s="1"/>
  <c r="AP135" i="4" s="1"/>
  <c r="I130" i="23"/>
  <c r="S130" i="4" s="1"/>
  <c r="AN130" i="4" s="1"/>
  <c r="R140" i="23"/>
  <c r="AB140" i="4" s="1"/>
  <c r="AW140" i="4" s="1"/>
  <c r="K139" i="23"/>
  <c r="U139" i="4" s="1"/>
  <c r="AP139" i="4" s="1"/>
  <c r="D140" i="23"/>
  <c r="N140" i="4" s="1"/>
  <c r="AI140" i="4" s="1"/>
  <c r="I132" i="23"/>
  <c r="S132" i="4" s="1"/>
  <c r="AN132" i="4" s="1"/>
  <c r="T131" i="23"/>
  <c r="AD131" i="4" s="1"/>
  <c r="AY131" i="4" s="1"/>
  <c r="B133" i="23"/>
  <c r="L133" i="4" s="1"/>
  <c r="AG133" i="4" s="1"/>
  <c r="K141" i="23"/>
  <c r="U141" i="4" s="1"/>
  <c r="D137" i="23"/>
  <c r="N137" i="4" s="1"/>
  <c r="AI137" i="4" s="1"/>
  <c r="P138" i="23"/>
  <c r="Z138" i="4" s="1"/>
  <c r="AU138" i="4" s="1"/>
  <c r="Q131" i="23"/>
  <c r="AA131" i="4" s="1"/>
  <c r="AV131" i="4" s="1"/>
  <c r="R127" i="23"/>
  <c r="AB127" i="4" s="1"/>
  <c r="AW127" i="4" s="1"/>
  <c r="L124" i="23"/>
  <c r="V124" i="4" s="1"/>
  <c r="AQ124" i="4" s="1"/>
  <c r="B132" i="23"/>
  <c r="L132" i="4" s="1"/>
  <c r="AG132" i="4" s="1"/>
  <c r="J138" i="23"/>
  <c r="T138" i="4" s="1"/>
  <c r="AO138" i="4" s="1"/>
  <c r="J136" i="23"/>
  <c r="T136" i="4" s="1"/>
  <c r="AO136" i="4" s="1"/>
  <c r="N138" i="23"/>
  <c r="X138" i="4" s="1"/>
  <c r="AS138" i="4" s="1"/>
  <c r="G131" i="23"/>
  <c r="Q131" i="4" s="1"/>
  <c r="AL131" i="4" s="1"/>
  <c r="G136" i="23"/>
  <c r="Q136" i="4" s="1"/>
  <c r="AL136" i="4" s="1"/>
  <c r="K134" i="23"/>
  <c r="U134" i="4" s="1"/>
  <c r="AP134" i="4" s="1"/>
  <c r="K140" i="23"/>
  <c r="U140" i="4" s="1"/>
  <c r="AP140" i="4" s="1"/>
  <c r="D127" i="23"/>
  <c r="N127" i="4" s="1"/>
  <c r="AI127" i="4" s="1"/>
  <c r="P139" i="23"/>
  <c r="Z139" i="4" s="1"/>
  <c r="AU139" i="4" s="1"/>
  <c r="R128" i="23"/>
  <c r="AB128" i="4" s="1"/>
  <c r="AW128" i="4" s="1"/>
  <c r="I141" i="23"/>
  <c r="S141" i="4" s="1"/>
  <c r="P132" i="23"/>
  <c r="Z132" i="4" s="1"/>
  <c r="AU132" i="4" s="1"/>
  <c r="O131" i="23"/>
  <c r="Y131" i="4" s="1"/>
  <c r="AT131" i="4" s="1"/>
  <c r="N131" i="23"/>
  <c r="X131" i="4" s="1"/>
  <c r="AS131" i="4" s="1"/>
  <c r="L131" i="23"/>
  <c r="V131" i="4" s="1"/>
  <c r="AQ131" i="4" s="1"/>
  <c r="R129" i="23"/>
  <c r="AB129" i="4" s="1"/>
  <c r="AW129" i="4" s="1"/>
  <c r="I135" i="23"/>
  <c r="S135" i="4" s="1"/>
  <c r="AN135" i="4" s="1"/>
  <c r="J131" i="23"/>
  <c r="T131" i="4" s="1"/>
  <c r="AO131" i="4" s="1"/>
  <c r="R139" i="23"/>
  <c r="AB139" i="4" s="1"/>
  <c r="AW139" i="4" s="1"/>
  <c r="K137" i="23"/>
  <c r="U137" i="4" s="1"/>
  <c r="AP137" i="4" s="1"/>
  <c r="K131" i="23"/>
  <c r="U131" i="4" s="1"/>
  <c r="AP131" i="4" s="1"/>
  <c r="D124" i="23"/>
  <c r="N124" i="4" s="1"/>
  <c r="AI124" i="4" s="1"/>
  <c r="H131" i="23"/>
  <c r="R131" i="4" s="1"/>
  <c r="AM131" i="4" s="1"/>
  <c r="P136" i="23"/>
  <c r="Z136" i="4" s="1"/>
  <c r="AU136" i="4" s="1"/>
  <c r="Q124" i="23"/>
  <c r="AA124" i="4" s="1"/>
  <c r="AV124" i="4" s="1"/>
  <c r="Q123" i="23"/>
  <c r="AA123" i="4" s="1"/>
  <c r="R137" i="23"/>
  <c r="AB137" i="4" s="1"/>
  <c r="AW137" i="4" s="1"/>
  <c r="I131" i="23"/>
  <c r="S131" i="4" s="1"/>
  <c r="AN131" i="4" s="1"/>
  <c r="I136" i="23"/>
  <c r="S136" i="4" s="1"/>
  <c r="AN136" i="4" s="1"/>
  <c r="O138" i="23"/>
  <c r="Y138" i="4" s="1"/>
  <c r="AT138" i="4" s="1"/>
  <c r="T123" i="23"/>
  <c r="AD123" i="4" s="1"/>
  <c r="AY123" i="4" s="1"/>
  <c r="S131" i="23"/>
  <c r="AC131" i="4" s="1"/>
  <c r="AX131" i="4" s="1"/>
  <c r="P133" i="23"/>
  <c r="Z133" i="4" s="1"/>
  <c r="AU133" i="4" s="1"/>
  <c r="M129" i="23"/>
  <c r="W129" i="4" s="1"/>
  <c r="AR129" i="4" s="1"/>
  <c r="K127" i="23"/>
  <c r="U127" i="4" s="1"/>
  <c r="AP127" i="4" s="1"/>
  <c r="J124" i="23"/>
  <c r="T124" i="4" s="1"/>
  <c r="AO124" i="4" s="1"/>
  <c r="K122" i="23"/>
  <c r="U122" i="4" s="1"/>
  <c r="AP122" i="4" s="1"/>
  <c r="I125" i="23"/>
  <c r="S125" i="4" s="1"/>
  <c r="AN125" i="4" s="1"/>
  <c r="J122" i="23"/>
  <c r="T122" i="4" s="1"/>
  <c r="AO122" i="4" s="1"/>
  <c r="B138" i="23"/>
  <c r="L138" i="4" s="1"/>
  <c r="AG138" i="4" s="1"/>
  <c r="J132" i="23"/>
  <c r="T132" i="4" s="1"/>
  <c r="AO132" i="4" s="1"/>
  <c r="N136" i="23"/>
  <c r="X136" i="4" s="1"/>
  <c r="AS136" i="4" s="1"/>
  <c r="R141" i="23"/>
  <c r="AB141" i="4" s="1"/>
  <c r="Q138" i="23"/>
  <c r="AA138" i="4" s="1"/>
  <c r="AV138" i="4" s="1"/>
  <c r="G129" i="23"/>
  <c r="Q129" i="4" s="1"/>
  <c r="AL129" i="4" s="1"/>
  <c r="K138" i="23"/>
  <c r="U138" i="4" s="1"/>
  <c r="AP138" i="4" s="1"/>
  <c r="K132" i="23"/>
  <c r="U132" i="4" s="1"/>
  <c r="AP132" i="4" s="1"/>
  <c r="H138" i="23"/>
  <c r="R138" i="4" s="1"/>
  <c r="AM138" i="4" s="1"/>
  <c r="H132" i="23"/>
  <c r="R132" i="4" s="1"/>
  <c r="AM132" i="4" s="1"/>
  <c r="L132" i="23"/>
  <c r="V132" i="4" s="1"/>
  <c r="AQ132" i="4" s="1"/>
  <c r="L138" i="23"/>
  <c r="V138" i="4" s="1"/>
  <c r="AQ138" i="4" s="1"/>
  <c r="P137" i="23"/>
  <c r="Z137" i="4" s="1"/>
  <c r="AU137" i="4" s="1"/>
  <c r="Q132" i="23"/>
  <c r="AA132" i="4" s="1"/>
  <c r="AV132" i="4" s="1"/>
  <c r="R133" i="23"/>
  <c r="AB133" i="4" s="1"/>
  <c r="AW133" i="4" s="1"/>
  <c r="R130" i="23"/>
  <c r="AB130" i="4" s="1"/>
  <c r="AW130" i="4" s="1"/>
  <c r="I138" i="23"/>
  <c r="S138" i="4" s="1"/>
  <c r="AN138" i="4" s="1"/>
  <c r="I137" i="23"/>
  <c r="S137" i="4" s="1"/>
  <c r="AN137" i="4" s="1"/>
  <c r="T129" i="23"/>
  <c r="AD129" i="4" s="1"/>
  <c r="AY129" i="4" s="1"/>
  <c r="S132" i="23"/>
  <c r="AC132" i="4" s="1"/>
  <c r="AX132" i="4" s="1"/>
  <c r="S138" i="23"/>
  <c r="AC138" i="4" s="1"/>
  <c r="AX138" i="4" s="1"/>
  <c r="P128" i="23"/>
  <c r="Z128" i="4" s="1"/>
  <c r="AU128" i="4" s="1"/>
  <c r="O132" i="23"/>
  <c r="Y132" i="4" s="1"/>
  <c r="AT132" i="4" s="1"/>
  <c r="I128" i="23"/>
  <c r="S128" i="4" s="1"/>
  <c r="AN128" i="4" s="1"/>
  <c r="M138" i="23"/>
  <c r="W138" i="4" s="1"/>
  <c r="AR138" i="4" s="1"/>
  <c r="H129" i="23"/>
  <c r="R129" i="4" s="1"/>
  <c r="AM129" i="4" s="1"/>
  <c r="H136" i="23"/>
  <c r="R136" i="4" s="1"/>
  <c r="AM136" i="4" s="1"/>
  <c r="L133" i="23"/>
  <c r="V133" i="4" s="1"/>
  <c r="AQ133" i="4" s="1"/>
  <c r="L139" i="23"/>
  <c r="V139" i="4" s="1"/>
  <c r="AQ139" i="4" s="1"/>
  <c r="P141" i="23"/>
  <c r="Z141" i="4" s="1"/>
  <c r="R136" i="23"/>
  <c r="AB136" i="4" s="1"/>
  <c r="AW136" i="4" s="1"/>
  <c r="R131" i="23"/>
  <c r="AB131" i="4" s="1"/>
  <c r="AW131" i="4" s="1"/>
  <c r="I134" i="23"/>
  <c r="S134" i="4" s="1"/>
  <c r="AN134" i="4" s="1"/>
  <c r="I140" i="23"/>
  <c r="S140" i="4" s="1"/>
  <c r="AN140" i="4" s="1"/>
  <c r="T136" i="23"/>
  <c r="AD136" i="4" s="1"/>
  <c r="AY136" i="4" s="1"/>
  <c r="T138" i="23"/>
  <c r="AD138" i="4" s="1"/>
  <c r="AY138" i="4" s="1"/>
  <c r="U129" i="23"/>
  <c r="AE129" i="4" s="1"/>
  <c r="AZ129" i="4" s="1"/>
  <c r="P127" i="23"/>
  <c r="Z127" i="4" s="1"/>
  <c r="AU127" i="4" s="1"/>
  <c r="N132" i="23"/>
  <c r="X132" i="4" s="1"/>
  <c r="AS132" i="4" s="1"/>
  <c r="K129" i="23"/>
  <c r="U129" i="4" s="1"/>
  <c r="AP129" i="4" s="1"/>
  <c r="S129" i="23"/>
  <c r="AC129" i="4" s="1"/>
  <c r="AX129" i="4" s="1"/>
  <c r="P135" i="23"/>
  <c r="Z135" i="4" s="1"/>
  <c r="AU135" i="4" s="1"/>
  <c r="P124" i="23"/>
  <c r="Z124" i="4" s="1"/>
  <c r="AU124" i="4" s="1"/>
  <c r="M132" i="23"/>
  <c r="W132" i="4" s="1"/>
  <c r="AR132" i="4" s="1"/>
  <c r="N129" i="23"/>
  <c r="X129" i="4" s="1"/>
  <c r="AS129" i="4" s="1"/>
  <c r="L129" i="23"/>
  <c r="V129" i="4" s="1"/>
  <c r="AQ129" i="4" s="1"/>
  <c r="L127" i="23"/>
  <c r="V127" i="4" s="1"/>
  <c r="AQ127" i="4" s="1"/>
  <c r="J129" i="23"/>
  <c r="T129" i="4" s="1"/>
  <c r="AO129" i="4" s="1"/>
  <c r="I127" i="23"/>
  <c r="S127" i="4" s="1"/>
  <c r="AN127" i="4" s="1"/>
  <c r="D129" i="23"/>
  <c r="N129" i="4" s="1"/>
  <c r="AI129" i="4" s="1"/>
  <c r="G138" i="23"/>
  <c r="Q138" i="4" s="1"/>
  <c r="AL138" i="4" s="1"/>
  <c r="G132" i="23"/>
  <c r="Q132" i="4" s="1"/>
  <c r="AL132" i="4" s="1"/>
  <c r="K136" i="23"/>
  <c r="U136" i="4" s="1"/>
  <c r="AP136" i="4" s="1"/>
  <c r="M136" i="23"/>
  <c r="W136" i="4" s="1"/>
  <c r="AR136" i="4" s="1"/>
  <c r="L136" i="23"/>
  <c r="V136" i="4" s="1"/>
  <c r="AQ136" i="4" s="1"/>
  <c r="L137" i="23"/>
  <c r="V137" i="4" s="1"/>
  <c r="AQ137" i="4" s="1"/>
  <c r="L135" i="23"/>
  <c r="V135" i="4" s="1"/>
  <c r="AQ135" i="4" s="1"/>
  <c r="P140" i="23"/>
  <c r="Z140" i="4" s="1"/>
  <c r="AU140" i="4" s="1"/>
  <c r="Q129" i="23"/>
  <c r="AA129" i="4" s="1"/>
  <c r="AV129" i="4" s="1"/>
  <c r="R132" i="23"/>
  <c r="AB132" i="4" s="1"/>
  <c r="AW132" i="4" s="1"/>
  <c r="R135" i="23"/>
  <c r="AB135" i="4" s="1"/>
  <c r="AW135" i="4" s="1"/>
  <c r="R134" i="23"/>
  <c r="AB134" i="4" s="1"/>
  <c r="AW134" i="4" s="1"/>
  <c r="I129" i="23"/>
  <c r="S129" i="4" s="1"/>
  <c r="AN129" i="4" s="1"/>
  <c r="I139" i="23"/>
  <c r="S139" i="4" s="1"/>
  <c r="AN139" i="4" s="1"/>
  <c r="I133" i="23"/>
  <c r="S133" i="4" s="1"/>
  <c r="AN133" i="4" s="1"/>
  <c r="O136" i="23"/>
  <c r="Y136" i="4" s="1"/>
  <c r="AT136" i="4" s="1"/>
  <c r="U136" i="23"/>
  <c r="AE136" i="4" s="1"/>
  <c r="AZ136" i="4" s="1"/>
  <c r="S136" i="23"/>
  <c r="AC136" i="4" s="1"/>
  <c r="AX136" i="4" s="1"/>
  <c r="P129" i="23"/>
  <c r="Z129" i="4" s="1"/>
  <c r="AU129" i="4" s="1"/>
  <c r="P131" i="23"/>
  <c r="Z131" i="4" s="1"/>
  <c r="AU131" i="4" s="1"/>
  <c r="L128" i="23"/>
  <c r="V128" i="4" s="1"/>
  <c r="AQ128" i="4" s="1"/>
  <c r="G124" i="23"/>
  <c r="Q124" i="4" s="1"/>
  <c r="AL124" i="4" s="1"/>
  <c r="F127" i="23"/>
  <c r="P127" i="4" s="1"/>
  <c r="AK127" i="4" s="1"/>
  <c r="E136" i="23"/>
  <c r="O136" i="4" s="1"/>
  <c r="AJ136" i="4" s="1"/>
  <c r="E141" i="23"/>
  <c r="O141" i="4" s="1"/>
  <c r="R126" i="23"/>
  <c r="AB126" i="4" s="1"/>
  <c r="AW126" i="4" s="1"/>
  <c r="T126" i="23"/>
  <c r="AD126" i="4" s="1"/>
  <c r="AY126" i="4" s="1"/>
  <c r="U125" i="23"/>
  <c r="AE125" i="4" s="1"/>
  <c r="AZ125" i="4" s="1"/>
  <c r="U126" i="23"/>
  <c r="AE126" i="4" s="1"/>
  <c r="AZ126" i="4" s="1"/>
  <c r="N125" i="23"/>
  <c r="X125" i="4" s="1"/>
  <c r="AS125" i="4" s="1"/>
  <c r="K126" i="23"/>
  <c r="U126" i="4" s="1"/>
  <c r="AP126" i="4" s="1"/>
  <c r="G126" i="23"/>
  <c r="Q126" i="4" s="1"/>
  <c r="AL126" i="4" s="1"/>
  <c r="F130" i="23"/>
  <c r="P130" i="4" s="1"/>
  <c r="AK130" i="4" s="1"/>
  <c r="E129" i="23"/>
  <c r="O129" i="4" s="1"/>
  <c r="AJ129" i="4" s="1"/>
  <c r="F139" i="23"/>
  <c r="P139" i="4" s="1"/>
  <c r="AK139" i="4" s="1"/>
  <c r="E139" i="23"/>
  <c r="O139" i="4" s="1"/>
  <c r="AJ139" i="4" s="1"/>
  <c r="F136" i="23"/>
  <c r="P136" i="4" s="1"/>
  <c r="AK136" i="4" s="1"/>
  <c r="E134" i="23"/>
  <c r="O134" i="4" s="1"/>
  <c r="AJ134" i="4" s="1"/>
  <c r="O125" i="23"/>
  <c r="Y125" i="4" s="1"/>
  <c r="AT125" i="4" s="1"/>
  <c r="F129" i="23"/>
  <c r="P129" i="4" s="1"/>
  <c r="AK129" i="4" s="1"/>
  <c r="F132" i="23"/>
  <c r="P132" i="4" s="1"/>
  <c r="AK132" i="4" s="1"/>
  <c r="E137" i="23"/>
  <c r="O137" i="4" s="1"/>
  <c r="AJ137" i="4" s="1"/>
  <c r="E140" i="23"/>
  <c r="O140" i="4" s="1"/>
  <c r="AJ140" i="4" s="1"/>
  <c r="Q125" i="23"/>
  <c r="AA125" i="4" s="1"/>
  <c r="AV125" i="4" s="1"/>
  <c r="R125" i="23"/>
  <c r="AB125" i="4" s="1"/>
  <c r="AW125" i="4" s="1"/>
  <c r="S125" i="23"/>
  <c r="AC125" i="4" s="1"/>
  <c r="AX125" i="4" s="1"/>
  <c r="L125" i="23"/>
  <c r="V125" i="4" s="1"/>
  <c r="AQ125" i="4" s="1"/>
  <c r="H123" i="23"/>
  <c r="R123" i="4" s="1"/>
  <c r="AM123" i="4" s="1"/>
  <c r="K125" i="23"/>
  <c r="U125" i="4" s="1"/>
  <c r="AP125" i="4" s="1"/>
  <c r="G125" i="23"/>
  <c r="Q125" i="4" s="1"/>
  <c r="AL125" i="4" s="1"/>
  <c r="F135" i="23"/>
  <c r="P135" i="4" s="1"/>
  <c r="AK135" i="4" s="1"/>
  <c r="F133" i="23"/>
  <c r="P133" i="4" s="1"/>
  <c r="AK133" i="4" s="1"/>
  <c r="F137" i="23"/>
  <c r="P137" i="4" s="1"/>
  <c r="AK137" i="4" s="1"/>
  <c r="E127" i="23"/>
  <c r="O127" i="4" s="1"/>
  <c r="AJ127" i="4" s="1"/>
  <c r="E126" i="23"/>
  <c r="O126" i="4" s="1"/>
  <c r="AJ126" i="4" s="1"/>
  <c r="E138" i="23"/>
  <c r="O138" i="4" s="1"/>
  <c r="AJ138" i="4" s="1"/>
  <c r="M125" i="23"/>
  <c r="W125" i="4" s="1"/>
  <c r="AR125" i="4" s="1"/>
  <c r="M126" i="23"/>
  <c r="W126" i="4" s="1"/>
  <c r="AR126" i="4" s="1"/>
  <c r="F140" i="23"/>
  <c r="P140" i="4" s="1"/>
  <c r="AK140" i="4" s="1"/>
  <c r="F134" i="23"/>
  <c r="P134" i="4" s="1"/>
  <c r="AK134" i="4" s="1"/>
  <c r="F138" i="23"/>
  <c r="P138" i="4" s="1"/>
  <c r="AK138" i="4" s="1"/>
  <c r="E125" i="23"/>
  <c r="O125" i="4" s="1"/>
  <c r="AJ125" i="4" s="1"/>
  <c r="E131" i="23"/>
  <c r="O131" i="4" s="1"/>
  <c r="AJ131" i="4" s="1"/>
  <c r="E128" i="23"/>
  <c r="O128" i="4" s="1"/>
  <c r="AJ128" i="4" s="1"/>
  <c r="S126" i="23"/>
  <c r="AC126" i="4" s="1"/>
  <c r="AX126" i="4" s="1"/>
  <c r="N126" i="23"/>
  <c r="X126" i="4" s="1"/>
  <c r="AS126" i="4" s="1"/>
  <c r="L126" i="23"/>
  <c r="V126" i="4" s="1"/>
  <c r="AQ126" i="4" s="1"/>
  <c r="J125" i="23"/>
  <c r="T125" i="4" s="1"/>
  <c r="AO125" i="4" s="1"/>
  <c r="H125" i="23"/>
  <c r="R125" i="4" s="1"/>
  <c r="AM125" i="4" s="1"/>
  <c r="J126" i="23"/>
  <c r="T126" i="4" s="1"/>
  <c r="AO126" i="4" s="1"/>
  <c r="I126" i="23"/>
  <c r="S126" i="4" s="1"/>
  <c r="AN126" i="4" s="1"/>
  <c r="H126" i="23"/>
  <c r="R126" i="4" s="1"/>
  <c r="AM126" i="4" s="1"/>
  <c r="F123" i="23"/>
  <c r="P123" i="4" s="1"/>
  <c r="AK123" i="4" s="1"/>
  <c r="P123" i="23"/>
  <c r="Z123" i="4" s="1"/>
  <c r="AU123" i="4" s="1"/>
  <c r="E124" i="23"/>
  <c r="O124" i="4" s="1"/>
  <c r="AJ124" i="4" s="1"/>
  <c r="D138" i="23"/>
  <c r="N138" i="4" s="1"/>
  <c r="AI138" i="4" s="1"/>
  <c r="R123" i="23"/>
  <c r="AB123" i="4" s="1"/>
  <c r="AW123" i="4" s="1"/>
  <c r="U123" i="23"/>
  <c r="AE123" i="4" s="1"/>
  <c r="AZ123" i="4" s="1"/>
  <c r="O124" i="23"/>
  <c r="Y124" i="4" s="1"/>
  <c r="AT124" i="4" s="1"/>
  <c r="O123" i="23"/>
  <c r="Y123" i="4" s="1"/>
  <c r="AT123" i="4" s="1"/>
  <c r="H124" i="23"/>
  <c r="R124" i="4" s="1"/>
  <c r="AM124" i="4" s="1"/>
  <c r="E123" i="23"/>
  <c r="O123" i="4" s="1"/>
  <c r="AJ123" i="4" s="1"/>
  <c r="B124" i="23"/>
  <c r="L124" i="4" s="1"/>
  <c r="AG124" i="4" s="1"/>
  <c r="F126" i="23"/>
  <c r="P126" i="4" s="1"/>
  <c r="AK126" i="4" s="1"/>
  <c r="F128" i="23"/>
  <c r="P128" i="4" s="1"/>
  <c r="AK128" i="4" s="1"/>
  <c r="F141" i="23"/>
  <c r="P141" i="4" s="1"/>
  <c r="F131" i="23"/>
  <c r="P131" i="4" s="1"/>
  <c r="AK131" i="4" s="1"/>
  <c r="E135" i="23"/>
  <c r="O135" i="4" s="1"/>
  <c r="AJ135" i="4" s="1"/>
  <c r="E133" i="23"/>
  <c r="O133" i="4" s="1"/>
  <c r="AJ133" i="4" s="1"/>
  <c r="E130" i="23"/>
  <c r="O130" i="4" s="1"/>
  <c r="AJ130" i="4" s="1"/>
  <c r="E132" i="23"/>
  <c r="O132" i="4" s="1"/>
  <c r="AJ132" i="4" s="1"/>
  <c r="D126" i="23"/>
  <c r="N126" i="4" s="1"/>
  <c r="AI126" i="4" s="1"/>
  <c r="D139" i="23"/>
  <c r="N139" i="4" s="1"/>
  <c r="AI139" i="4" s="1"/>
  <c r="D136" i="23"/>
  <c r="N136" i="4" s="1"/>
  <c r="AI136" i="4" s="1"/>
  <c r="D133" i="23"/>
  <c r="N133" i="4" s="1"/>
  <c r="AI133" i="4" s="1"/>
  <c r="Q126" i="23"/>
  <c r="AA126" i="4" s="1"/>
  <c r="AV126" i="4" s="1"/>
  <c r="R124" i="23"/>
  <c r="AB124" i="4" s="1"/>
  <c r="AW124" i="4" s="1"/>
  <c r="T125" i="23"/>
  <c r="AD125" i="4" s="1"/>
  <c r="AY125" i="4" s="1"/>
  <c r="T124" i="23"/>
  <c r="AD124" i="4" s="1"/>
  <c r="AY124" i="4" s="1"/>
  <c r="U124" i="23"/>
  <c r="AE124" i="4" s="1"/>
  <c r="AZ124" i="4" s="1"/>
  <c r="S124" i="23"/>
  <c r="AC124" i="4" s="1"/>
  <c r="AX124" i="4" s="1"/>
  <c r="P125" i="23"/>
  <c r="Z125" i="4" s="1"/>
  <c r="AU125" i="4" s="1"/>
  <c r="P126" i="23"/>
  <c r="Z126" i="4" s="1"/>
  <c r="AU126" i="4" s="1"/>
  <c r="O126" i="23"/>
  <c r="Y126" i="4" s="1"/>
  <c r="AT126" i="4" s="1"/>
  <c r="M124" i="23"/>
  <c r="W124" i="4" s="1"/>
  <c r="AR124" i="4" s="1"/>
  <c r="M123" i="23"/>
  <c r="W123" i="4" s="1"/>
  <c r="AR123" i="4" s="1"/>
  <c r="L123" i="23"/>
  <c r="V123" i="4" s="1"/>
  <c r="AQ123" i="4" s="1"/>
  <c r="K124" i="23"/>
  <c r="U124" i="4" s="1"/>
  <c r="AP124" i="4" s="1"/>
  <c r="K123" i="23"/>
  <c r="U123" i="4" s="1"/>
  <c r="AP123" i="4" s="1"/>
  <c r="J123" i="23"/>
  <c r="T123" i="4" s="1"/>
  <c r="I123" i="23"/>
  <c r="S123" i="4" s="1"/>
  <c r="AN123" i="4" s="1"/>
  <c r="G123" i="23"/>
  <c r="Q123" i="4" s="1"/>
  <c r="AL123" i="4" s="1"/>
  <c r="D122" i="23"/>
  <c r="N122" i="4" s="1"/>
  <c r="AI122" i="4" s="1"/>
  <c r="D134" i="23"/>
  <c r="N134" i="4" s="1"/>
  <c r="AI134" i="4" s="1"/>
  <c r="D131" i="23"/>
  <c r="N131" i="4" s="1"/>
  <c r="AI131" i="4" s="1"/>
  <c r="D128" i="23"/>
  <c r="N128" i="4" s="1"/>
  <c r="AI128" i="4" s="1"/>
  <c r="D125" i="23"/>
  <c r="N125" i="4" s="1"/>
  <c r="AI125" i="4" s="1"/>
  <c r="D141" i="23"/>
  <c r="N141" i="4" s="1"/>
  <c r="N124" i="23"/>
  <c r="X124" i="4" s="1"/>
  <c r="AS124" i="4" s="1"/>
  <c r="N123" i="23"/>
  <c r="X123" i="4" s="1"/>
  <c r="AS123" i="4" s="1"/>
  <c r="I124" i="23"/>
  <c r="S124" i="4" s="1"/>
  <c r="AN124" i="4" s="1"/>
  <c r="D135" i="23"/>
  <c r="N135" i="4" s="1"/>
  <c r="AI135" i="4" s="1"/>
  <c r="D132" i="23"/>
  <c r="N132" i="4" s="1"/>
  <c r="AI132" i="4" s="1"/>
  <c r="B134" i="23"/>
  <c r="L134" i="4" s="1"/>
  <c r="AG134" i="4" s="1"/>
  <c r="P122" i="23"/>
  <c r="Z122" i="4" s="1"/>
  <c r="AU122" i="4" s="1"/>
  <c r="M122" i="23"/>
  <c r="W122" i="4" s="1"/>
  <c r="AR122" i="4" s="1"/>
  <c r="N122" i="23"/>
  <c r="X122" i="4" s="1"/>
  <c r="AS122" i="4" s="1"/>
  <c r="H122" i="23"/>
  <c r="R122" i="4" s="1"/>
  <c r="AM122" i="4" s="1"/>
  <c r="E122" i="23"/>
  <c r="O122" i="4" s="1"/>
  <c r="AJ122" i="4" s="1"/>
  <c r="B130" i="23"/>
  <c r="L130" i="4" s="1"/>
  <c r="AG130" i="4" s="1"/>
  <c r="B129" i="23"/>
  <c r="L129" i="4" s="1"/>
  <c r="AG129" i="4" s="1"/>
  <c r="B136" i="23"/>
  <c r="L136" i="4" s="1"/>
  <c r="AG136" i="4" s="1"/>
  <c r="B126" i="23"/>
  <c r="L126" i="4" s="1"/>
  <c r="AG126" i="4" s="1"/>
  <c r="B135" i="23"/>
  <c r="L135" i="4" s="1"/>
  <c r="AG135" i="4" s="1"/>
  <c r="B141" i="23"/>
  <c r="L141" i="4" s="1"/>
  <c r="AG141" i="4" s="1"/>
  <c r="Q122" i="23"/>
  <c r="AA122" i="4" s="1"/>
  <c r="AV122" i="4" s="1"/>
  <c r="R122" i="23"/>
  <c r="AB122" i="4" s="1"/>
  <c r="AW122" i="4" s="1"/>
  <c r="T122" i="23"/>
  <c r="AD122" i="4" s="1"/>
  <c r="AY122" i="4" s="1"/>
  <c r="U122" i="23"/>
  <c r="AE122" i="4" s="1"/>
  <c r="AZ122" i="4" s="1"/>
  <c r="O122" i="23"/>
  <c r="Y122" i="4" s="1"/>
  <c r="AT122" i="4" s="1"/>
  <c r="G122" i="23"/>
  <c r="Q122" i="4" s="1"/>
  <c r="AL122" i="4" s="1"/>
  <c r="F122" i="23"/>
  <c r="P122" i="4" s="1"/>
  <c r="AK122" i="4" s="1"/>
  <c r="B122" i="23"/>
  <c r="L122" i="4" s="1"/>
  <c r="AG122" i="4" s="1"/>
  <c r="B131" i="23"/>
  <c r="L131" i="4" s="1"/>
  <c r="AG131" i="4" s="1"/>
  <c r="B137" i="23"/>
  <c r="L137" i="4" s="1"/>
  <c r="AG137" i="4" s="1"/>
  <c r="B125" i="23"/>
  <c r="L125" i="4" s="1"/>
  <c r="AG125" i="4" s="1"/>
  <c r="B139" i="23"/>
  <c r="L139" i="4" s="1"/>
  <c r="AG139" i="4" s="1"/>
  <c r="B123" i="23"/>
  <c r="L123" i="4" s="1"/>
  <c r="AG123" i="4" s="1"/>
  <c r="B140" i="23"/>
  <c r="L140" i="4" s="1"/>
  <c r="AG140" i="4" s="1"/>
  <c r="B128" i="23"/>
  <c r="L128" i="4" s="1"/>
  <c r="AG128" i="4" s="1"/>
  <c r="S122" i="23"/>
  <c r="AC122" i="4" s="1"/>
  <c r="AX122" i="4" s="1"/>
  <c r="L122" i="23"/>
  <c r="V122" i="4" s="1"/>
  <c r="AQ122" i="4" s="1"/>
  <c r="I122" i="23"/>
  <c r="S122" i="4" s="1"/>
  <c r="AN122" i="4" s="1"/>
  <c r="AA141" i="4"/>
  <c r="AZ195" i="4"/>
  <c r="AJ195" i="4"/>
  <c r="AI195" i="4"/>
  <c r="AH195" i="4"/>
  <c r="AV195" i="4"/>
  <c r="AY195" i="4"/>
  <c r="AS195" i="4"/>
  <c r="AG195" i="4"/>
  <c r="AR195" i="4"/>
  <c r="AU195" i="4"/>
  <c r="AO195" i="4"/>
  <c r="AW195" i="4"/>
  <c r="AN195" i="4"/>
  <c r="AQ195" i="4"/>
  <c r="AT195" i="4"/>
  <c r="AM195" i="4"/>
  <c r="AX195" i="4"/>
  <c r="AP195" i="4"/>
  <c r="AK195" i="4"/>
  <c r="G135" i="4"/>
  <c r="H135" i="4" s="1"/>
  <c r="BT196" i="4" s="1"/>
  <c r="G131" i="4"/>
  <c r="H131" i="4" s="1"/>
  <c r="BP196" i="4" s="1"/>
  <c r="G127" i="4"/>
  <c r="H127" i="4" s="1"/>
  <c r="BL196" i="4" s="1"/>
  <c r="G123" i="4"/>
  <c r="H123" i="4" s="1"/>
  <c r="BH196" i="4" s="1"/>
  <c r="G138" i="4"/>
  <c r="H138" i="4" s="1"/>
  <c r="BW196" i="4" s="1"/>
  <c r="G130" i="4"/>
  <c r="H130" i="4" s="1"/>
  <c r="BO196" i="4" s="1"/>
  <c r="G126" i="4"/>
  <c r="H126" i="4" s="1"/>
  <c r="BK196" i="4" s="1"/>
  <c r="G134" i="4"/>
  <c r="H134" i="4" s="1"/>
  <c r="BS196" i="4" s="1"/>
  <c r="G137" i="4"/>
  <c r="H137" i="4" s="1"/>
  <c r="BV196" i="4" s="1"/>
  <c r="G133" i="4"/>
  <c r="H133" i="4" s="1"/>
  <c r="BR196" i="4" s="1"/>
  <c r="G129" i="4"/>
  <c r="H129" i="4" s="1"/>
  <c r="BN196" i="4" s="1"/>
  <c r="G125" i="4"/>
  <c r="H125" i="4" s="1"/>
  <c r="BJ196" i="4" s="1"/>
  <c r="G136" i="4"/>
  <c r="H136" i="4" s="1"/>
  <c r="BU196" i="4" s="1"/>
  <c r="G132" i="4"/>
  <c r="H132" i="4" s="1"/>
  <c r="BQ196" i="4" s="1"/>
  <c r="G128" i="4"/>
  <c r="H128" i="4" s="1"/>
  <c r="BM196" i="4" s="1"/>
  <c r="G124" i="4"/>
  <c r="H124" i="4" s="1"/>
  <c r="BI196" i="4" s="1"/>
  <c r="G141" i="4"/>
  <c r="H141" i="4" s="1"/>
  <c r="BZ196" i="4" s="1"/>
  <c r="G139" i="4"/>
  <c r="H139" i="4" s="1"/>
  <c r="BX196" i="4" s="1"/>
  <c r="G142" i="4"/>
  <c r="H142" i="4" s="1"/>
  <c r="CA196" i="4" s="1"/>
  <c r="G140" i="4"/>
  <c r="H140" i="4" s="1"/>
  <c r="BY196" i="4" s="1"/>
  <c r="AO137" i="4" l="1"/>
  <c r="AO128" i="4"/>
  <c r="AV130" i="4"/>
  <c r="AO130" i="4"/>
  <c r="AO135" i="4"/>
  <c r="AV128" i="4"/>
  <c r="AH135" i="4"/>
  <c r="AH128" i="4"/>
  <c r="AH137" i="4"/>
  <c r="AH130" i="4"/>
  <c r="AH123" i="4"/>
  <c r="AO123" i="4"/>
  <c r="AV123" i="4"/>
  <c r="BA195" i="4"/>
  <c r="CB196" i="4"/>
  <c r="BD134" i="4"/>
  <c r="BC134" i="4"/>
  <c r="BD127" i="4"/>
  <c r="BC127" i="4"/>
  <c r="BC124" i="4"/>
  <c r="BD124" i="4"/>
  <c r="BC136" i="4"/>
  <c r="BD136" i="4"/>
  <c r="BD126" i="4"/>
  <c r="BC126" i="4"/>
  <c r="BC133" i="4"/>
  <c r="BD133" i="4"/>
  <c r="BC132" i="4"/>
  <c r="BD132" i="4"/>
  <c r="BC129" i="4"/>
  <c r="BD129" i="4"/>
  <c r="BD131" i="4"/>
  <c r="BC131" i="4"/>
  <c r="BC125" i="4"/>
  <c r="BD125" i="4"/>
  <c r="BC122" i="4"/>
  <c r="BD122" i="4"/>
  <c r="BA125" i="4"/>
  <c r="BB125" i="4" s="1"/>
  <c r="AG151" i="4" s="1"/>
  <c r="BA122" i="4"/>
  <c r="BB122" i="4" s="1"/>
  <c r="AN148" i="4" s="1"/>
  <c r="BA131" i="4"/>
  <c r="BB131" i="4" s="1"/>
  <c r="AO157" i="4" s="1"/>
  <c r="BA129" i="4"/>
  <c r="BB129" i="4" s="1"/>
  <c r="AI155" i="4" s="1"/>
  <c r="BA134" i="4"/>
  <c r="BB134" i="4" s="1"/>
  <c r="AX160" i="4" s="1"/>
  <c r="BA124" i="4"/>
  <c r="BB124" i="4" s="1"/>
  <c r="AZ150" i="4" s="1"/>
  <c r="BA136" i="4"/>
  <c r="BB136" i="4" s="1"/>
  <c r="AZ162" i="4" s="1"/>
  <c r="BA133" i="4"/>
  <c r="BB133" i="4" s="1"/>
  <c r="AU159" i="4" s="1"/>
  <c r="BA127" i="4"/>
  <c r="BB127" i="4" s="1"/>
  <c r="AN153" i="4" s="1"/>
  <c r="BA126" i="4"/>
  <c r="BB126" i="4" s="1"/>
  <c r="AS152" i="4" s="1"/>
  <c r="BA132" i="4"/>
  <c r="BB132" i="4" s="1"/>
  <c r="AI158" i="4" s="1"/>
  <c r="AR141" i="4"/>
  <c r="AZ139" i="4"/>
  <c r="BD139" i="4" s="1"/>
  <c r="AX141" i="4"/>
  <c r="AT141" i="4"/>
  <c r="AI141" i="4"/>
  <c r="AV141" i="4"/>
  <c r="AU141" i="4"/>
  <c r="AO141" i="4"/>
  <c r="AP141" i="4"/>
  <c r="AZ138" i="4"/>
  <c r="BA138" i="4" s="1"/>
  <c r="BB138" i="4" s="1"/>
  <c r="AK164" i="4" s="1"/>
  <c r="AW141" i="4"/>
  <c r="AH141" i="4"/>
  <c r="AK141" i="4"/>
  <c r="AY141" i="4"/>
  <c r="AZ140" i="4"/>
  <c r="BC140" i="4" s="1"/>
  <c r="AQ141" i="4"/>
  <c r="AS141" i="4"/>
  <c r="AL141" i="4"/>
  <c r="AN141" i="4"/>
  <c r="AJ141" i="4"/>
  <c r="AM141" i="4"/>
  <c r="BI197" i="4" l="1"/>
  <c r="BM197" i="4"/>
  <c r="BQ197" i="4"/>
  <c r="BU197" i="4"/>
  <c r="BY197" i="4"/>
  <c r="BO197" i="4"/>
  <c r="BW197" i="4"/>
  <c r="BP197" i="4"/>
  <c r="BT197" i="4"/>
  <c r="BH197" i="4"/>
  <c r="AG196" i="4" s="1"/>
  <c r="D14" i="25" s="1"/>
  <c r="BJ197" i="4"/>
  <c r="BN197" i="4"/>
  <c r="BR197" i="4"/>
  <c r="BV197" i="4"/>
  <c r="BZ197" i="4"/>
  <c r="BK197" i="4"/>
  <c r="CA197" i="4"/>
  <c r="BL197" i="4"/>
  <c r="BX197" i="4"/>
  <c r="BS197" i="4"/>
  <c r="BA137" i="4"/>
  <c r="BB137" i="4" s="1"/>
  <c r="AP163" i="4" s="1"/>
  <c r="BA135" i="4"/>
  <c r="BB135" i="4" s="1"/>
  <c r="AZ161" i="4" s="1"/>
  <c r="BC135" i="4"/>
  <c r="BD137" i="4"/>
  <c r="BC130" i="4"/>
  <c r="BD135" i="4"/>
  <c r="BC137" i="4"/>
  <c r="BC128" i="4"/>
  <c r="BD128" i="4"/>
  <c r="BA128" i="4"/>
  <c r="BB128" i="4" s="1"/>
  <c r="AH154" i="4" s="1"/>
  <c r="BC123" i="4"/>
  <c r="BA130" i="4"/>
  <c r="BB130" i="4" s="1"/>
  <c r="AV156" i="4" s="1"/>
  <c r="BD130" i="4"/>
  <c r="BD123" i="4"/>
  <c r="BA123" i="4"/>
  <c r="BB123" i="4" s="1"/>
  <c r="AR149" i="4" s="1"/>
  <c r="AT196" i="4"/>
  <c r="Q14" i="25" s="1"/>
  <c r="AP151" i="4"/>
  <c r="BE136" i="4"/>
  <c r="BE132" i="4"/>
  <c r="BE127" i="4"/>
  <c r="BC141" i="4"/>
  <c r="BE122" i="4"/>
  <c r="BD140" i="4"/>
  <c r="BE140" i="4" s="1"/>
  <c r="BE125" i="4"/>
  <c r="BE129" i="4"/>
  <c r="BE133" i="4"/>
  <c r="BD141" i="4"/>
  <c r="BE124" i="4"/>
  <c r="BD138" i="4"/>
  <c r="BC139" i="4"/>
  <c r="BE139" i="4" s="1"/>
  <c r="BC138" i="4"/>
  <c r="BE131" i="4"/>
  <c r="BE126" i="4"/>
  <c r="BE134" i="4"/>
  <c r="AV151" i="4"/>
  <c r="AY151" i="4"/>
  <c r="AZ151" i="4"/>
  <c r="AO151" i="4"/>
  <c r="AQ160" i="4"/>
  <c r="AR151" i="4"/>
  <c r="AQ151" i="4"/>
  <c r="AM151" i="4"/>
  <c r="AH151" i="4"/>
  <c r="AL151" i="4"/>
  <c r="AY148" i="4"/>
  <c r="AS151" i="4"/>
  <c r="AT151" i="4"/>
  <c r="AU151" i="4"/>
  <c r="AK160" i="4"/>
  <c r="AV160" i="4"/>
  <c r="AG160" i="4"/>
  <c r="AX151" i="4"/>
  <c r="AI151" i="4"/>
  <c r="AW151" i="4"/>
  <c r="AK151" i="4"/>
  <c r="AN151" i="4"/>
  <c r="AP153" i="4"/>
  <c r="AY150" i="4"/>
  <c r="AV157" i="4"/>
  <c r="AR148" i="4"/>
  <c r="AL148" i="4"/>
  <c r="AO150" i="4"/>
  <c r="AO148" i="4"/>
  <c r="AZ148" i="4"/>
  <c r="AQ148" i="4"/>
  <c r="AG158" i="4"/>
  <c r="AX148" i="4"/>
  <c r="AH148" i="4"/>
  <c r="AJ155" i="4"/>
  <c r="AV148" i="4"/>
  <c r="AM148" i="4"/>
  <c r="AJ148" i="4"/>
  <c r="AS148" i="4"/>
  <c r="AU148" i="4"/>
  <c r="AM153" i="4"/>
  <c r="AW148" i="4"/>
  <c r="AH158" i="4"/>
  <c r="AI148" i="4"/>
  <c r="AP159" i="4"/>
  <c r="AP150" i="4"/>
  <c r="AK148" i="4"/>
  <c r="AT148" i="4"/>
  <c r="AP148" i="4"/>
  <c r="AZ155" i="4"/>
  <c r="AZ158" i="4"/>
  <c r="AT159" i="4"/>
  <c r="AY155" i="4"/>
  <c r="AW158" i="4"/>
  <c r="AQ157" i="4"/>
  <c r="AS159" i="4"/>
  <c r="AG155" i="4"/>
  <c r="AV155" i="4"/>
  <c r="AW155" i="4"/>
  <c r="AN158" i="4"/>
  <c r="AT158" i="4"/>
  <c r="AI159" i="4"/>
  <c r="AK158" i="4"/>
  <c r="AV158" i="4"/>
  <c r="AS158" i="4"/>
  <c r="AM159" i="4"/>
  <c r="AX159" i="4"/>
  <c r="AL159" i="4"/>
  <c r="AJ159" i="4"/>
  <c r="AQ159" i="4"/>
  <c r="AK159" i="4"/>
  <c r="AP158" i="4"/>
  <c r="AK155" i="4"/>
  <c r="AT155" i="4"/>
  <c r="AH155" i="4"/>
  <c r="AL155" i="4"/>
  <c r="AQ155" i="4"/>
  <c r="AY157" i="4"/>
  <c r="AY159" i="4"/>
  <c r="AM158" i="4"/>
  <c r="AX158" i="4"/>
  <c r="AY158" i="4"/>
  <c r="AJ157" i="4"/>
  <c r="AW157" i="4"/>
  <c r="AZ159" i="4"/>
  <c r="AN159" i="4"/>
  <c r="AV159" i="4"/>
  <c r="AL158" i="4"/>
  <c r="AH162" i="4"/>
  <c r="AU155" i="4"/>
  <c r="AP155" i="4"/>
  <c r="AR155" i="4"/>
  <c r="AO158" i="4"/>
  <c r="AO159" i="4"/>
  <c r="AG159" i="4"/>
  <c r="AJ158" i="4"/>
  <c r="AR158" i="4"/>
  <c r="AW159" i="4"/>
  <c r="AM157" i="4"/>
  <c r="AH159" i="4"/>
  <c r="AU158" i="4"/>
  <c r="AO155" i="4"/>
  <c r="AX155" i="4"/>
  <c r="AZ160" i="4"/>
  <c r="AJ160" i="4"/>
  <c r="AL160" i="4"/>
  <c r="AY160" i="4"/>
  <c r="AM160" i="4"/>
  <c r="AI160" i="4"/>
  <c r="AU160" i="4"/>
  <c r="AP160" i="4"/>
  <c r="AO160" i="4"/>
  <c r="AT160" i="4"/>
  <c r="AR160" i="4"/>
  <c r="AN160" i="4"/>
  <c r="AW160" i="4"/>
  <c r="AH160" i="4"/>
  <c r="AM155" i="4"/>
  <c r="AU153" i="4"/>
  <c r="AW153" i="4"/>
  <c r="AG150" i="4"/>
  <c r="AM150" i="4"/>
  <c r="AQ153" i="4"/>
  <c r="AI153" i="4"/>
  <c r="AN150" i="4"/>
  <c r="AV150" i="4"/>
  <c r="AQ150" i="4"/>
  <c r="AL150" i="4"/>
  <c r="AX150" i="4"/>
  <c r="AX153" i="4"/>
  <c r="AS153" i="4"/>
  <c r="AJ150" i="4"/>
  <c r="AU150" i="4"/>
  <c r="AO153" i="4"/>
  <c r="AK153" i="4"/>
  <c r="AT150" i="4"/>
  <c r="AH150" i="4"/>
  <c r="AS150" i="4"/>
  <c r="AK150" i="4"/>
  <c r="AW150" i="4"/>
  <c r="AV153" i="4"/>
  <c r="AS155" i="4"/>
  <c r="AG152" i="4"/>
  <c r="AU157" i="4"/>
  <c r="AU152" i="4"/>
  <c r="AR157" i="4"/>
  <c r="AS157" i="4"/>
  <c r="AG157" i="4"/>
  <c r="AT157" i="4"/>
  <c r="AS162" i="4"/>
  <c r="AQ152" i="4"/>
  <c r="AN157" i="4"/>
  <c r="AJ152" i="4"/>
  <c r="AZ157" i="4"/>
  <c r="AI157" i="4"/>
  <c r="AX157" i="4"/>
  <c r="AH157" i="4"/>
  <c r="AG162" i="4"/>
  <c r="AZ153" i="4"/>
  <c r="AR152" i="4"/>
  <c r="AN152" i="4"/>
  <c r="AK157" i="4"/>
  <c r="AL157" i="4"/>
  <c r="AK162" i="4"/>
  <c r="AT152" i="4"/>
  <c r="AO152" i="4"/>
  <c r="AV152" i="4"/>
  <c r="AI152" i="4"/>
  <c r="AL152" i="4"/>
  <c r="AL162" i="4"/>
  <c r="AX162" i="4"/>
  <c r="AN162" i="4"/>
  <c r="AJ162" i="4"/>
  <c r="AW152" i="4"/>
  <c r="AY152" i="4"/>
  <c r="AH152" i="4"/>
  <c r="AX152" i="4"/>
  <c r="AM152" i="4"/>
  <c r="AR150" i="4"/>
  <c r="AY153" i="4"/>
  <c r="AR153" i="4"/>
  <c r="AH153" i="4"/>
  <c r="AQ162" i="4"/>
  <c r="AM162" i="4"/>
  <c r="AV162" i="4"/>
  <c r="AP162" i="4"/>
  <c r="AT162" i="4"/>
  <c r="AY162" i="4"/>
  <c r="AT153" i="4"/>
  <c r="AG153" i="4"/>
  <c r="AP152" i="4"/>
  <c r="AZ152" i="4"/>
  <c r="AJ153" i="4"/>
  <c r="AR162" i="4"/>
  <c r="AW162" i="4"/>
  <c r="AI162" i="4"/>
  <c r="AO162" i="4"/>
  <c r="AI164" i="4"/>
  <c r="AS164" i="4"/>
  <c r="AM164" i="4"/>
  <c r="AT164" i="4"/>
  <c r="AR164" i="4"/>
  <c r="AJ164" i="4"/>
  <c r="AQ164" i="4"/>
  <c r="AN164" i="4"/>
  <c r="AZ164" i="4"/>
  <c r="BA140" i="4"/>
  <c r="BB140" i="4" s="1"/>
  <c r="BA139" i="4"/>
  <c r="BB139" i="4" s="1"/>
  <c r="AL164" i="4"/>
  <c r="AY164" i="4"/>
  <c r="AV164" i="4"/>
  <c r="AG164" i="4"/>
  <c r="AX164" i="4"/>
  <c r="AU164" i="4"/>
  <c r="AH164" i="4"/>
  <c r="AP164" i="4"/>
  <c r="AO164" i="4"/>
  <c r="BA141" i="4"/>
  <c r="BB141" i="4" s="1"/>
  <c r="AG167" i="4" s="1"/>
  <c r="B29" i="21" l="1"/>
  <c r="O29" i="21"/>
  <c r="AH163" i="4"/>
  <c r="BE130" i="4"/>
  <c r="AK163" i="4"/>
  <c r="AS163" i="4"/>
  <c r="AJ154" i="4"/>
  <c r="AU163" i="4"/>
  <c r="AG163" i="4"/>
  <c r="AN163" i="4"/>
  <c r="AT163" i="4"/>
  <c r="AM163" i="4"/>
  <c r="AR163" i="4"/>
  <c r="AI163" i="4"/>
  <c r="AL163" i="4"/>
  <c r="AY163" i="4"/>
  <c r="AX163" i="4"/>
  <c r="AJ163" i="4"/>
  <c r="AZ163" i="4"/>
  <c r="AO163" i="4"/>
  <c r="AQ163" i="4"/>
  <c r="AW163" i="4"/>
  <c r="AP161" i="4"/>
  <c r="AG161" i="4"/>
  <c r="AO161" i="4"/>
  <c r="AU161" i="4"/>
  <c r="BE135" i="4"/>
  <c r="AV161" i="4"/>
  <c r="AL161" i="4"/>
  <c r="AW161" i="4"/>
  <c r="AM161" i="4"/>
  <c r="AK161" i="4"/>
  <c r="AQ161" i="4"/>
  <c r="AS161" i="4"/>
  <c r="AI161" i="4"/>
  <c r="AN161" i="4"/>
  <c r="AX161" i="4"/>
  <c r="AJ161" i="4"/>
  <c r="AR161" i="4"/>
  <c r="AH161" i="4"/>
  <c r="AY161" i="4"/>
  <c r="AY154" i="4"/>
  <c r="AO154" i="4"/>
  <c r="AP154" i="4"/>
  <c r="AZ154" i="4"/>
  <c r="AK154" i="4"/>
  <c r="AU154" i="4"/>
  <c r="AX154" i="4"/>
  <c r="AT154" i="4"/>
  <c r="AQ154" i="4"/>
  <c r="BE128" i="4"/>
  <c r="BE137" i="4"/>
  <c r="BE123" i="4"/>
  <c r="AW149" i="4"/>
  <c r="AL149" i="4"/>
  <c r="AV154" i="4"/>
  <c r="AN154" i="4"/>
  <c r="AG154" i="4"/>
  <c r="AR154" i="4"/>
  <c r="AI154" i="4"/>
  <c r="AL154" i="4"/>
  <c r="AW154" i="4"/>
  <c r="AS154" i="4"/>
  <c r="AQ149" i="4"/>
  <c r="AO149" i="4"/>
  <c r="AT149" i="4"/>
  <c r="AT156" i="4"/>
  <c r="AX149" i="4"/>
  <c r="AM149" i="4"/>
  <c r="AJ149" i="4"/>
  <c r="AS149" i="4"/>
  <c r="AI156" i="4"/>
  <c r="AU156" i="4"/>
  <c r="AG156" i="4"/>
  <c r="AM156" i="4"/>
  <c r="AU149" i="4"/>
  <c r="AG149" i="4"/>
  <c r="AY149" i="4"/>
  <c r="AK149" i="4"/>
  <c r="AP149" i="4"/>
  <c r="AI149" i="4"/>
  <c r="AN149" i="4"/>
  <c r="AP156" i="4"/>
  <c r="AS156" i="4"/>
  <c r="AH156" i="4"/>
  <c r="AR156" i="4"/>
  <c r="AV149" i="4"/>
  <c r="AZ149" i="4"/>
  <c r="AZ156" i="4"/>
  <c r="AQ156" i="4"/>
  <c r="AW156" i="4"/>
  <c r="AY156" i="4"/>
  <c r="AL156" i="4"/>
  <c r="AX156" i="4"/>
  <c r="AN156" i="4"/>
  <c r="AK156" i="4"/>
  <c r="AJ156" i="4"/>
  <c r="AL196" i="4"/>
  <c r="I14" i="25" s="1"/>
  <c r="AO196" i="4"/>
  <c r="L14" i="25" s="1"/>
  <c r="AV196" i="4"/>
  <c r="S14" i="25" s="1"/>
  <c r="Q29" i="21" s="1"/>
  <c r="AP196" i="4"/>
  <c r="M14" i="25" s="1"/>
  <c r="AM196" i="4"/>
  <c r="J14" i="25" s="1"/>
  <c r="AK196" i="4"/>
  <c r="H14" i="25" s="1"/>
  <c r="AR196" i="4"/>
  <c r="O14" i="25" s="1"/>
  <c r="AY196" i="4"/>
  <c r="V14" i="25" s="1"/>
  <c r="AI196" i="4"/>
  <c r="F14" i="25" s="1"/>
  <c r="AW196" i="4"/>
  <c r="T14" i="25" s="1"/>
  <c r="AX196" i="4"/>
  <c r="U14" i="25" s="1"/>
  <c r="AN196" i="4"/>
  <c r="K14" i="25" s="1"/>
  <c r="AU196" i="4"/>
  <c r="R14" i="25" s="1"/>
  <c r="AH196" i="4"/>
  <c r="E14" i="25" s="1"/>
  <c r="X14" i="25" s="1"/>
  <c r="AS196" i="4"/>
  <c r="P14" i="25" s="1"/>
  <c r="AZ196" i="4"/>
  <c r="W14" i="25" s="1"/>
  <c r="AJ196" i="4"/>
  <c r="G14" i="25" s="1"/>
  <c r="AQ196" i="4"/>
  <c r="N14" i="25" s="1"/>
  <c r="CB197" i="4"/>
  <c r="H143" i="4"/>
  <c r="BC151" i="4"/>
  <c r="BC148" i="4"/>
  <c r="BB148" i="4"/>
  <c r="BC160" i="4"/>
  <c r="BB160" i="4"/>
  <c r="BC152" i="4"/>
  <c r="BB152" i="4"/>
  <c r="BC155" i="4"/>
  <c r="BB155" i="4"/>
  <c r="BB151" i="4"/>
  <c r="BC164" i="4"/>
  <c r="BB164" i="4"/>
  <c r="BC153" i="4"/>
  <c r="BB153" i="4"/>
  <c r="BB162" i="4"/>
  <c r="BC162" i="4"/>
  <c r="BC150" i="4"/>
  <c r="BB150" i="4"/>
  <c r="BB158" i="4"/>
  <c r="BC158" i="4"/>
  <c r="BC157" i="4"/>
  <c r="BB157" i="4"/>
  <c r="BC159" i="4"/>
  <c r="BB159" i="4"/>
  <c r="BE141" i="4"/>
  <c r="BE138" i="4"/>
  <c r="BA151" i="4"/>
  <c r="BA158" i="4"/>
  <c r="BA159" i="4"/>
  <c r="BA148" i="4"/>
  <c r="BA153" i="4"/>
  <c r="BA157" i="4"/>
  <c r="BA155" i="4"/>
  <c r="BA160" i="4"/>
  <c r="BA150" i="4"/>
  <c r="BA162" i="4"/>
  <c r="BA152" i="4"/>
  <c r="AM167" i="4"/>
  <c r="BA164" i="4"/>
  <c r="AI167" i="4"/>
  <c r="AU167" i="4"/>
  <c r="AO167" i="4"/>
  <c r="AY167" i="4"/>
  <c r="AQ165" i="4"/>
  <c r="AV165" i="4"/>
  <c r="AI165" i="4"/>
  <c r="AG165" i="4"/>
  <c r="AU165" i="4"/>
  <c r="AW165" i="4"/>
  <c r="AP165" i="4"/>
  <c r="AN165" i="4"/>
  <c r="AK165" i="4"/>
  <c r="AO165" i="4"/>
  <c r="AY165" i="4"/>
  <c r="AR165" i="4"/>
  <c r="AT165" i="4"/>
  <c r="AJ165" i="4"/>
  <c r="AL165" i="4"/>
  <c r="AH165" i="4"/>
  <c r="AM165" i="4"/>
  <c r="AS165" i="4"/>
  <c r="AP167" i="4"/>
  <c r="AZ165" i="4"/>
  <c r="AL167" i="4"/>
  <c r="AW167" i="4"/>
  <c r="AH167" i="4"/>
  <c r="AK167" i="4"/>
  <c r="AP166" i="4"/>
  <c r="AH166" i="4"/>
  <c r="AM166" i="4"/>
  <c r="AG166" i="4"/>
  <c r="AW166" i="4"/>
  <c r="AT166" i="4"/>
  <c r="AK166" i="4"/>
  <c r="AS166" i="4"/>
  <c r="AR166" i="4"/>
  <c r="AX166" i="4"/>
  <c r="AJ166" i="4"/>
  <c r="AQ166" i="4"/>
  <c r="AL166" i="4"/>
  <c r="AN166" i="4"/>
  <c r="AI166" i="4"/>
  <c r="AO166" i="4"/>
  <c r="AU166" i="4"/>
  <c r="AV166" i="4"/>
  <c r="AV167" i="4"/>
  <c r="AZ166" i="4"/>
  <c r="AQ167" i="4"/>
  <c r="AR167" i="4"/>
  <c r="AS167" i="4"/>
  <c r="AX167" i="4"/>
  <c r="AN167" i="4"/>
  <c r="AT167" i="4"/>
  <c r="AJ167" i="4"/>
  <c r="E29" i="21" l="1"/>
  <c r="B7" i="25"/>
  <c r="Q8" i="25" s="1"/>
  <c r="G8" i="25"/>
  <c r="P29" i="21"/>
  <c r="D29" i="21"/>
  <c r="H29" i="21"/>
  <c r="G29" i="21"/>
  <c r="I8" i="25"/>
  <c r="U29" i="21"/>
  <c r="I29" i="21"/>
  <c r="B9" i="25"/>
  <c r="O10" i="25" s="1"/>
  <c r="K10" i="25"/>
  <c r="T29" i="21"/>
  <c r="K29" i="21"/>
  <c r="M10" i="25"/>
  <c r="N29" i="21"/>
  <c r="S29" i="21"/>
  <c r="M29" i="21"/>
  <c r="B3" i="25"/>
  <c r="L29" i="21"/>
  <c r="C29" i="21"/>
  <c r="B5" i="25"/>
  <c r="S6" i="25" s="1"/>
  <c r="R29" i="21"/>
  <c r="F29" i="21"/>
  <c r="J29" i="21"/>
  <c r="L8" i="25"/>
  <c r="AW168" i="4"/>
  <c r="AZ168" i="4"/>
  <c r="AU168" i="4"/>
  <c r="AQ168" i="4"/>
  <c r="AT168" i="4"/>
  <c r="AX168" i="4"/>
  <c r="AV168" i="4"/>
  <c r="AK168" i="4"/>
  <c r="AS168" i="4"/>
  <c r="AR168" i="4"/>
  <c r="AL168" i="4"/>
  <c r="AP168" i="4"/>
  <c r="AM168" i="4"/>
  <c r="AY168" i="4"/>
  <c r="AJ168" i="4"/>
  <c r="AH168" i="4"/>
  <c r="AI168" i="4"/>
  <c r="AO168" i="4"/>
  <c r="AN168" i="4"/>
  <c r="AG168" i="4"/>
  <c r="BC163" i="4"/>
  <c r="BA163" i="4"/>
  <c r="BB163" i="4"/>
  <c r="BB161" i="4"/>
  <c r="BA161" i="4"/>
  <c r="BC161" i="4"/>
  <c r="BB154" i="4"/>
  <c r="BA154" i="4"/>
  <c r="BC154" i="4"/>
  <c r="BC156" i="4"/>
  <c r="BA149" i="4"/>
  <c r="BC149" i="4"/>
  <c r="BB156" i="4"/>
  <c r="BB149" i="4"/>
  <c r="BA156" i="4"/>
  <c r="BA196" i="4"/>
  <c r="BD151" i="4"/>
  <c r="BT151" i="4" s="1"/>
  <c r="BT177" i="4" s="1"/>
  <c r="BD160" i="4"/>
  <c r="BJ160" i="4" s="1"/>
  <c r="BJ186" i="4" s="1"/>
  <c r="BD153" i="4"/>
  <c r="CA153" i="4" s="1"/>
  <c r="CA179" i="4" s="1"/>
  <c r="BC167" i="4"/>
  <c r="BD159" i="4"/>
  <c r="BQ159" i="4" s="1"/>
  <c r="BQ185" i="4" s="1"/>
  <c r="BD158" i="4"/>
  <c r="BS158" i="4" s="1"/>
  <c r="BS184" i="4" s="1"/>
  <c r="BD150" i="4"/>
  <c r="BM150" i="4" s="1"/>
  <c r="BM176" i="4" s="1"/>
  <c r="BD164" i="4"/>
  <c r="BM164" i="4" s="1"/>
  <c r="BM190" i="4" s="1"/>
  <c r="BD155" i="4"/>
  <c r="BP155" i="4" s="1"/>
  <c r="BP181" i="4" s="1"/>
  <c r="BB167" i="4"/>
  <c r="BB166" i="4"/>
  <c r="BC166" i="4"/>
  <c r="BC165" i="4"/>
  <c r="BB165" i="4"/>
  <c r="BD152" i="4"/>
  <c r="BT152" i="4" s="1"/>
  <c r="BT178" i="4" s="1"/>
  <c r="BD157" i="4"/>
  <c r="BY157" i="4" s="1"/>
  <c r="BY183" i="4" s="1"/>
  <c r="BD162" i="4"/>
  <c r="BM162" i="4" s="1"/>
  <c r="BM188" i="4" s="1"/>
  <c r="BD148" i="4"/>
  <c r="BW148" i="4" s="1"/>
  <c r="BW174" i="4" s="1"/>
  <c r="BA167" i="4"/>
  <c r="BA166" i="4"/>
  <c r="BA165" i="4"/>
  <c r="H6" i="25" l="1"/>
  <c r="E6" i="25"/>
  <c r="U6" i="25"/>
  <c r="X10" i="25"/>
  <c r="G116" i="25"/>
  <c r="I116" i="25"/>
  <c r="G115" i="25"/>
  <c r="H115" i="25"/>
  <c r="G112" i="25"/>
  <c r="H112" i="25"/>
  <c r="H116" i="25"/>
  <c r="I115" i="25"/>
  <c r="I112" i="25"/>
  <c r="H114" i="25"/>
  <c r="D112" i="25"/>
  <c r="C116" i="25"/>
  <c r="H113" i="25"/>
  <c r="C113" i="25"/>
  <c r="G113" i="25"/>
  <c r="G114" i="25"/>
  <c r="I114" i="25"/>
  <c r="I113" i="25"/>
  <c r="C115" i="25"/>
  <c r="D114" i="25"/>
  <c r="D115" i="25"/>
  <c r="E116" i="25"/>
  <c r="F116" i="25"/>
  <c r="F115" i="25"/>
  <c r="D113" i="25"/>
  <c r="E115" i="25"/>
  <c r="E112" i="25"/>
  <c r="F114" i="25"/>
  <c r="D116" i="25"/>
  <c r="C114" i="25"/>
  <c r="E113" i="25"/>
  <c r="F113" i="25"/>
  <c r="E114" i="25"/>
  <c r="F112" i="25"/>
  <c r="C112" i="25"/>
  <c r="B2" i="25"/>
  <c r="D4" i="25"/>
  <c r="F4" i="25"/>
  <c r="X8" i="25"/>
  <c r="G108" i="25"/>
  <c r="H108" i="25"/>
  <c r="I108" i="25"/>
  <c r="G105" i="25"/>
  <c r="G109" i="25"/>
  <c r="H105" i="25"/>
  <c r="H109" i="25"/>
  <c r="I105" i="25"/>
  <c r="I109" i="25"/>
  <c r="G107" i="25"/>
  <c r="I106" i="25"/>
  <c r="D108" i="25"/>
  <c r="E109" i="25"/>
  <c r="H107" i="25"/>
  <c r="C109" i="25"/>
  <c r="H106" i="25"/>
  <c r="C108" i="25"/>
  <c r="C106" i="25"/>
  <c r="G106" i="25"/>
  <c r="I107" i="25"/>
  <c r="D105" i="25"/>
  <c r="D107" i="25"/>
  <c r="E108" i="25"/>
  <c r="E105" i="25"/>
  <c r="C107" i="25"/>
  <c r="F108" i="25"/>
  <c r="D109" i="25"/>
  <c r="F105" i="25"/>
  <c r="D106" i="25"/>
  <c r="F109" i="25"/>
  <c r="F107" i="25"/>
  <c r="E107" i="25"/>
  <c r="F106" i="25"/>
  <c r="E106" i="25"/>
  <c r="C105" i="25"/>
  <c r="P6" i="25"/>
  <c r="V4" i="25"/>
  <c r="T4" i="25"/>
  <c r="N6" i="25"/>
  <c r="W6" i="25"/>
  <c r="J4" i="25"/>
  <c r="R4" i="25"/>
  <c r="BA168" i="4"/>
  <c r="AG169" i="4" s="1"/>
  <c r="AG170" i="4" s="1"/>
  <c r="BD163" i="4"/>
  <c r="CA163" i="4" s="1"/>
  <c r="CA189" i="4" s="1"/>
  <c r="BD161" i="4"/>
  <c r="CA161" i="4" s="1"/>
  <c r="CA187" i="4" s="1"/>
  <c r="BD154" i="4"/>
  <c r="BI154" i="4" s="1"/>
  <c r="BI180" i="4" s="1"/>
  <c r="BD156" i="4"/>
  <c r="BO156" i="4" s="1"/>
  <c r="BO182" i="4" s="1"/>
  <c r="BD149" i="4"/>
  <c r="BL149" i="4" s="1"/>
  <c r="BL175" i="4" s="1"/>
  <c r="BJ151" i="4"/>
  <c r="BJ177" i="4" s="1"/>
  <c r="BH151" i="4"/>
  <c r="BH177" i="4" s="1"/>
  <c r="CA151" i="4"/>
  <c r="CA177" i="4" s="1"/>
  <c r="BN160" i="4"/>
  <c r="BN186" i="4" s="1"/>
  <c r="BU151" i="4"/>
  <c r="BU177" i="4" s="1"/>
  <c r="BN151" i="4"/>
  <c r="BN177" i="4" s="1"/>
  <c r="BZ150" i="4"/>
  <c r="BZ176" i="4" s="1"/>
  <c r="BM151" i="4"/>
  <c r="BM177" i="4" s="1"/>
  <c r="BZ151" i="4"/>
  <c r="BZ177" i="4" s="1"/>
  <c r="BX151" i="4"/>
  <c r="BX177" i="4" s="1"/>
  <c r="BP151" i="4"/>
  <c r="BP177" i="4" s="1"/>
  <c r="BI151" i="4"/>
  <c r="BI177" i="4" s="1"/>
  <c r="BO151" i="4"/>
  <c r="BO177" i="4" s="1"/>
  <c r="BL151" i="4"/>
  <c r="BL177" i="4" s="1"/>
  <c r="BV151" i="4"/>
  <c r="BV177" i="4" s="1"/>
  <c r="BZ164" i="4"/>
  <c r="BZ190" i="4" s="1"/>
  <c r="BL150" i="4"/>
  <c r="BL176" i="4" s="1"/>
  <c r="BI159" i="4"/>
  <c r="BI185" i="4" s="1"/>
  <c r="CA150" i="4"/>
  <c r="CA176" i="4" s="1"/>
  <c r="BI160" i="4"/>
  <c r="BI186" i="4" s="1"/>
  <c r="BU160" i="4"/>
  <c r="BU186" i="4" s="1"/>
  <c r="BZ160" i="4"/>
  <c r="BZ186" i="4" s="1"/>
  <c r="BJ153" i="4"/>
  <c r="BJ179" i="4" s="1"/>
  <c r="BX160" i="4"/>
  <c r="BX186" i="4" s="1"/>
  <c r="BQ160" i="4"/>
  <c r="BQ186" i="4" s="1"/>
  <c r="BH150" i="4"/>
  <c r="BH176" i="4" s="1"/>
  <c r="BL160" i="4"/>
  <c r="BL186" i="4" s="1"/>
  <c r="BM160" i="4"/>
  <c r="BM186" i="4" s="1"/>
  <c r="BS160" i="4"/>
  <c r="BS186" i="4" s="1"/>
  <c r="BY160" i="4"/>
  <c r="BY186" i="4" s="1"/>
  <c r="BP160" i="4"/>
  <c r="BP186" i="4" s="1"/>
  <c r="BX150" i="4"/>
  <c r="BX176" i="4" s="1"/>
  <c r="BW150" i="4"/>
  <c r="BW176" i="4" s="1"/>
  <c r="BQ164" i="4"/>
  <c r="BQ190" i="4" s="1"/>
  <c r="BT150" i="4"/>
  <c r="BT176" i="4" s="1"/>
  <c r="BW160" i="4"/>
  <c r="BW186" i="4" s="1"/>
  <c r="BQ151" i="4"/>
  <c r="BQ177" i="4" s="1"/>
  <c r="BS151" i="4"/>
  <c r="BS177" i="4" s="1"/>
  <c r="BW151" i="4"/>
  <c r="BW177" i="4" s="1"/>
  <c r="BY151" i="4"/>
  <c r="BY177" i="4" s="1"/>
  <c r="BR151" i="4"/>
  <c r="BR177" i="4" s="1"/>
  <c r="BU150" i="4"/>
  <c r="BU176" i="4" s="1"/>
  <c r="BY153" i="4"/>
  <c r="BY179" i="4" s="1"/>
  <c r="BS150" i="4"/>
  <c r="BS176" i="4" s="1"/>
  <c r="BY150" i="4"/>
  <c r="BY176" i="4" s="1"/>
  <c r="BR150" i="4"/>
  <c r="BR176" i="4" s="1"/>
  <c r="BH153" i="4"/>
  <c r="BH179" i="4" s="1"/>
  <c r="BN164" i="4"/>
  <c r="BN190" i="4" s="1"/>
  <c r="BO150" i="4"/>
  <c r="BO176" i="4" s="1"/>
  <c r="BN150" i="4"/>
  <c r="BN176" i="4" s="1"/>
  <c r="BQ150" i="4"/>
  <c r="BQ176" i="4" s="1"/>
  <c r="BK150" i="4"/>
  <c r="BK176" i="4" s="1"/>
  <c r="BO159" i="4"/>
  <c r="BO185" i="4" s="1"/>
  <c r="BI155" i="4"/>
  <c r="BI181" i="4" s="1"/>
  <c r="BX159" i="4"/>
  <c r="BX185" i="4" s="1"/>
  <c r="BT153" i="4"/>
  <c r="BT179" i="4" s="1"/>
  <c r="BK155" i="4"/>
  <c r="BK181" i="4" s="1"/>
  <c r="BK159" i="4"/>
  <c r="BK185" i="4" s="1"/>
  <c r="BW159" i="4"/>
  <c r="BW185" i="4" s="1"/>
  <c r="BR159" i="4"/>
  <c r="BR185" i="4" s="1"/>
  <c r="BS153" i="4"/>
  <c r="BS179" i="4" s="1"/>
  <c r="BK153" i="4"/>
  <c r="BK179" i="4" s="1"/>
  <c r="BU162" i="4"/>
  <c r="BU188" i="4" s="1"/>
  <c r="BS155" i="4"/>
  <c r="BS181" i="4" s="1"/>
  <c r="BX153" i="4"/>
  <c r="BX179" i="4" s="1"/>
  <c r="BI153" i="4"/>
  <c r="BI179" i="4" s="1"/>
  <c r="BQ153" i="4"/>
  <c r="BQ179" i="4" s="1"/>
  <c r="BL153" i="4"/>
  <c r="BL179" i="4" s="1"/>
  <c r="BD167" i="4"/>
  <c r="BQ167" i="4" s="1"/>
  <c r="BQ193" i="4" s="1"/>
  <c r="BY162" i="4"/>
  <c r="BY188" i="4" s="1"/>
  <c r="BN153" i="4"/>
  <c r="BN179" i="4" s="1"/>
  <c r="BS162" i="4"/>
  <c r="BS188" i="4" s="1"/>
  <c r="BM159" i="4"/>
  <c r="BM185" i="4" s="1"/>
  <c r="BU164" i="4"/>
  <c r="BU190" i="4" s="1"/>
  <c r="BV159" i="4"/>
  <c r="BV185" i="4" s="1"/>
  <c r="BP153" i="4"/>
  <c r="BP179" i="4" s="1"/>
  <c r="BL159" i="4"/>
  <c r="BL185" i="4" s="1"/>
  <c r="BO153" i="4"/>
  <c r="BO179" i="4" s="1"/>
  <c r="BH160" i="4"/>
  <c r="BH186" i="4" s="1"/>
  <c r="BK160" i="4"/>
  <c r="BK186" i="4" s="1"/>
  <c r="CA160" i="4"/>
  <c r="CA186" i="4" s="1"/>
  <c r="BZ153" i="4"/>
  <c r="BZ179" i="4" s="1"/>
  <c r="BW153" i="4"/>
  <c r="BW179" i="4" s="1"/>
  <c r="CA159" i="4"/>
  <c r="CA185" i="4" s="1"/>
  <c r="BO160" i="4"/>
  <c r="BO186" i="4" s="1"/>
  <c r="BL162" i="4"/>
  <c r="BL188" i="4" s="1"/>
  <c r="BR162" i="4"/>
  <c r="BR188" i="4" s="1"/>
  <c r="BJ155" i="4"/>
  <c r="BJ181" i="4" s="1"/>
  <c r="BO157" i="4"/>
  <c r="BO183" i="4" s="1"/>
  <c r="BV155" i="4"/>
  <c r="BV181" i="4" s="1"/>
  <c r="BI150" i="4"/>
  <c r="BI176" i="4" s="1"/>
  <c r="BR153" i="4"/>
  <c r="BR179" i="4" s="1"/>
  <c r="BV153" i="4"/>
  <c r="BV179" i="4" s="1"/>
  <c r="BQ155" i="4"/>
  <c r="BQ181" i="4" s="1"/>
  <c r="BH155" i="4"/>
  <c r="BH181" i="4" s="1"/>
  <c r="BU155" i="4"/>
  <c r="BU181" i="4" s="1"/>
  <c r="BR155" i="4"/>
  <c r="BR181" i="4" s="1"/>
  <c r="BZ159" i="4"/>
  <c r="BZ185" i="4" s="1"/>
  <c r="BW155" i="4"/>
  <c r="BW181" i="4" s="1"/>
  <c r="BR160" i="4"/>
  <c r="BR186" i="4" s="1"/>
  <c r="BV160" i="4"/>
  <c r="BV186" i="4" s="1"/>
  <c r="CA155" i="4"/>
  <c r="CA181" i="4" s="1"/>
  <c r="BO162" i="4"/>
  <c r="BO188" i="4" s="1"/>
  <c r="BW162" i="4"/>
  <c r="BW188" i="4" s="1"/>
  <c r="BX155" i="4"/>
  <c r="BX181" i="4" s="1"/>
  <c r="BI157" i="4"/>
  <c r="BI183" i="4" s="1"/>
  <c r="BP159" i="4"/>
  <c r="BP185" i="4" s="1"/>
  <c r="BV150" i="4"/>
  <c r="BV176" i="4" s="1"/>
  <c r="BU153" i="4"/>
  <c r="BU179" i="4" s="1"/>
  <c r="BN152" i="4"/>
  <c r="BN178" i="4" s="1"/>
  <c r="BL158" i="4"/>
  <c r="BL184" i="4" s="1"/>
  <c r="BM158" i="4"/>
  <c r="BM184" i="4" s="1"/>
  <c r="BO164" i="4"/>
  <c r="BO190" i="4" s="1"/>
  <c r="BY152" i="4"/>
  <c r="BY178" i="4" s="1"/>
  <c r="BN158" i="4"/>
  <c r="BN184" i="4" s="1"/>
  <c r="BM157" i="4"/>
  <c r="BM183" i="4" s="1"/>
  <c r="BJ164" i="4"/>
  <c r="BJ190" i="4" s="1"/>
  <c r="BI158" i="4"/>
  <c r="BI184" i="4" s="1"/>
  <c r="BU158" i="4"/>
  <c r="BU184" i="4" s="1"/>
  <c r="BN159" i="4"/>
  <c r="BN185" i="4" s="1"/>
  <c r="BN148" i="4"/>
  <c r="BN174" i="4" s="1"/>
  <c r="BO152" i="4"/>
  <c r="BO178" i="4" s="1"/>
  <c r="BH152" i="4"/>
  <c r="BH178" i="4" s="1"/>
  <c r="BV148" i="4"/>
  <c r="BV174" i="4" s="1"/>
  <c r="BT148" i="4"/>
  <c r="BT174" i="4" s="1"/>
  <c r="CA152" i="4"/>
  <c r="CA178" i="4" s="1"/>
  <c r="BP152" i="4"/>
  <c r="BP178" i="4" s="1"/>
  <c r="CA158" i="4"/>
  <c r="CA184" i="4" s="1"/>
  <c r="BH164" i="4"/>
  <c r="BH190" i="4" s="1"/>
  <c r="BS164" i="4"/>
  <c r="BS190" i="4" s="1"/>
  <c r="BI152" i="4"/>
  <c r="BI178" i="4" s="1"/>
  <c r="BY158" i="4"/>
  <c r="BY184" i="4" s="1"/>
  <c r="BK164" i="4"/>
  <c r="BK190" i="4" s="1"/>
  <c r="BM148" i="4"/>
  <c r="BM174" i="4" s="1"/>
  <c r="BJ158" i="4"/>
  <c r="BJ184" i="4" s="1"/>
  <c r="BM152" i="4"/>
  <c r="BM178" i="4" s="1"/>
  <c r="BU152" i="4"/>
  <c r="BU178" i="4" s="1"/>
  <c r="BL164" i="4"/>
  <c r="BL190" i="4" s="1"/>
  <c r="BV152" i="4"/>
  <c r="BV178" i="4" s="1"/>
  <c r="BW152" i="4"/>
  <c r="BW178" i="4" s="1"/>
  <c r="BY164" i="4"/>
  <c r="BY190" i="4" s="1"/>
  <c r="BV158" i="4"/>
  <c r="BV184" i="4" s="1"/>
  <c r="BW158" i="4"/>
  <c r="BW184" i="4" s="1"/>
  <c r="BP158" i="4"/>
  <c r="BP184" i="4" s="1"/>
  <c r="BN157" i="4"/>
  <c r="BN183" i="4" s="1"/>
  <c r="BN155" i="4"/>
  <c r="BN181" i="4" s="1"/>
  <c r="BY155" i="4"/>
  <c r="BY181" i="4" s="1"/>
  <c r="BT155" i="4"/>
  <c r="BT181" i="4" s="1"/>
  <c r="BM155" i="4"/>
  <c r="BM181" i="4" s="1"/>
  <c r="BZ155" i="4"/>
  <c r="BZ181" i="4" s="1"/>
  <c r="BZ158" i="4"/>
  <c r="BZ184" i="4" s="1"/>
  <c r="BT164" i="4"/>
  <c r="BT190" i="4" s="1"/>
  <c r="BO158" i="4"/>
  <c r="BO184" i="4" s="1"/>
  <c r="BV164" i="4"/>
  <c r="BV190" i="4" s="1"/>
  <c r="BP150" i="4"/>
  <c r="BP176" i="4" s="1"/>
  <c r="BL155" i="4"/>
  <c r="BL181" i="4" s="1"/>
  <c r="BP164" i="4"/>
  <c r="BP190" i="4" s="1"/>
  <c r="BK152" i="4"/>
  <c r="BK178" i="4" s="1"/>
  <c r="CA164" i="4"/>
  <c r="CA190" i="4" s="1"/>
  <c r="BQ152" i="4"/>
  <c r="BQ178" i="4" s="1"/>
  <c r="BR152" i="4"/>
  <c r="BR178" i="4" s="1"/>
  <c r="BI164" i="4"/>
  <c r="BI190" i="4" s="1"/>
  <c r="BR164" i="4"/>
  <c r="BR190" i="4" s="1"/>
  <c r="BW164" i="4"/>
  <c r="BW190" i="4" s="1"/>
  <c r="BT158" i="4"/>
  <c r="BT184" i="4" s="1"/>
  <c r="BJ157" i="4"/>
  <c r="BJ183" i="4" s="1"/>
  <c r="BQ158" i="4"/>
  <c r="BQ184" i="4" s="1"/>
  <c r="BX158" i="4"/>
  <c r="BX184" i="4" s="1"/>
  <c r="BH158" i="4"/>
  <c r="BH184" i="4" s="1"/>
  <c r="BU159" i="4"/>
  <c r="BU185" i="4" s="1"/>
  <c r="BT159" i="4"/>
  <c r="BT185" i="4" s="1"/>
  <c r="BH159" i="4"/>
  <c r="BH185" i="4" s="1"/>
  <c r="BY159" i="4"/>
  <c r="BY185" i="4" s="1"/>
  <c r="BJ159" i="4"/>
  <c r="BJ185" i="4" s="1"/>
  <c r="BK158" i="4"/>
  <c r="BK184" i="4" s="1"/>
  <c r="BZ162" i="4"/>
  <c r="BZ188" i="4" s="1"/>
  <c r="BI162" i="4"/>
  <c r="BI188" i="4" s="1"/>
  <c r="BP162" i="4"/>
  <c r="BP188" i="4" s="1"/>
  <c r="BX162" i="4"/>
  <c r="BX188" i="4" s="1"/>
  <c r="BJ162" i="4"/>
  <c r="BJ188" i="4" s="1"/>
  <c r="BT162" i="4"/>
  <c r="BT188" i="4" s="1"/>
  <c r="BH162" i="4"/>
  <c r="BH188" i="4" s="1"/>
  <c r="BN162" i="4"/>
  <c r="BN188" i="4" s="1"/>
  <c r="BK162" i="4"/>
  <c r="BK188" i="4" s="1"/>
  <c r="BK148" i="4"/>
  <c r="BK174" i="4" s="1"/>
  <c r="BX148" i="4"/>
  <c r="BX174" i="4" s="1"/>
  <c r="BP148" i="4"/>
  <c r="BP174" i="4" s="1"/>
  <c r="BO148" i="4"/>
  <c r="BO174" i="4" s="1"/>
  <c r="BD165" i="4"/>
  <c r="BU165" i="4" s="1"/>
  <c r="BU191" i="4" s="1"/>
  <c r="BX157" i="4"/>
  <c r="BX183" i="4" s="1"/>
  <c r="BH157" i="4"/>
  <c r="BH183" i="4" s="1"/>
  <c r="BL157" i="4"/>
  <c r="BL183" i="4" s="1"/>
  <c r="BZ157" i="4"/>
  <c r="BZ183" i="4" s="1"/>
  <c r="BK157" i="4"/>
  <c r="BK183" i="4" s="1"/>
  <c r="BP157" i="4"/>
  <c r="BP183" i="4" s="1"/>
  <c r="CA162" i="4"/>
  <c r="CA188" i="4" s="1"/>
  <c r="CA157" i="4"/>
  <c r="CA183" i="4" s="1"/>
  <c r="BU157" i="4"/>
  <c r="BU183" i="4" s="1"/>
  <c r="BR157" i="4"/>
  <c r="BR183" i="4" s="1"/>
  <c r="BS157" i="4"/>
  <c r="BS183" i="4" s="1"/>
  <c r="CA148" i="4"/>
  <c r="CA174" i="4" s="1"/>
  <c r="BS148" i="4"/>
  <c r="BS174" i="4" s="1"/>
  <c r="BL148" i="4"/>
  <c r="BL174" i="4" s="1"/>
  <c r="BI148" i="4"/>
  <c r="BI174" i="4" s="1"/>
  <c r="BZ148" i="4"/>
  <c r="BZ174" i="4" s="1"/>
  <c r="BU148" i="4"/>
  <c r="BU174" i="4" s="1"/>
  <c r="BR148" i="4"/>
  <c r="BR174" i="4" s="1"/>
  <c r="BQ148" i="4"/>
  <c r="BQ174" i="4" s="1"/>
  <c r="BY148" i="4"/>
  <c r="BY174" i="4" s="1"/>
  <c r="BJ148" i="4"/>
  <c r="BJ174" i="4" s="1"/>
  <c r="BQ162" i="4"/>
  <c r="BQ188" i="4" s="1"/>
  <c r="BJ152" i="4"/>
  <c r="BJ178" i="4" s="1"/>
  <c r="BX152" i="4"/>
  <c r="BX178" i="4" s="1"/>
  <c r="BS152" i="4"/>
  <c r="BS178" i="4" s="1"/>
  <c r="BD166" i="4"/>
  <c r="BV166" i="4" s="1"/>
  <c r="BV192" i="4" s="1"/>
  <c r="BZ152" i="4"/>
  <c r="BZ178" i="4" s="1"/>
  <c r="BT157" i="4"/>
  <c r="BT183" i="4" s="1"/>
  <c r="BV157" i="4"/>
  <c r="BV183" i="4" s="1"/>
  <c r="BW157" i="4"/>
  <c r="BW183" i="4" s="1"/>
  <c r="X6" i="25" l="1"/>
  <c r="G98" i="25"/>
  <c r="H102" i="25"/>
  <c r="I98" i="25"/>
  <c r="G101" i="25"/>
  <c r="I101" i="25"/>
  <c r="H101" i="25"/>
  <c r="G102" i="25"/>
  <c r="H98" i="25"/>
  <c r="I102" i="25"/>
  <c r="H99" i="25"/>
  <c r="C101" i="25"/>
  <c r="I100" i="25"/>
  <c r="C99" i="25"/>
  <c r="I99" i="25"/>
  <c r="G99" i="25"/>
  <c r="C102" i="25"/>
  <c r="F101" i="25"/>
  <c r="G100" i="25"/>
  <c r="E102" i="25"/>
  <c r="H100" i="25"/>
  <c r="D98" i="25"/>
  <c r="D101" i="25"/>
  <c r="D99" i="25"/>
  <c r="D102" i="25"/>
  <c r="E98" i="25"/>
  <c r="E101" i="25"/>
  <c r="D100" i="25"/>
  <c r="F100" i="25"/>
  <c r="C100" i="25"/>
  <c r="F102" i="25"/>
  <c r="E100" i="25"/>
  <c r="E99" i="25"/>
  <c r="F99" i="25"/>
  <c r="F98" i="25"/>
  <c r="C98" i="25"/>
  <c r="H93" i="25"/>
  <c r="Q93" i="25" s="1"/>
  <c r="H92" i="25"/>
  <c r="Q92" i="25" s="1"/>
  <c r="G95" i="25"/>
  <c r="P95" i="25" s="1"/>
  <c r="G91" i="25"/>
  <c r="P91" i="25" s="1"/>
  <c r="I95" i="25"/>
  <c r="R95" i="25" s="1"/>
  <c r="I91" i="25"/>
  <c r="R91" i="25" s="1"/>
  <c r="G92" i="25"/>
  <c r="P92" i="25" s="1"/>
  <c r="H91" i="25"/>
  <c r="Q91" i="25" s="1"/>
  <c r="E92" i="25"/>
  <c r="N92" i="25" s="1"/>
  <c r="I92" i="25"/>
  <c r="R92" i="25" s="1"/>
  <c r="I93" i="25"/>
  <c r="R93" i="25" s="1"/>
  <c r="E95" i="25"/>
  <c r="N95" i="25" s="1"/>
  <c r="I94" i="25"/>
  <c r="R94" i="25" s="1"/>
  <c r="C92" i="25"/>
  <c r="L92" i="25" s="1"/>
  <c r="G93" i="25"/>
  <c r="P93" i="25" s="1"/>
  <c r="X4" i="25"/>
  <c r="G94" i="25"/>
  <c r="P94" i="25" s="1"/>
  <c r="H94" i="25"/>
  <c r="Q94" i="25" s="1"/>
  <c r="H95" i="25"/>
  <c r="Q95" i="25" s="1"/>
  <c r="F94" i="25"/>
  <c r="O94" i="25" s="1"/>
  <c r="C94" i="25"/>
  <c r="L94" i="25" s="1"/>
  <c r="D91" i="25"/>
  <c r="M91" i="25" s="1"/>
  <c r="D92" i="25"/>
  <c r="M92" i="25" s="1"/>
  <c r="D94" i="25"/>
  <c r="M94" i="25" s="1"/>
  <c r="C95" i="25"/>
  <c r="L95" i="25" s="1"/>
  <c r="E93" i="25"/>
  <c r="N93" i="25" s="1"/>
  <c r="E91" i="25"/>
  <c r="N91" i="25" s="1"/>
  <c r="F95" i="25"/>
  <c r="O95" i="25" s="1"/>
  <c r="D95" i="25"/>
  <c r="M95" i="25" s="1"/>
  <c r="F93" i="25"/>
  <c r="O93" i="25" s="1"/>
  <c r="C93" i="25"/>
  <c r="L93" i="25" s="1"/>
  <c r="D93" i="25"/>
  <c r="M93" i="25" s="1"/>
  <c r="E94" i="25"/>
  <c r="N94" i="25" s="1"/>
  <c r="F91" i="25"/>
  <c r="O91" i="25" s="1"/>
  <c r="F92" i="25"/>
  <c r="O92" i="25" s="1"/>
  <c r="C91" i="25"/>
  <c r="L91" i="25" s="1"/>
  <c r="BM163" i="4"/>
  <c r="BM189" i="4" s="1"/>
  <c r="AM169" i="4"/>
  <c r="AM170" i="4" s="1"/>
  <c r="AJ169" i="4"/>
  <c r="AJ170" i="4" s="1"/>
  <c r="AW169" i="4"/>
  <c r="AW170" i="4" s="1"/>
  <c r="AI169" i="4"/>
  <c r="AI170" i="4" s="1"/>
  <c r="AR169" i="4"/>
  <c r="AR170" i="4" s="1"/>
  <c r="AU169" i="4"/>
  <c r="AU170" i="4" s="1"/>
  <c r="AN169" i="4"/>
  <c r="AN170" i="4" s="1"/>
  <c r="AX169" i="4"/>
  <c r="AX170" i="4" s="1"/>
  <c r="AK169" i="4"/>
  <c r="AK170" i="4" s="1"/>
  <c r="AT169" i="4"/>
  <c r="AT170" i="4" s="1"/>
  <c r="AP169" i="4"/>
  <c r="AP170" i="4" s="1"/>
  <c r="AY169" i="4"/>
  <c r="AY170" i="4" s="1"/>
  <c r="AV169" i="4"/>
  <c r="AV170" i="4" s="1"/>
  <c r="AQ169" i="4"/>
  <c r="AQ170" i="4" s="1"/>
  <c r="AS169" i="4"/>
  <c r="AS170" i="4" s="1"/>
  <c r="AZ169" i="4"/>
  <c r="AZ170" i="4" s="1"/>
  <c r="AO169" i="4"/>
  <c r="AO170" i="4" s="1"/>
  <c r="AL169" i="4"/>
  <c r="AL170" i="4" s="1"/>
  <c r="AH169" i="4"/>
  <c r="AH170" i="4" s="1"/>
  <c r="BU163" i="4"/>
  <c r="BU189" i="4" s="1"/>
  <c r="BT163" i="4"/>
  <c r="BT189" i="4" s="1"/>
  <c r="BL163" i="4"/>
  <c r="BL189" i="4" s="1"/>
  <c r="BJ163" i="4"/>
  <c r="BJ189" i="4" s="1"/>
  <c r="BX163" i="4"/>
  <c r="BX189" i="4" s="1"/>
  <c r="BP163" i="4"/>
  <c r="BP189" i="4" s="1"/>
  <c r="BO163" i="4"/>
  <c r="BO189" i="4" s="1"/>
  <c r="BH163" i="4"/>
  <c r="BH189" i="4" s="1"/>
  <c r="BK163" i="4"/>
  <c r="BK189" i="4" s="1"/>
  <c r="BR163" i="4"/>
  <c r="BR189" i="4" s="1"/>
  <c r="BI163" i="4"/>
  <c r="BI189" i="4" s="1"/>
  <c r="BV163" i="4"/>
  <c r="BV189" i="4" s="1"/>
  <c r="BQ163" i="4"/>
  <c r="BQ189" i="4" s="1"/>
  <c r="BY163" i="4"/>
  <c r="BY189" i="4" s="1"/>
  <c r="BZ163" i="4"/>
  <c r="BZ189" i="4" s="1"/>
  <c r="BS163" i="4"/>
  <c r="BS189" i="4" s="1"/>
  <c r="BN163" i="4"/>
  <c r="BN189" i="4" s="1"/>
  <c r="BH161" i="4"/>
  <c r="BH187" i="4" s="1"/>
  <c r="BR149" i="4"/>
  <c r="BR175" i="4" s="1"/>
  <c r="BR156" i="4"/>
  <c r="BR182" i="4" s="1"/>
  <c r="BK154" i="4"/>
  <c r="BK180" i="4" s="1"/>
  <c r="BT154" i="4"/>
  <c r="BT180" i="4" s="1"/>
  <c r="BW161" i="4"/>
  <c r="BW187" i="4" s="1"/>
  <c r="BL161" i="4"/>
  <c r="BL187" i="4" s="1"/>
  <c r="BR161" i="4"/>
  <c r="BR187" i="4" s="1"/>
  <c r="BN156" i="4"/>
  <c r="BN182" i="4" s="1"/>
  <c r="BW156" i="4"/>
  <c r="BW182" i="4" s="1"/>
  <c r="BZ161" i="4"/>
  <c r="BZ187" i="4" s="1"/>
  <c r="BI161" i="4"/>
  <c r="BI187" i="4" s="1"/>
  <c r="BO161" i="4"/>
  <c r="BO187" i="4" s="1"/>
  <c r="BN161" i="4"/>
  <c r="BN187" i="4" s="1"/>
  <c r="BT161" i="4"/>
  <c r="BT187" i="4" s="1"/>
  <c r="BP161" i="4"/>
  <c r="BP187" i="4" s="1"/>
  <c r="BV161" i="4"/>
  <c r="BV187" i="4" s="1"/>
  <c r="BM161" i="4"/>
  <c r="BM187" i="4" s="1"/>
  <c r="BQ161" i="4"/>
  <c r="BQ187" i="4" s="1"/>
  <c r="BS161" i="4"/>
  <c r="BS187" i="4" s="1"/>
  <c r="BX161" i="4"/>
  <c r="BX187" i="4" s="1"/>
  <c r="BJ161" i="4"/>
  <c r="BJ187" i="4" s="1"/>
  <c r="BK161" i="4"/>
  <c r="BK187" i="4" s="1"/>
  <c r="BY161" i="4"/>
  <c r="BY187" i="4" s="1"/>
  <c r="BI156" i="4"/>
  <c r="BI182" i="4" s="1"/>
  <c r="BH154" i="4"/>
  <c r="BH180" i="4" s="1"/>
  <c r="BX154" i="4"/>
  <c r="BX180" i="4" s="1"/>
  <c r="BR154" i="4"/>
  <c r="BR180" i="4" s="1"/>
  <c r="BM154" i="4"/>
  <c r="BM180" i="4" s="1"/>
  <c r="BS154" i="4"/>
  <c r="BS180" i="4" s="1"/>
  <c r="BQ154" i="4"/>
  <c r="BQ180" i="4" s="1"/>
  <c r="BO154" i="4"/>
  <c r="BO180" i="4" s="1"/>
  <c r="CA154" i="4"/>
  <c r="CA180" i="4" s="1"/>
  <c r="BY154" i="4"/>
  <c r="BY180" i="4" s="1"/>
  <c r="BL154" i="4"/>
  <c r="BL180" i="4" s="1"/>
  <c r="BU154" i="4"/>
  <c r="BU180" i="4" s="1"/>
  <c r="BJ154" i="4"/>
  <c r="BJ180" i="4" s="1"/>
  <c r="BZ154" i="4"/>
  <c r="BZ180" i="4" s="1"/>
  <c r="BV154" i="4"/>
  <c r="BV180" i="4" s="1"/>
  <c r="BP154" i="4"/>
  <c r="BP180" i="4" s="1"/>
  <c r="BU156" i="4"/>
  <c r="BU182" i="4" s="1"/>
  <c r="CA156" i="4"/>
  <c r="CA182" i="4" s="1"/>
  <c r="BK156" i="4"/>
  <c r="BK182" i="4" s="1"/>
  <c r="BW154" i="4"/>
  <c r="BW180" i="4" s="1"/>
  <c r="CA149" i="4"/>
  <c r="CA175" i="4" s="1"/>
  <c r="BS156" i="4"/>
  <c r="BS182" i="4" s="1"/>
  <c r="BJ156" i="4"/>
  <c r="BJ182" i="4" s="1"/>
  <c r="BV156" i="4"/>
  <c r="BV182" i="4" s="1"/>
  <c r="BM156" i="4"/>
  <c r="BM182" i="4" s="1"/>
  <c r="BL156" i="4"/>
  <c r="BL182" i="4" s="1"/>
  <c r="BZ156" i="4"/>
  <c r="BZ182" i="4" s="1"/>
  <c r="BX156" i="4"/>
  <c r="BX182" i="4" s="1"/>
  <c r="BH156" i="4"/>
  <c r="BH182" i="4" s="1"/>
  <c r="BT156" i="4"/>
  <c r="BT182" i="4" s="1"/>
  <c r="BY156" i="4"/>
  <c r="BY182" i="4" s="1"/>
  <c r="BQ156" i="4"/>
  <c r="BQ182" i="4" s="1"/>
  <c r="BP149" i="4"/>
  <c r="BP175" i="4" s="1"/>
  <c r="BS149" i="4"/>
  <c r="BS175" i="4" s="1"/>
  <c r="BY149" i="4"/>
  <c r="BY175" i="4" s="1"/>
  <c r="BW149" i="4"/>
  <c r="BW175" i="4" s="1"/>
  <c r="BO149" i="4"/>
  <c r="BO175" i="4" s="1"/>
  <c r="BH149" i="4"/>
  <c r="BH175" i="4" s="1"/>
  <c r="BK149" i="4"/>
  <c r="BK175" i="4" s="1"/>
  <c r="BT149" i="4"/>
  <c r="BT175" i="4" s="1"/>
  <c r="BN149" i="4"/>
  <c r="BN175" i="4" s="1"/>
  <c r="BZ149" i="4"/>
  <c r="BZ175" i="4" s="1"/>
  <c r="BV149" i="4"/>
  <c r="BV175" i="4" s="1"/>
  <c r="BU149" i="4"/>
  <c r="BU175" i="4" s="1"/>
  <c r="BM149" i="4"/>
  <c r="BM175" i="4" s="1"/>
  <c r="BX149" i="4"/>
  <c r="BX175" i="4" s="1"/>
  <c r="BQ149" i="4"/>
  <c r="BQ175" i="4" s="1"/>
  <c r="BJ149" i="4"/>
  <c r="BJ175" i="4" s="1"/>
  <c r="BT167" i="4"/>
  <c r="BT193" i="4" s="1"/>
  <c r="BM167" i="4"/>
  <c r="BM193" i="4" s="1"/>
  <c r="BK167" i="4"/>
  <c r="BK193" i="4" s="1"/>
  <c r="BZ167" i="4"/>
  <c r="BZ193" i="4" s="1"/>
  <c r="BL167" i="4"/>
  <c r="BL193" i="4" s="1"/>
  <c r="BN167" i="4"/>
  <c r="BN193" i="4" s="1"/>
  <c r="BO167" i="4"/>
  <c r="BO193" i="4" s="1"/>
  <c r="BR167" i="4"/>
  <c r="BR193" i="4" s="1"/>
  <c r="BJ167" i="4"/>
  <c r="BJ193" i="4" s="1"/>
  <c r="BW167" i="4"/>
  <c r="BW193" i="4" s="1"/>
  <c r="BU167" i="4"/>
  <c r="BU193" i="4" s="1"/>
  <c r="BS167" i="4"/>
  <c r="BS193" i="4" s="1"/>
  <c r="BP167" i="4"/>
  <c r="BP193" i="4" s="1"/>
  <c r="BX167" i="4"/>
  <c r="BX193" i="4" s="1"/>
  <c r="BY167" i="4"/>
  <c r="BY193" i="4" s="1"/>
  <c r="BV167" i="4"/>
  <c r="BV193" i="4" s="1"/>
  <c r="BN166" i="4"/>
  <c r="BN192" i="4" s="1"/>
  <c r="BH167" i="4"/>
  <c r="BH193" i="4" s="1"/>
  <c r="BI167" i="4"/>
  <c r="BI193" i="4" s="1"/>
  <c r="BH165" i="4"/>
  <c r="BH191" i="4" s="1"/>
  <c r="BX166" i="4"/>
  <c r="BX192" i="4" s="1"/>
  <c r="BH166" i="4"/>
  <c r="BH192" i="4" s="1"/>
  <c r="BQ166" i="4"/>
  <c r="BQ192" i="4" s="1"/>
  <c r="BO165" i="4"/>
  <c r="BO191" i="4" s="1"/>
  <c r="BJ165" i="4"/>
  <c r="BJ191" i="4" s="1"/>
  <c r="BT165" i="4"/>
  <c r="BT191" i="4" s="1"/>
  <c r="BW165" i="4"/>
  <c r="BW191" i="4" s="1"/>
  <c r="BR165" i="4"/>
  <c r="BR191" i="4" s="1"/>
  <c r="BL165" i="4"/>
  <c r="BL191" i="4" s="1"/>
  <c r="BI165" i="4"/>
  <c r="BI191" i="4" s="1"/>
  <c r="BS165" i="4"/>
  <c r="BS191" i="4" s="1"/>
  <c r="BK165" i="4"/>
  <c r="BK191" i="4" s="1"/>
  <c r="BQ165" i="4"/>
  <c r="BQ191" i="4" s="1"/>
  <c r="BZ165" i="4"/>
  <c r="BZ191" i="4" s="1"/>
  <c r="BM165" i="4"/>
  <c r="BM191" i="4" s="1"/>
  <c r="BP165" i="4"/>
  <c r="BP191" i="4" s="1"/>
  <c r="CA165" i="4"/>
  <c r="CA191" i="4" s="1"/>
  <c r="BX165" i="4"/>
  <c r="BX191" i="4" s="1"/>
  <c r="BV165" i="4"/>
  <c r="BV191" i="4" s="1"/>
  <c r="BL166" i="4"/>
  <c r="BL192" i="4" s="1"/>
  <c r="BY166" i="4"/>
  <c r="BY192" i="4" s="1"/>
  <c r="BR166" i="4"/>
  <c r="BR192" i="4" s="1"/>
  <c r="BP166" i="4"/>
  <c r="BP192" i="4" s="1"/>
  <c r="BJ166" i="4"/>
  <c r="BJ192" i="4" s="1"/>
  <c r="BK166" i="4"/>
  <c r="BK192" i="4" s="1"/>
  <c r="BO166" i="4"/>
  <c r="BO192" i="4" s="1"/>
  <c r="CA166" i="4"/>
  <c r="CA192" i="4" s="1"/>
  <c r="BU166" i="4"/>
  <c r="BU192" i="4" s="1"/>
  <c r="BT166" i="4"/>
  <c r="BT192" i="4" s="1"/>
  <c r="BW166" i="4"/>
  <c r="BW192" i="4" s="1"/>
  <c r="BI166" i="4"/>
  <c r="BI192" i="4" s="1"/>
  <c r="BM166" i="4"/>
  <c r="BM192" i="4" s="1"/>
  <c r="BN165" i="4"/>
  <c r="BN191" i="4" s="1"/>
  <c r="BS166" i="4"/>
  <c r="BS192" i="4" s="1"/>
  <c r="AF21" i="25" l="1"/>
  <c r="V56" i="25"/>
  <c r="AF77" i="25"/>
  <c r="AF70" i="25"/>
  <c r="V70" i="25"/>
  <c r="V84" i="25"/>
  <c r="AF42" i="25"/>
  <c r="AF63" i="25"/>
  <c r="V77" i="25"/>
  <c r="AF56" i="25"/>
  <c r="V21" i="25"/>
  <c r="AF35" i="25"/>
  <c r="AF84" i="25"/>
  <c r="V49" i="25"/>
  <c r="AF28" i="25"/>
  <c r="AF49" i="25"/>
  <c r="V42" i="25"/>
  <c r="V35" i="25"/>
  <c r="V63" i="25"/>
  <c r="V28" i="25"/>
  <c r="S92" i="25"/>
  <c r="AH59" i="25"/>
  <c r="X66" i="25"/>
  <c r="X87" i="25"/>
  <c r="X80" i="25"/>
  <c r="AH87" i="25"/>
  <c r="X38" i="25"/>
  <c r="X59" i="25"/>
  <c r="X52" i="25"/>
  <c r="AH31" i="25"/>
  <c r="AH73" i="25"/>
  <c r="X31" i="25"/>
  <c r="AH24" i="25"/>
  <c r="AH80" i="25"/>
  <c r="AH52" i="25"/>
  <c r="AH45" i="25"/>
  <c r="AH66" i="25"/>
  <c r="X24" i="25"/>
  <c r="X45" i="25"/>
  <c r="AH38" i="25"/>
  <c r="X73" i="25"/>
  <c r="X21" i="25"/>
  <c r="AH56" i="25"/>
  <c r="X63" i="25"/>
  <c r="AH42" i="25"/>
  <c r="AH63" i="25"/>
  <c r="AH28" i="25"/>
  <c r="X35" i="25"/>
  <c r="X84" i="25"/>
  <c r="X77" i="25"/>
  <c r="X70" i="25"/>
  <c r="AH77" i="25"/>
  <c r="X56" i="25"/>
  <c r="AH84" i="25"/>
  <c r="AH49" i="25"/>
  <c r="AH70" i="25"/>
  <c r="X28" i="25"/>
  <c r="X42" i="25"/>
  <c r="X49" i="25"/>
  <c r="AH35" i="25"/>
  <c r="AH21" i="25"/>
  <c r="Y69" i="25"/>
  <c r="AI34" i="25"/>
  <c r="AI20" i="25"/>
  <c r="Y27" i="25"/>
  <c r="AI41" i="25"/>
  <c r="AI48" i="25"/>
  <c r="AI62" i="25"/>
  <c r="AI55" i="25"/>
  <c r="AI76" i="25"/>
  <c r="Y62" i="25"/>
  <c r="Y83" i="25"/>
  <c r="Y76" i="25"/>
  <c r="AI27" i="25"/>
  <c r="AI69" i="25"/>
  <c r="Y34" i="25"/>
  <c r="Y48" i="25"/>
  <c r="Y55" i="25"/>
  <c r="Y41" i="25"/>
  <c r="AI83" i="25"/>
  <c r="Y20" i="25"/>
  <c r="Y64" i="25"/>
  <c r="AI50" i="25"/>
  <c r="AI29" i="25"/>
  <c r="Y85" i="25"/>
  <c r="Y71" i="25"/>
  <c r="AI85" i="25"/>
  <c r="AI64" i="25"/>
  <c r="Y36" i="25"/>
  <c r="Y43" i="25"/>
  <c r="Y57" i="25"/>
  <c r="AI78" i="25"/>
  <c r="Y22" i="25"/>
  <c r="Y29" i="25"/>
  <c r="Y50" i="25"/>
  <c r="AI71" i="25"/>
  <c r="AI43" i="25"/>
  <c r="AI57" i="25"/>
  <c r="Y78" i="25"/>
  <c r="AI22" i="25"/>
  <c r="AI36" i="25"/>
  <c r="X50" i="25"/>
  <c r="X36" i="25"/>
  <c r="X71" i="25"/>
  <c r="AH78" i="25"/>
  <c r="X29" i="25"/>
  <c r="X64" i="25"/>
  <c r="AH57" i="25"/>
  <c r="X57" i="25"/>
  <c r="AH36" i="25"/>
  <c r="AH50" i="25"/>
  <c r="AH85" i="25"/>
  <c r="X85" i="25"/>
  <c r="AH64" i="25"/>
  <c r="AH22" i="25"/>
  <c r="X22" i="25"/>
  <c r="AH43" i="25"/>
  <c r="X78" i="25"/>
  <c r="AH29" i="25"/>
  <c r="X43" i="25"/>
  <c r="AH71" i="25"/>
  <c r="AG27" i="25"/>
  <c r="W55" i="25"/>
  <c r="AG34" i="25"/>
  <c r="AG41" i="25"/>
  <c r="AG55" i="25"/>
  <c r="W48" i="25"/>
  <c r="AG20" i="25"/>
  <c r="AG69" i="25"/>
  <c r="W20" i="25"/>
  <c r="AG62" i="25"/>
  <c r="AG83" i="25"/>
  <c r="W83" i="25"/>
  <c r="AG76" i="25"/>
  <c r="AG48" i="25"/>
  <c r="W69" i="25"/>
  <c r="W41" i="25"/>
  <c r="W27" i="25"/>
  <c r="W34" i="25"/>
  <c r="W76" i="25"/>
  <c r="W62" i="25"/>
  <c r="S94" i="25"/>
  <c r="X72" i="25"/>
  <c r="AH37" i="25"/>
  <c r="X51" i="25"/>
  <c r="AH23" i="25"/>
  <c r="AH72" i="25"/>
  <c r="AH58" i="25"/>
  <c r="X23" i="25"/>
  <c r="X79" i="25"/>
  <c r="X30" i="25"/>
  <c r="AH79" i="25"/>
  <c r="AH65" i="25"/>
  <c r="X65" i="25"/>
  <c r="X44" i="25"/>
  <c r="X37" i="25"/>
  <c r="AH51" i="25"/>
  <c r="X86" i="25"/>
  <c r="X58" i="25"/>
  <c r="AH30" i="25"/>
  <c r="AH86" i="25"/>
  <c r="AH44" i="25"/>
  <c r="AG73" i="25"/>
  <c r="W24" i="25"/>
  <c r="AG45" i="25"/>
  <c r="AG24" i="25"/>
  <c r="AM24" i="25" s="1"/>
  <c r="AG59" i="25"/>
  <c r="W80" i="25"/>
  <c r="W38" i="25"/>
  <c r="AG66" i="25"/>
  <c r="AG80" i="25"/>
  <c r="W87" i="25"/>
  <c r="AG52" i="25"/>
  <c r="W59" i="25"/>
  <c r="AG31" i="25"/>
  <c r="W31" i="25"/>
  <c r="W66" i="25"/>
  <c r="W52" i="25"/>
  <c r="AG38" i="25"/>
  <c r="AG87" i="25"/>
  <c r="W45" i="25"/>
  <c r="W73" i="25"/>
  <c r="AF66" i="25"/>
  <c r="AF24" i="25"/>
  <c r="V66" i="25"/>
  <c r="AC66" i="25" s="1"/>
  <c r="V24" i="25"/>
  <c r="V87" i="25"/>
  <c r="V31" i="25"/>
  <c r="V38" i="25"/>
  <c r="AF52" i="25"/>
  <c r="V45" i="25"/>
  <c r="AF80" i="25"/>
  <c r="AF31" i="25"/>
  <c r="AM31" i="25" s="1"/>
  <c r="AF87" i="25"/>
  <c r="AM87" i="25" s="1"/>
  <c r="V52" i="25"/>
  <c r="V80" i="25"/>
  <c r="AF45" i="25"/>
  <c r="AM45" i="25" s="1"/>
  <c r="AF73" i="25"/>
  <c r="V59" i="25"/>
  <c r="AF59" i="25"/>
  <c r="V73" i="25"/>
  <c r="AC73" i="25" s="1"/>
  <c r="AF38" i="25"/>
  <c r="S95" i="25"/>
  <c r="AF86" i="25"/>
  <c r="AF65" i="25"/>
  <c r="AF51" i="25"/>
  <c r="AF44" i="25"/>
  <c r="V65" i="25"/>
  <c r="V86" i="25"/>
  <c r="AF37" i="25"/>
  <c r="AF30" i="25"/>
  <c r="AF79" i="25"/>
  <c r="V58" i="25"/>
  <c r="V51" i="25"/>
  <c r="V37" i="25"/>
  <c r="V23" i="25"/>
  <c r="AF72" i="25"/>
  <c r="AF58" i="25"/>
  <c r="V72" i="25"/>
  <c r="V30" i="25"/>
  <c r="V44" i="25"/>
  <c r="AF23" i="25"/>
  <c r="V79" i="25"/>
  <c r="V27" i="25"/>
  <c r="V48" i="25"/>
  <c r="V83" i="25"/>
  <c r="V62" i="25"/>
  <c r="AF41" i="25"/>
  <c r="V34" i="25"/>
  <c r="AC34" i="25" s="1"/>
  <c r="AF76" i="25"/>
  <c r="V76" i="25"/>
  <c r="V69" i="25"/>
  <c r="AF48" i="25"/>
  <c r="AM48" i="25" s="1"/>
  <c r="V41" i="25"/>
  <c r="AF69" i="25"/>
  <c r="AF83" i="25"/>
  <c r="S91" i="25"/>
  <c r="T91" i="25" s="1"/>
  <c r="AF62" i="25"/>
  <c r="AM62" i="25" s="1"/>
  <c r="AF34" i="25"/>
  <c r="AF20" i="25"/>
  <c r="V20" i="25"/>
  <c r="V55" i="25"/>
  <c r="AF27" i="25"/>
  <c r="AF55" i="25"/>
  <c r="AG43" i="25"/>
  <c r="AG85" i="25"/>
  <c r="AG36" i="25"/>
  <c r="AG78" i="25"/>
  <c r="AG50" i="25"/>
  <c r="AG29" i="25"/>
  <c r="W64" i="25"/>
  <c r="W57" i="25"/>
  <c r="W29" i="25"/>
  <c r="AG64" i="25"/>
  <c r="W22" i="25"/>
  <c r="W71" i="25"/>
  <c r="W50" i="25"/>
  <c r="W43" i="25"/>
  <c r="AG71" i="25"/>
  <c r="W36" i="25"/>
  <c r="W85" i="25"/>
  <c r="AG22" i="25"/>
  <c r="AG57" i="25"/>
  <c r="W78" i="25"/>
  <c r="AI73" i="25"/>
  <c r="Y45" i="25"/>
  <c r="Y31" i="25"/>
  <c r="AI80" i="25"/>
  <c r="AI52" i="25"/>
  <c r="Y80" i="25"/>
  <c r="Y66" i="25"/>
  <c r="AI24" i="25"/>
  <c r="AI59" i="25"/>
  <c r="AI66" i="25"/>
  <c r="AI87" i="25"/>
  <c r="Y87" i="25"/>
  <c r="AI38" i="25"/>
  <c r="Y52" i="25"/>
  <c r="Y73" i="25"/>
  <c r="AI45" i="25"/>
  <c r="Y38" i="25"/>
  <c r="Y24" i="25"/>
  <c r="Y59" i="25"/>
  <c r="AI31" i="25"/>
  <c r="AG72" i="25"/>
  <c r="W44" i="25"/>
  <c r="W65" i="25"/>
  <c r="W58" i="25"/>
  <c r="W37" i="25"/>
  <c r="W51" i="25"/>
  <c r="AG51" i="25"/>
  <c r="AG30" i="25"/>
  <c r="AG37" i="25"/>
  <c r="AG44" i="25"/>
  <c r="AG86" i="25"/>
  <c r="W79" i="25"/>
  <c r="W86" i="25"/>
  <c r="W72" i="25"/>
  <c r="AG23" i="25"/>
  <c r="AG58" i="25"/>
  <c r="AG65" i="25"/>
  <c r="AG79" i="25"/>
  <c r="W23" i="25"/>
  <c r="W30" i="25"/>
  <c r="AI58" i="25"/>
  <c r="Y58" i="25"/>
  <c r="AI37" i="25"/>
  <c r="Y30" i="25"/>
  <c r="AI44" i="25"/>
  <c r="AI72" i="25"/>
  <c r="AI30" i="25"/>
  <c r="AI65" i="25"/>
  <c r="AI51" i="25"/>
  <c r="AI86" i="25"/>
  <c r="Y79" i="25"/>
  <c r="AI23" i="25"/>
  <c r="Y37" i="25"/>
  <c r="AI79" i="25"/>
  <c r="Y72" i="25"/>
  <c r="Y51" i="25"/>
  <c r="Y65" i="25"/>
  <c r="Y23" i="25"/>
  <c r="Y86" i="25"/>
  <c r="Y44" i="25"/>
  <c r="Y35" i="25"/>
  <c r="Y49" i="25"/>
  <c r="AC49" i="25" s="1"/>
  <c r="AI42" i="25"/>
  <c r="Y42" i="25"/>
  <c r="Y63" i="25"/>
  <c r="Y28" i="25"/>
  <c r="AC28" i="25" s="1"/>
  <c r="AI21" i="25"/>
  <c r="AI56" i="25"/>
  <c r="Y84" i="25"/>
  <c r="Y77" i="25"/>
  <c r="AC77" i="25" s="1"/>
  <c r="Y70" i="25"/>
  <c r="AC70" i="25" s="1"/>
  <c r="AI84" i="25"/>
  <c r="AI77" i="25"/>
  <c r="AM77" i="25" s="1"/>
  <c r="Y56" i="25"/>
  <c r="AC56" i="25" s="1"/>
  <c r="AI70" i="25"/>
  <c r="AM70" i="25" s="1"/>
  <c r="AI63" i="25"/>
  <c r="AI49" i="25"/>
  <c r="AI35" i="25"/>
  <c r="AI28" i="25"/>
  <c r="Y21" i="25"/>
  <c r="AF85" i="25"/>
  <c r="AM85" i="25" s="1"/>
  <c r="AF22" i="25"/>
  <c r="AM22" i="25" s="1"/>
  <c r="V57" i="25"/>
  <c r="AC57" i="25" s="1"/>
  <c r="V22" i="25"/>
  <c r="AF36" i="25"/>
  <c r="AM36" i="25" s="1"/>
  <c r="AF29" i="25"/>
  <c r="AM29" i="25" s="1"/>
  <c r="AF64" i="25"/>
  <c r="AF43" i="25"/>
  <c r="AF71" i="25"/>
  <c r="AM71" i="25" s="1"/>
  <c r="V71" i="25"/>
  <c r="AC71" i="25" s="1"/>
  <c r="V50" i="25"/>
  <c r="V29" i="25"/>
  <c r="AF57" i="25"/>
  <c r="AM57" i="25" s="1"/>
  <c r="V85" i="25"/>
  <c r="AC85" i="25" s="1"/>
  <c r="AF50" i="25"/>
  <c r="V64" i="25"/>
  <c r="V78" i="25"/>
  <c r="AC78" i="25" s="1"/>
  <c r="AF78" i="25"/>
  <c r="AM78" i="25" s="1"/>
  <c r="V43" i="25"/>
  <c r="AC43" i="25" s="1"/>
  <c r="S93" i="25"/>
  <c r="V36" i="25"/>
  <c r="AC36" i="25" s="1"/>
  <c r="X41" i="25"/>
  <c r="AH20" i="25"/>
  <c r="AH41" i="25"/>
  <c r="X48" i="25"/>
  <c r="AH27" i="25"/>
  <c r="X20" i="25"/>
  <c r="X34" i="25"/>
  <c r="AH76" i="25"/>
  <c r="AH69" i="25"/>
  <c r="X76" i="25"/>
  <c r="AH83" i="25"/>
  <c r="AH55" i="25"/>
  <c r="AH34" i="25"/>
  <c r="X83" i="25"/>
  <c r="AH62" i="25"/>
  <c r="X27" i="25"/>
  <c r="X55" i="25"/>
  <c r="X62" i="25"/>
  <c r="AH48" i="25"/>
  <c r="X69" i="25"/>
  <c r="W63" i="25"/>
  <c r="W49" i="25"/>
  <c r="AG84" i="25"/>
  <c r="W84" i="25"/>
  <c r="AG49" i="25"/>
  <c r="AG28" i="25"/>
  <c r="W56" i="25"/>
  <c r="AG42" i="25"/>
  <c r="AG35" i="25"/>
  <c r="W28" i="25"/>
  <c r="W21" i="25"/>
  <c r="AG63" i="25"/>
  <c r="W35" i="25"/>
  <c r="AG77" i="25"/>
  <c r="W70" i="25"/>
  <c r="AG21" i="25"/>
  <c r="W42" i="25"/>
  <c r="W77" i="25"/>
  <c r="AG70" i="25"/>
  <c r="AG56" i="25"/>
  <c r="BA170" i="4"/>
  <c r="BA169" i="4"/>
  <c r="BY194" i="4"/>
  <c r="AC63" i="25" l="1"/>
  <c r="AC20" i="25"/>
  <c r="AC48" i="25"/>
  <c r="AC38" i="25"/>
  <c r="AC45" i="25"/>
  <c r="AM51" i="25"/>
  <c r="AC23" i="25"/>
  <c r="T93" i="25"/>
  <c r="AC64" i="25"/>
  <c r="AC29" i="25"/>
  <c r="AM43" i="25"/>
  <c r="AC22" i="25"/>
  <c r="AC21" i="25"/>
  <c r="AM63" i="25"/>
  <c r="AM84" i="25"/>
  <c r="AM56" i="25"/>
  <c r="AC42" i="25"/>
  <c r="AM55" i="25"/>
  <c r="AM20" i="25"/>
  <c r="AM83" i="25"/>
  <c r="AC69" i="25"/>
  <c r="AM41" i="25"/>
  <c r="AC27" i="25"/>
  <c r="AC31" i="25"/>
  <c r="AC87" i="25"/>
  <c r="AC80" i="25"/>
  <c r="AM30" i="25"/>
  <c r="AC37" i="25"/>
  <c r="AM79" i="25"/>
  <c r="AM58" i="25"/>
  <c r="AM37" i="25"/>
  <c r="AM49" i="25"/>
  <c r="AM47" i="25" s="1"/>
  <c r="P50" i="21" s="1"/>
  <c r="AC84" i="25"/>
  <c r="AC35" i="25"/>
  <c r="AM50" i="25"/>
  <c r="AC50" i="25"/>
  <c r="AM64" i="25"/>
  <c r="AM61" i="25" s="1"/>
  <c r="R50" i="21" s="1"/>
  <c r="AM28" i="25"/>
  <c r="AM21" i="25"/>
  <c r="AM42" i="25"/>
  <c r="AM27" i="25"/>
  <c r="AM26" i="25" s="1"/>
  <c r="M50" i="21" s="1"/>
  <c r="AM34" i="25"/>
  <c r="AM69" i="25"/>
  <c r="AC76" i="25"/>
  <c r="AC62" i="25"/>
  <c r="T95" i="25"/>
  <c r="AC59" i="25"/>
  <c r="AC52" i="25"/>
  <c r="AM66" i="25"/>
  <c r="AM80" i="25"/>
  <c r="AM59" i="25"/>
  <c r="AM73" i="25"/>
  <c r="AC58" i="25"/>
  <c r="AC44" i="25"/>
  <c r="AC30" i="25"/>
  <c r="AM72" i="25"/>
  <c r="AC72" i="25"/>
  <c r="AM35" i="25"/>
  <c r="AC55" i="25"/>
  <c r="AC41" i="25"/>
  <c r="AC40" i="25" s="1"/>
  <c r="E50" i="21" s="1"/>
  <c r="AM76" i="25"/>
  <c r="AM75" i="25" s="1"/>
  <c r="T50" i="21" s="1"/>
  <c r="AC83" i="25"/>
  <c r="AC82" i="25" s="1"/>
  <c r="K50" i="21" s="1"/>
  <c r="AM38" i="25"/>
  <c r="AM52" i="25"/>
  <c r="AC24" i="25"/>
  <c r="AM44" i="25"/>
  <c r="AC86" i="25"/>
  <c r="AC65" i="25"/>
  <c r="AC79" i="25"/>
  <c r="AM23" i="25"/>
  <c r="T94" i="25"/>
  <c r="AC33" i="25"/>
  <c r="D50" i="21" s="1"/>
  <c r="AM86" i="25"/>
  <c r="AM65" i="25"/>
  <c r="AC51" i="25"/>
  <c r="T92" i="25"/>
  <c r="BS194" i="4"/>
  <c r="BZ194" i="4"/>
  <c r="BT194" i="4"/>
  <c r="BV194" i="4"/>
  <c r="BN194" i="4"/>
  <c r="BL194" i="4"/>
  <c r="CA194" i="4"/>
  <c r="BX194" i="4"/>
  <c r="BR194" i="4"/>
  <c r="BI194" i="4"/>
  <c r="BH194" i="4"/>
  <c r="BW194" i="4"/>
  <c r="BM194" i="4"/>
  <c r="BO194" i="4"/>
  <c r="BK194" i="4"/>
  <c r="BU194" i="4"/>
  <c r="BJ194" i="4"/>
  <c r="BQ194" i="4"/>
  <c r="BP194" i="4"/>
  <c r="AC54" i="25" l="1"/>
  <c r="G50" i="21" s="1"/>
  <c r="AM68" i="25"/>
  <c r="S50" i="21" s="1"/>
  <c r="AC26" i="25"/>
  <c r="C50" i="21" s="1"/>
  <c r="AM19" i="25"/>
  <c r="L50" i="21" s="1"/>
  <c r="AC47" i="25"/>
  <c r="F50" i="21" s="1"/>
  <c r="AM33" i="25"/>
  <c r="N50" i="21" s="1"/>
  <c r="AM40" i="25"/>
  <c r="O50" i="21" s="1"/>
  <c r="AM54" i="25"/>
  <c r="Q50" i="21" s="1"/>
  <c r="AC61" i="25"/>
  <c r="H50" i="21" s="1"/>
  <c r="AC68" i="25"/>
  <c r="I50" i="21" s="1"/>
  <c r="AC19" i="25"/>
  <c r="AC75" i="25"/>
  <c r="J50" i="21" s="1"/>
  <c r="AM82" i="25"/>
  <c r="U50" i="21" s="1"/>
  <c r="CB194" i="4"/>
  <c r="BL195" i="4" s="1"/>
  <c r="Z5" i="25" l="1"/>
  <c r="Z11" i="25"/>
  <c r="B50" i="21"/>
  <c r="Z9" i="25"/>
  <c r="Z7" i="25"/>
  <c r="Z3" i="25"/>
  <c r="BL205" i="4"/>
  <c r="BL200" i="4"/>
  <c r="BL201" i="4"/>
  <c r="BL203" i="4"/>
  <c r="BX195" i="4"/>
  <c r="BJ195" i="4"/>
  <c r="BN195" i="4"/>
  <c r="CA195" i="4"/>
  <c r="BS195" i="4"/>
  <c r="BR195" i="4"/>
  <c r="BO195" i="4"/>
  <c r="BW195" i="4"/>
  <c r="BI195" i="4"/>
  <c r="BM195" i="4"/>
  <c r="BH195" i="4"/>
  <c r="BZ195" i="4"/>
  <c r="BK195" i="4"/>
  <c r="BY195" i="4"/>
  <c r="BT195" i="4"/>
  <c r="BQ195" i="4"/>
  <c r="BP195" i="4"/>
  <c r="BV195" i="4"/>
  <c r="BU195" i="4"/>
  <c r="B80" i="21" l="1"/>
  <c r="AG7" i="25"/>
  <c r="AH7" i="25" s="1"/>
  <c r="B77" i="21"/>
  <c r="AB9" i="25"/>
  <c r="AG11" i="25"/>
  <c r="AH11" i="25" s="1"/>
  <c r="AA14" i="25"/>
  <c r="AB5" i="25"/>
  <c r="AB7" i="25"/>
  <c r="AG9" i="25"/>
  <c r="AH9" i="25" s="1"/>
  <c r="B81" i="21"/>
  <c r="AG5" i="25"/>
  <c r="AH5" i="25" s="1"/>
  <c r="B79" i="21"/>
  <c r="AB3" i="25"/>
  <c r="AB11" i="25"/>
  <c r="AG3" i="25"/>
  <c r="AH3" i="25" s="1"/>
  <c r="B78" i="21"/>
  <c r="BZ205" i="4"/>
  <c r="BV205" i="4"/>
  <c r="BY205" i="4"/>
  <c r="BR205" i="4"/>
  <c r="BJ205" i="4"/>
  <c r="BQ205" i="4"/>
  <c r="BM205" i="4"/>
  <c r="BP205" i="4"/>
  <c r="BK205" i="4"/>
  <c r="BI205" i="4"/>
  <c r="BS205" i="4"/>
  <c r="BX205" i="4"/>
  <c r="CA205" i="4"/>
  <c r="BW205" i="4"/>
  <c r="BU205" i="4"/>
  <c r="BT205" i="4"/>
  <c r="BO205" i="4"/>
  <c r="BN205" i="4"/>
  <c r="BH205" i="4"/>
  <c r="V29" i="21" s="1"/>
  <c r="BU201" i="4"/>
  <c r="BU200" i="4"/>
  <c r="BH200" i="4"/>
  <c r="BH201" i="4"/>
  <c r="BV201" i="4"/>
  <c r="BV200" i="4"/>
  <c r="BY201" i="4"/>
  <c r="BY200" i="4"/>
  <c r="BR201" i="4"/>
  <c r="BR200" i="4"/>
  <c r="BK201" i="4"/>
  <c r="BK200" i="4"/>
  <c r="BI200" i="4"/>
  <c r="BI201" i="4"/>
  <c r="BX200" i="4"/>
  <c r="BX201" i="4"/>
  <c r="BT200" i="4"/>
  <c r="BT201" i="4"/>
  <c r="BO201" i="4"/>
  <c r="BO200" i="4"/>
  <c r="BN201" i="4"/>
  <c r="BN200" i="4"/>
  <c r="BM200" i="4"/>
  <c r="BM201" i="4"/>
  <c r="BJ201" i="4"/>
  <c r="BJ200" i="4"/>
  <c r="BP200" i="4"/>
  <c r="BP201" i="4"/>
  <c r="BS201" i="4"/>
  <c r="BS200" i="4"/>
  <c r="BQ200" i="4"/>
  <c r="BQ201" i="4"/>
  <c r="BZ201" i="4"/>
  <c r="BZ200" i="4"/>
  <c r="BW201" i="4"/>
  <c r="BW200" i="4"/>
  <c r="CA201" i="4"/>
  <c r="CA200" i="4"/>
  <c r="CA203" i="4"/>
  <c r="BW203" i="4"/>
  <c r="BQ203" i="4"/>
  <c r="BZ203" i="4"/>
  <c r="BU203" i="4"/>
  <c r="BT203" i="4"/>
  <c r="BO203" i="4"/>
  <c r="BV203" i="4"/>
  <c r="BM203" i="4"/>
  <c r="BJ203" i="4"/>
  <c r="BN203" i="4"/>
  <c r="BY203" i="4"/>
  <c r="BR203" i="4"/>
  <c r="BP203" i="4"/>
  <c r="BK203" i="4"/>
  <c r="BI203" i="4"/>
  <c r="BS203" i="4"/>
  <c r="BX203" i="4"/>
  <c r="BH203" i="4"/>
  <c r="CB195" i="4"/>
  <c r="AC5" i="25" l="1"/>
  <c r="B18" i="21" s="1"/>
  <c r="AC9" i="25"/>
  <c r="B22" i="21" s="1"/>
  <c r="B82" i="21"/>
  <c r="AC7" i="25"/>
  <c r="B20" i="21" s="1"/>
  <c r="AC3" i="25"/>
  <c r="B16" i="21" s="1"/>
  <c r="AC11" i="25"/>
  <c r="B24" i="21" s="1"/>
  <c r="CB198" i="4"/>
  <c r="CB201" i="4"/>
  <c r="BL202" i="4" s="1"/>
  <c r="CB203" i="4"/>
  <c r="BM204" i="4" s="1"/>
  <c r="BJ204" i="4" l="1"/>
  <c r="BO204" i="4"/>
  <c r="BV204" i="4"/>
  <c r="BU204" i="4"/>
  <c r="BP204" i="4"/>
  <c r="BN204" i="4"/>
  <c r="BY204" i="4"/>
  <c r="BL204" i="4"/>
  <c r="BW204" i="4"/>
  <c r="BX204" i="4"/>
  <c r="BK204" i="4"/>
  <c r="BI204" i="4"/>
  <c r="BR204" i="4"/>
  <c r="BT204" i="4"/>
  <c r="BQ204" i="4"/>
  <c r="BZ204" i="4"/>
  <c r="CA204" i="4"/>
  <c r="BS204" i="4"/>
  <c r="BH204" i="4"/>
  <c r="BV202" i="4"/>
  <c r="BQ202" i="4"/>
  <c r="BU202" i="4"/>
  <c r="BT202" i="4"/>
  <c r="BJ202" i="4"/>
  <c r="BO202" i="4"/>
  <c r="BP202" i="4"/>
  <c r="BK202" i="4"/>
  <c r="BS202" i="4"/>
  <c r="BW202" i="4"/>
  <c r="BY202" i="4"/>
  <c r="BI202" i="4"/>
  <c r="BZ202" i="4"/>
  <c r="BR202" i="4"/>
  <c r="BX202" i="4"/>
  <c r="BM202" i="4"/>
  <c r="BH202" i="4"/>
  <c r="BN202" i="4"/>
  <c r="CA202" i="4"/>
  <c r="CB204" i="4" l="1"/>
  <c r="CB202" i="4"/>
  <c r="CB205" i="4"/>
</calcChain>
</file>

<file path=xl/sharedStrings.xml><?xml version="1.0" encoding="utf-8"?>
<sst xmlns="http://schemas.openxmlformats.org/spreadsheetml/2006/main" count="8153" uniqueCount="260">
  <si>
    <t>综合犹豫度</t>
    <phoneticPr fontId="1" type="noConversion"/>
  </si>
  <si>
    <t>ei/S</t>
    <phoneticPr fontId="1" type="noConversion"/>
  </si>
  <si>
    <t>犹豫度</t>
    <phoneticPr fontId="1" type="noConversion"/>
  </si>
  <si>
    <t>e1</t>
    <phoneticPr fontId="1" type="noConversion"/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</si>
  <si>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</si>
  <si>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</si>
  <si>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</si>
  <si>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</si>
  <si>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</si>
  <si>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</si>
  <si>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</si>
  <si>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</si>
  <si>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</si>
  <si>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</si>
  <si>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</si>
  <si>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</si>
  <si>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</si>
  <si>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</si>
  <si>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</si>
  <si>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</si>
  <si>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</si>
  <si>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</si>
  <si>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</si>
  <si>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得分</t>
    <phoneticPr fontId="1" type="noConversion"/>
  </si>
  <si>
    <t>个人犹豫决策矩阵X1 C1</t>
    <phoneticPr fontId="1" type="noConversion"/>
  </si>
  <si>
    <t>个人犹豫决策矩阵X1 C3</t>
    <phoneticPr fontId="1" type="noConversion"/>
  </si>
  <si>
    <t>个人犹豫决策矩阵X1 C4</t>
    <phoneticPr fontId="1" type="noConversion"/>
  </si>
  <si>
    <t>个人犹豫决策矩阵X2 C1</t>
    <phoneticPr fontId="1" type="noConversion"/>
  </si>
  <si>
    <t>个人犹豫决策矩阵X2 C2</t>
    <phoneticPr fontId="1" type="noConversion"/>
  </si>
  <si>
    <t>个人犹豫决策矩阵X2 C3</t>
    <phoneticPr fontId="1" type="noConversion"/>
  </si>
  <si>
    <t>个人犹豫决策矩阵X2 C4</t>
    <phoneticPr fontId="1" type="noConversion"/>
  </si>
  <si>
    <t>个人犹豫决策矩阵X3 C1</t>
    <phoneticPr fontId="1" type="noConversion"/>
  </si>
  <si>
    <t>个人犹豫决策矩阵X3 C3</t>
    <phoneticPr fontId="1" type="noConversion"/>
  </si>
  <si>
    <t>个人犹豫决策矩阵X3 C4</t>
    <phoneticPr fontId="1" type="noConversion"/>
  </si>
  <si>
    <t>C1</t>
    <phoneticPr fontId="1" type="noConversion"/>
  </si>
  <si>
    <t>C2</t>
  </si>
  <si>
    <t>C3</t>
  </si>
  <si>
    <t>C4</t>
  </si>
  <si>
    <t>X1</t>
    <phoneticPr fontId="1" type="noConversion"/>
  </si>
  <si>
    <t>X2</t>
  </si>
  <si>
    <t>X3</t>
  </si>
  <si>
    <t>相似度矩阵</t>
    <phoneticPr fontId="1" type="noConversion"/>
  </si>
  <si>
    <t>距离矩阵</t>
    <phoneticPr fontId="1" type="noConversion"/>
  </si>
  <si>
    <t>个人犹豫决策矩阵X1 C5</t>
    <phoneticPr fontId="1" type="noConversion"/>
  </si>
  <si>
    <t>个人犹豫决策矩阵X1 C6</t>
    <phoneticPr fontId="1" type="noConversion"/>
  </si>
  <si>
    <t>个人犹豫决策矩阵X1 C7</t>
    <phoneticPr fontId="1" type="noConversion"/>
  </si>
  <si>
    <t>个人犹豫决策矩阵X2 C5</t>
    <phoneticPr fontId="1" type="noConversion"/>
  </si>
  <si>
    <t>个人犹豫决策矩阵X2 C6</t>
    <phoneticPr fontId="1" type="noConversion"/>
  </si>
  <si>
    <t>个人犹豫决策矩阵X2 C7</t>
    <phoneticPr fontId="1" type="noConversion"/>
  </si>
  <si>
    <t>个人犹豫决策矩阵X3 C7</t>
    <phoneticPr fontId="1" type="noConversion"/>
  </si>
  <si>
    <t>个人犹豫决策矩阵X3 C6</t>
    <phoneticPr fontId="1" type="noConversion"/>
  </si>
  <si>
    <t>个人犹豫决策矩阵X3 C5</t>
    <phoneticPr fontId="1" type="noConversion"/>
  </si>
  <si>
    <t>C5</t>
  </si>
  <si>
    <t>C6</t>
  </si>
  <si>
    <t>C7</t>
  </si>
  <si>
    <t>方案数</t>
    <phoneticPr fontId="1" type="noConversion"/>
  </si>
  <si>
    <t>属性数量</t>
    <phoneticPr fontId="1" type="noConversion"/>
  </si>
  <si>
    <t>个人犹豫决策矩阵X4 C1</t>
    <phoneticPr fontId="1" type="noConversion"/>
  </si>
  <si>
    <t>个人犹豫决策矩阵X4 C3</t>
    <phoneticPr fontId="1" type="noConversion"/>
  </si>
  <si>
    <t>个人犹豫决策矩阵X4 C4</t>
    <phoneticPr fontId="1" type="noConversion"/>
  </si>
  <si>
    <t>个人犹豫决策矩阵X4 C5</t>
    <phoneticPr fontId="1" type="noConversion"/>
  </si>
  <si>
    <t>个人犹豫决策矩阵X4 C6</t>
    <phoneticPr fontId="1" type="noConversion"/>
  </si>
  <si>
    <t>个人犹豫决策矩阵X4 C7</t>
    <phoneticPr fontId="1" type="noConversion"/>
  </si>
  <si>
    <t>个人犹豫决策矩阵X5 C1</t>
    <phoneticPr fontId="1" type="noConversion"/>
  </si>
  <si>
    <t>个人犹豫决策矩阵X5 C2</t>
    <phoneticPr fontId="1" type="noConversion"/>
  </si>
  <si>
    <t>个人犹豫决策矩阵X5 C3</t>
    <phoneticPr fontId="1" type="noConversion"/>
  </si>
  <si>
    <t>个人犹豫决策矩阵X5 C4</t>
    <phoneticPr fontId="1" type="noConversion"/>
  </si>
  <si>
    <t>个人犹豫决策矩阵X5 C5</t>
    <phoneticPr fontId="1" type="noConversion"/>
  </si>
  <si>
    <t>个人犹豫决策矩阵X5 C6</t>
    <phoneticPr fontId="1" type="noConversion"/>
  </si>
  <si>
    <t>个人犹豫决策矩阵X5 C7</t>
    <phoneticPr fontId="1" type="noConversion"/>
  </si>
  <si>
    <t>行求和</t>
    <phoneticPr fontId="1" type="noConversion"/>
  </si>
  <si>
    <t>行规范化的相似度矩阵</t>
    <phoneticPr fontId="1" type="noConversion"/>
  </si>
  <si>
    <t>X4</t>
  </si>
  <si>
    <t>X5</t>
  </si>
  <si>
    <t>Score</t>
    <phoneticPr fontId="1" type="noConversion"/>
  </si>
  <si>
    <t>e11</t>
    <phoneticPr fontId="1" type="noConversion"/>
  </si>
  <si>
    <t>信任关系</t>
    <phoneticPr fontId="1" type="noConversion"/>
  </si>
  <si>
    <t>Min</t>
    <phoneticPr fontId="1" type="noConversion"/>
  </si>
  <si>
    <t>MAX</t>
    <phoneticPr fontId="1" type="noConversion"/>
  </si>
  <si>
    <t>SUM</t>
    <phoneticPr fontId="1" type="noConversion"/>
  </si>
  <si>
    <t>Max</t>
    <phoneticPr fontId="1" type="noConversion"/>
  </si>
  <si>
    <t>意见影响力矩阵</t>
    <phoneticPr fontId="1" type="noConversion"/>
  </si>
  <si>
    <t>综合影响力矩阵</t>
    <phoneticPr fontId="1" type="noConversion"/>
  </si>
  <si>
    <t>加权入度</t>
    <phoneticPr fontId="1" type="noConversion"/>
  </si>
  <si>
    <t>权重</t>
    <phoneticPr fontId="1" type="noConversion"/>
  </si>
  <si>
    <t>聚类1</t>
    <phoneticPr fontId="1" type="noConversion"/>
  </si>
  <si>
    <t>聚类2</t>
  </si>
  <si>
    <t>聚类3</t>
  </si>
  <si>
    <t>聚类4</t>
  </si>
  <si>
    <t>聚集1</t>
    <phoneticPr fontId="1" type="noConversion"/>
  </si>
  <si>
    <t>e8</t>
    <phoneticPr fontId="1" type="noConversion"/>
  </si>
  <si>
    <t>e15</t>
    <phoneticPr fontId="1" type="noConversion"/>
  </si>
  <si>
    <t>e7</t>
    <phoneticPr fontId="1" type="noConversion"/>
  </si>
  <si>
    <t>e9</t>
    <phoneticPr fontId="1" type="noConversion"/>
  </si>
  <si>
    <t>e10</t>
    <phoneticPr fontId="1" type="noConversion"/>
  </si>
  <si>
    <t>e12</t>
    <phoneticPr fontId="1" type="noConversion"/>
  </si>
  <si>
    <t>e13</t>
    <phoneticPr fontId="1" type="noConversion"/>
  </si>
  <si>
    <t>e14</t>
    <phoneticPr fontId="1" type="noConversion"/>
  </si>
  <si>
    <t>e16</t>
    <phoneticPr fontId="1" type="noConversion"/>
  </si>
  <si>
    <t>e17</t>
    <phoneticPr fontId="1" type="noConversion"/>
  </si>
  <si>
    <t>e18</t>
    <phoneticPr fontId="1" type="noConversion"/>
  </si>
  <si>
    <t>e19</t>
    <phoneticPr fontId="1" type="noConversion"/>
  </si>
  <si>
    <t>e20</t>
    <phoneticPr fontId="1" type="noConversion"/>
  </si>
  <si>
    <t>e2</t>
    <phoneticPr fontId="1" type="noConversion"/>
  </si>
  <si>
    <t>e3</t>
    <phoneticPr fontId="1" type="noConversion"/>
  </si>
  <si>
    <t>e4</t>
    <phoneticPr fontId="1" type="noConversion"/>
  </si>
  <si>
    <t>e5</t>
    <phoneticPr fontId="1" type="noConversion"/>
  </si>
  <si>
    <t>e6</t>
    <phoneticPr fontId="1" type="noConversion"/>
  </si>
  <si>
    <t>聚集2</t>
    <phoneticPr fontId="1" type="noConversion"/>
  </si>
  <si>
    <t>聚集3</t>
    <phoneticPr fontId="1" type="noConversion"/>
  </si>
  <si>
    <t>聚集4</t>
    <phoneticPr fontId="1" type="noConversion"/>
  </si>
  <si>
    <t>大群体</t>
    <phoneticPr fontId="1" type="noConversion"/>
  </si>
  <si>
    <t>聚类5</t>
    <phoneticPr fontId="1" type="noConversion"/>
  </si>
  <si>
    <t>聚集5</t>
    <phoneticPr fontId="1" type="noConversion"/>
  </si>
  <si>
    <t>个体决策矩阵</t>
    <phoneticPr fontId="1" type="noConversion"/>
  </si>
  <si>
    <t>共识测度</t>
    <phoneticPr fontId="1" type="noConversion"/>
  </si>
  <si>
    <t>共识度</t>
    <phoneticPr fontId="1" type="noConversion"/>
  </si>
  <si>
    <t>大群体共识度</t>
    <phoneticPr fontId="1" type="noConversion"/>
  </si>
  <si>
    <t>累计贡献</t>
    <phoneticPr fontId="1" type="noConversion"/>
  </si>
  <si>
    <t>新聚集权重</t>
    <phoneticPr fontId="1" type="noConversion"/>
  </si>
  <si>
    <t>信任权重</t>
    <phoneticPr fontId="1" type="noConversion"/>
  </si>
  <si>
    <t>1-CHD</t>
    <phoneticPr fontId="1" type="noConversion"/>
  </si>
  <si>
    <t>ab/(a+b-ab)</t>
    <phoneticPr fontId="1" type="noConversion"/>
  </si>
  <si>
    <t>(a*b)^0.5</t>
    <phoneticPr fontId="1" type="noConversion"/>
  </si>
  <si>
    <t>(a+b)/2权重</t>
    <phoneticPr fontId="1" type="noConversion"/>
  </si>
  <si>
    <t>术语区间</t>
    <phoneticPr fontId="1" type="noConversion"/>
  </si>
  <si>
    <t>术语集总数</t>
    <phoneticPr fontId="1" type="noConversion"/>
  </si>
  <si>
    <t>术语集长度</t>
    <phoneticPr fontId="1" type="noConversion"/>
  </si>
  <si>
    <t>数量</t>
    <phoneticPr fontId="1" type="noConversion"/>
  </si>
  <si>
    <t>个人犹豫决策矩阵X1 C2</t>
    <phoneticPr fontId="1" type="noConversion"/>
  </si>
  <si>
    <t>个人犹豫决策矩阵X3 C2</t>
    <phoneticPr fontId="1" type="noConversion"/>
  </si>
  <si>
    <t>个人犹豫决策矩阵X4 C2</t>
    <phoneticPr fontId="1" type="noConversion"/>
  </si>
  <si>
    <t>X1C2</t>
    <phoneticPr fontId="1" type="noConversion"/>
  </si>
  <si>
    <t>X2 C2</t>
    <phoneticPr fontId="1" type="noConversion"/>
  </si>
  <si>
    <t>X3 C2</t>
    <phoneticPr fontId="1" type="noConversion"/>
  </si>
  <si>
    <t>X4 C2</t>
    <phoneticPr fontId="1" type="noConversion"/>
  </si>
  <si>
    <t>X5 C2</t>
    <phoneticPr fontId="1" type="noConversion"/>
  </si>
  <si>
    <t>X5 C3</t>
    <phoneticPr fontId="1" type="noConversion"/>
  </si>
  <si>
    <t>X4 C3</t>
    <phoneticPr fontId="1" type="noConversion"/>
  </si>
  <si>
    <t>X3 C3</t>
    <phoneticPr fontId="1" type="noConversion"/>
  </si>
  <si>
    <t>X2 C3</t>
    <phoneticPr fontId="1" type="noConversion"/>
  </si>
  <si>
    <t>X1 C3</t>
    <phoneticPr fontId="1" type="noConversion"/>
  </si>
  <si>
    <t>距离矩阵C2</t>
    <phoneticPr fontId="1" type="noConversion"/>
  </si>
  <si>
    <t>距离矩阵C3</t>
    <phoneticPr fontId="1" type="noConversion"/>
  </si>
  <si>
    <t>距离矩阵C4</t>
    <phoneticPr fontId="1" type="noConversion"/>
  </si>
  <si>
    <t>距离矩阵C5</t>
    <phoneticPr fontId="1" type="noConversion"/>
  </si>
  <si>
    <t>距离矩阵C6</t>
    <phoneticPr fontId="1" type="noConversion"/>
  </si>
  <si>
    <t>Max-Min</t>
    <phoneticPr fontId="1" type="noConversion"/>
  </si>
  <si>
    <t>意见参数</t>
    <phoneticPr fontId="1" type="noConversion"/>
  </si>
  <si>
    <t>信任参数</t>
    <phoneticPr fontId="1" type="noConversion"/>
  </si>
  <si>
    <t xml:space="preserve">HD </t>
    <phoneticPr fontId="1" type="noConversion"/>
  </si>
  <si>
    <t>自我权重</t>
    <phoneticPr fontId="1" type="noConversion"/>
  </si>
  <si>
    <t>关系权重</t>
    <phoneticPr fontId="1" type="noConversion"/>
  </si>
  <si>
    <t>自我权重</t>
    <phoneticPr fontId="1" type="noConversion"/>
  </si>
  <si>
    <t>权重</t>
    <phoneticPr fontId="1" type="noConversion"/>
  </si>
  <si>
    <t>专家权重</t>
    <phoneticPr fontId="1" type="noConversion"/>
  </si>
  <si>
    <t>网络划分聚类方法</t>
    <phoneticPr fontId="1" type="noConversion"/>
  </si>
  <si>
    <t>CRP</t>
    <phoneticPr fontId="1" type="noConversion"/>
  </si>
  <si>
    <t>模型</t>
    <phoneticPr fontId="1" type="noConversion"/>
  </si>
  <si>
    <t>CHD</t>
    <phoneticPr fontId="1" type="noConversion"/>
  </si>
  <si>
    <t>1-CHD</t>
    <phoneticPr fontId="1" type="noConversion"/>
  </si>
  <si>
    <t>权重惩罚参数</t>
    <phoneticPr fontId="1" type="noConversion"/>
  </si>
  <si>
    <t>聚集1</t>
    <phoneticPr fontId="1" type="noConversion"/>
  </si>
  <si>
    <t>聚集2</t>
  </si>
  <si>
    <t>聚集3</t>
  </si>
  <si>
    <t>聚集4</t>
  </si>
  <si>
    <t>聚集5</t>
  </si>
  <si>
    <t>X3 C1</t>
    <phoneticPr fontId="1" type="noConversion"/>
  </si>
  <si>
    <t>X2 C1</t>
    <phoneticPr fontId="1" type="noConversion"/>
  </si>
  <si>
    <t>X1 C1</t>
    <phoneticPr fontId="1" type="noConversion"/>
  </si>
  <si>
    <t>X4 C1</t>
    <phoneticPr fontId="1" type="noConversion"/>
  </si>
  <si>
    <t>X5 C1</t>
    <phoneticPr fontId="1" type="noConversion"/>
  </si>
  <si>
    <t>C5</t>
    <phoneticPr fontId="1" type="noConversion"/>
  </si>
  <si>
    <t>C7</t>
    <phoneticPr fontId="1" type="noConversion"/>
  </si>
  <si>
    <t>乐观偏好</t>
    <phoneticPr fontId="1" type="noConversion"/>
  </si>
  <si>
    <t>悲观偏好</t>
    <phoneticPr fontId="1" type="noConversion"/>
  </si>
  <si>
    <t>1-w</t>
    <phoneticPr fontId="1" type="noConversion"/>
  </si>
  <si>
    <t>模型考虑因素</t>
    <phoneticPr fontId="1" type="noConversion"/>
  </si>
  <si>
    <t>偏好表达</t>
    <phoneticPr fontId="1" type="noConversion"/>
  </si>
  <si>
    <t>专家的犹豫度</t>
    <phoneticPr fontId="1" type="noConversion"/>
  </si>
  <si>
    <t>意见接近度</t>
    <phoneticPr fontId="1" type="noConversion"/>
  </si>
  <si>
    <t>基于信任网络</t>
    <phoneticPr fontId="1" type="noConversion"/>
  </si>
  <si>
    <t>基于关联关系网络</t>
    <phoneticPr fontId="1" type="noConversion"/>
  </si>
  <si>
    <t>聚集权重惩罚</t>
    <phoneticPr fontId="1" type="noConversion"/>
  </si>
  <si>
    <t>专家意见调整</t>
    <phoneticPr fontId="1" type="noConversion"/>
  </si>
  <si>
    <t>HFLTS</t>
    <phoneticPr fontId="1" type="noConversion"/>
  </si>
  <si>
    <t>√</t>
  </si>
  <si>
    <t>T=0</t>
    <phoneticPr fontId="1" type="noConversion"/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</si>
  <si>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</si>
  <si>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</si>
  <si>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</si>
  <si>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</si>
  <si>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</si>
  <si>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</si>
  <si>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</si>
  <si>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</si>
  <si>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</si>
  <si>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</si>
  <si>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</si>
  <si>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模型0权重</t>
    <phoneticPr fontId="1" type="noConversion"/>
  </si>
  <si>
    <t>模型1权重</t>
    <phoneticPr fontId="1" type="noConversion"/>
  </si>
  <si>
    <t>T=12</t>
  </si>
  <si>
    <t>T=13</t>
  </si>
  <si>
    <t>T=14</t>
  </si>
  <si>
    <t>T=15</t>
  </si>
  <si>
    <t>T=16</t>
  </si>
  <si>
    <t>T=17</t>
  </si>
  <si>
    <t>T=18</t>
  </si>
  <si>
    <t>得分</t>
  </si>
  <si>
    <t>个人权重</t>
    <phoneticPr fontId="1" type="noConversion"/>
  </si>
  <si>
    <t>e1</t>
    <phoneticPr fontId="1" type="noConversion"/>
  </si>
  <si>
    <t>聚集权重</t>
    <phoneticPr fontId="1" type="noConversion"/>
  </si>
  <si>
    <t>聚集1</t>
    <phoneticPr fontId="1" type="noConversion"/>
  </si>
  <si>
    <t>T</t>
    <phoneticPr fontId="1" type="noConversion"/>
  </si>
  <si>
    <t>个人共识度</t>
    <phoneticPr fontId="1" type="noConversion"/>
  </si>
  <si>
    <t>聚集共识度</t>
    <phoneticPr fontId="1" type="noConversion"/>
  </si>
  <si>
    <t>大群体共识度</t>
    <phoneticPr fontId="1" type="noConversion"/>
  </si>
  <si>
    <t>上一轮</t>
    <phoneticPr fontId="1" type="noConversion"/>
  </si>
  <si>
    <t>T=19</t>
  </si>
  <si>
    <t>T=20</t>
  </si>
  <si>
    <t>T=21</t>
  </si>
  <si>
    <t>T=22</t>
  </si>
  <si>
    <t>T=23</t>
  </si>
  <si>
    <t>固执度</t>
    <phoneticPr fontId="1" type="noConversion"/>
  </si>
  <si>
    <t>e1</t>
  </si>
  <si>
    <t>C1</t>
  </si>
  <si>
    <t>X1</t>
  </si>
  <si>
    <t>共识测度（T=0）</t>
    <phoneticPr fontId="1" type="noConversion"/>
  </si>
  <si>
    <t>聚集1</t>
  </si>
  <si>
    <t>大群体</t>
  </si>
  <si>
    <t>Score</t>
  </si>
  <si>
    <t>共识测度（T=1）</t>
    <phoneticPr fontId="1" type="noConversion"/>
  </si>
  <si>
    <t>T=1</t>
    <phoneticPr fontId="1" type="noConversion"/>
  </si>
  <si>
    <t>共识测度（T=2）</t>
    <phoneticPr fontId="1" type="noConversion"/>
  </si>
  <si>
    <t>T=2</t>
    <phoneticPr fontId="1" type="noConversion"/>
  </si>
  <si>
    <t>共识测度（T=3）</t>
    <phoneticPr fontId="1" type="noConversion"/>
  </si>
  <si>
    <t>T=3</t>
    <phoneticPr fontId="1" type="noConversion"/>
  </si>
  <si>
    <t>共识测度（T=4）</t>
    <phoneticPr fontId="1" type="noConversion"/>
  </si>
  <si>
    <t>T=4</t>
    <phoneticPr fontId="1" type="noConversion"/>
  </si>
  <si>
    <t>共识测度（T=5）</t>
    <phoneticPr fontId="1" type="noConversion"/>
  </si>
  <si>
    <t>T=5</t>
    <phoneticPr fontId="1" type="noConversion"/>
  </si>
  <si>
    <t>共识测度（T=6）</t>
    <phoneticPr fontId="1" type="noConversion"/>
  </si>
  <si>
    <t>T=6</t>
    <phoneticPr fontId="1" type="noConversion"/>
  </si>
  <si>
    <t>共识测度（T=7）</t>
    <phoneticPr fontId="1" type="noConversion"/>
  </si>
  <si>
    <t>T=7</t>
    <phoneticPr fontId="1" type="noConversion"/>
  </si>
  <si>
    <t>共识测度（T=8）</t>
    <phoneticPr fontId="1" type="noConversion"/>
  </si>
  <si>
    <t>T=8</t>
    <phoneticPr fontId="1" type="noConversion"/>
  </si>
  <si>
    <t>共识测度（T=9）</t>
    <phoneticPr fontId="1" type="noConversion"/>
  </si>
  <si>
    <t>T=9</t>
    <phoneticPr fontId="1" type="noConversion"/>
  </si>
  <si>
    <t>T=10</t>
    <phoneticPr fontId="1" type="noConversion"/>
  </si>
  <si>
    <t>共识测度（T=10）</t>
    <phoneticPr fontId="1" type="noConversion"/>
  </si>
  <si>
    <t>总调整</t>
    <phoneticPr fontId="1" type="noConversion"/>
  </si>
  <si>
    <t>X1 C2</t>
    <phoneticPr fontId="1" type="noConversion"/>
  </si>
  <si>
    <t xml:space="preserve">X1 </t>
    <phoneticPr fontId="1" type="noConversion"/>
  </si>
  <si>
    <t>个体调整</t>
    <phoneticPr fontId="1" type="noConversion"/>
  </si>
  <si>
    <t xml:space="preserve">X2 </t>
    <phoneticPr fontId="1" type="noConversion"/>
  </si>
  <si>
    <t xml:space="preserve">X3 </t>
    <phoneticPr fontId="1" type="noConversion"/>
  </si>
  <si>
    <t xml:space="preserve">X4 </t>
    <phoneticPr fontId="1" type="noConversion"/>
  </si>
  <si>
    <t xml:space="preserve">X5 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</si>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</sst>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 "/>
    <numFmt numFmtId="177" formatCode="0.000_ "/>
    <numFmt numFmtId="178" formatCode="0.000_);[Red]\(0.000\)"/>
    <numFmt numFmtId="179" formatCode="0.0000_ "/>
    <numFmt numFmtId="180" formatCode="0.0000_);[Red]\(0.0000\)"/>
    <numFmt numFmtId="181" formatCode="0_ "/>
    <numFmt numFmtId="182" formatCode="0.00_);[Red]\(0.0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BFF9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0906E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Border="1">
      <alignment vertical="center"/>
    </xf>
    <xf numFmtId="176" fontId="0" fillId="6" borderId="0" xfId="0" applyNumberFormat="1" applyFill="1" applyBorder="1">
      <alignment vertical="center"/>
    </xf>
    <xf numFmtId="179" fontId="0" fillId="0" borderId="0" xfId="0" applyNumberFormat="1" applyFill="1">
      <alignment vertical="center"/>
    </xf>
    <xf numFmtId="179" fontId="0" fillId="0" borderId="0" xfId="0" applyNumberFormat="1" applyFill="1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6" fontId="0" fillId="6" borderId="0" xfId="0" applyNumberFormat="1" applyFill="1" applyBorder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5" borderId="0" xfId="0" applyNumberFormat="1" applyFill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7" borderId="18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178" fontId="0" fillId="7" borderId="20" xfId="0" applyNumberFormat="1" applyFill="1" applyBorder="1" applyAlignment="1">
      <alignment horizontal="center" vertical="center"/>
    </xf>
    <xf numFmtId="178" fontId="0" fillId="7" borderId="21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8" fontId="0" fillId="0" borderId="18" xfId="0" applyNumberFormat="1" applyFill="1" applyBorder="1" applyAlignment="1">
      <alignment horizontal="center" vertical="center"/>
    </xf>
    <xf numFmtId="178" fontId="0" fillId="0" borderId="20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9" fontId="0" fillId="6" borderId="0" xfId="0" applyNumberFormat="1" applyFill="1" applyAlignment="1">
      <alignment horizontal="center" vertical="center"/>
    </xf>
    <xf numFmtId="179" fontId="0" fillId="9" borderId="0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2" borderId="0" xfId="0" applyNumberForma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177" fontId="0" fillId="13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7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78" fontId="0" fillId="5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left" vertical="center"/>
    </xf>
    <xf numFmtId="180" fontId="0" fillId="0" borderId="0" xfId="0" applyNumberFormat="1">
      <alignment vertical="center"/>
    </xf>
    <xf numFmtId="180" fontId="0" fillId="6" borderId="0" xfId="0" applyNumberFormat="1" applyFill="1" applyAlignment="1">
      <alignment horizontal="center" vertical="center"/>
    </xf>
    <xf numFmtId="180" fontId="0" fillId="6" borderId="0" xfId="0" applyNumberFormat="1" applyFill="1" applyBorder="1">
      <alignment vertical="center"/>
    </xf>
    <xf numFmtId="180" fontId="0" fillId="0" borderId="0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 applyFill="1" applyBorder="1" applyAlignment="1">
      <alignment vertical="center"/>
    </xf>
    <xf numFmtId="180" fontId="0" fillId="0" borderId="0" xfId="0" applyNumberFormat="1" applyFill="1" applyBorder="1">
      <alignment vertical="center"/>
    </xf>
    <xf numFmtId="180" fontId="0" fillId="4" borderId="0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  <xf numFmtId="180" fontId="0" fillId="4" borderId="1" xfId="0" applyNumberFormat="1" applyFill="1" applyBorder="1">
      <alignment vertical="center"/>
    </xf>
    <xf numFmtId="180" fontId="0" fillId="4" borderId="0" xfId="0" applyNumberFormat="1" applyFill="1" applyBorder="1">
      <alignment vertical="center"/>
    </xf>
    <xf numFmtId="180" fontId="0" fillId="0" borderId="0" xfId="0" applyNumberFormat="1" applyFill="1">
      <alignment vertical="center"/>
    </xf>
    <xf numFmtId="180" fontId="0" fillId="6" borderId="0" xfId="0" applyNumberFormat="1" applyFill="1" applyBorder="1" applyAlignment="1">
      <alignment horizontal="center" vertical="center"/>
    </xf>
    <xf numFmtId="180" fontId="0" fillId="0" borderId="6" xfId="0" applyNumberFormat="1" applyFill="1" applyBorder="1" applyAlignment="1">
      <alignment horizontal="center" vertical="center"/>
    </xf>
    <xf numFmtId="180" fontId="0" fillId="0" borderId="2" xfId="0" applyNumberFormat="1" applyFill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80" fontId="0" fillId="0" borderId="7" xfId="0" applyNumberFormat="1" applyFill="1" applyBorder="1" applyAlignment="1">
      <alignment horizontal="center" vertical="center"/>
    </xf>
    <xf numFmtId="179" fontId="0" fillId="11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79" fontId="0" fillId="7" borderId="0" xfId="0" applyNumberFormat="1" applyFill="1" applyAlignment="1">
      <alignment horizontal="center" vertical="center"/>
    </xf>
    <xf numFmtId="179" fontId="0" fillId="4" borderId="0" xfId="0" applyNumberFormat="1" applyFill="1" applyAlignment="1">
      <alignment horizontal="center" vertical="center"/>
    </xf>
    <xf numFmtId="179" fontId="0" fillId="6" borderId="0" xfId="0" applyNumberForma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/>
    </xf>
    <xf numFmtId="179" fontId="0" fillId="3" borderId="0" xfId="0" applyNumberFormat="1" applyFill="1" applyAlignment="1">
      <alignment horizontal="center" vertical="center"/>
    </xf>
    <xf numFmtId="181" fontId="4" fillId="2" borderId="0" xfId="0" applyNumberFormat="1" applyFont="1" applyFill="1" applyAlignment="1">
      <alignment horizontal="center" vertical="center" wrapText="1"/>
    </xf>
    <xf numFmtId="181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Border="1">
      <alignment vertical="center"/>
    </xf>
    <xf numFmtId="179" fontId="4" fillId="0" borderId="0" xfId="0" applyNumberFormat="1" applyFont="1" applyFill="1" applyBorder="1" applyAlignment="1">
      <alignment horizontal="center" vertical="center" wrapText="1"/>
    </xf>
    <xf numFmtId="179" fontId="4" fillId="0" borderId="0" xfId="0" applyNumberFormat="1" applyFont="1" applyBorder="1" applyAlignment="1">
      <alignment horizontal="center" vertical="center" wrapText="1"/>
    </xf>
    <xf numFmtId="179" fontId="4" fillId="0" borderId="0" xfId="0" applyNumberFormat="1" applyFont="1" applyFill="1" applyBorder="1" applyAlignment="1">
      <alignment vertical="center" wrapText="1"/>
    </xf>
    <xf numFmtId="181" fontId="4" fillId="0" borderId="0" xfId="0" applyNumberFormat="1" applyFont="1" applyFill="1" applyBorder="1" applyAlignment="1">
      <alignment horizontal="center" vertical="center" wrapText="1"/>
    </xf>
    <xf numFmtId="181" fontId="4" fillId="8" borderId="0" xfId="0" applyNumberFormat="1" applyFont="1" applyFill="1" applyAlignment="1">
      <alignment horizontal="center" vertical="center" wrapText="1"/>
    </xf>
    <xf numFmtId="179" fontId="4" fillId="0" borderId="0" xfId="0" applyNumberFormat="1" applyFont="1" applyFill="1" applyAlignment="1">
      <alignment horizontal="center" vertical="center" wrapText="1"/>
    </xf>
    <xf numFmtId="179" fontId="4" fillId="8" borderId="0" xfId="0" applyNumberFormat="1" applyFont="1" applyFill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9" fontId="0" fillId="2" borderId="0" xfId="0" applyNumberFormat="1" applyFill="1" applyAlignment="1">
      <alignment horizontal="center" vertical="center"/>
    </xf>
    <xf numFmtId="182" fontId="4" fillId="0" borderId="0" xfId="0" applyNumberFormat="1" applyFont="1" applyAlignment="1">
      <alignment horizontal="center" vertical="center" wrapText="1"/>
    </xf>
    <xf numFmtId="182" fontId="4" fillId="14" borderId="0" xfId="0" applyNumberFormat="1" applyFont="1" applyFill="1" applyAlignment="1">
      <alignment horizontal="center" vertical="center" wrapText="1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0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9" fontId="4" fillId="0" borderId="0" xfId="0" applyNumberFormat="1" applyFont="1" applyAlignment="1">
      <alignment horizontal="center" vertical="center" wrapText="1"/>
    </xf>
    <xf numFmtId="179" fontId="4" fillId="8" borderId="0" xfId="0" applyNumberFormat="1" applyFont="1" applyFill="1" applyBorder="1" applyAlignment="1">
      <alignment horizontal="center" vertical="center"/>
    </xf>
    <xf numFmtId="179" fontId="4" fillId="0" borderId="0" xfId="0" applyNumberFormat="1" applyFont="1" applyFill="1" applyBorder="1" applyAlignment="1">
      <alignment horizontal="center" vertical="center" wrapText="1"/>
    </xf>
    <xf numFmtId="177" fontId="0" fillId="2" borderId="0" xfId="0" applyNumberFormat="1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79" fontId="0" fillId="10" borderId="0" xfId="0" applyNumberFormat="1" applyFill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BFF9C"/>
      <color rgb="FFF0906E"/>
      <color rgb="FF5E43FF"/>
      <color rgb="FF1700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215153</xdr:colOff>
      <xdr:row>141</xdr:row>
      <xdr:rowOff>161365</xdr:rowOff>
    </xdr:from>
    <xdr:to>
      <xdr:col>42</xdr:col>
      <xdr:colOff>8964</xdr:colOff>
      <xdr:row>144</xdr:row>
      <xdr:rowOff>62753</xdr:rowOff>
    </xdr:to>
    <xdr:sp macro="" textlink="">
      <xdr:nvSpPr>
        <xdr:cNvPr id="2" name="下箭头 1"/>
        <xdr:cNvSpPr/>
      </xdr:nvSpPr>
      <xdr:spPr>
        <a:xfrm>
          <a:off x="21829059" y="26670000"/>
          <a:ext cx="376517" cy="43927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56</xdr:col>
      <xdr:colOff>224118</xdr:colOff>
      <xdr:row>153</xdr:row>
      <xdr:rowOff>89647</xdr:rowOff>
    </xdr:from>
    <xdr:to>
      <xdr:col>57</xdr:col>
      <xdr:colOff>206188</xdr:colOff>
      <xdr:row>155</xdr:row>
      <xdr:rowOff>161365</xdr:rowOff>
    </xdr:to>
    <xdr:sp macro="" textlink="">
      <xdr:nvSpPr>
        <xdr:cNvPr id="3" name="右箭头 2"/>
        <xdr:cNvSpPr/>
      </xdr:nvSpPr>
      <xdr:spPr>
        <a:xfrm>
          <a:off x="29780753" y="28749812"/>
          <a:ext cx="609600" cy="4303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66</xdr:col>
      <xdr:colOff>358588</xdr:colOff>
      <xdr:row>167</xdr:row>
      <xdr:rowOff>152400</xdr:rowOff>
    </xdr:from>
    <xdr:to>
      <xdr:col>67</xdr:col>
      <xdr:colOff>304800</xdr:colOff>
      <xdr:row>170</xdr:row>
      <xdr:rowOff>35859</xdr:rowOff>
    </xdr:to>
    <xdr:sp macro="" textlink="">
      <xdr:nvSpPr>
        <xdr:cNvPr id="4" name="下箭头 3"/>
        <xdr:cNvSpPr/>
      </xdr:nvSpPr>
      <xdr:spPr>
        <a:xfrm>
          <a:off x="35724353" y="31322682"/>
          <a:ext cx="457200" cy="4213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169;&#22411;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参数"/>
      <sheetName val="T共识测度"/>
      <sheetName val="动态关联网络"/>
      <sheetName val="算例"/>
      <sheetName val="初始决策意见"/>
      <sheetName val="信任"/>
      <sheetName val="C1"/>
      <sheetName val="C2"/>
      <sheetName val="C3"/>
      <sheetName val="C4"/>
      <sheetName val="C5"/>
      <sheetName val="C6"/>
      <sheetName val="C7"/>
      <sheetName val="决策矩阵"/>
      <sheetName val="信任聚类"/>
      <sheetName val="C1调整成本"/>
      <sheetName val="C2调整成本 "/>
      <sheetName val="C3调整成本 "/>
      <sheetName val="C4调整成本"/>
      <sheetName val="总调整"/>
    </sheetNames>
    <sheetDataSet>
      <sheetData sheetId="0"/>
      <sheetData sheetId="1"/>
      <sheetData sheetId="2"/>
      <sheetData sheetId="3">
        <row r="24">
          <cell r="F24"/>
        </row>
        <row r="25">
          <cell r="F25" t="str">
            <v>得分</v>
          </cell>
        </row>
        <row r="117">
          <cell r="B117">
            <v>4</v>
          </cell>
          <cell r="D117">
            <v>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opLeftCell="A3" workbookViewId="0">
      <selection activeCell="F16" sqref="F16"/>
    </sheetView>
  </sheetViews>
  <sheetFormatPr defaultRowHeight="13.8" x14ac:dyDescent="0.25"/>
  <cols>
    <col min="1" max="1" width="15" style="116" bestFit="1" customWidth="1"/>
    <col min="2" max="2" width="8.5546875" style="116" bestFit="1" customWidth="1"/>
    <col min="3" max="3" width="8.44140625" style="116" customWidth="1"/>
    <col min="4" max="4" width="11.6640625" style="116" bestFit="1" customWidth="1"/>
    <col min="5" max="5" width="7.5546875" style="116" bestFit="1" customWidth="1"/>
    <col min="6" max="6" width="11.6640625" style="116" bestFit="1" customWidth="1"/>
    <col min="7" max="7" width="7.5546875" style="116" bestFit="1" customWidth="1"/>
    <col min="8" max="8" width="9.5546875" style="116" customWidth="1"/>
    <col min="9" max="9" width="9.88671875" style="116" customWidth="1"/>
    <col min="10" max="10" width="8.44140625" style="116" customWidth="1"/>
    <col min="11" max="12" width="9.5546875" style="116" bestFit="1" customWidth="1"/>
    <col min="13" max="13" width="8.6640625" style="116" customWidth="1"/>
    <col min="14" max="15" width="8.5546875" style="116" customWidth="1"/>
    <col min="16" max="17" width="9.5546875" style="116" bestFit="1" customWidth="1"/>
    <col min="18" max="22" width="7.5546875" style="116" bestFit="1" customWidth="1"/>
    <col min="23" max="16384" width="8.88671875" style="116"/>
  </cols>
  <sheetData>
    <row r="1" spans="1:23" ht="27.6" customHeight="1" x14ac:dyDescent="0.25">
      <c r="A1" s="114" t="s">
        <v>125</v>
      </c>
      <c r="B1" s="115">
        <v>-4</v>
      </c>
      <c r="C1" s="115">
        <v>4</v>
      </c>
      <c r="D1" s="114" t="s">
        <v>126</v>
      </c>
      <c r="E1" s="115">
        <f>C1-B1+1</f>
        <v>9</v>
      </c>
      <c r="F1" s="114" t="s">
        <v>127</v>
      </c>
      <c r="G1" s="115">
        <f>C1-B1</f>
        <v>8</v>
      </c>
      <c r="J1" s="117"/>
      <c r="K1" s="117"/>
      <c r="L1" s="137" t="s">
        <v>177</v>
      </c>
      <c r="M1" s="137"/>
      <c r="N1" s="137"/>
      <c r="O1" s="137"/>
      <c r="P1" s="137"/>
      <c r="Q1" s="137"/>
      <c r="R1" s="137"/>
    </row>
    <row r="2" spans="1:23" x14ac:dyDescent="0.25">
      <c r="A2" s="115"/>
      <c r="B2" s="115"/>
      <c r="C2" s="115"/>
      <c r="D2" s="115"/>
      <c r="E2" s="115"/>
      <c r="F2" s="115"/>
      <c r="G2" s="115"/>
      <c r="J2" s="138" t="s">
        <v>158</v>
      </c>
      <c r="K2" s="118" t="s">
        <v>178</v>
      </c>
      <c r="L2" s="138" t="s">
        <v>155</v>
      </c>
      <c r="M2" s="138"/>
      <c r="N2" s="138"/>
      <c r="O2" s="138" t="s">
        <v>156</v>
      </c>
      <c r="P2" s="138"/>
      <c r="Q2" s="138" t="s">
        <v>157</v>
      </c>
      <c r="R2" s="138"/>
    </row>
    <row r="3" spans="1:23" ht="27.6" x14ac:dyDescent="0.25">
      <c r="A3" s="115"/>
      <c r="B3" s="115"/>
      <c r="C3" s="115"/>
      <c r="D3" s="115"/>
      <c r="E3" s="115"/>
      <c r="F3" s="115"/>
      <c r="G3" s="115"/>
      <c r="H3" s="118"/>
      <c r="I3" s="119"/>
      <c r="J3" s="138"/>
      <c r="K3" s="118"/>
      <c r="L3" s="118" t="s">
        <v>179</v>
      </c>
      <c r="M3" s="118" t="s">
        <v>76</v>
      </c>
      <c r="N3" s="118" t="s">
        <v>180</v>
      </c>
      <c r="O3" s="118" t="s">
        <v>181</v>
      </c>
      <c r="P3" s="118" t="s">
        <v>182</v>
      </c>
      <c r="Q3" s="118" t="s">
        <v>183</v>
      </c>
      <c r="R3" s="118" t="s">
        <v>184</v>
      </c>
    </row>
    <row r="4" spans="1:23" x14ac:dyDescent="0.25">
      <c r="A4" s="115"/>
      <c r="B4" s="115"/>
      <c r="C4" s="115"/>
      <c r="D4" s="115"/>
      <c r="E4" s="115"/>
      <c r="F4" s="115"/>
      <c r="G4" s="115"/>
      <c r="H4" s="120"/>
      <c r="I4" s="119"/>
      <c r="J4" s="121">
        <v>0</v>
      </c>
      <c r="K4" s="118" t="s">
        <v>185</v>
      </c>
      <c r="L4" s="118" t="s">
        <v>186</v>
      </c>
      <c r="M4" s="118" t="s">
        <v>186</v>
      </c>
      <c r="N4" s="118" t="s">
        <v>186</v>
      </c>
      <c r="O4" s="118"/>
      <c r="P4" s="118" t="s">
        <v>186</v>
      </c>
      <c r="Q4" s="118" t="s">
        <v>186</v>
      </c>
      <c r="R4" s="118" t="s">
        <v>186</v>
      </c>
    </row>
    <row r="5" spans="1:23" x14ac:dyDescent="0.25">
      <c r="A5" s="122" t="s">
        <v>149</v>
      </c>
      <c r="B5" s="127">
        <f>1-B6</f>
        <v>0.5</v>
      </c>
      <c r="C5" s="127"/>
      <c r="D5" s="128" t="s">
        <v>151</v>
      </c>
      <c r="E5" s="127">
        <v>0.5</v>
      </c>
      <c r="F5" s="127"/>
      <c r="G5" s="115"/>
      <c r="H5" s="120"/>
      <c r="I5" s="119"/>
      <c r="J5" s="121">
        <v>1</v>
      </c>
      <c r="K5" s="118" t="s">
        <v>185</v>
      </c>
      <c r="L5" s="118" t="s">
        <v>186</v>
      </c>
      <c r="M5" s="118" t="s">
        <v>186</v>
      </c>
      <c r="N5" s="118"/>
      <c r="O5" s="118" t="s">
        <v>186</v>
      </c>
      <c r="P5" s="118"/>
      <c r="Q5" s="118" t="s">
        <v>186</v>
      </c>
      <c r="R5" s="118" t="s">
        <v>186</v>
      </c>
    </row>
    <row r="6" spans="1:23" x14ac:dyDescent="0.25">
      <c r="A6" s="122" t="s">
        <v>148</v>
      </c>
      <c r="B6" s="127">
        <v>0.5</v>
      </c>
      <c r="C6" s="127"/>
      <c r="D6" s="128" t="s">
        <v>152</v>
      </c>
      <c r="E6" s="127">
        <f>1-E5</f>
        <v>0.5</v>
      </c>
      <c r="F6" s="127"/>
      <c r="G6" s="115"/>
      <c r="H6" s="118"/>
      <c r="I6" s="119"/>
      <c r="J6" s="121">
        <v>2</v>
      </c>
      <c r="K6" s="118" t="s">
        <v>185</v>
      </c>
      <c r="L6" s="118" t="s">
        <v>186</v>
      </c>
      <c r="M6" s="118" t="s">
        <v>186</v>
      </c>
      <c r="N6" s="118" t="s">
        <v>186</v>
      </c>
      <c r="O6" s="118"/>
      <c r="P6" s="118" t="s">
        <v>186</v>
      </c>
      <c r="Q6" s="118" t="s">
        <v>186</v>
      </c>
      <c r="R6" s="118"/>
    </row>
    <row r="7" spans="1:23" x14ac:dyDescent="0.25">
      <c r="A7" s="115"/>
      <c r="B7" s="127"/>
      <c r="C7" s="127"/>
      <c r="D7" s="127"/>
      <c r="E7" s="127"/>
      <c r="F7" s="127"/>
      <c r="G7" s="115"/>
      <c r="H7" s="123"/>
      <c r="J7" s="121">
        <v>3</v>
      </c>
      <c r="K7" s="118" t="s">
        <v>174</v>
      </c>
      <c r="L7" s="118"/>
      <c r="M7" s="118" t="s">
        <v>186</v>
      </c>
      <c r="N7" s="118" t="s">
        <v>186</v>
      </c>
      <c r="O7" s="118"/>
      <c r="P7" s="118" t="s">
        <v>186</v>
      </c>
      <c r="Q7" s="118" t="s">
        <v>186</v>
      </c>
      <c r="R7" s="118" t="s">
        <v>186</v>
      </c>
    </row>
    <row r="8" spans="1:23" x14ac:dyDescent="0.25">
      <c r="A8" s="115"/>
      <c r="B8" s="127"/>
      <c r="C8" s="127"/>
      <c r="D8" s="127"/>
      <c r="E8" s="127"/>
      <c r="F8" s="127"/>
      <c r="G8" s="115"/>
      <c r="H8" s="123"/>
      <c r="J8" s="121">
        <v>4</v>
      </c>
      <c r="K8" s="118" t="s">
        <v>175</v>
      </c>
      <c r="L8" s="118"/>
      <c r="M8" s="118" t="s">
        <v>186</v>
      </c>
      <c r="N8" s="118" t="s">
        <v>186</v>
      </c>
      <c r="O8" s="118"/>
      <c r="P8" s="118" t="s">
        <v>186</v>
      </c>
      <c r="Q8" s="118" t="s">
        <v>186</v>
      </c>
      <c r="R8" s="118" t="s">
        <v>186</v>
      </c>
    </row>
    <row r="9" spans="1:23" x14ac:dyDescent="0.25">
      <c r="A9" s="115" t="s">
        <v>161</v>
      </c>
      <c r="B9" s="127">
        <v>10</v>
      </c>
      <c r="C9" s="127"/>
      <c r="D9" s="127"/>
      <c r="E9" s="127"/>
      <c r="F9" s="127"/>
      <c r="G9" s="115"/>
    </row>
    <row r="10" spans="1:23" x14ac:dyDescent="0.25">
      <c r="B10" s="127"/>
      <c r="C10" s="127"/>
      <c r="D10" s="127"/>
      <c r="E10" s="127"/>
      <c r="F10" s="127"/>
    </row>
    <row r="11" spans="1:23" x14ac:dyDescent="0.25">
      <c r="A11" s="116" t="s">
        <v>223</v>
      </c>
      <c r="B11" s="127">
        <v>0.5</v>
      </c>
    </row>
    <row r="12" spans="1:23" x14ac:dyDescent="0.25">
      <c r="B12" s="127">
        <f>1-B11</f>
        <v>0.5</v>
      </c>
    </row>
    <row r="13" spans="1:23" x14ac:dyDescent="0.25">
      <c r="B13" s="127"/>
    </row>
    <row r="14" spans="1:23" ht="27.6" customHeight="1" x14ac:dyDescent="0.25"/>
    <row r="15" spans="1:23" x14ac:dyDescent="0.25">
      <c r="A15" s="124" t="s">
        <v>118</v>
      </c>
      <c r="B15" s="116" t="s">
        <v>213</v>
      </c>
      <c r="C15" s="116" t="s">
        <v>187</v>
      </c>
      <c r="D15" s="116" t="s">
        <v>188</v>
      </c>
      <c r="E15" s="116" t="s">
        <v>189</v>
      </c>
      <c r="F15" s="116" t="s">
        <v>190</v>
      </c>
      <c r="G15" s="116" t="s">
        <v>191</v>
      </c>
      <c r="H15" s="116" t="s">
        <v>192</v>
      </c>
      <c r="I15" s="116" t="s">
        <v>193</v>
      </c>
      <c r="J15" s="116" t="s">
        <v>194</v>
      </c>
      <c r="K15" s="116" t="s">
        <v>195</v>
      </c>
      <c r="L15" s="116" t="s">
        <v>196</v>
      </c>
      <c r="M15" s="116" t="s">
        <v>197</v>
      </c>
      <c r="N15" s="116" t="s">
        <v>198</v>
      </c>
      <c r="O15" s="116" t="s">
        <v>201</v>
      </c>
      <c r="P15" s="116" t="s">
        <v>202</v>
      </c>
      <c r="Q15" s="116" t="s">
        <v>203</v>
      </c>
      <c r="R15" s="116" t="s">
        <v>204</v>
      </c>
      <c r="S15" s="116" t="s">
        <v>205</v>
      </c>
      <c r="T15" s="116" t="s">
        <v>206</v>
      </c>
      <c r="U15" s="116" t="s">
        <v>207</v>
      </c>
      <c r="V15" s="116" t="s">
        <v>218</v>
      </c>
      <c r="W15" s="116" t="s">
        <v>219</v>
      </c>
    </row>
    <row r="16" spans="1:23" x14ac:dyDescent="0.25">
      <c r="A16" s="136" t="s">
        <v>162</v>
      </c>
      <c r="B16" s="116">
        <f>信任聚类!AC3</f>
        <v>6.5756584714926625E-4</v>
      </c>
      <c r="C16" s="116">
        <v>2.2475291865510227E-3</v>
      </c>
      <c r="D16" s="116">
        <v>-8.8902497361142974E-4</v>
      </c>
      <c r="E16" s="116">
        <v>3.6336112509802732E-3</v>
      </c>
      <c r="F16" s="116">
        <v>5.4929169260419242E-3</v>
      </c>
      <c r="G16" s="116">
        <v>1.6731806516521175E-3</v>
      </c>
      <c r="H16" s="116">
        <v>-2.1167646642914484E-3</v>
      </c>
      <c r="I16" s="116">
        <v>8.6572542323670731E-4</v>
      </c>
      <c r="J16" s="116">
        <v>-1.572047851069458E-3</v>
      </c>
      <c r="K16" s="116">
        <v>2.6366949388416661E-3</v>
      </c>
      <c r="L16" s="116">
        <v>2.767097057958523E-3</v>
      </c>
      <c r="M16" s="116">
        <v>2.728225524412542E-3</v>
      </c>
      <c r="N16" s="116">
        <v>6.5756584714926625E-4</v>
      </c>
    </row>
    <row r="17" spans="1:22" x14ac:dyDescent="0.25">
      <c r="A17" s="136"/>
      <c r="B17" s="125"/>
    </row>
    <row r="18" spans="1:22" x14ac:dyDescent="0.25">
      <c r="A18" s="136" t="s">
        <v>163</v>
      </c>
      <c r="B18" s="125">
        <f>信任聚类!AC5</f>
        <v>4.4040197361974176E-3</v>
      </c>
      <c r="C18" s="116">
        <v>6.2666246044439378E-3</v>
      </c>
      <c r="D18" s="116">
        <v>2.5487175114977667E-3</v>
      </c>
      <c r="E18" s="116">
        <v>2.5651086951394841E-4</v>
      </c>
      <c r="F18" s="116">
        <v>-7.5433850021091597E-3</v>
      </c>
      <c r="G18" s="116">
        <v>-3.8098174926437522E-4</v>
      </c>
      <c r="H18" s="116">
        <v>2.7451311437549641E-3</v>
      </c>
      <c r="I18" s="116">
        <v>-2.9295348574731594E-4</v>
      </c>
      <c r="J18" s="116">
        <v>3.6637336238081186E-3</v>
      </c>
      <c r="K18" s="116">
        <v>1.6002361200950777E-4</v>
      </c>
      <c r="L18" s="116">
        <v>6.2476677093914468E-5</v>
      </c>
      <c r="M18" s="116">
        <v>-3.009402290132801E-5</v>
      </c>
      <c r="N18" s="116">
        <v>4.4040197361974176E-3</v>
      </c>
    </row>
    <row r="19" spans="1:22" x14ac:dyDescent="0.25">
      <c r="A19" s="136"/>
      <c r="B19" s="125"/>
    </row>
    <row r="20" spans="1:22" x14ac:dyDescent="0.25">
      <c r="A20" s="136" t="s">
        <v>164</v>
      </c>
      <c r="B20" s="125">
        <f>信任聚类!AC7</f>
        <v>-9.5039068736768595E-4</v>
      </c>
      <c r="C20" s="116">
        <v>-7.0583983974111808E-3</v>
      </c>
      <c r="D20" s="116">
        <v>2.4068236165519785E-4</v>
      </c>
      <c r="E20" s="116">
        <v>-2.1168960852205876E-3</v>
      </c>
      <c r="F20" s="116">
        <v>1.6403714505153211E-3</v>
      </c>
      <c r="G20" s="116">
        <v>-4.1968247722445895E-4</v>
      </c>
      <c r="H20" s="116">
        <v>-2.5482694421918861E-4</v>
      </c>
      <c r="I20" s="116">
        <v>8.1690036324277848E-4</v>
      </c>
      <c r="J20" s="116">
        <v>-2.8764241079204389E-4</v>
      </c>
      <c r="K20" s="116">
        <v>2.7921116483453634E-4</v>
      </c>
      <c r="L20" s="116">
        <v>2.3786528294955644E-4</v>
      </c>
      <c r="M20" s="116">
        <v>1.6082536016959192E-4</v>
      </c>
      <c r="N20" s="116">
        <v>-9.5039068736768595E-4</v>
      </c>
    </row>
    <row r="21" spans="1:22" x14ac:dyDescent="0.25">
      <c r="A21" s="136"/>
      <c r="B21" s="125"/>
    </row>
    <row r="22" spans="1:22" x14ac:dyDescent="0.25">
      <c r="A22" s="136" t="s">
        <v>165</v>
      </c>
      <c r="B22" s="125">
        <f>信任聚类!AC9</f>
        <v>-2.8381185901976691E-3</v>
      </c>
      <c r="C22" s="116">
        <v>2.9492125980135064E-5</v>
      </c>
      <c r="D22" s="116">
        <v>-1.4252325433337099E-3</v>
      </c>
      <c r="E22" s="116">
        <v>-1.0629038306396721E-3</v>
      </c>
      <c r="F22" s="116">
        <v>-3.2757722466203454E-4</v>
      </c>
      <c r="G22" s="116">
        <v>-5.8078182081855445E-4</v>
      </c>
      <c r="H22" s="116">
        <v>-2.6318585156670515E-4</v>
      </c>
      <c r="I22" s="116">
        <v>-1.2163978944182974E-3</v>
      </c>
      <c r="J22" s="116">
        <v>-1.3005776374184208E-3</v>
      </c>
      <c r="K22" s="116">
        <v>-2.3959399853923369E-3</v>
      </c>
      <c r="L22" s="116">
        <v>-2.3527174502672166E-3</v>
      </c>
      <c r="M22" s="116">
        <v>-2.1509058735607045E-3</v>
      </c>
      <c r="N22" s="116">
        <v>-2.8381185901976691E-3</v>
      </c>
    </row>
    <row r="23" spans="1:22" x14ac:dyDescent="0.25">
      <c r="A23" s="136"/>
      <c r="B23" s="125"/>
    </row>
    <row r="24" spans="1:22" x14ac:dyDescent="0.25">
      <c r="A24" s="136" t="s">
        <v>166</v>
      </c>
      <c r="B24" s="125">
        <f>信任聚类!AC11</f>
        <v>0</v>
      </c>
      <c r="C24" s="116">
        <v>0</v>
      </c>
      <c r="D24" s="116">
        <v>0</v>
      </c>
      <c r="E24" s="116">
        <v>0</v>
      </c>
      <c r="F24" s="116">
        <v>0</v>
      </c>
      <c r="G24" s="116">
        <v>0</v>
      </c>
      <c r="H24" s="116">
        <v>0</v>
      </c>
      <c r="I24" s="116">
        <v>0</v>
      </c>
      <c r="J24" s="116">
        <v>0</v>
      </c>
      <c r="K24" s="116">
        <v>0</v>
      </c>
      <c r="L24" s="116">
        <v>0</v>
      </c>
      <c r="M24" s="116">
        <v>0</v>
      </c>
      <c r="N24" s="116">
        <v>0</v>
      </c>
    </row>
    <row r="25" spans="1:22" x14ac:dyDescent="0.25">
      <c r="A25" s="136"/>
    </row>
    <row r="28" spans="1:22" x14ac:dyDescent="0.25">
      <c r="A28" s="124" t="s">
        <v>209</v>
      </c>
      <c r="B28" s="116" t="s">
        <v>210</v>
      </c>
      <c r="C28" s="116" t="s">
        <v>4</v>
      </c>
      <c r="D28" s="116" t="s">
        <v>5</v>
      </c>
      <c r="E28" s="116" t="s">
        <v>6</v>
      </c>
      <c r="F28" s="116" t="s">
        <v>7</v>
      </c>
      <c r="G28" s="116" t="s">
        <v>8</v>
      </c>
      <c r="H28" s="116" t="s">
        <v>9</v>
      </c>
      <c r="I28" s="116" t="s">
        <v>10</v>
      </c>
      <c r="J28" s="116" t="s">
        <v>11</v>
      </c>
      <c r="K28" s="116" t="s">
        <v>12</v>
      </c>
      <c r="L28" s="116" t="s">
        <v>13</v>
      </c>
      <c r="M28" s="116" t="s">
        <v>14</v>
      </c>
      <c r="N28" s="116" t="s">
        <v>15</v>
      </c>
      <c r="O28" s="116" t="s">
        <v>16</v>
      </c>
      <c r="P28" s="116" t="s">
        <v>17</v>
      </c>
      <c r="Q28" s="116" t="s">
        <v>18</v>
      </c>
      <c r="R28" s="116" t="s">
        <v>19</v>
      </c>
      <c r="S28" s="116" t="s">
        <v>20</v>
      </c>
      <c r="T28" s="116" t="s">
        <v>21</v>
      </c>
      <c r="U28" s="116" t="s">
        <v>22</v>
      </c>
    </row>
    <row r="29" spans="1:22" x14ac:dyDescent="0.25">
      <c r="A29" s="123" t="s">
        <v>213</v>
      </c>
      <c r="B29" s="116">
        <f>信任聚类!D14</f>
        <v>6.4175217734625728E-2</v>
      </c>
      <c r="C29" s="125">
        <f>信任聚类!E14</f>
        <v>6.7614251014950749E-2</v>
      </c>
      <c r="D29" s="125">
        <f>信任聚类!F14</f>
        <v>4.9474742815919195E-2</v>
      </c>
      <c r="E29" s="125">
        <f>信任聚类!G14</f>
        <v>5.2026277752136321E-2</v>
      </c>
      <c r="F29" s="125">
        <f>信任聚类!H14</f>
        <v>4.3743073239460251E-2</v>
      </c>
      <c r="G29" s="125">
        <f>信任聚类!I14</f>
        <v>5.9102974754073202E-2</v>
      </c>
      <c r="H29" s="125">
        <f>信任聚类!J14</f>
        <v>5.3463928599209343E-2</v>
      </c>
      <c r="I29" s="125">
        <f>信任聚类!K14</f>
        <v>6.0580585615671048E-2</v>
      </c>
      <c r="J29" s="125">
        <f>信任聚类!L14</f>
        <v>4.0148541117707132E-2</v>
      </c>
      <c r="K29" s="125">
        <f>信任聚类!M14</f>
        <v>4.3208895492799521E-2</v>
      </c>
      <c r="L29" s="125">
        <f>信任聚类!N14</f>
        <v>4.5880483103331059E-2</v>
      </c>
      <c r="M29" s="125">
        <f>信任聚类!O14</f>
        <v>3.9918004566029758E-2</v>
      </c>
      <c r="N29" s="125">
        <f>信任聚类!P14</f>
        <v>3.4688273106828975E-2</v>
      </c>
      <c r="O29" s="125">
        <f>信任聚类!Q14</f>
        <v>4.471049540849379E-2</v>
      </c>
      <c r="P29" s="125">
        <f>信任聚类!R14</f>
        <v>3.8539210081029257E-2</v>
      </c>
      <c r="Q29" s="125">
        <f>信任聚类!S14</f>
        <v>6.4876143098891309E-2</v>
      </c>
      <c r="R29" s="125">
        <f>信任聚类!T14</f>
        <v>5.2024614333947283E-2</v>
      </c>
      <c r="S29" s="125">
        <f>信任聚类!U14</f>
        <v>4.1010833332230615E-2</v>
      </c>
      <c r="T29" s="125">
        <f>信任聚类!V14</f>
        <v>5.9186124367738492E-2</v>
      </c>
      <c r="U29" s="125">
        <f>信任聚类!W14</f>
        <v>4.5627330464926771E-2</v>
      </c>
      <c r="V29" s="116">
        <f>SUM(B29:U29)</f>
        <v>0.99999999999999978</v>
      </c>
    </row>
    <row r="30" spans="1:22" x14ac:dyDescent="0.25">
      <c r="A30" s="116" t="s">
        <v>187</v>
      </c>
      <c r="B30" s="116">
        <v>6.4175217734625728E-2</v>
      </c>
      <c r="C30" s="116">
        <v>6.7614251014950749E-2</v>
      </c>
      <c r="D30" s="116">
        <v>4.9474742815919195E-2</v>
      </c>
      <c r="E30" s="116">
        <v>5.2026277752136321E-2</v>
      </c>
      <c r="F30" s="116">
        <v>4.3743073239460251E-2</v>
      </c>
      <c r="G30" s="116">
        <v>5.9102974754073202E-2</v>
      </c>
      <c r="H30" s="116">
        <v>5.3463928599209343E-2</v>
      </c>
      <c r="I30" s="116">
        <v>6.0580585615671048E-2</v>
      </c>
      <c r="J30" s="116">
        <v>4.0148541117707132E-2</v>
      </c>
      <c r="K30" s="116">
        <v>4.3208895492799521E-2</v>
      </c>
      <c r="L30" s="116">
        <v>4.5880483103331059E-2</v>
      </c>
      <c r="M30" s="116">
        <v>3.9918004566029758E-2</v>
      </c>
      <c r="N30" s="116">
        <v>3.4688273106828975E-2</v>
      </c>
      <c r="O30" s="116">
        <v>4.471049540849379E-2</v>
      </c>
      <c r="P30" s="116">
        <v>3.8539210081029257E-2</v>
      </c>
      <c r="Q30" s="116">
        <v>6.4876143098891309E-2</v>
      </c>
      <c r="R30" s="116">
        <v>5.2024614333947283E-2</v>
      </c>
      <c r="S30" s="116">
        <v>4.1010833332230615E-2</v>
      </c>
      <c r="T30" s="116">
        <v>5.9186124367738492E-2</v>
      </c>
      <c r="U30" s="116">
        <v>4.5627330464926771E-2</v>
      </c>
      <c r="V30" s="116">
        <f t="shared" ref="V30:V37" si="0">SUM(B30:U30)</f>
        <v>0.99999999999999978</v>
      </c>
    </row>
    <row r="31" spans="1:22" x14ac:dyDescent="0.25">
      <c r="A31" s="116" t="s">
        <v>188</v>
      </c>
      <c r="B31" s="116">
        <v>6.4175217734625728E-2</v>
      </c>
      <c r="C31" s="116">
        <v>6.7614251014950749E-2</v>
      </c>
      <c r="D31" s="116">
        <v>4.9474742815919195E-2</v>
      </c>
      <c r="E31" s="116">
        <v>5.2026277752136321E-2</v>
      </c>
      <c r="F31" s="116">
        <v>4.3743073239460251E-2</v>
      </c>
      <c r="G31" s="116">
        <v>5.9102974754073202E-2</v>
      </c>
      <c r="H31" s="116">
        <v>5.3463928599209343E-2</v>
      </c>
      <c r="I31" s="116">
        <v>6.0580585615671048E-2</v>
      </c>
      <c r="J31" s="116">
        <v>4.0148541117707132E-2</v>
      </c>
      <c r="K31" s="116">
        <v>4.3208895492799521E-2</v>
      </c>
      <c r="L31" s="116">
        <v>4.5880483103331059E-2</v>
      </c>
      <c r="M31" s="116">
        <v>3.9918004566029758E-2</v>
      </c>
      <c r="N31" s="116">
        <v>3.4688273106828975E-2</v>
      </c>
      <c r="O31" s="116">
        <v>4.471049540849379E-2</v>
      </c>
      <c r="P31" s="116">
        <v>3.8539210081029257E-2</v>
      </c>
      <c r="Q31" s="116">
        <v>6.4876143098891309E-2</v>
      </c>
      <c r="R31" s="116">
        <v>5.2024614333947283E-2</v>
      </c>
      <c r="S31" s="116">
        <v>4.1010833332230615E-2</v>
      </c>
      <c r="T31" s="116">
        <v>5.9186124367738492E-2</v>
      </c>
      <c r="U31" s="116">
        <v>4.5627330464926771E-2</v>
      </c>
      <c r="V31" s="116">
        <f t="shared" si="0"/>
        <v>0.99999999999999978</v>
      </c>
    </row>
    <row r="32" spans="1:22" x14ac:dyDescent="0.25">
      <c r="A32" s="116" t="s">
        <v>189</v>
      </c>
      <c r="V32" s="116">
        <f t="shared" si="0"/>
        <v>0</v>
      </c>
    </row>
    <row r="33" spans="1:23" x14ac:dyDescent="0.25">
      <c r="A33" s="116" t="s">
        <v>190</v>
      </c>
      <c r="V33" s="116">
        <f t="shared" si="0"/>
        <v>0</v>
      </c>
    </row>
    <row r="34" spans="1:23" x14ac:dyDescent="0.25">
      <c r="A34" s="116" t="s">
        <v>191</v>
      </c>
      <c r="V34" s="116">
        <f t="shared" si="0"/>
        <v>0</v>
      </c>
    </row>
    <row r="35" spans="1:23" x14ac:dyDescent="0.25">
      <c r="A35" s="116" t="s">
        <v>192</v>
      </c>
      <c r="V35" s="116">
        <f t="shared" si="0"/>
        <v>0</v>
      </c>
    </row>
    <row r="36" spans="1:23" x14ac:dyDescent="0.25">
      <c r="A36" s="116" t="s">
        <v>193</v>
      </c>
      <c r="V36" s="116">
        <f t="shared" si="0"/>
        <v>0</v>
      </c>
    </row>
    <row r="37" spans="1:23" x14ac:dyDescent="0.25">
      <c r="A37" s="116" t="s">
        <v>194</v>
      </c>
      <c r="V37" s="116">
        <f t="shared" si="0"/>
        <v>0</v>
      </c>
    </row>
    <row r="39" spans="1:23" x14ac:dyDescent="0.25">
      <c r="A39" s="124" t="s">
        <v>211</v>
      </c>
      <c r="B39" s="116" t="s">
        <v>213</v>
      </c>
      <c r="C39" s="116" t="s">
        <v>187</v>
      </c>
      <c r="D39" s="116" t="s">
        <v>188</v>
      </c>
      <c r="E39" s="116" t="s">
        <v>189</v>
      </c>
      <c r="F39" s="116" t="s">
        <v>190</v>
      </c>
      <c r="G39" s="116" t="s">
        <v>191</v>
      </c>
      <c r="H39" s="116" t="s">
        <v>192</v>
      </c>
      <c r="I39" s="116" t="s">
        <v>193</v>
      </c>
      <c r="J39" s="116" t="s">
        <v>194</v>
      </c>
      <c r="K39" s="116" t="s">
        <v>195</v>
      </c>
      <c r="L39" s="116" t="s">
        <v>196</v>
      </c>
      <c r="M39" s="116" t="s">
        <v>197</v>
      </c>
      <c r="N39" s="116" t="s">
        <v>198</v>
      </c>
      <c r="O39" s="116" t="s">
        <v>201</v>
      </c>
      <c r="P39" s="116" t="s">
        <v>202</v>
      </c>
      <c r="Q39" s="116" t="s">
        <v>203</v>
      </c>
      <c r="R39" s="116" t="s">
        <v>204</v>
      </c>
      <c r="S39" s="116" t="s">
        <v>205</v>
      </c>
      <c r="T39" s="116" t="s">
        <v>206</v>
      </c>
      <c r="U39" s="116" t="s">
        <v>207</v>
      </c>
      <c r="V39" s="116" t="s">
        <v>218</v>
      </c>
      <c r="W39" s="116" t="s">
        <v>219</v>
      </c>
    </row>
    <row r="40" spans="1:23" x14ac:dyDescent="0.25">
      <c r="A40" s="116" t="s">
        <v>212</v>
      </c>
      <c r="B40" s="116">
        <f>信任聚类!A3</f>
        <v>0.35710918221641974</v>
      </c>
      <c r="C40" s="116">
        <v>0.31686383793246931</v>
      </c>
      <c r="D40" s="116">
        <v>0.31896300087312685</v>
      </c>
      <c r="E40" s="116">
        <v>0.31460276768601175</v>
      </c>
      <c r="F40" s="116">
        <v>0.32384719545667573</v>
      </c>
      <c r="G40" s="116">
        <v>0.34414388101327076</v>
      </c>
      <c r="H40" s="116">
        <v>0.34891050004819812</v>
      </c>
      <c r="I40" s="116">
        <v>0.34115471160239674</v>
      </c>
      <c r="J40" s="116">
        <v>0.34351516154203815</v>
      </c>
      <c r="K40" s="116">
        <v>0.33637205758648359</v>
      </c>
      <c r="L40" s="116">
        <v>0.34296679406687419</v>
      </c>
      <c r="M40" s="116">
        <v>0.35002155896986314</v>
      </c>
      <c r="N40" s="116">
        <v>0.35710918221641974</v>
      </c>
    </row>
    <row r="41" spans="1:23" x14ac:dyDescent="0.25">
      <c r="A41" s="116" t="s">
        <v>163</v>
      </c>
      <c r="B41" s="116">
        <f>信任聚类!A5</f>
        <v>0.35011350350169984</v>
      </c>
      <c r="C41" s="116">
        <v>0.34344038736061977</v>
      </c>
      <c r="D41" s="116">
        <v>0.3598319625421606</v>
      </c>
      <c r="E41" s="116">
        <v>0.36731573178266325</v>
      </c>
      <c r="F41" s="116">
        <v>0.36557713761029359</v>
      </c>
      <c r="G41" s="116">
        <v>0.34096051740220235</v>
      </c>
      <c r="H41" s="116">
        <v>0.33865907800504785</v>
      </c>
      <c r="I41" s="116">
        <v>0.34762292612526308</v>
      </c>
      <c r="J41" s="116">
        <v>0.34599698067354562</v>
      </c>
      <c r="K41" s="116">
        <v>0.356994328208392</v>
      </c>
      <c r="L41" s="116">
        <v>0.35510145003607108</v>
      </c>
      <c r="M41" s="116">
        <v>0.35274895602343248</v>
      </c>
      <c r="N41" s="116">
        <v>0.35011350350169984</v>
      </c>
    </row>
    <row r="42" spans="1:23" x14ac:dyDescent="0.25">
      <c r="A42" s="116" t="s">
        <v>164</v>
      </c>
      <c r="B42" s="116">
        <f>信任聚类!A7</f>
        <v>0.17337427840225414</v>
      </c>
      <c r="C42" s="116">
        <v>0.19598828903241045</v>
      </c>
      <c r="D42" s="116">
        <v>0.1797152278552385</v>
      </c>
      <c r="E42" s="116">
        <v>0.17927302897501152</v>
      </c>
      <c r="F42" s="116">
        <v>0.17423575356453971</v>
      </c>
      <c r="G42" s="116">
        <v>0.17818257861530087</v>
      </c>
      <c r="H42" s="116">
        <v>0.17691136258739251</v>
      </c>
      <c r="I42" s="116">
        <v>0.17623369909963194</v>
      </c>
      <c r="J42" s="116">
        <v>0.17736651269749112</v>
      </c>
      <c r="K42" s="116">
        <v>0.17592555236365301</v>
      </c>
      <c r="L42" s="116">
        <v>0.17520139671062912</v>
      </c>
      <c r="M42" s="116">
        <v>0.17434618316356978</v>
      </c>
      <c r="N42" s="116">
        <v>0.17337427840225414</v>
      </c>
    </row>
    <row r="43" spans="1:23" x14ac:dyDescent="0.25">
      <c r="A43" s="116" t="s">
        <v>165</v>
      </c>
      <c r="B43" s="116">
        <f>信任聚类!A9</f>
        <v>0.1194030358796262</v>
      </c>
      <c r="C43" s="116">
        <v>0.14370748567450031</v>
      </c>
      <c r="D43" s="116">
        <v>0.14148980872947409</v>
      </c>
      <c r="E43" s="116">
        <v>0.13880847155631343</v>
      </c>
      <c r="F43" s="116">
        <v>0.13633991336849099</v>
      </c>
      <c r="G43" s="116">
        <v>0.13671302296922602</v>
      </c>
      <c r="H43" s="116">
        <v>0.1355190593593614</v>
      </c>
      <c r="I43" s="116">
        <v>0.13498866317270819</v>
      </c>
      <c r="J43" s="116">
        <v>0.13312134508692511</v>
      </c>
      <c r="K43" s="116">
        <v>0.13070806184147143</v>
      </c>
      <c r="L43" s="116">
        <v>0.12673035918642561</v>
      </c>
      <c r="M43" s="116">
        <v>0.12288330184313455</v>
      </c>
      <c r="N43" s="116">
        <v>0.1194030358796262</v>
      </c>
    </row>
    <row r="44" spans="1:23" x14ac:dyDescent="0.25">
      <c r="A44" s="116" t="s">
        <v>166</v>
      </c>
      <c r="B44" s="116">
        <f>信任聚类!A11</f>
        <v>0</v>
      </c>
      <c r="C44" s="116">
        <v>0</v>
      </c>
      <c r="D44" s="116">
        <v>0</v>
      </c>
      <c r="E44" s="116">
        <v>0</v>
      </c>
      <c r="F44" s="116">
        <v>0</v>
      </c>
      <c r="G44" s="116">
        <v>0</v>
      </c>
      <c r="H44" s="116">
        <v>0</v>
      </c>
      <c r="I44" s="116">
        <v>0</v>
      </c>
      <c r="J44" s="116">
        <v>0</v>
      </c>
      <c r="K44" s="116">
        <v>0</v>
      </c>
      <c r="L44" s="116">
        <v>0</v>
      </c>
      <c r="M44" s="116">
        <v>0</v>
      </c>
      <c r="N44" s="116">
        <v>0</v>
      </c>
    </row>
    <row r="49" spans="1:21" x14ac:dyDescent="0.25">
      <c r="A49" s="124" t="s">
        <v>214</v>
      </c>
      <c r="B49" s="116" t="s">
        <v>210</v>
      </c>
      <c r="C49" s="116" t="s">
        <v>4</v>
      </c>
      <c r="D49" s="116" t="s">
        <v>5</v>
      </c>
      <c r="E49" s="116" t="s">
        <v>6</v>
      </c>
      <c r="F49" s="116" t="s">
        <v>7</v>
      </c>
      <c r="G49" s="116" t="s">
        <v>8</v>
      </c>
      <c r="H49" s="116" t="s">
        <v>9</v>
      </c>
      <c r="I49" s="116" t="s">
        <v>10</v>
      </c>
      <c r="J49" s="116" t="s">
        <v>11</v>
      </c>
      <c r="K49" s="116" t="s">
        <v>12</v>
      </c>
      <c r="L49" s="116" t="s">
        <v>13</v>
      </c>
      <c r="M49" s="116" t="s">
        <v>14</v>
      </c>
      <c r="N49" s="116" t="s">
        <v>15</v>
      </c>
      <c r="O49" s="116" t="s">
        <v>16</v>
      </c>
      <c r="P49" s="116" t="s">
        <v>17</v>
      </c>
      <c r="Q49" s="116" t="s">
        <v>18</v>
      </c>
      <c r="R49" s="116" t="s">
        <v>19</v>
      </c>
      <c r="S49" s="116" t="s">
        <v>20</v>
      </c>
      <c r="T49" s="116" t="s">
        <v>21</v>
      </c>
      <c r="U49" s="116" t="s">
        <v>22</v>
      </c>
    </row>
    <row r="50" spans="1:21" x14ac:dyDescent="0.25">
      <c r="A50" s="116" t="s">
        <v>213</v>
      </c>
      <c r="B50" s="116">
        <f>信任聚类!AC19</f>
        <v>0.84891273928558664</v>
      </c>
      <c r="C50" s="116">
        <f>信任聚类!AC26</f>
        <v>0.87127813535982401</v>
      </c>
      <c r="D50" s="116">
        <f>信任聚类!AC33</f>
        <v>0.87355212207615407</v>
      </c>
      <c r="E50" s="116">
        <f>信任聚类!AC40</f>
        <v>0.85447762186648413</v>
      </c>
      <c r="F50" s="116">
        <f>信任聚类!AC47</f>
        <v>0.87271519562551525</v>
      </c>
      <c r="G50" s="116">
        <f>信任聚类!AC54</f>
        <v>0.84758946948138525</v>
      </c>
      <c r="H50" s="116">
        <f>信任聚类!AC61</f>
        <v>0.85490063083291346</v>
      </c>
      <c r="I50" s="116">
        <f>信任聚类!AC68</f>
        <v>0.8197454687450707</v>
      </c>
      <c r="J50" s="116">
        <f>信任聚类!AC75</f>
        <v>0.85580238588896762</v>
      </c>
      <c r="K50" s="116">
        <f>信任聚类!AC82</f>
        <v>0.83864741405748355</v>
      </c>
      <c r="L50" s="116">
        <f>信任聚类!AM19</f>
        <v>0.84891273928558664</v>
      </c>
      <c r="M50" s="116">
        <f>信任聚类!AM26</f>
        <v>0.84843247122689802</v>
      </c>
      <c r="N50" s="116">
        <f>信任聚类!AM33</f>
        <v>0.86074318379968628</v>
      </c>
      <c r="O50" s="116">
        <f>信任聚类!AM40</f>
        <v>0.84187603807844413</v>
      </c>
      <c r="P50" s="116">
        <f>信任聚类!AM47</f>
        <v>0.84156574435428477</v>
      </c>
      <c r="Q50" s="116">
        <f>信任聚类!AM54</f>
        <v>0.8602663515719795</v>
      </c>
      <c r="R50" s="116">
        <f>信任聚类!AM61</f>
        <v>0.84568152773075433</v>
      </c>
      <c r="S50" s="116">
        <f>信任聚类!AM68</f>
        <v>0.8462306191853074</v>
      </c>
      <c r="T50" s="116">
        <f>信任聚类!AM75</f>
        <v>0.86586259881273209</v>
      </c>
      <c r="U50" s="116">
        <f>信任聚类!AM82</f>
        <v>0.8725197775964334</v>
      </c>
    </row>
    <row r="51" spans="1:21" x14ac:dyDescent="0.25">
      <c r="A51" s="116" t="s">
        <v>187</v>
      </c>
      <c r="B51" s="116">
        <v>0.76729586215765366</v>
      </c>
      <c r="C51" s="116">
        <v>0.80999387592973504</v>
      </c>
      <c r="D51" s="116">
        <v>0.82303681713801669</v>
      </c>
      <c r="E51" s="116">
        <v>0.80577600867290755</v>
      </c>
      <c r="F51" s="116">
        <v>0.82111380749612406</v>
      </c>
      <c r="G51" s="116">
        <v>0.68930671970744939</v>
      </c>
      <c r="H51" s="116">
        <v>0.8370186742770388</v>
      </c>
      <c r="I51" s="116">
        <v>0.76550765504027096</v>
      </c>
      <c r="J51" s="116">
        <v>0.74163506780420474</v>
      </c>
      <c r="K51" s="116">
        <v>0.77101275340428499</v>
      </c>
      <c r="L51" s="116">
        <v>0.76729586215765366</v>
      </c>
      <c r="M51" s="116">
        <v>0.79042283450548612</v>
      </c>
      <c r="N51" s="116">
        <v>0.78785278899978406</v>
      </c>
      <c r="O51" s="116">
        <v>0.7507114795901173</v>
      </c>
      <c r="P51" s="116">
        <v>0.78215754761612533</v>
      </c>
      <c r="Q51" s="116">
        <v>0.80449819239422404</v>
      </c>
      <c r="R51" s="116">
        <v>0.69252339954331676</v>
      </c>
      <c r="S51" s="116">
        <v>0.68930977407591032</v>
      </c>
      <c r="T51" s="116">
        <v>0.77510704274460296</v>
      </c>
      <c r="U51" s="116">
        <v>0.79394100997124317</v>
      </c>
    </row>
    <row r="52" spans="1:21" x14ac:dyDescent="0.25">
      <c r="A52" s="116" t="s">
        <v>188</v>
      </c>
      <c r="B52" s="116">
        <v>0.76765648324265645</v>
      </c>
      <c r="C52" s="116">
        <v>0.81259059666461797</v>
      </c>
      <c r="D52" s="116">
        <v>0.82139714677635001</v>
      </c>
      <c r="E52" s="116">
        <v>0.80926673932213311</v>
      </c>
      <c r="F52" s="116">
        <v>0.81801817455992898</v>
      </c>
      <c r="G52" s="116">
        <v>0.76892412611217098</v>
      </c>
      <c r="H52" s="116">
        <v>0.83818782430880034</v>
      </c>
      <c r="I52" s="116">
        <v>0.76490337443238599</v>
      </c>
      <c r="J52" s="116">
        <v>0.76960070546621295</v>
      </c>
      <c r="K52" s="116">
        <v>0.76846996964224323</v>
      </c>
      <c r="L52" s="116">
        <v>0.76765648324265645</v>
      </c>
      <c r="M52" s="116">
        <v>0.78800879090018916</v>
      </c>
      <c r="N52" s="116">
        <v>0.78909739327460116</v>
      </c>
      <c r="O52" s="116">
        <v>0.77930537024258995</v>
      </c>
      <c r="P52" s="116">
        <v>0.78124585571427763</v>
      </c>
      <c r="Q52" s="116">
        <v>0.80177482878383588</v>
      </c>
      <c r="R52" s="116">
        <v>0.69593860595891432</v>
      </c>
      <c r="S52" s="116">
        <v>0.69007668424989277</v>
      </c>
      <c r="T52" s="116">
        <v>0.77471002818697543</v>
      </c>
      <c r="U52" s="116">
        <v>0.79258697165745695</v>
      </c>
    </row>
    <row r="53" spans="1:21" x14ac:dyDescent="0.25">
      <c r="A53" s="116" t="s">
        <v>189</v>
      </c>
      <c r="B53" s="116">
        <v>0.80709739447307616</v>
      </c>
      <c r="C53" s="116">
        <v>0.81542435433548266</v>
      </c>
      <c r="D53" s="116">
        <v>0.82146279424729707</v>
      </c>
      <c r="E53" s="116">
        <v>0.81113789994239838</v>
      </c>
      <c r="F53" s="116">
        <v>0.81963814899666132</v>
      </c>
      <c r="G53" s="116">
        <v>0.76729698310635985</v>
      </c>
      <c r="H53" s="116">
        <v>0.83957890777077115</v>
      </c>
      <c r="I53" s="116">
        <v>0.77657406389331762</v>
      </c>
      <c r="J53" s="116">
        <v>0.77131648381293716</v>
      </c>
      <c r="K53" s="116">
        <v>0.79188206700093966</v>
      </c>
      <c r="L53" s="116">
        <v>0.80709739447307616</v>
      </c>
      <c r="M53" s="116">
        <v>0.79170876510138255</v>
      </c>
      <c r="N53" s="116">
        <v>0.79086383720660247</v>
      </c>
      <c r="O53" s="116">
        <v>0.7783681763039032</v>
      </c>
      <c r="P53" s="116">
        <v>0.78235002161308032</v>
      </c>
      <c r="Q53" s="116">
        <v>0.80480510991953147</v>
      </c>
      <c r="R53" s="116">
        <v>0.74271237339583407</v>
      </c>
      <c r="S53" s="116">
        <v>0.69466959015254237</v>
      </c>
      <c r="T53" s="116">
        <v>0.79987825268276025</v>
      </c>
      <c r="U53" s="116">
        <v>0.78888823437159961</v>
      </c>
    </row>
    <row r="54" spans="1:21" x14ac:dyDescent="0.25">
      <c r="A54" s="116" t="s">
        <v>190</v>
      </c>
      <c r="B54" s="116">
        <v>0.80803607911518915</v>
      </c>
      <c r="C54" s="116">
        <v>0.81451063445604777</v>
      </c>
      <c r="D54" s="116">
        <v>0.82518297625440074</v>
      </c>
      <c r="E54" s="116">
        <v>0.8133003758174524</v>
      </c>
      <c r="F54" s="116">
        <v>0.82392953037530037</v>
      </c>
      <c r="G54" s="116">
        <v>0.8306156166167552</v>
      </c>
      <c r="H54" s="116">
        <v>0.84389806989778937</v>
      </c>
      <c r="I54" s="116">
        <v>0.78659241397121327</v>
      </c>
      <c r="J54" s="116">
        <v>0.78941373258123249</v>
      </c>
      <c r="K54" s="116">
        <v>0.80117635723863057</v>
      </c>
      <c r="L54" s="116">
        <v>0.80803607911518915</v>
      </c>
      <c r="M54" s="116">
        <v>0.83057014113162642</v>
      </c>
      <c r="N54" s="116">
        <v>0.78734845618314797</v>
      </c>
      <c r="O54" s="116">
        <v>0.81073066827581464</v>
      </c>
      <c r="P54" s="116">
        <v>0.83343619270023361</v>
      </c>
      <c r="Q54" s="116">
        <v>0.80413425439063313</v>
      </c>
      <c r="R54" s="116">
        <v>0.79202021567805203</v>
      </c>
      <c r="S54" s="116">
        <v>0.69417618996369956</v>
      </c>
      <c r="T54" s="116">
        <v>0.8054274748641328</v>
      </c>
      <c r="U54" s="116">
        <v>0.78745109073297592</v>
      </c>
    </row>
    <row r="55" spans="1:21" x14ac:dyDescent="0.25">
      <c r="A55" s="116" t="s">
        <v>191</v>
      </c>
      <c r="B55" s="116">
        <v>0.80651897761319502</v>
      </c>
      <c r="C55" s="116">
        <v>0.81556279556127476</v>
      </c>
      <c r="D55" s="116">
        <v>0.82741012818027215</v>
      </c>
      <c r="E55" s="116">
        <v>0.81461871126767815</v>
      </c>
      <c r="F55" s="116">
        <v>0.82523981927455703</v>
      </c>
      <c r="G55" s="116">
        <v>0.82919688073483455</v>
      </c>
      <c r="H55" s="116">
        <v>0.84629855845615276</v>
      </c>
      <c r="I55" s="116">
        <v>0.80225977326185105</v>
      </c>
      <c r="J55" s="116">
        <v>0.79008252159960846</v>
      </c>
      <c r="K55" s="116">
        <v>0.80765591621432653</v>
      </c>
      <c r="L55" s="116">
        <v>0.80651897761319502</v>
      </c>
      <c r="M55" s="116">
        <v>0.82765304862013322</v>
      </c>
      <c r="N55" s="116">
        <v>0.81279628880834576</v>
      </c>
      <c r="O55" s="116">
        <v>0.80882747861920434</v>
      </c>
      <c r="P55" s="116">
        <v>0.83345225203751983</v>
      </c>
      <c r="Q55" s="116">
        <v>0.84765338507021715</v>
      </c>
      <c r="R55" s="116">
        <v>0.79241477653179848</v>
      </c>
      <c r="S55" s="116">
        <v>0.72876967983360053</v>
      </c>
      <c r="T55" s="116">
        <v>0.80833356359885289</v>
      </c>
      <c r="U55" s="116">
        <v>0.83709967568290811</v>
      </c>
    </row>
    <row r="56" spans="1:21" x14ac:dyDescent="0.25">
      <c r="A56" s="116" t="s">
        <v>192</v>
      </c>
      <c r="B56" s="116">
        <v>0.80679176175043865</v>
      </c>
      <c r="C56" s="116">
        <v>0.81738944425144955</v>
      </c>
      <c r="D56" s="116">
        <v>0.82738140944084115</v>
      </c>
      <c r="E56" s="116">
        <v>0.81319280034814478</v>
      </c>
      <c r="F56" s="116">
        <v>0.82819551815235681</v>
      </c>
      <c r="G56" s="116">
        <v>0.83143432832176511</v>
      </c>
      <c r="H56" s="116">
        <v>0.84741309166662759</v>
      </c>
      <c r="I56" s="116">
        <v>0.81520094205660276</v>
      </c>
      <c r="J56" s="116">
        <v>0.80572954954001563</v>
      </c>
      <c r="K56" s="116">
        <v>0.82185774572871217</v>
      </c>
      <c r="L56" s="116">
        <v>0.80679176175043865</v>
      </c>
      <c r="M56" s="116">
        <v>0.8292667678586737</v>
      </c>
      <c r="N56" s="116">
        <v>0.85947470195924391</v>
      </c>
      <c r="O56" s="116">
        <v>0.83264637827405519</v>
      </c>
      <c r="P56" s="116">
        <v>0.83759417782764256</v>
      </c>
      <c r="Q56" s="116">
        <v>0.85009035217331053</v>
      </c>
      <c r="R56" s="116">
        <v>0.78994473404954957</v>
      </c>
      <c r="S56" s="116">
        <v>0.79851427696180788</v>
      </c>
      <c r="T56" s="116">
        <v>0.81213193899747582</v>
      </c>
      <c r="U56" s="116">
        <v>0.83714905878131274</v>
      </c>
    </row>
    <row r="57" spans="1:21" x14ac:dyDescent="0.25">
      <c r="A57" s="116" t="s">
        <v>193</v>
      </c>
      <c r="B57" s="116">
        <v>0.83666451686799925</v>
      </c>
      <c r="C57" s="116">
        <v>0.81924953464123096</v>
      </c>
      <c r="D57" s="116">
        <v>0.82670294698858271</v>
      </c>
      <c r="E57" s="116">
        <v>0.85345630298171959</v>
      </c>
      <c r="F57" s="116">
        <v>0.8325938623455601</v>
      </c>
      <c r="G57" s="116">
        <v>0.83456515937642484</v>
      </c>
      <c r="H57" s="116">
        <v>0.84931519146885104</v>
      </c>
      <c r="I57" s="116">
        <v>0.81606299330329046</v>
      </c>
      <c r="J57" s="116">
        <v>0.83256260679476046</v>
      </c>
      <c r="K57" s="116">
        <v>0.83674370995100467</v>
      </c>
      <c r="L57" s="116">
        <v>0.83666451686799925</v>
      </c>
      <c r="M57" s="116">
        <v>0.83240513346657929</v>
      </c>
      <c r="N57" s="116">
        <v>0.8584514615847656</v>
      </c>
      <c r="O57" s="116">
        <v>0.83133869690366402</v>
      </c>
      <c r="P57" s="116">
        <v>0.84042052136399259</v>
      </c>
      <c r="Q57" s="116">
        <v>0.85539254681805466</v>
      </c>
      <c r="R57" s="116">
        <v>0.8290997548881599</v>
      </c>
      <c r="S57" s="116">
        <v>0.80007525919747446</v>
      </c>
      <c r="T57" s="116">
        <v>0.83574730427035249</v>
      </c>
      <c r="U57" s="116">
        <v>0.8365054319393842</v>
      </c>
    </row>
    <row r="58" spans="1:21" x14ac:dyDescent="0.25">
      <c r="A58" s="116" t="s">
        <v>194</v>
      </c>
      <c r="B58" s="116">
        <v>0.83633052811368302</v>
      </c>
      <c r="C58" s="116">
        <v>0.84851330024372495</v>
      </c>
      <c r="D58" s="116">
        <v>0.82796343617855384</v>
      </c>
      <c r="E58" s="116">
        <v>0.8554244520188321</v>
      </c>
      <c r="F58" s="116">
        <v>0.8696596925876543</v>
      </c>
      <c r="G58" s="116">
        <v>0.83257993552827503</v>
      </c>
      <c r="H58" s="116">
        <v>0.85155830814847699</v>
      </c>
      <c r="I58" s="116">
        <v>0.81592472469524524</v>
      </c>
      <c r="J58" s="116">
        <v>0.83185984910334587</v>
      </c>
      <c r="K58" s="116">
        <v>0.83513205923942258</v>
      </c>
      <c r="L58" s="116">
        <v>0.83633052811368302</v>
      </c>
      <c r="M58" s="116">
        <v>0.85059445339955286</v>
      </c>
      <c r="N58" s="116">
        <v>0.85870195453988063</v>
      </c>
      <c r="O58" s="116">
        <v>0.8324427077687172</v>
      </c>
      <c r="P58" s="116">
        <v>0.83998842925201112</v>
      </c>
      <c r="Q58" s="116">
        <v>0.85597281617798748</v>
      </c>
      <c r="R58" s="116">
        <v>0.83061131005874367</v>
      </c>
      <c r="S58" s="116">
        <v>0.81643554644107541</v>
      </c>
      <c r="T58" s="116">
        <v>0.83470183061215231</v>
      </c>
      <c r="U58" s="116">
        <v>0.8375067600629329</v>
      </c>
    </row>
    <row r="59" spans="1:21" x14ac:dyDescent="0.25">
      <c r="A59" s="116" t="s">
        <v>195</v>
      </c>
      <c r="B59" s="116">
        <v>0.84580874834869602</v>
      </c>
      <c r="C59" s="116">
        <v>0.84732002750955038</v>
      </c>
      <c r="D59" s="116">
        <v>0.87255621820175067</v>
      </c>
      <c r="E59" s="116">
        <v>0.85420939614670177</v>
      </c>
      <c r="F59" s="116">
        <v>0.87128300638366907</v>
      </c>
      <c r="G59" s="116">
        <v>0.84761787989456927</v>
      </c>
      <c r="H59" s="116">
        <v>0.85202466988348868</v>
      </c>
      <c r="I59" s="116">
        <v>0.81465137233242668</v>
      </c>
      <c r="J59" s="116">
        <v>0.85499347092165667</v>
      </c>
      <c r="K59" s="116">
        <v>0.84126038851789919</v>
      </c>
      <c r="L59" s="116">
        <v>0.84580874834869602</v>
      </c>
      <c r="M59" s="116">
        <v>0.85132889656748634</v>
      </c>
      <c r="N59" s="116">
        <v>0.85995430940396156</v>
      </c>
      <c r="O59" s="116">
        <v>0.84412800345400929</v>
      </c>
      <c r="P59" s="116">
        <v>0.8401317745882757</v>
      </c>
      <c r="Q59" s="116">
        <v>0.85932358300421863</v>
      </c>
      <c r="R59" s="116">
        <v>0.84690549458378661</v>
      </c>
      <c r="S59" s="116">
        <v>0.81767264885810997</v>
      </c>
      <c r="T59" s="116">
        <v>0.8642949082610315</v>
      </c>
      <c r="U59" s="116">
        <v>0.83895881877768697</v>
      </c>
    </row>
    <row r="60" spans="1:21" x14ac:dyDescent="0.25">
      <c r="A60" s="116" t="s">
        <v>196</v>
      </c>
      <c r="B60" s="116">
        <v>0.84634918224207301</v>
      </c>
      <c r="C60" s="116">
        <v>0.84726383994442644</v>
      </c>
      <c r="D60" s="116">
        <v>0.87265927794512022</v>
      </c>
      <c r="E60" s="116">
        <v>0.85459387116317165</v>
      </c>
      <c r="F60" s="116">
        <v>0.8711133235545967</v>
      </c>
      <c r="G60" s="116">
        <v>0.847111115413403</v>
      </c>
      <c r="H60" s="116">
        <v>0.85242114476643938</v>
      </c>
      <c r="I60" s="116">
        <v>0.8144015359019422</v>
      </c>
      <c r="J60" s="116">
        <v>0.85527149346661913</v>
      </c>
      <c r="K60" s="116">
        <v>0.84195079675886608</v>
      </c>
      <c r="L60" s="116">
        <v>0.84634918224207301</v>
      </c>
      <c r="M60" s="116">
        <v>0.85063318047269176</v>
      </c>
      <c r="N60" s="116">
        <v>0.86003817990263676</v>
      </c>
      <c r="O60" s="116">
        <v>0.84409400029575177</v>
      </c>
      <c r="P60" s="116">
        <v>0.8400290367221368</v>
      </c>
      <c r="Q60" s="116">
        <v>0.85904960958236032</v>
      </c>
      <c r="R60" s="116">
        <v>0.84738195618384859</v>
      </c>
      <c r="S60" s="116">
        <v>0.8175745101387939</v>
      </c>
      <c r="T60" s="116">
        <v>0.86444178678665362</v>
      </c>
      <c r="U60" s="116">
        <v>0.83916380910217647</v>
      </c>
    </row>
    <row r="61" spans="1:21" x14ac:dyDescent="0.25">
      <c r="A61" s="116" t="s">
        <v>197</v>
      </c>
      <c r="B61" s="116">
        <v>0.847053313337368</v>
      </c>
      <c r="C61" s="116">
        <v>0.84753847573658603</v>
      </c>
      <c r="D61" s="116">
        <v>0.87246070842008749</v>
      </c>
      <c r="E61" s="116">
        <v>0.85462605543376091</v>
      </c>
      <c r="F61" s="116">
        <v>0.87131117793110491</v>
      </c>
      <c r="G61" s="116">
        <v>0.84695722769129289</v>
      </c>
      <c r="H61" s="116">
        <v>0.85246819778093974</v>
      </c>
      <c r="I61" s="116">
        <v>0.81885136083652432</v>
      </c>
      <c r="J61" s="116">
        <v>0.85568314672862589</v>
      </c>
      <c r="K61" s="116">
        <v>0.84032549715216742</v>
      </c>
      <c r="L61" s="116">
        <v>0.847053313337368</v>
      </c>
      <c r="M61" s="116">
        <v>0.85028215254604422</v>
      </c>
      <c r="N61" s="116">
        <v>0.86025607127102188</v>
      </c>
      <c r="O61" s="116">
        <v>0.84420674567963105</v>
      </c>
      <c r="P61" s="116">
        <v>0.83977347227246513</v>
      </c>
      <c r="Q61" s="116">
        <v>0.85912079515921014</v>
      </c>
      <c r="R61" s="116">
        <v>0.84800100640759601</v>
      </c>
      <c r="S61" s="116">
        <v>0.81761852346950337</v>
      </c>
      <c r="T61" s="116">
        <v>0.86447105143195002</v>
      </c>
      <c r="U61" s="116">
        <v>0.83952237932055218</v>
      </c>
    </row>
    <row r="62" spans="1:21" x14ac:dyDescent="0.25">
      <c r="A62" s="116" t="s">
        <v>198</v>
      </c>
      <c r="B62" s="116">
        <v>0.84891273928558664</v>
      </c>
      <c r="C62" s="116">
        <v>0.87127813535982401</v>
      </c>
      <c r="D62" s="116">
        <v>0.87355212207615407</v>
      </c>
      <c r="E62" s="116">
        <v>0.85447762186648413</v>
      </c>
      <c r="F62" s="116">
        <v>0.87271519562551525</v>
      </c>
      <c r="G62" s="116">
        <v>0.84758946948138525</v>
      </c>
      <c r="H62" s="116">
        <v>0.85490063083291346</v>
      </c>
      <c r="I62" s="116">
        <v>0.8197454687450707</v>
      </c>
      <c r="J62" s="116">
        <v>0.85580238588896762</v>
      </c>
      <c r="K62" s="116">
        <v>0.83864741405748355</v>
      </c>
      <c r="L62" s="116">
        <v>0.84891273928558664</v>
      </c>
      <c r="M62" s="116">
        <v>0.84843247122689802</v>
      </c>
      <c r="N62" s="116">
        <v>0.86074318379968628</v>
      </c>
      <c r="O62" s="116">
        <v>0.84187603807844413</v>
      </c>
      <c r="P62" s="116">
        <v>0.84156574435428477</v>
      </c>
      <c r="Q62" s="116">
        <v>0.8602663515719795</v>
      </c>
      <c r="R62" s="116">
        <v>0.84568152773075433</v>
      </c>
      <c r="S62" s="116">
        <v>0.8462306191853074</v>
      </c>
      <c r="T62" s="116">
        <v>0.86586259881273209</v>
      </c>
      <c r="U62" s="116">
        <v>0.8725197775964334</v>
      </c>
    </row>
    <row r="63" spans="1:21" x14ac:dyDescent="0.25">
      <c r="A63" s="116" t="s">
        <v>201</v>
      </c>
    </row>
    <row r="64" spans="1:21" x14ac:dyDescent="0.25">
      <c r="A64" s="116" t="s">
        <v>202</v>
      </c>
    </row>
    <row r="65" spans="1:26" x14ac:dyDescent="0.25">
      <c r="A65" s="116" t="s">
        <v>203</v>
      </c>
    </row>
    <row r="66" spans="1:26" x14ac:dyDescent="0.25">
      <c r="A66" s="116" t="s">
        <v>204</v>
      </c>
    </row>
    <row r="67" spans="1:26" x14ac:dyDescent="0.25">
      <c r="A67" s="116" t="s">
        <v>205</v>
      </c>
    </row>
    <row r="68" spans="1:26" x14ac:dyDescent="0.25">
      <c r="A68" s="116" t="s">
        <v>206</v>
      </c>
    </row>
    <row r="69" spans="1:26" x14ac:dyDescent="0.25">
      <c r="A69" s="116" t="s">
        <v>207</v>
      </c>
    </row>
    <row r="70" spans="1:26" x14ac:dyDescent="0.25">
      <c r="A70" s="116" t="s">
        <v>218</v>
      </c>
    </row>
    <row r="71" spans="1:26" x14ac:dyDescent="0.25">
      <c r="A71" s="116" t="s">
        <v>219</v>
      </c>
    </row>
    <row r="72" spans="1:26" x14ac:dyDescent="0.25">
      <c r="A72" s="116" t="s">
        <v>220</v>
      </c>
    </row>
    <row r="76" spans="1:26" x14ac:dyDescent="0.25">
      <c r="A76" s="124" t="s">
        <v>215</v>
      </c>
      <c r="B76" s="116" t="s">
        <v>213</v>
      </c>
      <c r="C76" s="116" t="s">
        <v>187</v>
      </c>
      <c r="D76" s="116" t="s">
        <v>188</v>
      </c>
      <c r="E76" s="116" t="s">
        <v>189</v>
      </c>
      <c r="F76" s="116" t="s">
        <v>190</v>
      </c>
      <c r="G76" s="116" t="s">
        <v>191</v>
      </c>
      <c r="H76" s="116" t="s">
        <v>192</v>
      </c>
      <c r="I76" s="116" t="s">
        <v>193</v>
      </c>
      <c r="J76" s="116" t="s">
        <v>194</v>
      </c>
      <c r="K76" s="116" t="s">
        <v>195</v>
      </c>
      <c r="L76" s="116" t="s">
        <v>196</v>
      </c>
      <c r="M76" s="116" t="s">
        <v>197</v>
      </c>
      <c r="N76" s="116" t="s">
        <v>198</v>
      </c>
      <c r="O76" s="116" t="s">
        <v>201</v>
      </c>
      <c r="P76" s="116" t="s">
        <v>202</v>
      </c>
      <c r="Q76" s="116" t="s">
        <v>203</v>
      </c>
      <c r="R76" s="116" t="s">
        <v>204</v>
      </c>
      <c r="S76" s="116" t="s">
        <v>205</v>
      </c>
      <c r="T76" s="116" t="s">
        <v>206</v>
      </c>
      <c r="U76" s="116" t="s">
        <v>207</v>
      </c>
      <c r="V76" s="116" t="s">
        <v>218</v>
      </c>
      <c r="W76" s="116" t="s">
        <v>219</v>
      </c>
      <c r="X76" s="116" t="s">
        <v>220</v>
      </c>
      <c r="Y76" s="116" t="s">
        <v>221</v>
      </c>
      <c r="Z76" s="116" t="s">
        <v>222</v>
      </c>
    </row>
    <row r="77" spans="1:26" x14ac:dyDescent="0.25">
      <c r="A77" s="116" t="s">
        <v>212</v>
      </c>
      <c r="B77" s="116">
        <f>信任聚类!Z3</f>
        <v>0.85551213517876568</v>
      </c>
      <c r="C77" s="116">
        <v>0.7787534253745636</v>
      </c>
      <c r="D77" s="116">
        <v>0.77914340101758373</v>
      </c>
      <c r="E77" s="116">
        <v>0.79989143066306756</v>
      </c>
      <c r="F77" s="116">
        <v>0.81673681719257152</v>
      </c>
      <c r="G77" s="116">
        <v>0.81779188526311908</v>
      </c>
      <c r="H77" s="116">
        <v>0.81883841400139712</v>
      </c>
      <c r="I77" s="116">
        <v>0.83628713716419878</v>
      </c>
      <c r="J77" s="116">
        <v>0.83679512337264428</v>
      </c>
      <c r="K77" s="116">
        <v>0.85397644482405499</v>
      </c>
      <c r="L77" s="116">
        <v>0.85426205610733263</v>
      </c>
      <c r="M77" s="116">
        <v>0.85445762240372314</v>
      </c>
      <c r="N77" s="116">
        <v>0.85551213517876568</v>
      </c>
    </row>
    <row r="78" spans="1:26" x14ac:dyDescent="0.25">
      <c r="A78" s="116" t="s">
        <v>163</v>
      </c>
      <c r="B78" s="116">
        <f>信任聚类!Z5</f>
        <v>0.86250315756632046</v>
      </c>
      <c r="C78" s="116">
        <v>0.78588790105918216</v>
      </c>
      <c r="D78" s="116">
        <v>0.785575970990401</v>
      </c>
      <c r="E78" s="116">
        <v>0.79241703116511908</v>
      </c>
      <c r="F78" s="116">
        <v>0.79217749099905121</v>
      </c>
      <c r="G78" s="116">
        <v>0.81386680603106931</v>
      </c>
      <c r="H78" s="116">
        <v>0.82814918609391908</v>
      </c>
      <c r="I78" s="116">
        <v>0.83406544966260654</v>
      </c>
      <c r="J78" s="116">
        <v>0.84672461632831297</v>
      </c>
      <c r="K78" s="116">
        <v>0.84906274214146882</v>
      </c>
      <c r="L78" s="116">
        <v>0.8490744974101222</v>
      </c>
      <c r="M78" s="116">
        <v>0.84933617913475956</v>
      </c>
      <c r="N78" s="116">
        <v>0.86250315756632046</v>
      </c>
    </row>
    <row r="79" spans="1:26" x14ac:dyDescent="0.25">
      <c r="A79" s="116" t="s">
        <v>164</v>
      </c>
      <c r="B79" s="116">
        <f>信任聚类!Z7</f>
        <v>0.849797005426009</v>
      </c>
      <c r="C79" s="116">
        <v>0.74495192025045343</v>
      </c>
      <c r="D79" s="116">
        <v>0.78214017210623987</v>
      </c>
      <c r="E79" s="116">
        <v>0.78228387519433706</v>
      </c>
      <c r="F79" s="116">
        <v>0.81304258217170722</v>
      </c>
      <c r="G79" s="116">
        <v>0.81266753387636848</v>
      </c>
      <c r="H79" s="116">
        <v>0.82160283877458007</v>
      </c>
      <c r="I79" s="116">
        <v>0.83843365370212319</v>
      </c>
      <c r="J79" s="116">
        <v>0.83846533421812763</v>
      </c>
      <c r="K79" s="116">
        <v>0.85008240046757066</v>
      </c>
      <c r="L79" s="116">
        <v>0.85008083617607344</v>
      </c>
      <c r="M79" s="116">
        <v>0.8501530210275261</v>
      </c>
      <c r="N79" s="116">
        <v>0.849797005426009</v>
      </c>
    </row>
    <row r="80" spans="1:26" x14ac:dyDescent="0.25">
      <c r="A80" s="116" t="s">
        <v>165</v>
      </c>
      <c r="B80" s="116">
        <f>信任聚类!Z9</f>
        <v>0.83339722854353793</v>
      </c>
      <c r="C80" s="116">
        <v>0.77408364161299315</v>
      </c>
      <c r="D80" s="116">
        <v>0.77239380372141941</v>
      </c>
      <c r="E80" s="116">
        <v>0.78538076573261018</v>
      </c>
      <c r="F80" s="116">
        <v>0.80319321373408226</v>
      </c>
      <c r="G80" s="116">
        <v>0.81093580188168324</v>
      </c>
      <c r="H80" s="116">
        <v>0.82110956142177327</v>
      </c>
      <c r="I80" s="116">
        <v>0.82682051607775275</v>
      </c>
      <c r="J80" s="116">
        <v>0.83133014417875506</v>
      </c>
      <c r="K80" s="116">
        <v>0.83283998489593969</v>
      </c>
      <c r="L80" s="116">
        <v>0.83274900106219663</v>
      </c>
      <c r="M80" s="116">
        <v>0.83403865736872274</v>
      </c>
      <c r="N80" s="116">
        <v>0.83339722854353793</v>
      </c>
    </row>
    <row r="81" spans="1:14" x14ac:dyDescent="0.25">
      <c r="A81" s="116" t="s">
        <v>166</v>
      </c>
      <c r="B81" s="116">
        <f>信任聚类!Z11</f>
        <v>0</v>
      </c>
      <c r="C81" s="116">
        <v>0</v>
      </c>
      <c r="D81" s="116">
        <v>0</v>
      </c>
      <c r="E81" s="116">
        <v>0</v>
      </c>
      <c r="F81" s="116">
        <v>0</v>
      </c>
      <c r="G81" s="116">
        <v>0</v>
      </c>
      <c r="H81" s="116">
        <v>0</v>
      </c>
      <c r="I81" s="116">
        <v>0</v>
      </c>
      <c r="J81" s="116">
        <v>0</v>
      </c>
      <c r="K81" s="116">
        <v>0</v>
      </c>
      <c r="L81" s="116">
        <v>0</v>
      </c>
      <c r="M81" s="116">
        <v>0</v>
      </c>
      <c r="N81" s="116">
        <v>0</v>
      </c>
    </row>
    <row r="82" spans="1:14" x14ac:dyDescent="0.25">
      <c r="A82" s="124" t="s">
        <v>216</v>
      </c>
      <c r="B82" s="116">
        <f>信任聚类!AA14</f>
        <v>0.85432834303263117</v>
      </c>
      <c r="C82" s="116">
        <v>0.77390791042829032</v>
      </c>
      <c r="D82" s="116">
        <v>0.78104161146368489</v>
      </c>
      <c r="E82" s="116">
        <v>0.79197520311985514</v>
      </c>
      <c r="F82" s="116">
        <v>0.80526828747617452</v>
      </c>
      <c r="G82" s="116">
        <v>0.81460320218868754</v>
      </c>
      <c r="H82" s="116">
        <v>0.82278843340923546</v>
      </c>
      <c r="I82" s="116">
        <v>0.83461522967839441</v>
      </c>
      <c r="J82" s="116">
        <v>0.83979943204689511</v>
      </c>
      <c r="K82" s="116">
        <v>0.84877451322013242</v>
      </c>
      <c r="L82" s="116">
        <v>0.84896103372682763</v>
      </c>
      <c r="M82" s="116">
        <v>0.84939139797356211</v>
      </c>
      <c r="N82" s="116">
        <v>0.85432834303263117</v>
      </c>
    </row>
  </sheetData>
  <mergeCells count="10">
    <mergeCell ref="L1:R1"/>
    <mergeCell ref="J2:J3"/>
    <mergeCell ref="L2:N2"/>
    <mergeCell ref="O2:P2"/>
    <mergeCell ref="Q2:R2"/>
    <mergeCell ref="A24:A25"/>
    <mergeCell ref="A16:A17"/>
    <mergeCell ref="A18:A19"/>
    <mergeCell ref="A20:A21"/>
    <mergeCell ref="A22:A23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topLeftCell="A109" workbookViewId="0">
      <selection activeCell="B122" sqref="B122:U141"/>
    </sheetView>
  </sheetViews>
  <sheetFormatPr defaultRowHeight="13.8" x14ac:dyDescent="0.25"/>
  <cols>
    <col min="1" max="1" width="10.109375" bestFit="1" customWidth="1"/>
    <col min="2" max="2" width="7.44140625" bestFit="1" customWidth="1"/>
    <col min="3" max="3" width="9.77734375" bestFit="1" customWidth="1"/>
    <col min="4" max="11" width="7.44140625" bestFit="1" customWidth="1"/>
    <col min="12" max="12" width="8.5546875" bestFit="1" customWidth="1"/>
    <col min="13" max="13" width="7.44140625" bestFit="1" customWidth="1"/>
    <col min="14" max="14" width="8.5546875" bestFit="1" customWidth="1"/>
    <col min="15" max="25" width="7.44140625" bestFit="1" customWidth="1"/>
    <col min="26" max="26" width="8.5546875" bestFit="1" customWidth="1"/>
    <col min="27" max="27" width="7.44140625" bestFit="1" customWidth="1"/>
    <col min="28" max="28" width="8.5546875" bestFit="1" customWidth="1"/>
    <col min="29" max="31" width="7.44140625" bestFit="1" customWidth="1"/>
    <col min="32" max="32" width="5.21875" bestFit="1" customWidth="1"/>
    <col min="33" max="39" width="7.44140625" bestFit="1" customWidth="1"/>
    <col min="40" max="40" width="8.5546875" bestFit="1" customWidth="1"/>
    <col min="41" max="41" width="7.44140625" bestFit="1" customWidth="1"/>
    <col min="42" max="42" width="8.5546875" bestFit="1" customWidth="1"/>
    <col min="43" max="52" width="7.44140625" bestFit="1" customWidth="1"/>
    <col min="53" max="53" width="3" bestFit="1" customWidth="1"/>
    <col min="54" max="54" width="8.5546875" bestFit="1" customWidth="1"/>
    <col min="55" max="55" width="4.109375" bestFit="1" customWidth="1"/>
    <col min="56" max="56" width="8.5546875" bestFit="1" customWidth="1"/>
    <col min="57" max="57" width="5.33203125" bestFit="1" customWidth="1"/>
    <col min="58" max="61" width="4.109375" bestFit="1" customWidth="1"/>
    <col min="62" max="67" width="3" bestFit="1" customWidth="1"/>
    <col min="68" max="68" width="8.5546875" bestFit="1" customWidth="1"/>
    <col min="69" max="69" width="4.109375" bestFit="1" customWidth="1"/>
    <col min="70" max="70" width="8.5546875" bestFit="1" customWidth="1"/>
    <col min="71" max="71" width="5.33203125" bestFit="1" customWidth="1"/>
    <col min="72" max="75" width="4.109375" bestFit="1" customWidth="1"/>
    <col min="76" max="81" width="3" bestFit="1" customWidth="1"/>
    <col min="82" max="82" width="8.5546875" bestFit="1" customWidth="1"/>
    <col min="83" max="83" width="4.109375" bestFit="1" customWidth="1"/>
    <col min="84" max="84" width="8.5546875" bestFit="1" customWidth="1"/>
    <col min="85" max="85" width="5.33203125" bestFit="1" customWidth="1"/>
    <col min="86" max="89" width="4.109375" bestFit="1" customWidth="1"/>
    <col min="90" max="95" width="3" bestFit="1" customWidth="1"/>
    <col min="96" max="96" width="8.5546875" bestFit="1" customWidth="1"/>
    <col min="97" max="97" width="4.109375" bestFit="1" customWidth="1"/>
    <col min="98" max="98" width="8.5546875" bestFit="1" customWidth="1"/>
  </cols>
  <sheetData>
    <row r="1" spans="1:86" x14ac:dyDescent="0.25">
      <c r="A1" s="73" t="s">
        <v>141</v>
      </c>
      <c r="B1" s="65" t="s">
        <v>23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2"/>
      <c r="N1" s="2"/>
      <c r="O1" s="2"/>
      <c r="P1" s="2"/>
      <c r="Q1" s="76"/>
      <c r="R1" s="76"/>
      <c r="S1" s="76"/>
      <c r="T1" s="76"/>
      <c r="U1" s="76"/>
      <c r="V1" s="76"/>
      <c r="W1" s="76"/>
      <c r="X1" s="76"/>
      <c r="Y1" s="76"/>
      <c r="Z1" s="76"/>
      <c r="AA1" s="72"/>
      <c r="AB1" s="2"/>
      <c r="AC1" s="2"/>
      <c r="AD1" s="2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2"/>
      <c r="AP1" s="2"/>
      <c r="AQ1" s="2"/>
      <c r="AR1" s="2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2"/>
      <c r="BD1" s="2"/>
      <c r="BE1" s="2"/>
      <c r="BF1" s="2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2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5"/>
    </row>
    <row r="2" spans="1:86" x14ac:dyDescent="0.25">
      <c r="A2" s="71" t="s">
        <v>1</v>
      </c>
      <c r="B2" s="6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2"/>
      <c r="P2" s="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6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6"/>
      <c r="BU2" s="4"/>
      <c r="BV2" s="4"/>
      <c r="BW2" s="4"/>
      <c r="BX2" s="4"/>
      <c r="BY2" s="4"/>
      <c r="BZ2" s="4"/>
      <c r="CA2" s="4"/>
      <c r="CB2" s="4"/>
      <c r="CC2" s="4"/>
      <c r="CD2" s="4"/>
      <c r="CE2" s="3"/>
      <c r="CF2" s="6"/>
    </row>
    <row r="3" spans="1:86" x14ac:dyDescent="0.25">
      <c r="A3" s="71" t="s">
        <v>3</v>
      </c>
      <c r="B3" s="26">
        <f>算例!AH3</f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6"/>
      <c r="O3" s="2"/>
      <c r="P3" s="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6"/>
      <c r="AC3" s="2"/>
      <c r="AD3" s="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6"/>
      <c r="AQ3" s="2"/>
      <c r="AR3" s="16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6"/>
      <c r="BE3" s="2"/>
      <c r="BF3" s="1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T3" s="6"/>
      <c r="BU3" s="4"/>
      <c r="BV3" s="4"/>
      <c r="BW3" s="4"/>
      <c r="BX3" s="4"/>
      <c r="BY3" s="4"/>
      <c r="BZ3" s="4"/>
      <c r="CA3" s="4"/>
      <c r="CB3" s="4"/>
      <c r="CC3" s="4"/>
      <c r="CD3" s="4"/>
      <c r="CE3" s="3"/>
      <c r="CF3" s="6"/>
      <c r="CH3" s="6"/>
    </row>
    <row r="4" spans="1:86" x14ac:dyDescent="0.25">
      <c r="A4" s="71" t="s">
        <v>4</v>
      </c>
      <c r="B4" s="26">
        <f>算例!AH4</f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6"/>
      <c r="O4" s="2"/>
      <c r="P4" s="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6"/>
      <c r="AC4" s="2"/>
      <c r="AD4" s="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/>
      <c r="AQ4" s="2"/>
      <c r="AR4" s="16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6"/>
      <c r="BE4" s="2"/>
      <c r="BF4" s="1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4"/>
      <c r="CE4" s="3"/>
      <c r="CF4" s="6"/>
      <c r="CH4" s="6"/>
    </row>
    <row r="5" spans="1:86" x14ac:dyDescent="0.25">
      <c r="A5" s="71" t="s">
        <v>5</v>
      </c>
      <c r="B5" s="26">
        <f>算例!AH5</f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6"/>
      <c r="O5" s="2"/>
      <c r="P5" s="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6"/>
      <c r="AC5" s="2"/>
      <c r="AD5" s="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6"/>
      <c r="AQ5" s="2"/>
      <c r="AR5" s="16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6"/>
      <c r="BE5" s="2"/>
      <c r="BF5" s="16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4"/>
      <c r="CE5" s="3"/>
      <c r="CF5" s="6"/>
      <c r="CH5" s="6"/>
    </row>
    <row r="6" spans="1:86" x14ac:dyDescent="0.25">
      <c r="A6" s="71" t="s">
        <v>6</v>
      </c>
      <c r="B6" s="26">
        <f>算例!AH6</f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6"/>
      <c r="O6" s="2"/>
      <c r="P6" s="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6"/>
      <c r="AC6" s="2"/>
      <c r="AD6" s="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6"/>
      <c r="AQ6" s="2"/>
      <c r="AR6" s="16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6"/>
      <c r="BE6" s="2"/>
      <c r="BF6" s="16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6"/>
      <c r="BT6" s="6"/>
      <c r="BU6" s="4"/>
      <c r="BV6" s="4"/>
      <c r="BW6" s="4"/>
      <c r="BX6" s="4"/>
      <c r="BY6" s="4"/>
      <c r="BZ6" s="4"/>
      <c r="CA6" s="4"/>
      <c r="CB6" s="4"/>
      <c r="CC6" s="4"/>
      <c r="CD6" s="4"/>
      <c r="CE6" s="3"/>
      <c r="CF6" s="6"/>
      <c r="CH6" s="6"/>
    </row>
    <row r="7" spans="1:86" x14ac:dyDescent="0.25">
      <c r="A7" s="71" t="s">
        <v>7</v>
      </c>
      <c r="B7" s="26">
        <f>算例!AH7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6"/>
      <c r="O7" s="2"/>
      <c r="P7" s="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  <c r="AC7" s="2"/>
      <c r="AD7" s="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6"/>
      <c r="AQ7" s="2"/>
      <c r="AR7" s="16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6"/>
      <c r="BE7" s="2"/>
      <c r="BF7" s="16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6"/>
      <c r="BT7" s="6"/>
      <c r="BU7" s="4"/>
      <c r="BV7" s="4"/>
      <c r="BW7" s="4"/>
      <c r="BX7" s="4"/>
      <c r="BY7" s="4"/>
      <c r="BZ7" s="4"/>
      <c r="CA7" s="4"/>
      <c r="CB7" s="4"/>
      <c r="CC7" s="4"/>
      <c r="CD7" s="4"/>
      <c r="CE7" s="3"/>
      <c r="CF7" s="6"/>
      <c r="CH7" s="6"/>
    </row>
    <row r="8" spans="1:86" x14ac:dyDescent="0.25">
      <c r="A8" s="71" t="s">
        <v>8</v>
      </c>
      <c r="B8" s="26">
        <f>算例!AH8</f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6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6"/>
      <c r="AC8" s="2"/>
      <c r="AD8" s="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/>
      <c r="AQ8" s="2"/>
      <c r="AR8" s="1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6"/>
      <c r="BE8" s="2"/>
      <c r="BF8" s="16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6"/>
      <c r="BT8" s="6"/>
      <c r="BU8" s="4"/>
      <c r="BV8" s="4"/>
      <c r="BW8" s="4"/>
      <c r="BX8" s="4"/>
      <c r="BY8" s="4"/>
      <c r="BZ8" s="4"/>
      <c r="CA8" s="4"/>
      <c r="CB8" s="4"/>
      <c r="CC8" s="4"/>
      <c r="CD8" s="4"/>
      <c r="CE8" s="3"/>
      <c r="CF8" s="6"/>
      <c r="CH8" s="6"/>
    </row>
    <row r="9" spans="1:86" x14ac:dyDescent="0.25">
      <c r="A9" s="71" t="s">
        <v>9</v>
      </c>
      <c r="B9" s="26">
        <f>算例!AH9</f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6"/>
      <c r="O9" s="2"/>
      <c r="P9" s="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6"/>
      <c r="AC9" s="2"/>
      <c r="AD9" s="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6"/>
      <c r="AQ9" s="2"/>
      <c r="AR9" s="1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6"/>
      <c r="BE9" s="2"/>
      <c r="BF9" s="1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/>
      <c r="BT9" s="6"/>
      <c r="BU9" s="4"/>
      <c r="BV9" s="4"/>
      <c r="BW9" s="4"/>
      <c r="BX9" s="4"/>
      <c r="BY9" s="4"/>
      <c r="BZ9" s="4"/>
      <c r="CA9" s="4"/>
      <c r="CB9" s="4"/>
      <c r="CC9" s="4"/>
      <c r="CD9" s="4"/>
      <c r="CE9" s="3"/>
      <c r="CF9" s="6"/>
      <c r="CH9" s="6"/>
    </row>
    <row r="10" spans="1:86" x14ac:dyDescent="0.25">
      <c r="A10" s="71" t="s">
        <v>10</v>
      </c>
      <c r="B10" s="26">
        <f>算例!AH10</f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6"/>
      <c r="O10" s="2"/>
      <c r="P10" s="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6"/>
      <c r="AC10" s="2"/>
      <c r="AD10" s="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6"/>
      <c r="AQ10" s="2"/>
      <c r="AR10" s="16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6"/>
      <c r="BE10" s="2"/>
      <c r="BF10" s="16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/>
      <c r="BT10" s="6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3"/>
      <c r="CF10" s="6"/>
      <c r="CH10" s="6"/>
    </row>
    <row r="11" spans="1:86" x14ac:dyDescent="0.25">
      <c r="A11" s="71" t="s">
        <v>11</v>
      </c>
      <c r="B11" s="26">
        <f>算例!AH11</f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6"/>
      <c r="O11" s="2"/>
      <c r="P11" s="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6"/>
      <c r="AC11" s="2"/>
      <c r="AD11" s="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6"/>
      <c r="AQ11" s="2"/>
      <c r="AR11" s="16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6"/>
      <c r="BE11" s="2"/>
      <c r="BF11" s="16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/>
      <c r="BT11" s="6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3"/>
      <c r="CF11" s="6"/>
      <c r="CH11" s="6"/>
    </row>
    <row r="12" spans="1:86" x14ac:dyDescent="0.25">
      <c r="A12" s="71" t="s">
        <v>12</v>
      </c>
      <c r="B12" s="26">
        <f>算例!AH12</f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6"/>
      <c r="O12" s="2"/>
      <c r="P12" s="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6"/>
      <c r="AC12" s="2"/>
      <c r="AD12" s="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6"/>
      <c r="AQ12" s="2"/>
      <c r="AR12" s="16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6"/>
      <c r="BE12" s="2"/>
      <c r="BF12" s="16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/>
      <c r="BT12" s="6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3"/>
      <c r="CF12" s="6"/>
      <c r="CH12" s="6"/>
    </row>
    <row r="13" spans="1:86" x14ac:dyDescent="0.25">
      <c r="A13" s="71" t="s">
        <v>13</v>
      </c>
      <c r="B13" s="26">
        <f>算例!AH13</f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6"/>
      <c r="O13" s="2"/>
      <c r="P13" s="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6"/>
      <c r="AC13" s="2"/>
      <c r="AD13" s="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/>
      <c r="AQ13" s="2"/>
      <c r="AR13" s="16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6"/>
      <c r="BE13" s="2"/>
      <c r="BF13" s="16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T13" s="6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3"/>
      <c r="CF13" s="6"/>
      <c r="CH13" s="6"/>
    </row>
    <row r="14" spans="1:86" x14ac:dyDescent="0.25">
      <c r="A14" s="71" t="s">
        <v>14</v>
      </c>
      <c r="B14" s="26">
        <f>算例!AH14</f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6"/>
      <c r="O14" s="2"/>
      <c r="P14" s="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6"/>
      <c r="AC14" s="2"/>
      <c r="AD14" s="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6"/>
      <c r="AQ14" s="2"/>
      <c r="AR14" s="16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6"/>
      <c r="BE14" s="2"/>
      <c r="BF14" s="16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/>
      <c r="BT14" s="6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3"/>
      <c r="CF14" s="6"/>
      <c r="CH14" s="6"/>
    </row>
    <row r="15" spans="1:86" x14ac:dyDescent="0.25">
      <c r="A15" s="71" t="s">
        <v>15</v>
      </c>
      <c r="B15" s="26">
        <f>算例!AH15</f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6"/>
      <c r="O15" s="2"/>
      <c r="P15" s="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6"/>
      <c r="AQ15" s="2"/>
      <c r="AR15" s="16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6"/>
      <c r="BE15" s="2"/>
      <c r="BF15" s="16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T15" s="6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3"/>
      <c r="CF15" s="6"/>
      <c r="CH15" s="6"/>
    </row>
    <row r="16" spans="1:86" x14ac:dyDescent="0.25">
      <c r="A16" s="71" t="s">
        <v>16</v>
      </c>
      <c r="B16" s="26">
        <f>算例!AH16</f>
        <v>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6"/>
      <c r="O16" s="2"/>
      <c r="P16" s="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6"/>
      <c r="AC16" s="2"/>
      <c r="AD16" s="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6"/>
      <c r="AQ16" s="2"/>
      <c r="AR16" s="1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6"/>
      <c r="BE16" s="2"/>
      <c r="BF16" s="16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/>
      <c r="BT16" s="6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3"/>
      <c r="CF16" s="6"/>
      <c r="CH16" s="6"/>
    </row>
    <row r="17" spans="1:86" x14ac:dyDescent="0.25">
      <c r="A17" s="71" t="s">
        <v>17</v>
      </c>
      <c r="B17" s="26">
        <f>算例!AH17</f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6"/>
      <c r="AC17" s="2"/>
      <c r="AD17" s="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6"/>
      <c r="AQ17" s="2"/>
      <c r="AR17" s="16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6"/>
      <c r="BE17" s="2"/>
      <c r="BF17" s="16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6"/>
      <c r="BT17" s="6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3"/>
      <c r="CF17" s="6"/>
      <c r="CH17" s="6"/>
    </row>
    <row r="18" spans="1:86" x14ac:dyDescent="0.25">
      <c r="A18" s="71" t="s">
        <v>18</v>
      </c>
      <c r="B18" s="26">
        <f>算例!AH18</f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6"/>
      <c r="O18" s="2"/>
      <c r="P18" s="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6"/>
      <c r="AC18" s="2"/>
      <c r="AD18" s="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6"/>
      <c r="AQ18" s="2"/>
      <c r="AR18" s="1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6"/>
      <c r="BE18" s="2"/>
      <c r="BF18" s="16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6"/>
      <c r="BT18" s="6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3"/>
      <c r="CF18" s="6"/>
      <c r="CH18" s="6"/>
    </row>
    <row r="19" spans="1:86" x14ac:dyDescent="0.25">
      <c r="A19" s="71" t="s">
        <v>19</v>
      </c>
      <c r="B19" s="26">
        <f>算例!AH19</f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6"/>
      <c r="O19" s="2"/>
      <c r="P19" s="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6"/>
      <c r="AC19" s="2"/>
      <c r="AD19" s="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6"/>
      <c r="AQ19" s="2"/>
      <c r="AR19" s="1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6"/>
      <c r="BE19" s="2"/>
      <c r="BF19" s="16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T19" s="6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3"/>
      <c r="CF19" s="6"/>
      <c r="CH19" s="6"/>
    </row>
    <row r="20" spans="1:86" x14ac:dyDescent="0.25">
      <c r="A20" s="71" t="s">
        <v>20</v>
      </c>
      <c r="B20" s="26">
        <f>算例!AH20</f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6"/>
      <c r="O20" s="2"/>
      <c r="P20" s="1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6"/>
      <c r="AC20" s="2"/>
      <c r="AD20" s="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6"/>
      <c r="AQ20" s="2"/>
      <c r="AR20" s="1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6"/>
      <c r="BE20" s="2"/>
      <c r="BF20" s="16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6"/>
      <c r="BT20" s="6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3"/>
      <c r="CF20" s="6"/>
      <c r="CH20" s="6"/>
    </row>
    <row r="21" spans="1:86" x14ac:dyDescent="0.25">
      <c r="A21" s="71" t="s">
        <v>21</v>
      </c>
      <c r="B21" s="26">
        <f>算例!AH21</f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6"/>
      <c r="O21" s="2"/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6"/>
      <c r="AC21" s="2"/>
      <c r="AD21" s="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6"/>
      <c r="AQ21" s="2"/>
      <c r="AR21" s="1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6"/>
      <c r="BE21" s="2"/>
      <c r="BF21" s="16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T21" s="6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3"/>
      <c r="CF21" s="6"/>
      <c r="CH21" s="6"/>
    </row>
    <row r="22" spans="1:86" x14ac:dyDescent="0.25">
      <c r="A22" s="71" t="s">
        <v>22</v>
      </c>
      <c r="B22" s="26">
        <f>算例!AH22</f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2"/>
      <c r="P22" s="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6"/>
      <c r="AC22" s="2"/>
      <c r="AD22" s="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6"/>
      <c r="AQ22" s="2"/>
      <c r="AR22" s="1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6"/>
      <c r="BE22" s="2"/>
      <c r="BF22" s="16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T22" s="6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3"/>
      <c r="CF22" s="6"/>
      <c r="CH22" s="6"/>
    </row>
    <row r="23" spans="1:86" s="1" customFormat="1" x14ac:dyDescent="0.25">
      <c r="A23" s="72"/>
      <c r="B23" s="26">
        <f>算例!AH23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  <c r="O23" s="2"/>
      <c r="P23" s="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6"/>
      <c r="AC23" s="2"/>
      <c r="AD23" s="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6"/>
      <c r="AQ23" s="2"/>
      <c r="AR23" s="1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6"/>
      <c r="BE23" s="2"/>
      <c r="BF23" s="16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15"/>
      <c r="BT23" s="15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5"/>
      <c r="CH23" s="15"/>
    </row>
    <row r="24" spans="1:86" x14ac:dyDescent="0.25">
      <c r="A24" s="73" t="s">
        <v>140</v>
      </c>
      <c r="B24" s="26">
        <f>算例!AH24</f>
        <v>0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2"/>
      <c r="N24" s="2"/>
      <c r="O24" s="2"/>
      <c r="P24" s="2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2"/>
      <c r="AB24" s="2"/>
      <c r="AC24" s="2"/>
      <c r="AD24" s="2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2"/>
      <c r="AP24" s="2"/>
      <c r="AQ24" s="2"/>
      <c r="AR24" s="2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2"/>
      <c r="BD24" s="2"/>
      <c r="BE24" s="2"/>
      <c r="BF24" s="2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2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5"/>
    </row>
    <row r="25" spans="1:86" x14ac:dyDescent="0.25">
      <c r="A25" s="71" t="s">
        <v>1</v>
      </c>
      <c r="B25" s="26" t="str">
        <f>算例!AH25</f>
        <v>得分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6"/>
      <c r="O25" s="2"/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6"/>
      <c r="AC25" s="2"/>
      <c r="AD25" s="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6"/>
      <c r="AQ25" s="2"/>
      <c r="AR25" s="1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6"/>
      <c r="BE25" s="2"/>
      <c r="BF25" s="16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T25" s="6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3"/>
      <c r="CF25" s="6"/>
      <c r="CH25" s="6"/>
    </row>
    <row r="26" spans="1:86" x14ac:dyDescent="0.25">
      <c r="A26" s="71" t="s">
        <v>3</v>
      </c>
      <c r="B26" s="26">
        <f>算例!AH26</f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6"/>
      <c r="O26" s="2"/>
      <c r="P26" s="1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6"/>
      <c r="AC26" s="2"/>
      <c r="AD26" s="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6"/>
      <c r="AQ26" s="2"/>
      <c r="AR26" s="1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6"/>
      <c r="BE26" s="2"/>
      <c r="BF26" s="16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T26" s="6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3"/>
      <c r="CF26" s="6"/>
      <c r="CH26" s="6"/>
    </row>
    <row r="27" spans="1:86" x14ac:dyDescent="0.25">
      <c r="A27" s="71" t="s">
        <v>4</v>
      </c>
      <c r="B27" s="26">
        <f>算例!AH27</f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6"/>
      <c r="O27" s="2"/>
      <c r="P27" s="1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6"/>
      <c r="AC27" s="2"/>
      <c r="AD27" s="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6"/>
      <c r="AQ27" s="2"/>
      <c r="AR27" s="1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6"/>
      <c r="BE27" s="2"/>
      <c r="BF27" s="16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6"/>
      <c r="BT27" s="6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3"/>
      <c r="CF27" s="6"/>
      <c r="CH27" s="6"/>
    </row>
    <row r="28" spans="1:86" x14ac:dyDescent="0.25">
      <c r="A28" s="71" t="s">
        <v>5</v>
      </c>
      <c r="B28" s="26">
        <f>算例!AH28</f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6"/>
      <c r="O28" s="2"/>
      <c r="P28" s="1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6"/>
      <c r="AC28" s="2"/>
      <c r="AD28" s="16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6"/>
      <c r="AQ28" s="2"/>
      <c r="AR28" s="1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6"/>
      <c r="BE28" s="2"/>
      <c r="BF28" s="16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6"/>
      <c r="BT28" s="6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3"/>
      <c r="CF28" s="6"/>
      <c r="CH28" s="6"/>
    </row>
    <row r="29" spans="1:86" x14ac:dyDescent="0.25">
      <c r="A29" s="71" t="s">
        <v>6</v>
      </c>
      <c r="B29" s="26">
        <f>算例!AH29</f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6"/>
      <c r="O29" s="2"/>
      <c r="P29" s="1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6"/>
      <c r="AC29" s="2"/>
      <c r="AD29" s="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6"/>
      <c r="AQ29" s="2"/>
      <c r="AR29" s="1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6"/>
      <c r="BE29" s="2"/>
      <c r="BF29" s="16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T29" s="6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3"/>
      <c r="CF29" s="6"/>
      <c r="CH29" s="6"/>
    </row>
    <row r="30" spans="1:86" x14ac:dyDescent="0.25">
      <c r="A30" s="71" t="s">
        <v>7</v>
      </c>
      <c r="B30" s="26">
        <f>算例!AH30</f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6"/>
      <c r="O30" s="2"/>
      <c r="P30" s="1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6"/>
      <c r="AC30" s="2"/>
      <c r="AD30" s="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6"/>
      <c r="AQ30" s="2"/>
      <c r="AR30" s="1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6"/>
      <c r="BE30" s="2"/>
      <c r="BF30" s="16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6"/>
      <c r="BT30" s="6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3"/>
      <c r="CF30" s="6"/>
      <c r="CH30" s="6"/>
    </row>
    <row r="31" spans="1:86" x14ac:dyDescent="0.25">
      <c r="A31" s="71" t="s">
        <v>8</v>
      </c>
      <c r="B31" s="26">
        <f>算例!AH31</f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6"/>
      <c r="O31" s="2"/>
      <c r="P31" s="1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6"/>
      <c r="AC31" s="2"/>
      <c r="AD31" s="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6"/>
      <c r="AQ31" s="2"/>
      <c r="AR31" s="1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6"/>
      <c r="BE31" s="2"/>
      <c r="BF31" s="16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6"/>
      <c r="BT31" s="6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3"/>
      <c r="CF31" s="6"/>
      <c r="CH31" s="6"/>
    </row>
    <row r="32" spans="1:86" x14ac:dyDescent="0.25">
      <c r="A32" s="71" t="s">
        <v>9</v>
      </c>
      <c r="B32" s="26">
        <f>算例!AH32</f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6"/>
      <c r="O32" s="2"/>
      <c r="P32" s="1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6"/>
      <c r="AC32" s="2"/>
      <c r="AD32" s="16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6"/>
      <c r="AQ32" s="2"/>
      <c r="AR32" s="1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6"/>
      <c r="BE32" s="2"/>
      <c r="BF32" s="16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6"/>
      <c r="BT32" s="6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3"/>
      <c r="CF32" s="6"/>
      <c r="CH32" s="6"/>
    </row>
    <row r="33" spans="1:86" x14ac:dyDescent="0.25">
      <c r="A33" s="71" t="s">
        <v>10</v>
      </c>
      <c r="B33" s="26">
        <f>算例!AH33</f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6"/>
      <c r="O33" s="2"/>
      <c r="P33" s="1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6"/>
      <c r="AC33" s="2"/>
      <c r="AD33" s="1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/>
      <c r="AQ33" s="2"/>
      <c r="AR33" s="1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6"/>
      <c r="BE33" s="2"/>
      <c r="BF33" s="16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6"/>
      <c r="BT33" s="6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3"/>
      <c r="CF33" s="6"/>
      <c r="CH33" s="6"/>
    </row>
    <row r="34" spans="1:86" x14ac:dyDescent="0.25">
      <c r="A34" s="71" t="s">
        <v>11</v>
      </c>
      <c r="B34" s="26">
        <f>算例!AH34</f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6"/>
      <c r="O34" s="2"/>
      <c r="P34" s="1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6"/>
      <c r="AC34" s="2"/>
      <c r="AD34" s="16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6"/>
      <c r="AQ34" s="2"/>
      <c r="AR34" s="1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6"/>
      <c r="BE34" s="2"/>
      <c r="BF34" s="16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6"/>
      <c r="BT34" s="6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3"/>
      <c r="CF34" s="6"/>
      <c r="CH34" s="6"/>
    </row>
    <row r="35" spans="1:86" x14ac:dyDescent="0.25">
      <c r="A35" s="71" t="s">
        <v>12</v>
      </c>
      <c r="B35" s="26">
        <f>算例!AH35</f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6"/>
      <c r="O35" s="2"/>
      <c r="P35" s="1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6"/>
      <c r="AC35" s="2"/>
      <c r="AD35" s="16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6"/>
      <c r="AQ35" s="2"/>
      <c r="AR35" s="1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6"/>
      <c r="BE35" s="2"/>
      <c r="BF35" s="16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6"/>
      <c r="BT35" s="6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3"/>
      <c r="CF35" s="6"/>
      <c r="CH35" s="6"/>
    </row>
    <row r="36" spans="1:86" x14ac:dyDescent="0.25">
      <c r="A36" s="71" t="s">
        <v>13</v>
      </c>
      <c r="B36" s="26">
        <f>算例!AH36</f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6"/>
      <c r="O36" s="2"/>
      <c r="P36" s="1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6"/>
      <c r="AC36" s="2"/>
      <c r="AD36" s="16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6"/>
      <c r="AQ36" s="2"/>
      <c r="AR36" s="1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6"/>
      <c r="BE36" s="2"/>
      <c r="BF36" s="16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6"/>
      <c r="BT36" s="6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3"/>
      <c r="CF36" s="6"/>
      <c r="CH36" s="6"/>
    </row>
    <row r="37" spans="1:86" x14ac:dyDescent="0.25">
      <c r="A37" s="71" t="s">
        <v>14</v>
      </c>
      <c r="B37" s="26">
        <f>算例!AH37</f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6"/>
      <c r="O37" s="2"/>
      <c r="P37" s="1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6"/>
      <c r="AC37" s="2"/>
      <c r="AD37" s="16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6"/>
      <c r="AQ37" s="2"/>
      <c r="AR37" s="1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6"/>
      <c r="BE37" s="2"/>
      <c r="BF37" s="16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6"/>
      <c r="BT37" s="6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3"/>
      <c r="CF37" s="6"/>
      <c r="CH37" s="6"/>
    </row>
    <row r="38" spans="1:86" x14ac:dyDescent="0.25">
      <c r="A38" s="71" t="s">
        <v>15</v>
      </c>
      <c r="B38" s="26">
        <f>算例!AH38</f>
        <v>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6"/>
      <c r="O38" s="2"/>
      <c r="P38" s="1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6"/>
      <c r="AC38" s="2"/>
      <c r="AD38" s="16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6"/>
      <c r="AQ38" s="2"/>
      <c r="AR38" s="1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6"/>
      <c r="BE38" s="2"/>
      <c r="BF38" s="16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6"/>
      <c r="BT38" s="6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3"/>
      <c r="CF38" s="6"/>
      <c r="CH38" s="6"/>
    </row>
    <row r="39" spans="1:86" x14ac:dyDescent="0.25">
      <c r="A39" s="71" t="s">
        <v>16</v>
      </c>
      <c r="B39" s="26">
        <f>算例!AH39</f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6"/>
      <c r="O39" s="2"/>
      <c r="P39" s="1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6"/>
      <c r="AC39" s="2"/>
      <c r="AD39" s="16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6"/>
      <c r="AQ39" s="2"/>
      <c r="AR39" s="1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6"/>
      <c r="BE39" s="2"/>
      <c r="BF39" s="16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6"/>
      <c r="BT39" s="6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3"/>
      <c r="CF39" s="6"/>
      <c r="CH39" s="6"/>
    </row>
    <row r="40" spans="1:86" x14ac:dyDescent="0.25">
      <c r="A40" s="71" t="s">
        <v>17</v>
      </c>
      <c r="B40" s="26">
        <f>算例!AH40</f>
        <v>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6"/>
      <c r="O40" s="2"/>
      <c r="P40" s="1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6"/>
      <c r="AC40" s="2"/>
      <c r="AD40" s="16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6"/>
      <c r="AQ40" s="2"/>
      <c r="AR40" s="1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6"/>
      <c r="BE40" s="2"/>
      <c r="BF40" s="16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6"/>
      <c r="BT40" s="6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3"/>
      <c r="CF40" s="6"/>
      <c r="CH40" s="6"/>
    </row>
    <row r="41" spans="1:86" x14ac:dyDescent="0.25">
      <c r="A41" s="71" t="s">
        <v>18</v>
      </c>
      <c r="B41" s="26">
        <f>算例!AH41</f>
        <v>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6"/>
      <c r="O41" s="2"/>
      <c r="P41" s="1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6"/>
      <c r="AC41" s="2"/>
      <c r="AD41" s="16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6"/>
      <c r="AQ41" s="2"/>
      <c r="AR41" s="1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6"/>
      <c r="BE41" s="2"/>
      <c r="BF41" s="16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6"/>
      <c r="BT41" s="6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3"/>
      <c r="CF41" s="6"/>
      <c r="CH41" s="6"/>
    </row>
    <row r="42" spans="1:86" x14ac:dyDescent="0.25">
      <c r="A42" s="71" t="s">
        <v>19</v>
      </c>
      <c r="B42" s="26">
        <f>算例!AH42</f>
        <v>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6"/>
      <c r="O42" s="2"/>
      <c r="P42" s="1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6"/>
      <c r="AC42" s="2"/>
      <c r="AD42" s="16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6"/>
      <c r="AQ42" s="2"/>
      <c r="AR42" s="1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6"/>
      <c r="BE42" s="2"/>
      <c r="BF42" s="16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6"/>
      <c r="BT42" s="6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3"/>
      <c r="CF42" s="6"/>
      <c r="CH42" s="6"/>
    </row>
    <row r="43" spans="1:86" x14ac:dyDescent="0.25">
      <c r="A43" s="71" t="s">
        <v>20</v>
      </c>
      <c r="B43" s="26">
        <f>算例!AH43</f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6"/>
      <c r="O43" s="2"/>
      <c r="P43" s="1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6"/>
      <c r="AC43" s="2"/>
      <c r="AD43" s="16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6"/>
      <c r="AQ43" s="2"/>
      <c r="AR43" s="1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6"/>
      <c r="BE43" s="2"/>
      <c r="BF43" s="16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6"/>
      <c r="BT43" s="6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3"/>
      <c r="CF43" s="6"/>
      <c r="CH43" s="6"/>
    </row>
    <row r="44" spans="1:86" x14ac:dyDescent="0.25">
      <c r="A44" s="71" t="s">
        <v>21</v>
      </c>
      <c r="B44" s="26">
        <f>算例!AH44</f>
        <v>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6"/>
      <c r="O44" s="2"/>
      <c r="P44" s="1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6"/>
      <c r="AC44" s="2"/>
      <c r="AD44" s="16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6"/>
      <c r="AQ44" s="2"/>
      <c r="AR44" s="1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6"/>
      <c r="BE44" s="2"/>
      <c r="BF44" s="16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6"/>
      <c r="BT44" s="6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3"/>
      <c r="CF44" s="6"/>
      <c r="CH44" s="6"/>
    </row>
    <row r="45" spans="1:86" x14ac:dyDescent="0.25">
      <c r="A45" s="71" t="s">
        <v>22</v>
      </c>
      <c r="B45" s="26">
        <f>算例!AH45</f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6"/>
      <c r="O45" s="2"/>
      <c r="P45" s="1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6"/>
      <c r="AC45" s="2"/>
      <c r="AD45" s="1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6"/>
      <c r="AQ45" s="2"/>
      <c r="AR45" s="1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6"/>
      <c r="BE45" s="2"/>
      <c r="BF45" s="16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6"/>
      <c r="BT45" s="6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3"/>
      <c r="CF45" s="6"/>
      <c r="CH45" s="6"/>
    </row>
    <row r="46" spans="1:86" x14ac:dyDescent="0.25">
      <c r="A46" s="65"/>
      <c r="B46" s="26">
        <f>算例!AH46</f>
        <v>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86" x14ac:dyDescent="0.25">
      <c r="A47" s="73" t="s">
        <v>139</v>
      </c>
      <c r="B47" s="26">
        <f>算例!AH47</f>
        <v>0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2"/>
      <c r="N47" s="2"/>
      <c r="O47" s="2"/>
      <c r="P47" s="2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2"/>
      <c r="AB47" s="2"/>
      <c r="AC47" s="2"/>
      <c r="AD47" s="2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2"/>
      <c r="AP47" s="2"/>
      <c r="AQ47" s="2"/>
      <c r="AR47" s="2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2"/>
      <c r="BD47" s="2"/>
      <c r="BE47" s="2"/>
      <c r="BF47" s="2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2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5"/>
    </row>
    <row r="48" spans="1:86" x14ac:dyDescent="0.25">
      <c r="A48" s="71" t="s">
        <v>1</v>
      </c>
      <c r="B48" s="26" t="str">
        <f>算例!AH48</f>
        <v>得分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6"/>
      <c r="O48" s="2"/>
      <c r="P48" s="1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"/>
      <c r="AC48" s="2"/>
      <c r="AD48" s="16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6"/>
      <c r="AQ48" s="2"/>
      <c r="AR48" s="1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6"/>
      <c r="BE48" s="2"/>
      <c r="BF48" s="16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6"/>
      <c r="BT48" s="6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3"/>
      <c r="CF48" s="6"/>
      <c r="CH48" s="6"/>
    </row>
    <row r="49" spans="1:86" x14ac:dyDescent="0.25">
      <c r="A49" s="71" t="s">
        <v>3</v>
      </c>
      <c r="B49" s="26">
        <f>算例!AH49</f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6"/>
      <c r="O49" s="2"/>
      <c r="P49" s="1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6"/>
      <c r="AC49" s="2"/>
      <c r="AD49" s="16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6"/>
      <c r="AQ49" s="2"/>
      <c r="AR49" s="1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6"/>
      <c r="BE49" s="2"/>
      <c r="BF49" s="16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6"/>
      <c r="BT49" s="6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3"/>
      <c r="CF49" s="6"/>
      <c r="CH49" s="6"/>
    </row>
    <row r="50" spans="1:86" x14ac:dyDescent="0.25">
      <c r="A50" s="71" t="s">
        <v>4</v>
      </c>
      <c r="B50" s="26">
        <f>算例!AH50</f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6"/>
      <c r="O50" s="2"/>
      <c r="P50" s="1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6"/>
      <c r="AC50" s="2"/>
      <c r="AD50" s="16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  <c r="AQ50" s="2"/>
      <c r="AR50" s="1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6"/>
      <c r="BE50" s="2"/>
      <c r="BF50" s="16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6"/>
      <c r="BT50" s="6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3"/>
      <c r="CF50" s="6"/>
      <c r="CH50" s="6"/>
    </row>
    <row r="51" spans="1:86" x14ac:dyDescent="0.25">
      <c r="A51" s="71" t="s">
        <v>5</v>
      </c>
      <c r="B51" s="26">
        <f>算例!AH51</f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6"/>
      <c r="O51" s="2"/>
      <c r="P51" s="1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6"/>
      <c r="AC51" s="2"/>
      <c r="AD51" s="16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6"/>
      <c r="AQ51" s="2"/>
      <c r="AR51" s="1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6"/>
      <c r="BE51" s="2"/>
      <c r="BF51" s="16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6"/>
      <c r="BT51" s="6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3"/>
      <c r="CF51" s="6"/>
      <c r="CH51" s="6"/>
    </row>
    <row r="52" spans="1:86" x14ac:dyDescent="0.25">
      <c r="A52" s="71" t="s">
        <v>6</v>
      </c>
      <c r="B52" s="26">
        <f>算例!AH52</f>
        <v>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6"/>
      <c r="O52" s="2"/>
      <c r="P52" s="1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6"/>
      <c r="AC52" s="2"/>
      <c r="AD52" s="1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6"/>
      <c r="AQ52" s="2"/>
      <c r="AR52" s="1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6"/>
      <c r="BE52" s="2"/>
      <c r="BF52" s="16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6"/>
      <c r="BT52" s="6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3"/>
      <c r="CF52" s="6"/>
      <c r="CH52" s="6"/>
    </row>
    <row r="53" spans="1:86" x14ac:dyDescent="0.25">
      <c r="A53" s="71" t="s">
        <v>7</v>
      </c>
      <c r="B53" s="26">
        <f>算例!AH53</f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6"/>
      <c r="O53" s="2"/>
      <c r="P53" s="1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6"/>
      <c r="AC53" s="2"/>
      <c r="AD53" s="1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6"/>
      <c r="AQ53" s="2"/>
      <c r="AR53" s="1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16"/>
      <c r="BE53" s="2"/>
      <c r="BF53" s="16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6"/>
      <c r="BT53" s="6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3"/>
      <c r="CF53" s="6"/>
      <c r="CH53" s="6"/>
    </row>
    <row r="54" spans="1:86" x14ac:dyDescent="0.25">
      <c r="A54" s="71" t="s">
        <v>8</v>
      </c>
      <c r="B54" s="26">
        <f>算例!AH54</f>
        <v>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6"/>
      <c r="O54" s="2"/>
      <c r="P54" s="1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6"/>
      <c r="AC54" s="2"/>
      <c r="AD54" s="1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6"/>
      <c r="AQ54" s="2"/>
      <c r="AR54" s="1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6"/>
      <c r="BE54" s="2"/>
      <c r="BF54" s="16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6"/>
      <c r="BT54" s="6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3"/>
      <c r="CF54" s="6"/>
      <c r="CH54" s="6"/>
    </row>
    <row r="55" spans="1:86" x14ac:dyDescent="0.25">
      <c r="A55" s="71" t="s">
        <v>9</v>
      </c>
      <c r="B55" s="26">
        <f>算例!AH55</f>
        <v>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6"/>
      <c r="O55" s="2"/>
      <c r="P55" s="1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6"/>
      <c r="AC55" s="2"/>
      <c r="AD55" s="1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6"/>
      <c r="AQ55" s="2"/>
      <c r="AR55" s="1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6"/>
      <c r="BE55" s="2"/>
      <c r="BF55" s="16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6"/>
      <c r="BT55" s="6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3"/>
      <c r="CF55" s="6"/>
      <c r="CH55" s="6"/>
    </row>
    <row r="56" spans="1:86" x14ac:dyDescent="0.25">
      <c r="A56" s="71" t="s">
        <v>10</v>
      </c>
      <c r="B56" s="26">
        <f>算例!AH56</f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6"/>
      <c r="O56" s="2"/>
      <c r="P56" s="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6"/>
      <c r="AC56" s="2"/>
      <c r="AD56" s="1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6"/>
      <c r="AQ56" s="2"/>
      <c r="AR56" s="1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6"/>
      <c r="BE56" s="2"/>
      <c r="BF56" s="16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6"/>
      <c r="BT56" s="6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3"/>
      <c r="CF56" s="6"/>
      <c r="CH56" s="6"/>
    </row>
    <row r="57" spans="1:86" x14ac:dyDescent="0.25">
      <c r="A57" s="71" t="s">
        <v>11</v>
      </c>
      <c r="B57" s="26">
        <f>算例!AH57</f>
        <v>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6"/>
      <c r="O57" s="2"/>
      <c r="P57" s="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6"/>
      <c r="AC57" s="2"/>
      <c r="AD57" s="1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6"/>
      <c r="AQ57" s="2"/>
      <c r="AR57" s="1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6"/>
      <c r="BE57" s="2"/>
      <c r="BF57" s="16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6"/>
      <c r="BT57" s="6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3"/>
      <c r="CF57" s="6"/>
      <c r="CH57" s="6"/>
    </row>
    <row r="58" spans="1:86" x14ac:dyDescent="0.25">
      <c r="A58" s="71" t="s">
        <v>12</v>
      </c>
      <c r="B58" s="26">
        <f>算例!AH58</f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6"/>
      <c r="O58" s="2"/>
      <c r="P58" s="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6"/>
      <c r="AC58" s="2"/>
      <c r="AD58" s="1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6"/>
      <c r="AQ58" s="2"/>
      <c r="AR58" s="1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6"/>
      <c r="BE58" s="2"/>
      <c r="BF58" s="16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6"/>
      <c r="BT58" s="6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3"/>
      <c r="CF58" s="6"/>
      <c r="CH58" s="6"/>
    </row>
    <row r="59" spans="1:86" x14ac:dyDescent="0.25">
      <c r="A59" s="71" t="s">
        <v>13</v>
      </c>
      <c r="B59" s="26">
        <f>算例!AH59</f>
        <v>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6"/>
      <c r="O59" s="2"/>
      <c r="P59" s="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2"/>
      <c r="AD59" s="16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6"/>
      <c r="AQ59" s="2"/>
      <c r="AR59" s="1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6"/>
      <c r="BE59" s="2"/>
      <c r="BF59" s="16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6"/>
      <c r="BT59" s="6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3"/>
      <c r="CF59" s="6"/>
      <c r="CH59" s="6"/>
    </row>
    <row r="60" spans="1:86" x14ac:dyDescent="0.25">
      <c r="A60" s="71" t="s">
        <v>14</v>
      </c>
      <c r="B60" s="26">
        <f>算例!AH60</f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6"/>
      <c r="O60" s="2"/>
      <c r="P60" s="1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6"/>
      <c r="AC60" s="2"/>
      <c r="AD60" s="16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6"/>
      <c r="AQ60" s="2"/>
      <c r="AR60" s="16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6"/>
      <c r="BE60" s="2"/>
      <c r="BF60" s="16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6"/>
      <c r="BT60" s="6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3"/>
      <c r="CF60" s="6"/>
      <c r="CH60" s="6"/>
    </row>
    <row r="61" spans="1:86" x14ac:dyDescent="0.25">
      <c r="A61" s="71" t="s">
        <v>15</v>
      </c>
      <c r="B61" s="26">
        <f>算例!AH61</f>
        <v>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6"/>
      <c r="O61" s="2"/>
      <c r="P61" s="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6"/>
      <c r="AC61" s="2"/>
      <c r="AD61" s="16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6"/>
      <c r="AQ61" s="2"/>
      <c r="AR61" s="16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6"/>
      <c r="BE61" s="2"/>
      <c r="BF61" s="16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6"/>
      <c r="BT61" s="6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3"/>
      <c r="CF61" s="6"/>
      <c r="CH61" s="6"/>
    </row>
    <row r="62" spans="1:86" x14ac:dyDescent="0.25">
      <c r="A62" s="71" t="s">
        <v>16</v>
      </c>
      <c r="B62" s="26">
        <f>算例!AH62</f>
        <v>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6"/>
      <c r="O62" s="2"/>
      <c r="P62" s="1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6"/>
      <c r="AC62" s="2"/>
      <c r="AD62" s="16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16"/>
      <c r="AQ62" s="2"/>
      <c r="AR62" s="16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6"/>
      <c r="BE62" s="2"/>
      <c r="BF62" s="16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6"/>
      <c r="BT62" s="6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3"/>
      <c r="CF62" s="6"/>
      <c r="CH62" s="6"/>
    </row>
    <row r="63" spans="1:86" x14ac:dyDescent="0.25">
      <c r="A63" s="71" t="s">
        <v>17</v>
      </c>
      <c r="B63" s="26">
        <f>算例!AH63</f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6"/>
      <c r="O63" s="2"/>
      <c r="P63" s="1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6"/>
      <c r="AC63" s="2"/>
      <c r="AD63" s="16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6"/>
      <c r="AQ63" s="2"/>
      <c r="AR63" s="16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16"/>
      <c r="BE63" s="2"/>
      <c r="BF63" s="16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6"/>
      <c r="BT63" s="6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3"/>
      <c r="CF63" s="6"/>
      <c r="CH63" s="6"/>
    </row>
    <row r="64" spans="1:86" x14ac:dyDescent="0.25">
      <c r="A64" s="71" t="s">
        <v>18</v>
      </c>
      <c r="B64" s="26">
        <f>算例!AH64</f>
        <v>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6"/>
      <c r="O64" s="2"/>
      <c r="P64" s="1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6"/>
      <c r="AC64" s="2"/>
      <c r="AD64" s="16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16"/>
      <c r="AQ64" s="2"/>
      <c r="AR64" s="16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6"/>
      <c r="BE64" s="2"/>
      <c r="BF64" s="16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6"/>
      <c r="BT64" s="6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3"/>
      <c r="CF64" s="6"/>
      <c r="CH64" s="6"/>
    </row>
    <row r="65" spans="1:86" x14ac:dyDescent="0.25">
      <c r="A65" s="71" t="s">
        <v>19</v>
      </c>
      <c r="B65" s="26">
        <f>算例!AH65</f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6"/>
      <c r="O65" s="2"/>
      <c r="P65" s="1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6"/>
      <c r="AC65" s="2"/>
      <c r="AD65" s="16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16"/>
      <c r="AQ65" s="2"/>
      <c r="AR65" s="16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6"/>
      <c r="BE65" s="2"/>
      <c r="BF65" s="16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6"/>
      <c r="BT65" s="6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3"/>
      <c r="CF65" s="6"/>
      <c r="CH65" s="6"/>
    </row>
    <row r="66" spans="1:86" x14ac:dyDescent="0.25">
      <c r="A66" s="71" t="s">
        <v>20</v>
      </c>
      <c r="B66" s="26">
        <f>算例!AH66</f>
        <v>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6"/>
      <c r="O66" s="2"/>
      <c r="P66" s="1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6"/>
      <c r="AC66" s="2"/>
      <c r="AD66" s="16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16"/>
      <c r="AQ66" s="2"/>
      <c r="AR66" s="16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6"/>
      <c r="BE66" s="2"/>
      <c r="BF66" s="16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6"/>
      <c r="BT66" s="6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3"/>
      <c r="CF66" s="6"/>
      <c r="CH66" s="6"/>
    </row>
    <row r="67" spans="1:86" x14ac:dyDescent="0.25">
      <c r="A67" s="71" t="s">
        <v>21</v>
      </c>
      <c r="B67" s="26">
        <f>算例!AH67</f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6"/>
      <c r="O67" s="2"/>
      <c r="P67" s="1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6"/>
      <c r="AC67" s="2"/>
      <c r="AD67" s="16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6"/>
      <c r="AQ67" s="2"/>
      <c r="AR67" s="16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6"/>
      <c r="BE67" s="2"/>
      <c r="BF67" s="16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6"/>
      <c r="BT67" s="6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3"/>
      <c r="CF67" s="6"/>
      <c r="CH67" s="6"/>
    </row>
    <row r="68" spans="1:86" x14ac:dyDescent="0.25">
      <c r="A68" s="71" t="s">
        <v>22</v>
      </c>
      <c r="B68" s="26">
        <f>算例!AH68</f>
        <v>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6"/>
      <c r="O68" s="2"/>
      <c r="P68" s="1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6"/>
      <c r="AC68" s="2"/>
      <c r="AD68" s="16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16"/>
      <c r="AQ68" s="2"/>
      <c r="AR68" s="16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6"/>
      <c r="BE68" s="2"/>
      <c r="BF68" s="16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6"/>
      <c r="BT68" s="6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3"/>
      <c r="CF68" s="6"/>
      <c r="CH68" s="6"/>
    </row>
    <row r="69" spans="1:86" s="1" customFormat="1" ht="16.2" customHeight="1" x14ac:dyDescent="0.25">
      <c r="A69" s="72"/>
      <c r="B69" s="26">
        <f>算例!AH69</f>
        <v>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6"/>
      <c r="O69" s="2"/>
      <c r="P69" s="1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6"/>
      <c r="AC69" s="2"/>
      <c r="AD69" s="16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16"/>
      <c r="AQ69" s="2"/>
      <c r="AR69" s="16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6"/>
      <c r="BE69" s="2"/>
      <c r="BF69" s="16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5"/>
      <c r="BT69" s="15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5"/>
      <c r="CH69" s="15"/>
    </row>
    <row r="70" spans="1:86" s="1" customFormat="1" ht="16.2" customHeight="1" x14ac:dyDescent="0.25">
      <c r="A70" s="73" t="s">
        <v>138</v>
      </c>
      <c r="B70" s="26">
        <f>算例!AH70</f>
        <v>0</v>
      </c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2"/>
      <c r="N70" s="2"/>
      <c r="O70" s="2"/>
      <c r="P70" s="2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2"/>
      <c r="AB70" s="2"/>
      <c r="AC70" s="2"/>
      <c r="AD70" s="2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2"/>
      <c r="AP70" s="2"/>
      <c r="AQ70" s="2"/>
      <c r="AR70" s="2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2"/>
      <c r="BD70" s="2"/>
      <c r="BE70" s="2"/>
      <c r="BF70" s="2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2"/>
      <c r="BR70"/>
      <c r="BS70"/>
      <c r="BT70"/>
      <c r="BU70" s="73"/>
      <c r="BV70" s="73"/>
      <c r="BW70" s="73"/>
      <c r="BX70" s="73"/>
      <c r="BY70" s="73"/>
      <c r="BZ70" s="73"/>
      <c r="CA70" s="73"/>
      <c r="CB70" s="73"/>
      <c r="CC70" s="73"/>
      <c r="CD70" s="73"/>
      <c r="CE70" s="5"/>
      <c r="CF70"/>
      <c r="CG70"/>
      <c r="CH70"/>
    </row>
    <row r="71" spans="1:86" s="1" customFormat="1" ht="16.2" customHeight="1" x14ac:dyDescent="0.25">
      <c r="A71" s="71" t="s">
        <v>1</v>
      </c>
      <c r="B71" s="26" t="str">
        <f>算例!AH71</f>
        <v>得分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6"/>
      <c r="O71" s="2"/>
      <c r="P71" s="1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6"/>
      <c r="AC71" s="2"/>
      <c r="AD71" s="16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6"/>
      <c r="AQ71" s="2"/>
      <c r="AR71" s="16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6"/>
      <c r="BE71" s="2"/>
      <c r="BF71" s="16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6"/>
      <c r="BS71"/>
      <c r="BT71" s="6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3"/>
      <c r="CF71" s="6"/>
      <c r="CG71"/>
      <c r="CH71" s="6"/>
    </row>
    <row r="72" spans="1:86" s="1" customFormat="1" ht="16.2" customHeight="1" x14ac:dyDescent="0.25">
      <c r="A72" s="71" t="s">
        <v>3</v>
      </c>
      <c r="B72" s="26">
        <f>算例!AH72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6"/>
      <c r="O72" s="2"/>
      <c r="P72" s="1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6"/>
      <c r="AC72" s="2"/>
      <c r="AD72" s="16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16"/>
      <c r="AQ72" s="2"/>
      <c r="AR72" s="16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6"/>
      <c r="BE72" s="2"/>
      <c r="BF72" s="16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6"/>
      <c r="BS72"/>
      <c r="BT72" s="6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3"/>
      <c r="CF72" s="6"/>
      <c r="CG72"/>
      <c r="CH72" s="6"/>
    </row>
    <row r="73" spans="1:86" s="1" customFormat="1" ht="16.2" customHeight="1" x14ac:dyDescent="0.25">
      <c r="A73" s="71" t="s">
        <v>4</v>
      </c>
      <c r="B73" s="26">
        <f>算例!AH73</f>
        <v>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6"/>
      <c r="O73" s="2"/>
      <c r="P73" s="1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6"/>
      <c r="AC73" s="2"/>
      <c r="AD73" s="16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16"/>
      <c r="AQ73" s="2"/>
      <c r="AR73" s="16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6"/>
      <c r="BE73" s="2"/>
      <c r="BF73" s="16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6"/>
      <c r="BS73"/>
      <c r="BT73" s="6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3"/>
      <c r="CF73" s="6"/>
      <c r="CG73"/>
      <c r="CH73" s="6"/>
    </row>
    <row r="74" spans="1:86" s="1" customFormat="1" ht="16.2" customHeight="1" x14ac:dyDescent="0.25">
      <c r="A74" s="71" t="s">
        <v>5</v>
      </c>
      <c r="B74" s="26">
        <f>算例!AH74</f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6"/>
      <c r="O74" s="2"/>
      <c r="P74" s="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6"/>
      <c r="AC74" s="2"/>
      <c r="AD74" s="16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16"/>
      <c r="AQ74" s="2"/>
      <c r="AR74" s="16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6"/>
      <c r="BE74" s="2"/>
      <c r="BF74" s="16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6"/>
      <c r="BS74"/>
      <c r="BT74" s="6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3"/>
      <c r="CF74" s="6"/>
      <c r="CG74"/>
      <c r="CH74" s="6"/>
    </row>
    <row r="75" spans="1:86" s="1" customFormat="1" ht="16.2" customHeight="1" x14ac:dyDescent="0.25">
      <c r="A75" s="71" t="s">
        <v>6</v>
      </c>
      <c r="B75" s="26">
        <f>算例!AH75</f>
        <v>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6"/>
      <c r="O75" s="2"/>
      <c r="P75" s="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6"/>
      <c r="AC75" s="2"/>
      <c r="AD75" s="16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6"/>
      <c r="AQ75" s="2"/>
      <c r="AR75" s="16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6"/>
      <c r="BE75" s="2"/>
      <c r="BF75" s="16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6"/>
      <c r="BS75"/>
      <c r="BT75" s="6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3"/>
      <c r="CF75" s="6"/>
      <c r="CG75"/>
      <c r="CH75" s="6"/>
    </row>
    <row r="76" spans="1:86" s="1" customFormat="1" ht="16.2" customHeight="1" x14ac:dyDescent="0.25">
      <c r="A76" s="71" t="s">
        <v>7</v>
      </c>
      <c r="B76" s="26">
        <f>算例!AH76</f>
        <v>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6"/>
      <c r="O76" s="2"/>
      <c r="P76" s="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6"/>
      <c r="AC76" s="2"/>
      <c r="AD76" s="16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16"/>
      <c r="AQ76" s="2"/>
      <c r="AR76" s="16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6"/>
      <c r="BE76" s="2"/>
      <c r="BF76" s="16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6"/>
      <c r="BS76"/>
      <c r="BT76" s="6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3"/>
      <c r="CF76" s="6"/>
      <c r="CG76"/>
      <c r="CH76" s="6"/>
    </row>
    <row r="77" spans="1:86" s="1" customFormat="1" ht="16.2" customHeight="1" x14ac:dyDescent="0.25">
      <c r="A77" s="71" t="s">
        <v>8</v>
      </c>
      <c r="B77" s="26">
        <f>算例!AH77</f>
        <v>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6"/>
      <c r="O77" s="2"/>
      <c r="P77" s="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6"/>
      <c r="AC77" s="2"/>
      <c r="AD77" s="16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16"/>
      <c r="AQ77" s="2"/>
      <c r="AR77" s="16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6"/>
      <c r="BE77" s="2"/>
      <c r="BF77" s="16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6"/>
      <c r="BS77"/>
      <c r="BT77" s="6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3"/>
      <c r="CF77" s="6"/>
      <c r="CG77"/>
      <c r="CH77" s="6"/>
    </row>
    <row r="78" spans="1:86" s="1" customFormat="1" ht="16.2" customHeight="1" x14ac:dyDescent="0.25">
      <c r="A78" s="71" t="s">
        <v>9</v>
      </c>
      <c r="B78" s="26">
        <f>算例!AH78</f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6"/>
      <c r="O78" s="2"/>
      <c r="P78" s="1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6"/>
      <c r="AC78" s="2"/>
      <c r="AD78" s="16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16"/>
      <c r="AQ78" s="2"/>
      <c r="AR78" s="16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6"/>
      <c r="BE78" s="2"/>
      <c r="BF78" s="16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6"/>
      <c r="BS78"/>
      <c r="BT78" s="6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3"/>
      <c r="CF78" s="6"/>
      <c r="CG78"/>
      <c r="CH78" s="6"/>
    </row>
    <row r="79" spans="1:86" s="1" customFormat="1" ht="16.2" customHeight="1" x14ac:dyDescent="0.25">
      <c r="A79" s="71" t="s">
        <v>10</v>
      </c>
      <c r="B79" s="26">
        <f>算例!AH79</f>
        <v>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6"/>
      <c r="O79" s="2"/>
      <c r="P79" s="1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6"/>
      <c r="AC79" s="2"/>
      <c r="AD79" s="16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6"/>
      <c r="AQ79" s="2"/>
      <c r="AR79" s="16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6"/>
      <c r="BE79" s="2"/>
      <c r="BF79" s="16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6"/>
      <c r="BS79"/>
      <c r="BT79" s="6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3"/>
      <c r="CF79" s="6"/>
      <c r="CG79"/>
      <c r="CH79" s="6"/>
    </row>
    <row r="80" spans="1:86" s="1" customFormat="1" ht="16.2" customHeight="1" x14ac:dyDescent="0.25">
      <c r="A80" s="71" t="s">
        <v>11</v>
      </c>
      <c r="B80" s="26">
        <f>算例!AH80</f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6"/>
      <c r="O80" s="2"/>
      <c r="P80" s="1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6"/>
      <c r="AC80" s="2"/>
      <c r="AD80" s="16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16"/>
      <c r="AQ80" s="2"/>
      <c r="AR80" s="16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6"/>
      <c r="BE80" s="2"/>
      <c r="BF80" s="16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6"/>
      <c r="BS80"/>
      <c r="BT80" s="6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3"/>
      <c r="CF80" s="6"/>
      <c r="CG80"/>
      <c r="CH80" s="6"/>
    </row>
    <row r="81" spans="1:86" s="1" customFormat="1" ht="16.2" customHeight="1" x14ac:dyDescent="0.25">
      <c r="A81" s="71" t="s">
        <v>12</v>
      </c>
      <c r="B81" s="26">
        <f>算例!AH81</f>
        <v>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6"/>
      <c r="O81" s="2"/>
      <c r="P81" s="1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6"/>
      <c r="AC81" s="2"/>
      <c r="AD81" s="16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16"/>
      <c r="AQ81" s="2"/>
      <c r="AR81" s="16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6"/>
      <c r="BE81" s="2"/>
      <c r="BF81" s="16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6"/>
      <c r="BS81"/>
      <c r="BT81" s="6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3"/>
      <c r="CF81" s="6"/>
      <c r="CG81"/>
      <c r="CH81" s="6"/>
    </row>
    <row r="82" spans="1:86" s="1" customFormat="1" ht="16.2" customHeight="1" x14ac:dyDescent="0.25">
      <c r="A82" s="71" t="s">
        <v>13</v>
      </c>
      <c r="B82" s="26">
        <f>算例!AH82</f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6"/>
      <c r="O82" s="2"/>
      <c r="P82" s="1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6"/>
      <c r="AC82" s="2"/>
      <c r="AD82" s="16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16"/>
      <c r="AQ82" s="2"/>
      <c r="AR82" s="16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6"/>
      <c r="BE82" s="2"/>
      <c r="BF82" s="16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6"/>
      <c r="BS82"/>
      <c r="BT82" s="6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3"/>
      <c r="CF82" s="6"/>
      <c r="CG82"/>
      <c r="CH82" s="6"/>
    </row>
    <row r="83" spans="1:86" s="1" customFormat="1" ht="16.2" customHeight="1" x14ac:dyDescent="0.25">
      <c r="A83" s="71" t="s">
        <v>14</v>
      </c>
      <c r="B83" s="26">
        <f>算例!AH83</f>
        <v>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6"/>
      <c r="O83" s="2"/>
      <c r="P83" s="1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6"/>
      <c r="AC83" s="2"/>
      <c r="AD83" s="16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6"/>
      <c r="AQ83" s="2"/>
      <c r="AR83" s="16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6"/>
      <c r="BE83" s="2"/>
      <c r="BF83" s="16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6"/>
      <c r="BS83"/>
      <c r="BT83" s="6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3"/>
      <c r="CF83" s="6"/>
      <c r="CG83"/>
      <c r="CH83" s="6"/>
    </row>
    <row r="84" spans="1:86" s="1" customFormat="1" ht="16.2" customHeight="1" x14ac:dyDescent="0.25">
      <c r="A84" s="71" t="s">
        <v>15</v>
      </c>
      <c r="B84" s="26">
        <f>算例!AH84</f>
        <v>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6"/>
      <c r="O84" s="2"/>
      <c r="P84" s="1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6"/>
      <c r="AC84" s="2"/>
      <c r="AD84" s="16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16"/>
      <c r="AQ84" s="2"/>
      <c r="AR84" s="16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6"/>
      <c r="BE84" s="2"/>
      <c r="BF84" s="16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6"/>
      <c r="BS84"/>
      <c r="BT84" s="6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3"/>
      <c r="CF84" s="6"/>
      <c r="CG84"/>
      <c r="CH84" s="6"/>
    </row>
    <row r="85" spans="1:86" s="1" customFormat="1" ht="16.2" customHeight="1" x14ac:dyDescent="0.25">
      <c r="A85" s="71" t="s">
        <v>16</v>
      </c>
      <c r="B85" s="26">
        <f>算例!AH85</f>
        <v>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6"/>
      <c r="O85" s="2"/>
      <c r="P85" s="1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6"/>
      <c r="AC85" s="2"/>
      <c r="AD85" s="16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6"/>
      <c r="AQ85" s="2"/>
      <c r="AR85" s="16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6"/>
      <c r="BE85" s="2"/>
      <c r="BF85" s="16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6"/>
      <c r="BS85"/>
      <c r="BT85" s="6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3"/>
      <c r="CF85" s="6"/>
      <c r="CG85"/>
      <c r="CH85" s="6"/>
    </row>
    <row r="86" spans="1:86" s="1" customFormat="1" ht="16.2" customHeight="1" x14ac:dyDescent="0.25">
      <c r="A86" s="71" t="s">
        <v>17</v>
      </c>
      <c r="B86" s="26">
        <f>算例!AH86</f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6"/>
      <c r="O86" s="2"/>
      <c r="P86" s="1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6"/>
      <c r="AC86" s="2"/>
      <c r="AD86" s="16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16"/>
      <c r="AQ86" s="2"/>
      <c r="AR86" s="16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6"/>
      <c r="BE86" s="2"/>
      <c r="BF86" s="16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6"/>
      <c r="BS86"/>
      <c r="BT86" s="6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3"/>
      <c r="CF86" s="6"/>
      <c r="CG86"/>
      <c r="CH86" s="6"/>
    </row>
    <row r="87" spans="1:86" s="1" customFormat="1" ht="16.2" customHeight="1" x14ac:dyDescent="0.25">
      <c r="A87" s="71" t="s">
        <v>18</v>
      </c>
      <c r="B87" s="26">
        <f>算例!AH87</f>
        <v>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6"/>
      <c r="O87" s="2"/>
      <c r="P87" s="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6"/>
      <c r="AC87" s="2"/>
      <c r="AD87" s="16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6"/>
      <c r="AQ87" s="2"/>
      <c r="AR87" s="16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6"/>
      <c r="BE87" s="2"/>
      <c r="BF87" s="16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6"/>
      <c r="BS87"/>
      <c r="BT87" s="6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3"/>
      <c r="CF87" s="6"/>
      <c r="CG87"/>
      <c r="CH87" s="6"/>
    </row>
    <row r="88" spans="1:86" s="1" customFormat="1" ht="16.2" customHeight="1" x14ac:dyDescent="0.25">
      <c r="A88" s="71" t="s">
        <v>19</v>
      </c>
      <c r="B88" s="26">
        <f>算例!AH88</f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6"/>
      <c r="O88" s="2"/>
      <c r="P88" s="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6"/>
      <c r="AC88" s="2"/>
      <c r="AD88" s="16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16"/>
      <c r="AQ88" s="2"/>
      <c r="AR88" s="16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6"/>
      <c r="BE88" s="2"/>
      <c r="BF88" s="16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6"/>
      <c r="BS88"/>
      <c r="BT88" s="6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3"/>
      <c r="CF88" s="6"/>
      <c r="CG88"/>
      <c r="CH88" s="6"/>
    </row>
    <row r="89" spans="1:86" s="1" customFormat="1" ht="16.2" customHeight="1" x14ac:dyDescent="0.25">
      <c r="A89" s="71" t="s">
        <v>20</v>
      </c>
      <c r="B89" s="26">
        <f>算例!AH89</f>
        <v>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6"/>
      <c r="O89" s="2"/>
      <c r="P89" s="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6"/>
      <c r="AC89" s="2"/>
      <c r="AD89" s="16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16"/>
      <c r="AQ89" s="2"/>
      <c r="AR89" s="16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6"/>
      <c r="BE89" s="2"/>
      <c r="BF89" s="16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6"/>
      <c r="BS89"/>
      <c r="BT89" s="6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3"/>
      <c r="CF89" s="6"/>
      <c r="CG89"/>
      <c r="CH89" s="6"/>
    </row>
    <row r="90" spans="1:86" s="1" customFormat="1" ht="16.2" customHeight="1" x14ac:dyDescent="0.25">
      <c r="A90" s="71" t="s">
        <v>21</v>
      </c>
      <c r="B90" s="26">
        <f>算例!AH90</f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6"/>
      <c r="O90" s="2"/>
      <c r="P90" s="1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6"/>
      <c r="AC90" s="2"/>
      <c r="AD90" s="16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16"/>
      <c r="AQ90" s="2"/>
      <c r="AR90" s="16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6"/>
      <c r="BE90" s="2"/>
      <c r="BF90" s="16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6"/>
      <c r="BS90"/>
      <c r="BT90" s="6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3"/>
      <c r="CF90" s="6"/>
      <c r="CG90"/>
      <c r="CH90" s="6"/>
    </row>
    <row r="91" spans="1:86" s="1" customFormat="1" ht="16.2" customHeight="1" x14ac:dyDescent="0.25">
      <c r="A91" s="71" t="s">
        <v>22</v>
      </c>
      <c r="B91" s="26">
        <f>算例!AH91</f>
        <v>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6"/>
      <c r="O91" s="2"/>
      <c r="P91" s="1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6"/>
      <c r="AC91" s="2"/>
      <c r="AD91" s="16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6"/>
      <c r="AQ91" s="2"/>
      <c r="AR91" s="16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6"/>
      <c r="BE91" s="2"/>
      <c r="BF91" s="16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6"/>
      <c r="BS91"/>
      <c r="BT91" s="6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3"/>
      <c r="CF91" s="6"/>
      <c r="CG91"/>
      <c r="CH91" s="6"/>
    </row>
    <row r="92" spans="1:86" s="1" customFormat="1" ht="16.2" customHeight="1" x14ac:dyDescent="0.25">
      <c r="A92" s="72"/>
      <c r="B92" s="26">
        <f>算例!AH92</f>
        <v>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6"/>
      <c r="O92" s="2"/>
      <c r="P92" s="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6"/>
      <c r="AC92" s="2"/>
      <c r="AD92" s="16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16"/>
      <c r="AQ92" s="2"/>
      <c r="AR92" s="16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6"/>
      <c r="BE92" s="2"/>
      <c r="BF92" s="16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15"/>
      <c r="BT92" s="15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5"/>
      <c r="CH92" s="15"/>
    </row>
    <row r="93" spans="1:86" s="1" customFormat="1" ht="16.2" customHeight="1" x14ac:dyDescent="0.25">
      <c r="A93" s="73" t="s">
        <v>137</v>
      </c>
      <c r="B93" s="26">
        <f>算例!AH93</f>
        <v>0</v>
      </c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2"/>
      <c r="N93" s="2"/>
      <c r="O93" s="2"/>
      <c r="P93" s="2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2"/>
      <c r="AB93" s="2"/>
      <c r="AC93" s="2"/>
      <c r="AD93" s="2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2"/>
      <c r="AP93" s="2"/>
      <c r="AQ93" s="2"/>
      <c r="AR93" s="2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2"/>
      <c r="BD93" s="2"/>
      <c r="BE93" s="2"/>
      <c r="BF93" s="2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2"/>
      <c r="BR93"/>
      <c r="BS93"/>
      <c r="BT93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5"/>
      <c r="CF93"/>
      <c r="CG93"/>
      <c r="CH93"/>
    </row>
    <row r="94" spans="1:86" s="1" customFormat="1" ht="16.2" customHeight="1" x14ac:dyDescent="0.25">
      <c r="A94" s="71" t="s">
        <v>1</v>
      </c>
      <c r="B94" s="26" t="str">
        <f>算例!AH94</f>
        <v>得分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6"/>
      <c r="O94" s="2"/>
      <c r="P94" s="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6"/>
      <c r="AC94" s="2"/>
      <c r="AD94" s="16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16"/>
      <c r="AQ94" s="2"/>
      <c r="AR94" s="16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6"/>
      <c r="BE94" s="2"/>
      <c r="BF94" s="16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6"/>
      <c r="BS94"/>
      <c r="BT94" s="6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3"/>
      <c r="CF94" s="6"/>
      <c r="CG94"/>
      <c r="CH94" s="6"/>
    </row>
    <row r="95" spans="1:86" s="1" customFormat="1" ht="16.2" customHeight="1" x14ac:dyDescent="0.25">
      <c r="A95" s="71" t="s">
        <v>3</v>
      </c>
      <c r="B95" s="26">
        <f>算例!AH95</f>
        <v>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6"/>
      <c r="O95" s="2"/>
      <c r="P95" s="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6"/>
      <c r="AC95" s="2"/>
      <c r="AD95" s="16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6"/>
      <c r="AQ95" s="2"/>
      <c r="AR95" s="16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6"/>
      <c r="BE95" s="2"/>
      <c r="BF95" s="16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6"/>
      <c r="BS95"/>
      <c r="BT95" s="6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3"/>
      <c r="CF95" s="6"/>
      <c r="CG95"/>
      <c r="CH95" s="6"/>
    </row>
    <row r="96" spans="1:86" s="1" customFormat="1" ht="16.2" customHeight="1" x14ac:dyDescent="0.25">
      <c r="A96" s="71" t="s">
        <v>4</v>
      </c>
      <c r="B96" s="26">
        <f>算例!AH96</f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6"/>
      <c r="O96" s="2"/>
      <c r="P96" s="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6"/>
      <c r="AC96" s="2"/>
      <c r="AD96" s="16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16"/>
      <c r="AQ96" s="2"/>
      <c r="AR96" s="16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6"/>
      <c r="BE96" s="2"/>
      <c r="BF96" s="16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6"/>
      <c r="BS96"/>
      <c r="BT96" s="6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3"/>
      <c r="CF96" s="6"/>
      <c r="CG96"/>
      <c r="CH96" s="6"/>
    </row>
    <row r="97" spans="1:86" s="1" customFormat="1" ht="16.2" customHeight="1" x14ac:dyDescent="0.25">
      <c r="A97" s="71" t="s">
        <v>5</v>
      </c>
      <c r="B97" s="26">
        <f>算例!AH97</f>
        <v>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6"/>
      <c r="O97" s="2"/>
      <c r="P97" s="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6"/>
      <c r="AC97" s="2"/>
      <c r="AD97" s="16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16"/>
      <c r="AQ97" s="2"/>
      <c r="AR97" s="16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6"/>
      <c r="BE97" s="2"/>
      <c r="BF97" s="16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6"/>
      <c r="BS97"/>
      <c r="BT97" s="6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3"/>
      <c r="CF97" s="6"/>
      <c r="CG97"/>
      <c r="CH97" s="6"/>
    </row>
    <row r="98" spans="1:86" s="1" customFormat="1" ht="16.2" customHeight="1" x14ac:dyDescent="0.25">
      <c r="A98" s="71" t="s">
        <v>6</v>
      </c>
      <c r="B98" s="26">
        <f>算例!AH98</f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6"/>
      <c r="O98" s="2"/>
      <c r="P98" s="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6"/>
      <c r="AC98" s="2"/>
      <c r="AD98" s="16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6"/>
      <c r="AQ98" s="2"/>
      <c r="AR98" s="16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6"/>
      <c r="BE98" s="2"/>
      <c r="BF98" s="16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6"/>
      <c r="BS98"/>
      <c r="BT98" s="6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3"/>
      <c r="CF98" s="6"/>
      <c r="CG98"/>
      <c r="CH98" s="6"/>
    </row>
    <row r="99" spans="1:86" s="1" customFormat="1" ht="16.2" customHeight="1" x14ac:dyDescent="0.25">
      <c r="A99" s="71" t="s">
        <v>7</v>
      </c>
      <c r="B99" s="26">
        <f>算例!AH99</f>
        <v>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6"/>
      <c r="O99" s="2"/>
      <c r="P99" s="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6"/>
      <c r="AC99" s="2"/>
      <c r="AD99" s="16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6"/>
      <c r="AQ99" s="2"/>
      <c r="AR99" s="16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6"/>
      <c r="BE99" s="2"/>
      <c r="BF99" s="16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6"/>
      <c r="BS99"/>
      <c r="BT99" s="6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3"/>
      <c r="CF99" s="6"/>
      <c r="CG99"/>
      <c r="CH99" s="6"/>
    </row>
    <row r="100" spans="1:86" s="1" customFormat="1" ht="16.2" customHeight="1" x14ac:dyDescent="0.25">
      <c r="A100" s="71" t="s">
        <v>8</v>
      </c>
      <c r="B100" s="26">
        <f>算例!AH100</f>
        <v>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6"/>
      <c r="O100" s="2"/>
      <c r="P100" s="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6"/>
      <c r="AC100" s="2"/>
      <c r="AD100" s="16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16"/>
      <c r="AQ100" s="2"/>
      <c r="AR100" s="16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6"/>
      <c r="BE100" s="2"/>
      <c r="BF100" s="16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6"/>
      <c r="BS100"/>
      <c r="BT100" s="6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3"/>
      <c r="CF100" s="6"/>
      <c r="CG100"/>
      <c r="CH100" s="6"/>
    </row>
    <row r="101" spans="1:86" s="1" customFormat="1" ht="16.2" customHeight="1" x14ac:dyDescent="0.25">
      <c r="A101" s="71" t="s">
        <v>9</v>
      </c>
      <c r="B101" s="26">
        <f>算例!AH101</f>
        <v>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6"/>
      <c r="O101" s="2"/>
      <c r="P101" s="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6"/>
      <c r="AC101" s="2"/>
      <c r="AD101" s="16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16"/>
      <c r="AQ101" s="2"/>
      <c r="AR101" s="16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6"/>
      <c r="BE101" s="2"/>
      <c r="BF101" s="16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6"/>
      <c r="BS101"/>
      <c r="BT101" s="6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3"/>
      <c r="CF101" s="6"/>
      <c r="CG101"/>
      <c r="CH101" s="6"/>
    </row>
    <row r="102" spans="1:86" s="1" customFormat="1" ht="16.2" customHeight="1" x14ac:dyDescent="0.25">
      <c r="A102" s="71" t="s">
        <v>10</v>
      </c>
      <c r="B102" s="26">
        <f>算例!AH102</f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6"/>
      <c r="O102" s="2"/>
      <c r="P102" s="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6"/>
      <c r="AC102" s="2"/>
      <c r="AD102" s="16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16"/>
      <c r="AQ102" s="2"/>
      <c r="AR102" s="16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6"/>
      <c r="BE102" s="2"/>
      <c r="BF102" s="16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6"/>
      <c r="BS102"/>
      <c r="BT102" s="6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3"/>
      <c r="CF102" s="6"/>
      <c r="CG102"/>
      <c r="CH102" s="6"/>
    </row>
    <row r="103" spans="1:86" s="1" customFormat="1" ht="16.2" customHeight="1" x14ac:dyDescent="0.25">
      <c r="A103" s="71" t="s">
        <v>11</v>
      </c>
      <c r="B103" s="26">
        <f>算例!AH103</f>
        <v>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6"/>
      <c r="O103" s="2"/>
      <c r="P103" s="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6"/>
      <c r="AC103" s="2"/>
      <c r="AD103" s="16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6"/>
      <c r="AQ103" s="2"/>
      <c r="AR103" s="16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6"/>
      <c r="BE103" s="2"/>
      <c r="BF103" s="16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6"/>
      <c r="BS103"/>
      <c r="BT103" s="6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3"/>
      <c r="CF103" s="6"/>
      <c r="CG103"/>
      <c r="CH103" s="6"/>
    </row>
    <row r="104" spans="1:86" s="1" customFormat="1" ht="16.2" customHeight="1" x14ac:dyDescent="0.25">
      <c r="A104" s="71" t="s">
        <v>12</v>
      </c>
      <c r="B104" s="26">
        <f>算例!AH104</f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6"/>
      <c r="O104" s="2"/>
      <c r="P104" s="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6"/>
      <c r="AC104" s="2"/>
      <c r="AD104" s="16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6"/>
      <c r="AQ104" s="2"/>
      <c r="AR104" s="16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6"/>
      <c r="BE104" s="2"/>
      <c r="BF104" s="16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6"/>
      <c r="BS104"/>
      <c r="BT104" s="6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3"/>
      <c r="CF104" s="6"/>
      <c r="CG104"/>
      <c r="CH104" s="6"/>
    </row>
    <row r="105" spans="1:86" s="1" customFormat="1" ht="16.2" customHeight="1" x14ac:dyDescent="0.25">
      <c r="A105" s="71" t="s">
        <v>13</v>
      </c>
      <c r="B105" s="26">
        <f>算例!AH105</f>
        <v>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6"/>
      <c r="O105" s="2"/>
      <c r="P105" s="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6"/>
      <c r="AC105" s="2"/>
      <c r="AD105" s="16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6"/>
      <c r="AQ105" s="2"/>
      <c r="AR105" s="16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6"/>
      <c r="BE105" s="2"/>
      <c r="BF105" s="16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6"/>
      <c r="BS105"/>
      <c r="BT105" s="6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3"/>
      <c r="CF105" s="6"/>
      <c r="CG105"/>
      <c r="CH105" s="6"/>
    </row>
    <row r="106" spans="1:86" s="1" customFormat="1" ht="16.2" customHeight="1" x14ac:dyDescent="0.25">
      <c r="A106" s="71" t="s">
        <v>14</v>
      </c>
      <c r="B106" s="26">
        <f>算例!AH106</f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6"/>
      <c r="O106" s="2"/>
      <c r="P106" s="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6"/>
      <c r="AC106" s="2"/>
      <c r="AD106" s="16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6"/>
      <c r="AQ106" s="2"/>
      <c r="AR106" s="16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6"/>
      <c r="BE106" s="2"/>
      <c r="BF106" s="16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6"/>
      <c r="BS106"/>
      <c r="BT106" s="6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3"/>
      <c r="CF106" s="6"/>
      <c r="CG106"/>
      <c r="CH106" s="6"/>
    </row>
    <row r="107" spans="1:86" s="1" customFormat="1" ht="16.2" customHeight="1" x14ac:dyDescent="0.25">
      <c r="A107" s="71" t="s">
        <v>15</v>
      </c>
      <c r="B107" s="26">
        <f>算例!AH107</f>
        <v>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6"/>
      <c r="O107" s="2"/>
      <c r="P107" s="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6"/>
      <c r="AC107" s="2"/>
      <c r="AD107" s="16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6"/>
      <c r="AQ107" s="2"/>
      <c r="AR107" s="16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6"/>
      <c r="BE107" s="2"/>
      <c r="BF107" s="16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6"/>
      <c r="BS107"/>
      <c r="BT107" s="6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3"/>
      <c r="CF107" s="6"/>
      <c r="CG107"/>
      <c r="CH107" s="6"/>
    </row>
    <row r="108" spans="1:86" s="1" customFormat="1" ht="16.2" customHeight="1" x14ac:dyDescent="0.25">
      <c r="A108" s="71" t="s">
        <v>16</v>
      </c>
      <c r="B108" s="26">
        <f>算例!AH108</f>
        <v>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6"/>
      <c r="O108" s="2"/>
      <c r="P108" s="1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6"/>
      <c r="AC108" s="2"/>
      <c r="AD108" s="16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6"/>
      <c r="AQ108" s="2"/>
      <c r="AR108" s="16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6"/>
      <c r="BE108" s="2"/>
      <c r="BF108" s="16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6"/>
      <c r="BS108"/>
      <c r="BT108" s="6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3"/>
      <c r="CF108" s="6"/>
      <c r="CG108"/>
      <c r="CH108" s="6"/>
    </row>
    <row r="109" spans="1:86" s="1" customFormat="1" ht="16.2" customHeight="1" x14ac:dyDescent="0.25">
      <c r="A109" s="71" t="s">
        <v>17</v>
      </c>
      <c r="B109" s="26">
        <f>算例!AH109</f>
        <v>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6"/>
      <c r="O109" s="2"/>
      <c r="P109" s="1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6"/>
      <c r="AC109" s="2"/>
      <c r="AD109" s="16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6"/>
      <c r="AQ109" s="2"/>
      <c r="AR109" s="16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6"/>
      <c r="BE109" s="2"/>
      <c r="BF109" s="16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6"/>
      <c r="BS109"/>
      <c r="BT109" s="6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3"/>
      <c r="CF109" s="6"/>
      <c r="CG109"/>
      <c r="CH109" s="6"/>
    </row>
    <row r="110" spans="1:86" s="1" customFormat="1" ht="16.2" customHeight="1" x14ac:dyDescent="0.25">
      <c r="A110" s="71" t="s">
        <v>18</v>
      </c>
      <c r="B110" s="26">
        <f>算例!AH110</f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6"/>
      <c r="O110" s="2"/>
      <c r="P110" s="1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6"/>
      <c r="AC110" s="2"/>
      <c r="AD110" s="16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6"/>
      <c r="AQ110" s="2"/>
      <c r="AR110" s="16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6"/>
      <c r="BE110" s="2"/>
      <c r="BF110" s="16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6"/>
      <c r="BS110"/>
      <c r="BT110" s="6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3"/>
      <c r="CF110" s="6"/>
      <c r="CG110"/>
      <c r="CH110" s="6"/>
    </row>
    <row r="111" spans="1:86" s="1" customFormat="1" ht="16.2" customHeight="1" x14ac:dyDescent="0.25">
      <c r="A111" s="71" t="s">
        <v>19</v>
      </c>
      <c r="B111" s="26">
        <f>算例!AH111</f>
        <v>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6"/>
      <c r="O111" s="2"/>
      <c r="P111" s="1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6"/>
      <c r="AC111" s="2"/>
      <c r="AD111" s="16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6"/>
      <c r="AQ111" s="2"/>
      <c r="AR111" s="16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6"/>
      <c r="BE111" s="2"/>
      <c r="BF111" s="16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6"/>
      <c r="BS111"/>
      <c r="BT111" s="6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3"/>
      <c r="CF111" s="6"/>
      <c r="CG111"/>
      <c r="CH111" s="6"/>
    </row>
    <row r="112" spans="1:86" s="1" customFormat="1" ht="16.2" customHeight="1" x14ac:dyDescent="0.25">
      <c r="A112" s="71" t="s">
        <v>20</v>
      </c>
      <c r="B112" s="26">
        <f>算例!AH112</f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6"/>
      <c r="O112" s="2"/>
      <c r="P112" s="1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6"/>
      <c r="AC112" s="2"/>
      <c r="AD112" s="16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6"/>
      <c r="AQ112" s="2"/>
      <c r="AR112" s="16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6"/>
      <c r="BE112" s="2"/>
      <c r="BF112" s="16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6"/>
      <c r="BS112"/>
      <c r="BT112" s="6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3"/>
      <c r="CF112" s="6"/>
      <c r="CG112"/>
      <c r="CH112" s="6"/>
    </row>
    <row r="113" spans="1:86" s="1" customFormat="1" ht="16.2" customHeight="1" x14ac:dyDescent="0.25">
      <c r="A113" s="71" t="s">
        <v>21</v>
      </c>
      <c r="B113" s="26">
        <f>算例!AH113</f>
        <v>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6"/>
      <c r="O113" s="2"/>
      <c r="P113" s="1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6"/>
      <c r="AC113" s="2"/>
      <c r="AD113" s="16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6"/>
      <c r="AQ113" s="2"/>
      <c r="AR113" s="16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6"/>
      <c r="BE113" s="2"/>
      <c r="BF113" s="16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6"/>
      <c r="BS113"/>
      <c r="BT113" s="6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3"/>
      <c r="CF113" s="6"/>
      <c r="CG113"/>
      <c r="CH113" s="6"/>
    </row>
    <row r="114" spans="1:86" s="1" customFormat="1" ht="16.2" customHeight="1" x14ac:dyDescent="0.25">
      <c r="A114" s="71" t="s">
        <v>22</v>
      </c>
      <c r="B114" s="26">
        <f>算例!AH114</f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6"/>
      <c r="O114" s="2"/>
      <c r="P114" s="1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6"/>
      <c r="AC114" s="2"/>
      <c r="AD114" s="16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6"/>
      <c r="AQ114" s="2"/>
      <c r="AR114" s="16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6"/>
      <c r="BE114" s="2"/>
      <c r="BF114" s="16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6"/>
      <c r="BS114"/>
      <c r="BT114" s="6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3"/>
      <c r="CF114" s="6"/>
      <c r="CG114"/>
      <c r="CH114" s="6"/>
    </row>
    <row r="115" spans="1:86" s="1" customFormat="1" ht="16.2" customHeight="1" x14ac:dyDescent="0.25">
      <c r="A115" s="2"/>
      <c r="B115" s="1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6"/>
      <c r="O115" s="2"/>
      <c r="P115" s="1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6"/>
      <c r="AC115" s="2"/>
      <c r="AD115" s="16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16"/>
      <c r="AQ115" s="2"/>
      <c r="AR115" s="16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6"/>
      <c r="BE115" s="2"/>
      <c r="BF115" s="16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15"/>
      <c r="BT115" s="15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5"/>
      <c r="CH115" s="15"/>
    </row>
    <row r="116" spans="1:86" ht="13.2" customHeight="1" x14ac:dyDescent="0.25">
      <c r="A116" s="31" t="s">
        <v>56</v>
      </c>
      <c r="B116" s="32">
        <f>算例!B117</f>
        <v>4</v>
      </c>
      <c r="C116" s="32" t="s">
        <v>55</v>
      </c>
      <c r="D116" s="32">
        <f>算例!D117</f>
        <v>5</v>
      </c>
      <c r="E116" s="32"/>
      <c r="F116" s="32"/>
      <c r="G116" s="3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6" x14ac:dyDescent="0.25">
      <c r="A117" s="13"/>
      <c r="B117" s="13"/>
      <c r="C117" s="13"/>
      <c r="D117" s="13"/>
      <c r="E117" s="13"/>
      <c r="F117" s="13"/>
      <c r="G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6" x14ac:dyDescent="0.25">
      <c r="A118" s="14"/>
      <c r="B118" s="14"/>
      <c r="C118" s="14"/>
      <c r="D118" s="14"/>
      <c r="E118" s="14"/>
      <c r="F118" s="14"/>
      <c r="G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20" spans="1:86" x14ac:dyDescent="0.25">
      <c r="A120" s="161" t="s">
        <v>145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3"/>
    </row>
    <row r="121" spans="1:86" x14ac:dyDescent="0.25">
      <c r="A121" s="17"/>
      <c r="B121" s="72" t="s">
        <v>3</v>
      </c>
      <c r="C121" s="72" t="s">
        <v>4</v>
      </c>
      <c r="D121" s="72" t="s">
        <v>5</v>
      </c>
      <c r="E121" s="72" t="s">
        <v>6</v>
      </c>
      <c r="F121" s="72" t="s">
        <v>7</v>
      </c>
      <c r="G121" s="72" t="s">
        <v>8</v>
      </c>
      <c r="H121" s="72" t="s">
        <v>9</v>
      </c>
      <c r="I121" s="72" t="s">
        <v>10</v>
      </c>
      <c r="J121" s="72" t="s">
        <v>11</v>
      </c>
      <c r="K121" s="72" t="s">
        <v>12</v>
      </c>
      <c r="L121" s="72" t="s">
        <v>13</v>
      </c>
      <c r="M121" s="72" t="s">
        <v>14</v>
      </c>
      <c r="N121" s="72" t="s">
        <v>15</v>
      </c>
      <c r="O121" s="72" t="s">
        <v>16</v>
      </c>
      <c r="P121" s="72" t="s">
        <v>17</v>
      </c>
      <c r="Q121" s="72" t="s">
        <v>18</v>
      </c>
      <c r="R121" s="72" t="s">
        <v>19</v>
      </c>
      <c r="S121" s="72" t="s">
        <v>20</v>
      </c>
      <c r="T121" s="72" t="s">
        <v>21</v>
      </c>
      <c r="U121" s="18" t="s">
        <v>22</v>
      </c>
    </row>
    <row r="122" spans="1:86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</v>
      </c>
      <c r="D122" s="19">
        <f>(ABS($B$5-B3)+ABS($B$28-B26)+ABS($B$51-B49)+ABS($B$74-B72)+ABS($B$97-B95))/$D$116</f>
        <v>0</v>
      </c>
      <c r="E122" s="19">
        <f>(ABS($B$6-B3)+ABS($B$29-B26)+ABS($B$52-B49)+ABS($B$75-B72)+ABS($B$98-B95))/$D$116</f>
        <v>0</v>
      </c>
      <c r="F122" s="19">
        <f>(ABS($B$7-B3)+ABS($B$30-B26)+ABS($B$53-B49)+ABS($B$76-B72)+ABS($B$99-B95))/$D$116</f>
        <v>0</v>
      </c>
      <c r="G122" s="19">
        <f>(ABS($B$8-B3)+ABS($B$31-B26)+ABS($B$54-B49)+ABS($B$77-B72)+ABS($B$100-B95))/$D$116</f>
        <v>0</v>
      </c>
      <c r="H122" s="19">
        <f t="shared" ref="H122:H127" si="2">(ABS($B$9-B3)+ABS($B$32-B26)+ABS($B$55-B49)+ABS($B$78-B72)+ABS($B$101-B95))/$D$116</f>
        <v>0</v>
      </c>
      <c r="I122" s="19">
        <f t="shared" ref="I122:I130" si="3">(ABS($B$10-B3)+ABS($B$33-B26)+ABS($B$56-B49)+ABS($B$79-B72)+ABS($B$102-B95))/$D$116</f>
        <v>0</v>
      </c>
      <c r="J122" s="19">
        <f t="shared" ref="J122:J129" si="4">(ABS($B$11-B3)+ABS($B$34-B26)+ABS($B$57-B49)+ABS($B$80-B72)+ABS($B$103-B95))/$D$116</f>
        <v>0</v>
      </c>
      <c r="K122" s="19">
        <f t="shared" ref="K122:K130" si="5">(ABS($B$12-B3)+ABS($B$35-B26)+ABS($B$58-B49)+ABS($B$81-B72)+ABS($B$104-B95))/$D$116</f>
        <v>0</v>
      </c>
      <c r="L122" s="19">
        <f t="shared" ref="L122:L131" si="6">(ABS($B$13-B3)+ABS($B$36-B26)+ABS($B$59-B49)+ABS($B$82-B72)+ABS($B$105-B95))/$D$116</f>
        <v>0</v>
      </c>
      <c r="M122" s="19">
        <f t="shared" ref="M122:M132" si="7">(ABS($B$14-B3)+ABS($B$37-B26)+ABS($B$60-B49)+ABS($B$83-B72)+ABS($B$106-B95))/$D$116</f>
        <v>0</v>
      </c>
      <c r="N122" s="19">
        <f t="shared" ref="N122:N133" si="8">(ABS($B$15-B3)+ABS($B$38-B26)+ABS($B$61-B49)+ABS($B$84-B72)+ABS($B$107-B95))/$D$116</f>
        <v>0</v>
      </c>
      <c r="O122" s="19">
        <f t="shared" ref="O122:O135" si="9">(ABS($B$16-B3)+ABS($B$39-B26)+ABS($B$62-B49)+ABS($B$85-B72)+ABS($B$108-B95))/$D$116</f>
        <v>0</v>
      </c>
      <c r="P122" s="19">
        <f t="shared" ref="P122:P135" si="10">(ABS($B$17-B3)+ABS($B$40-B26)+ABS($B$63-B49)+ABS($B$86-B72)+ABS($B$109-B95))/$D$116</f>
        <v>0</v>
      </c>
      <c r="Q122" s="19">
        <f t="shared" ref="Q122:Q136" si="11">(ABS($B$18-B3)+ABS($B$41-B26)+ABS($B$64-B49)+ABS($B$87-B72)+ABS($B$110-B95))/$D$116</f>
        <v>0</v>
      </c>
      <c r="R122" s="19">
        <f t="shared" ref="R122:R137" si="12">(ABS($B$19-B3)+ABS($B$42-B26)+ABS($B$65-B49)+ABS($B$88-B72)+ABS($B$111-B95))/$D$116</f>
        <v>0</v>
      </c>
      <c r="S122" s="19">
        <f t="shared" ref="S122:S138" si="13">(ABS($B$20-B3)+ABS($B$43-B26)+ABS($B$66-B49)+ABS($B$89-B72)+ABS($B$112-B95))/$D$116</f>
        <v>0</v>
      </c>
      <c r="T122" s="19">
        <f t="shared" ref="T122:T139" si="14">(ABS($B$21-B3)+ABS($B$44-B26)+ABS($B$67-B49)+ABS($B$90-B72)+ABS($B$113-B95))/$D$116</f>
        <v>0</v>
      </c>
      <c r="U122" s="21">
        <f t="shared" ref="U122:U140" si="15">(ABS($B$22-B3)+ABS($B$45-B26)+ABS($B$68-B49)+ABS($B$91-B72)+ABS($B$114-B95))/$D$116</f>
        <v>0</v>
      </c>
    </row>
    <row r="123" spans="1:86" x14ac:dyDescent="0.25">
      <c r="A123" s="17" t="s">
        <v>4</v>
      </c>
      <c r="B123" s="19">
        <f t="shared" si="0"/>
        <v>0</v>
      </c>
      <c r="C123" s="20">
        <f t="shared" si="1"/>
        <v>0</v>
      </c>
      <c r="D123" s="19">
        <f>(ABS($B$5-B4)+ABS($B$28-B27)+ABS($B$51-B50)+ABS($B$74-B73)+ABS($B$97-B96))/$D$116</f>
        <v>0</v>
      </c>
      <c r="E123" s="19">
        <f>(ABS($B$6-B4)+ABS($B$29-B27)+ABS($B$52-B50)+ABS($B$75-B73)+ABS($B$98-B96))/$D$116</f>
        <v>0</v>
      </c>
      <c r="F123" s="19">
        <f>(ABS($B$7-B4)+ABS($B$30-B27)+ABS($B$53-B50)+ABS($B$76-B73)+ABS($B$99-B96))/$D$116</f>
        <v>0</v>
      </c>
      <c r="G123" s="19">
        <f>(ABS($B$8-B4)+ABS($B$31-B27)+ABS($B$54-B50)+ABS($B$77-B73)+ABS($B$100-B96))/$D$116</f>
        <v>0</v>
      </c>
      <c r="H123" s="19">
        <f t="shared" si="2"/>
        <v>0</v>
      </c>
      <c r="I123" s="19">
        <f t="shared" si="3"/>
        <v>0</v>
      </c>
      <c r="J123" s="19">
        <f t="shared" si="4"/>
        <v>0</v>
      </c>
      <c r="K123" s="19">
        <f t="shared" si="5"/>
        <v>0</v>
      </c>
      <c r="L123" s="19">
        <f t="shared" si="6"/>
        <v>0</v>
      </c>
      <c r="M123" s="19">
        <f t="shared" si="7"/>
        <v>0</v>
      </c>
      <c r="N123" s="19">
        <f t="shared" si="8"/>
        <v>0</v>
      </c>
      <c r="O123" s="19">
        <f t="shared" si="9"/>
        <v>0</v>
      </c>
      <c r="P123" s="19">
        <f t="shared" si="10"/>
        <v>0</v>
      </c>
      <c r="Q123" s="19">
        <f t="shared" si="11"/>
        <v>0</v>
      </c>
      <c r="R123" s="19">
        <f t="shared" si="12"/>
        <v>0</v>
      </c>
      <c r="S123" s="19">
        <f t="shared" si="13"/>
        <v>0</v>
      </c>
      <c r="T123" s="19">
        <f t="shared" si="14"/>
        <v>0</v>
      </c>
      <c r="U123" s="21">
        <f t="shared" si="15"/>
        <v>0</v>
      </c>
    </row>
    <row r="124" spans="1:86" x14ac:dyDescent="0.25">
      <c r="A124" s="17" t="s">
        <v>5</v>
      </c>
      <c r="B124" s="19">
        <f t="shared" si="0"/>
        <v>0</v>
      </c>
      <c r="C124" s="20">
        <f t="shared" si="1"/>
        <v>0</v>
      </c>
      <c r="D124" s="19">
        <f t="shared" ref="D124:D141" si="16">(ABS($B$5-B5)+ABS($B$28-B28)+ABS($B$51-B51)+ABS($B$74-B74)+ABS($B$97-B97))/$D$116</f>
        <v>0</v>
      </c>
      <c r="E124" s="19">
        <f>(ABS($B$6-B5)+ABS($B$29-B28)+ABS($B$52-B51)+ABS($B$75-B74)+ABS($B$98-B97))/$D$116</f>
        <v>0</v>
      </c>
      <c r="F124" s="19">
        <f>(ABS($B$7-B5)+ABS($B$30-B28)+ABS($B$53-B51)+ABS($B$76-B74)+ABS($B$99-B97))/$D$116</f>
        <v>0</v>
      </c>
      <c r="G124" s="19">
        <f>(ABS($B$8-B5)+ABS($B$31-B28)+ABS($B$54-B51)+ABS($B$77-B74)+ABS($B$100-B97))/$D$116</f>
        <v>0</v>
      </c>
      <c r="H124" s="19">
        <f t="shared" si="2"/>
        <v>0</v>
      </c>
      <c r="I124" s="19">
        <f t="shared" si="3"/>
        <v>0</v>
      </c>
      <c r="J124" s="19">
        <f t="shared" si="4"/>
        <v>0</v>
      </c>
      <c r="K124" s="19">
        <f t="shared" si="5"/>
        <v>0</v>
      </c>
      <c r="L124" s="19">
        <f t="shared" si="6"/>
        <v>0</v>
      </c>
      <c r="M124" s="19">
        <f t="shared" si="7"/>
        <v>0</v>
      </c>
      <c r="N124" s="19">
        <f t="shared" si="8"/>
        <v>0</v>
      </c>
      <c r="O124" s="19">
        <f t="shared" si="9"/>
        <v>0</v>
      </c>
      <c r="P124" s="19">
        <f t="shared" si="10"/>
        <v>0</v>
      </c>
      <c r="Q124" s="19">
        <f t="shared" si="11"/>
        <v>0</v>
      </c>
      <c r="R124" s="19">
        <f t="shared" si="12"/>
        <v>0</v>
      </c>
      <c r="S124" s="19">
        <f t="shared" si="13"/>
        <v>0</v>
      </c>
      <c r="T124" s="19">
        <f t="shared" si="14"/>
        <v>0</v>
      </c>
      <c r="U124" s="21">
        <f t="shared" si="15"/>
        <v>0</v>
      </c>
    </row>
    <row r="125" spans="1:86" x14ac:dyDescent="0.25">
      <c r="A125" s="17" t="s">
        <v>6</v>
      </c>
      <c r="B125" s="19">
        <f t="shared" si="0"/>
        <v>0</v>
      </c>
      <c r="C125" s="20">
        <f t="shared" si="1"/>
        <v>0</v>
      </c>
      <c r="D125" s="19">
        <f t="shared" si="16"/>
        <v>0</v>
      </c>
      <c r="E125" s="19">
        <f t="shared" ref="E125:E141" si="17">(ABS($B$6-B6)+ABS($B$29-B29)+ABS($B$52-B52)+ABS($B$75-B75)+ABS($B$98-B98))/$D$116</f>
        <v>0</v>
      </c>
      <c r="F125" s="19">
        <f>(ABS($B$7-B6)+ABS($B$30-B29)+ABS($B$53-B52)+ABS($B$76-B75)+ABS($B$99-B98))/$D$116</f>
        <v>0</v>
      </c>
      <c r="G125" s="19">
        <f>(ABS($B$8-B6)+ABS($B$31-B29)+ABS($B$54-B52)+ABS($B$77-B75)+ABS($B$100-B98))/$D$116</f>
        <v>0</v>
      </c>
      <c r="H125" s="19">
        <f t="shared" si="2"/>
        <v>0</v>
      </c>
      <c r="I125" s="19">
        <f t="shared" si="3"/>
        <v>0</v>
      </c>
      <c r="J125" s="19">
        <f t="shared" si="4"/>
        <v>0</v>
      </c>
      <c r="K125" s="19">
        <f t="shared" si="5"/>
        <v>0</v>
      </c>
      <c r="L125" s="19">
        <f t="shared" si="6"/>
        <v>0</v>
      </c>
      <c r="M125" s="19">
        <f t="shared" si="7"/>
        <v>0</v>
      </c>
      <c r="N125" s="19">
        <f t="shared" si="8"/>
        <v>0</v>
      </c>
      <c r="O125" s="19">
        <f t="shared" si="9"/>
        <v>0</v>
      </c>
      <c r="P125" s="19">
        <f t="shared" si="10"/>
        <v>0</v>
      </c>
      <c r="Q125" s="19">
        <f t="shared" si="11"/>
        <v>0</v>
      </c>
      <c r="R125" s="19">
        <f t="shared" si="12"/>
        <v>0</v>
      </c>
      <c r="S125" s="19">
        <f t="shared" si="13"/>
        <v>0</v>
      </c>
      <c r="T125" s="19">
        <f t="shared" si="14"/>
        <v>0</v>
      </c>
      <c r="U125" s="21">
        <f t="shared" si="15"/>
        <v>0</v>
      </c>
    </row>
    <row r="126" spans="1:86" x14ac:dyDescent="0.25">
      <c r="A126" s="17" t="s">
        <v>7</v>
      </c>
      <c r="B126" s="19">
        <f t="shared" si="0"/>
        <v>0</v>
      </c>
      <c r="C126" s="20">
        <f t="shared" si="1"/>
        <v>0</v>
      </c>
      <c r="D126" s="19">
        <f t="shared" si="16"/>
        <v>0</v>
      </c>
      <c r="E126" s="19">
        <f t="shared" si="17"/>
        <v>0</v>
      </c>
      <c r="F126" s="19">
        <f t="shared" ref="F126:F141" si="18">(ABS($B$7-B7)+ABS($B$30-B30)+ABS($B$53-B53)+ABS($B$76-B76)+ABS($B$99-B99))/$D$116</f>
        <v>0</v>
      </c>
      <c r="G126" s="19">
        <f>(ABS($B$8-B7)+ABS($B$31-B30)+ABS($B$54-B53)+ABS($B$77-B76)+ABS($B$100-B99))/$D$116</f>
        <v>0</v>
      </c>
      <c r="H126" s="19">
        <f t="shared" si="2"/>
        <v>0</v>
      </c>
      <c r="I126" s="19">
        <f t="shared" si="3"/>
        <v>0</v>
      </c>
      <c r="J126" s="19">
        <f t="shared" si="4"/>
        <v>0</v>
      </c>
      <c r="K126" s="19">
        <f t="shared" si="5"/>
        <v>0</v>
      </c>
      <c r="L126" s="19">
        <f t="shared" si="6"/>
        <v>0</v>
      </c>
      <c r="M126" s="19">
        <f t="shared" si="7"/>
        <v>0</v>
      </c>
      <c r="N126" s="19">
        <f t="shared" si="8"/>
        <v>0</v>
      </c>
      <c r="O126" s="19">
        <f t="shared" si="9"/>
        <v>0</v>
      </c>
      <c r="P126" s="19">
        <f t="shared" si="10"/>
        <v>0</v>
      </c>
      <c r="Q126" s="19">
        <f t="shared" si="11"/>
        <v>0</v>
      </c>
      <c r="R126" s="19">
        <f t="shared" si="12"/>
        <v>0</v>
      </c>
      <c r="S126" s="19">
        <f t="shared" si="13"/>
        <v>0</v>
      </c>
      <c r="T126" s="19">
        <f t="shared" si="14"/>
        <v>0</v>
      </c>
      <c r="U126" s="21">
        <f t="shared" si="15"/>
        <v>0</v>
      </c>
    </row>
    <row r="127" spans="1:86" x14ac:dyDescent="0.25">
      <c r="A127" s="17" t="s">
        <v>8</v>
      </c>
      <c r="B127" s="19">
        <f t="shared" si="0"/>
        <v>0</v>
      </c>
      <c r="C127" s="20">
        <f t="shared" si="1"/>
        <v>0</v>
      </c>
      <c r="D127" s="19">
        <f t="shared" si="16"/>
        <v>0</v>
      </c>
      <c r="E127" s="19">
        <f t="shared" si="17"/>
        <v>0</v>
      </c>
      <c r="F127" s="19">
        <f t="shared" si="18"/>
        <v>0</v>
      </c>
      <c r="G127" s="19">
        <f t="shared" ref="G127:G141" si="19">(ABS($B$8-B8)+ABS($B$31-B31)+ABS($B$54-B54)+ABS($B$77-B77)+ABS($B$100-B100))/$D$116</f>
        <v>0</v>
      </c>
      <c r="H127" s="19">
        <f t="shared" si="2"/>
        <v>0</v>
      </c>
      <c r="I127" s="19">
        <f t="shared" si="3"/>
        <v>0</v>
      </c>
      <c r="J127" s="19">
        <f t="shared" si="4"/>
        <v>0</v>
      </c>
      <c r="K127" s="19">
        <f t="shared" si="5"/>
        <v>0</v>
      </c>
      <c r="L127" s="19">
        <f t="shared" si="6"/>
        <v>0</v>
      </c>
      <c r="M127" s="19">
        <f t="shared" si="7"/>
        <v>0</v>
      </c>
      <c r="N127" s="19">
        <f t="shared" si="8"/>
        <v>0</v>
      </c>
      <c r="O127" s="19">
        <f t="shared" si="9"/>
        <v>0</v>
      </c>
      <c r="P127" s="19">
        <f t="shared" si="10"/>
        <v>0</v>
      </c>
      <c r="Q127" s="19">
        <f t="shared" si="11"/>
        <v>0</v>
      </c>
      <c r="R127" s="19">
        <f t="shared" si="12"/>
        <v>0</v>
      </c>
      <c r="S127" s="19">
        <f t="shared" si="13"/>
        <v>0</v>
      </c>
      <c r="T127" s="19">
        <f t="shared" si="14"/>
        <v>0</v>
      </c>
      <c r="U127" s="21">
        <f t="shared" si="15"/>
        <v>0</v>
      </c>
    </row>
    <row r="128" spans="1:86" x14ac:dyDescent="0.25">
      <c r="A128" s="17" t="s">
        <v>9</v>
      </c>
      <c r="B128" s="19">
        <f t="shared" si="0"/>
        <v>0</v>
      </c>
      <c r="C128" s="20">
        <f t="shared" si="1"/>
        <v>0</v>
      </c>
      <c r="D128" s="19">
        <f t="shared" si="16"/>
        <v>0</v>
      </c>
      <c r="E128" s="19">
        <f t="shared" si="17"/>
        <v>0</v>
      </c>
      <c r="F128" s="19">
        <f t="shared" si="18"/>
        <v>0</v>
      </c>
      <c r="G128" s="19">
        <f t="shared" si="19"/>
        <v>0</v>
      </c>
      <c r="H128" s="19">
        <f t="shared" ref="H128:H141" si="20">(ABS($B$9-B9)+ABS($B$32-B32)+ABS($B$55-B55)+ABS($B$78-B78)+ABS($B$101-B101))/$D$116</f>
        <v>0</v>
      </c>
      <c r="I128" s="19">
        <f t="shared" si="3"/>
        <v>0</v>
      </c>
      <c r="J128" s="19">
        <f t="shared" si="4"/>
        <v>0</v>
      </c>
      <c r="K128" s="19">
        <f t="shared" si="5"/>
        <v>0</v>
      </c>
      <c r="L128" s="19">
        <f t="shared" si="6"/>
        <v>0</v>
      </c>
      <c r="M128" s="19">
        <f t="shared" si="7"/>
        <v>0</v>
      </c>
      <c r="N128" s="19">
        <f t="shared" si="8"/>
        <v>0</v>
      </c>
      <c r="O128" s="19">
        <f t="shared" si="9"/>
        <v>0</v>
      </c>
      <c r="P128" s="19">
        <f t="shared" si="10"/>
        <v>0</v>
      </c>
      <c r="Q128" s="19">
        <f t="shared" si="11"/>
        <v>0</v>
      </c>
      <c r="R128" s="19">
        <f t="shared" si="12"/>
        <v>0</v>
      </c>
      <c r="S128" s="19">
        <f t="shared" si="13"/>
        <v>0</v>
      </c>
      <c r="T128" s="19">
        <f t="shared" si="14"/>
        <v>0</v>
      </c>
      <c r="U128" s="21">
        <f t="shared" si="15"/>
        <v>0</v>
      </c>
    </row>
    <row r="129" spans="1:21" x14ac:dyDescent="0.25">
      <c r="A129" s="17" t="s">
        <v>10</v>
      </c>
      <c r="B129" s="19">
        <f t="shared" si="0"/>
        <v>0</v>
      </c>
      <c r="C129" s="20">
        <f t="shared" si="1"/>
        <v>0</v>
      </c>
      <c r="D129" s="19">
        <f t="shared" si="16"/>
        <v>0</v>
      </c>
      <c r="E129" s="19">
        <f t="shared" si="17"/>
        <v>0</v>
      </c>
      <c r="F129" s="19">
        <f t="shared" si="18"/>
        <v>0</v>
      </c>
      <c r="G129" s="19">
        <f t="shared" si="19"/>
        <v>0</v>
      </c>
      <c r="H129" s="19">
        <f t="shared" si="20"/>
        <v>0</v>
      </c>
      <c r="I129" s="19">
        <f t="shared" si="3"/>
        <v>0</v>
      </c>
      <c r="J129" s="19">
        <f t="shared" si="4"/>
        <v>0</v>
      </c>
      <c r="K129" s="19">
        <f t="shared" si="5"/>
        <v>0</v>
      </c>
      <c r="L129" s="19">
        <f t="shared" si="6"/>
        <v>0</v>
      </c>
      <c r="M129" s="19">
        <f t="shared" si="7"/>
        <v>0</v>
      </c>
      <c r="N129" s="19">
        <f t="shared" si="8"/>
        <v>0</v>
      </c>
      <c r="O129" s="19">
        <f t="shared" si="9"/>
        <v>0</v>
      </c>
      <c r="P129" s="19">
        <f t="shared" si="10"/>
        <v>0</v>
      </c>
      <c r="Q129" s="19">
        <f t="shared" si="11"/>
        <v>0</v>
      </c>
      <c r="R129" s="19">
        <f t="shared" si="12"/>
        <v>0</v>
      </c>
      <c r="S129" s="19">
        <f t="shared" si="13"/>
        <v>0</v>
      </c>
      <c r="T129" s="19">
        <f t="shared" si="14"/>
        <v>0</v>
      </c>
      <c r="U129" s="21">
        <f t="shared" si="15"/>
        <v>0</v>
      </c>
    </row>
    <row r="130" spans="1:21" x14ac:dyDescent="0.25">
      <c r="A130" s="17" t="s">
        <v>11</v>
      </c>
      <c r="B130" s="19">
        <f t="shared" si="0"/>
        <v>0</v>
      </c>
      <c r="C130" s="20">
        <f t="shared" si="1"/>
        <v>0</v>
      </c>
      <c r="D130" s="19">
        <f t="shared" si="16"/>
        <v>0</v>
      </c>
      <c r="E130" s="19">
        <f t="shared" si="17"/>
        <v>0</v>
      </c>
      <c r="F130" s="19">
        <f t="shared" si="18"/>
        <v>0</v>
      </c>
      <c r="G130" s="19">
        <f t="shared" si="19"/>
        <v>0</v>
      </c>
      <c r="H130" s="19">
        <f t="shared" si="20"/>
        <v>0</v>
      </c>
      <c r="I130" s="19">
        <f t="shared" si="3"/>
        <v>0</v>
      </c>
      <c r="J130" s="19">
        <f t="shared" ref="J130:J141" si="21">(ABS($B$11-B11)+ABS($B$34-B34)+ABS($B$57-B57)+ABS($B$80-B80)+ABS($B$103-B103))/$D$116</f>
        <v>0</v>
      </c>
      <c r="K130" s="19">
        <f t="shared" si="5"/>
        <v>0</v>
      </c>
      <c r="L130" s="19">
        <f t="shared" si="6"/>
        <v>0</v>
      </c>
      <c r="M130" s="19">
        <f t="shared" si="7"/>
        <v>0</v>
      </c>
      <c r="N130" s="19">
        <f t="shared" si="8"/>
        <v>0</v>
      </c>
      <c r="O130" s="19">
        <f t="shared" si="9"/>
        <v>0</v>
      </c>
      <c r="P130" s="19">
        <f t="shared" si="10"/>
        <v>0</v>
      </c>
      <c r="Q130" s="19">
        <f t="shared" si="11"/>
        <v>0</v>
      </c>
      <c r="R130" s="19">
        <f t="shared" si="12"/>
        <v>0</v>
      </c>
      <c r="S130" s="19">
        <f t="shared" si="13"/>
        <v>0</v>
      </c>
      <c r="T130" s="19">
        <f t="shared" si="14"/>
        <v>0</v>
      </c>
      <c r="U130" s="21">
        <f t="shared" si="15"/>
        <v>0</v>
      </c>
    </row>
    <row r="131" spans="1:21" x14ac:dyDescent="0.25">
      <c r="A131" s="17" t="s">
        <v>12</v>
      </c>
      <c r="B131" s="19">
        <f t="shared" si="0"/>
        <v>0</v>
      </c>
      <c r="C131" s="20">
        <f t="shared" si="1"/>
        <v>0</v>
      </c>
      <c r="D131" s="19">
        <f t="shared" si="16"/>
        <v>0</v>
      </c>
      <c r="E131" s="19">
        <f t="shared" si="17"/>
        <v>0</v>
      </c>
      <c r="F131" s="19">
        <f t="shared" si="18"/>
        <v>0</v>
      </c>
      <c r="G131" s="19">
        <f t="shared" si="19"/>
        <v>0</v>
      </c>
      <c r="H131" s="19">
        <f t="shared" si="20"/>
        <v>0</v>
      </c>
      <c r="I131" s="19">
        <f>(ABS($B$10-B12)+ABS($B$33-B35)+ABS($B$56-B58)+ABS($B$79-B81)+ABS($B$102-B104))/$D$116</f>
        <v>0</v>
      </c>
      <c r="J131" s="19">
        <f t="shared" si="21"/>
        <v>0</v>
      </c>
      <c r="K131" s="19">
        <f t="shared" ref="K131:K141" si="22">(ABS($B$12-B12)+ABS($B$35-B35)+ABS($B$58-B58)+ABS($B$81-B81)+ABS($B$104-B104))/$D$116</f>
        <v>0</v>
      </c>
      <c r="L131" s="19">
        <f t="shared" si="6"/>
        <v>0</v>
      </c>
      <c r="M131" s="19">
        <f t="shared" si="7"/>
        <v>0</v>
      </c>
      <c r="N131" s="19">
        <f t="shared" si="8"/>
        <v>0</v>
      </c>
      <c r="O131" s="19">
        <f t="shared" si="9"/>
        <v>0</v>
      </c>
      <c r="P131" s="19">
        <f t="shared" si="10"/>
        <v>0</v>
      </c>
      <c r="Q131" s="19">
        <f t="shared" si="11"/>
        <v>0</v>
      </c>
      <c r="R131" s="19">
        <f t="shared" si="12"/>
        <v>0</v>
      </c>
      <c r="S131" s="19">
        <f t="shared" si="13"/>
        <v>0</v>
      </c>
      <c r="T131" s="19">
        <f t="shared" si="14"/>
        <v>0</v>
      </c>
      <c r="U131" s="21">
        <f t="shared" si="15"/>
        <v>0</v>
      </c>
    </row>
    <row r="132" spans="1:21" x14ac:dyDescent="0.25">
      <c r="A132" s="17" t="s">
        <v>13</v>
      </c>
      <c r="B132" s="19">
        <f t="shared" si="0"/>
        <v>0</v>
      </c>
      <c r="C132" s="20">
        <f t="shared" si="1"/>
        <v>0</v>
      </c>
      <c r="D132" s="19">
        <f t="shared" si="16"/>
        <v>0</v>
      </c>
      <c r="E132" s="19">
        <f t="shared" si="17"/>
        <v>0</v>
      </c>
      <c r="F132" s="19">
        <f t="shared" si="18"/>
        <v>0</v>
      </c>
      <c r="G132" s="19">
        <f t="shared" si="19"/>
        <v>0</v>
      </c>
      <c r="H132" s="19">
        <f t="shared" si="20"/>
        <v>0</v>
      </c>
      <c r="I132" s="19">
        <f t="shared" ref="I132:I141" si="23">(ABS($B$10-B13)+ABS($B$33-B36)+ABS($B$56-B59)+ABS($B$79-B82)+ABS($B$102-B105))/$D$116</f>
        <v>0</v>
      </c>
      <c r="J132" s="19">
        <f t="shared" si="21"/>
        <v>0</v>
      </c>
      <c r="K132" s="19">
        <f t="shared" si="22"/>
        <v>0</v>
      </c>
      <c r="L132" s="19">
        <f t="shared" ref="L132:L141" si="24">(ABS($B$13-B13)+ABS($B$36-B36)+ABS($B$59-B59)+ABS($B$82-B82)+ABS($B$105-B105))/$D$116</f>
        <v>0</v>
      </c>
      <c r="M132" s="19">
        <f t="shared" si="7"/>
        <v>0</v>
      </c>
      <c r="N132" s="19">
        <f t="shared" si="8"/>
        <v>0</v>
      </c>
      <c r="O132" s="19">
        <f t="shared" si="9"/>
        <v>0</v>
      </c>
      <c r="P132" s="19">
        <f t="shared" si="10"/>
        <v>0</v>
      </c>
      <c r="Q132" s="19">
        <f t="shared" si="11"/>
        <v>0</v>
      </c>
      <c r="R132" s="19">
        <f t="shared" si="12"/>
        <v>0</v>
      </c>
      <c r="S132" s="19">
        <f t="shared" si="13"/>
        <v>0</v>
      </c>
      <c r="T132" s="19">
        <f t="shared" si="14"/>
        <v>0</v>
      </c>
      <c r="U132" s="21">
        <f t="shared" si="15"/>
        <v>0</v>
      </c>
    </row>
    <row r="133" spans="1:21" x14ac:dyDescent="0.25">
      <c r="A133" s="17" t="s">
        <v>14</v>
      </c>
      <c r="B133" s="19">
        <f t="shared" si="0"/>
        <v>0</v>
      </c>
      <c r="C133" s="20">
        <f t="shared" si="1"/>
        <v>0</v>
      </c>
      <c r="D133" s="19">
        <f t="shared" si="16"/>
        <v>0</v>
      </c>
      <c r="E133" s="19">
        <f t="shared" si="17"/>
        <v>0</v>
      </c>
      <c r="F133" s="19">
        <f t="shared" si="18"/>
        <v>0</v>
      </c>
      <c r="G133" s="19">
        <f t="shared" si="19"/>
        <v>0</v>
      </c>
      <c r="H133" s="19">
        <f t="shared" si="20"/>
        <v>0</v>
      </c>
      <c r="I133" s="19">
        <f t="shared" si="23"/>
        <v>0</v>
      </c>
      <c r="J133" s="19">
        <f t="shared" si="21"/>
        <v>0</v>
      </c>
      <c r="K133" s="19">
        <f t="shared" si="22"/>
        <v>0</v>
      </c>
      <c r="L133" s="19">
        <f t="shared" si="24"/>
        <v>0</v>
      </c>
      <c r="M133" s="19">
        <f t="shared" ref="M133:M141" si="25">(ABS($B$14-B14)+ABS($B$37-B37)+ABS($B$60-B60)+ABS($B$83-B83)+ABS($B$106-B106))/$D$116</f>
        <v>0</v>
      </c>
      <c r="N133" s="19">
        <f t="shared" si="8"/>
        <v>0</v>
      </c>
      <c r="O133" s="19">
        <f t="shared" si="9"/>
        <v>0</v>
      </c>
      <c r="P133" s="19">
        <f t="shared" si="10"/>
        <v>0</v>
      </c>
      <c r="Q133" s="19">
        <f t="shared" si="11"/>
        <v>0</v>
      </c>
      <c r="R133" s="19">
        <f t="shared" si="12"/>
        <v>0</v>
      </c>
      <c r="S133" s="19">
        <f t="shared" si="13"/>
        <v>0</v>
      </c>
      <c r="T133" s="19">
        <f t="shared" si="14"/>
        <v>0</v>
      </c>
      <c r="U133" s="21">
        <f t="shared" si="15"/>
        <v>0</v>
      </c>
    </row>
    <row r="134" spans="1:21" x14ac:dyDescent="0.25">
      <c r="A134" s="17" t="s">
        <v>15</v>
      </c>
      <c r="B134" s="19">
        <f t="shared" si="0"/>
        <v>0</v>
      </c>
      <c r="C134" s="20">
        <f t="shared" si="1"/>
        <v>0</v>
      </c>
      <c r="D134" s="19">
        <f t="shared" si="16"/>
        <v>0</v>
      </c>
      <c r="E134" s="19">
        <f t="shared" si="17"/>
        <v>0</v>
      </c>
      <c r="F134" s="19">
        <f t="shared" si="18"/>
        <v>0</v>
      </c>
      <c r="G134" s="19">
        <f t="shared" si="19"/>
        <v>0</v>
      </c>
      <c r="H134" s="19">
        <f t="shared" si="20"/>
        <v>0</v>
      </c>
      <c r="I134" s="19">
        <f t="shared" si="23"/>
        <v>0</v>
      </c>
      <c r="J134" s="19">
        <f t="shared" si="21"/>
        <v>0</v>
      </c>
      <c r="K134" s="19">
        <f t="shared" si="22"/>
        <v>0</v>
      </c>
      <c r="L134" s="19">
        <f t="shared" si="24"/>
        <v>0</v>
      </c>
      <c r="M134" s="19">
        <f t="shared" si="25"/>
        <v>0</v>
      </c>
      <c r="N134" s="19">
        <f t="shared" ref="N134:N141" si="26">(ABS($B$15-B15)+ABS($B$38-B38)+ABS($B$61-B61)+ABS($B$84-B84)+ABS($B$107-B107))/$D$116</f>
        <v>0</v>
      </c>
      <c r="O134" s="19">
        <f t="shared" si="9"/>
        <v>0</v>
      </c>
      <c r="P134" s="19">
        <f t="shared" si="10"/>
        <v>0</v>
      </c>
      <c r="Q134" s="19">
        <f t="shared" si="11"/>
        <v>0</v>
      </c>
      <c r="R134" s="19">
        <f t="shared" si="12"/>
        <v>0</v>
      </c>
      <c r="S134" s="19">
        <f t="shared" si="13"/>
        <v>0</v>
      </c>
      <c r="T134" s="19">
        <f t="shared" si="14"/>
        <v>0</v>
      </c>
      <c r="U134" s="21">
        <f t="shared" si="15"/>
        <v>0</v>
      </c>
    </row>
    <row r="135" spans="1:21" x14ac:dyDescent="0.25">
      <c r="A135" s="17" t="s">
        <v>16</v>
      </c>
      <c r="B135" s="19">
        <f t="shared" si="0"/>
        <v>0</v>
      </c>
      <c r="C135" s="20">
        <f t="shared" si="1"/>
        <v>0</v>
      </c>
      <c r="D135" s="19">
        <f t="shared" si="16"/>
        <v>0</v>
      </c>
      <c r="E135" s="19">
        <f t="shared" si="17"/>
        <v>0</v>
      </c>
      <c r="F135" s="19">
        <f t="shared" si="18"/>
        <v>0</v>
      </c>
      <c r="G135" s="19">
        <f t="shared" si="19"/>
        <v>0</v>
      </c>
      <c r="H135" s="19">
        <f t="shared" si="20"/>
        <v>0</v>
      </c>
      <c r="I135" s="19">
        <f t="shared" si="23"/>
        <v>0</v>
      </c>
      <c r="J135" s="19">
        <f t="shared" si="21"/>
        <v>0</v>
      </c>
      <c r="K135" s="19">
        <f t="shared" si="22"/>
        <v>0</v>
      </c>
      <c r="L135" s="19">
        <f t="shared" si="24"/>
        <v>0</v>
      </c>
      <c r="M135" s="19">
        <f t="shared" si="25"/>
        <v>0</v>
      </c>
      <c r="N135" s="19">
        <f t="shared" si="26"/>
        <v>0</v>
      </c>
      <c r="O135" s="19">
        <f t="shared" si="9"/>
        <v>0</v>
      </c>
      <c r="P135" s="19">
        <f t="shared" si="10"/>
        <v>0</v>
      </c>
      <c r="Q135" s="19">
        <f t="shared" si="11"/>
        <v>0</v>
      </c>
      <c r="R135" s="19">
        <f t="shared" si="12"/>
        <v>0</v>
      </c>
      <c r="S135" s="19">
        <f t="shared" si="13"/>
        <v>0</v>
      </c>
      <c r="T135" s="19">
        <f t="shared" si="14"/>
        <v>0</v>
      </c>
      <c r="U135" s="21">
        <f t="shared" si="15"/>
        <v>0</v>
      </c>
    </row>
    <row r="136" spans="1:21" x14ac:dyDescent="0.25">
      <c r="A136" s="17" t="s">
        <v>17</v>
      </c>
      <c r="B136" s="19">
        <f t="shared" si="0"/>
        <v>0</v>
      </c>
      <c r="C136" s="20">
        <f t="shared" si="1"/>
        <v>0</v>
      </c>
      <c r="D136" s="19">
        <f t="shared" si="16"/>
        <v>0</v>
      </c>
      <c r="E136" s="19">
        <f t="shared" si="17"/>
        <v>0</v>
      </c>
      <c r="F136" s="19">
        <f t="shared" si="18"/>
        <v>0</v>
      </c>
      <c r="G136" s="19">
        <f t="shared" si="19"/>
        <v>0</v>
      </c>
      <c r="H136" s="19">
        <f t="shared" si="20"/>
        <v>0</v>
      </c>
      <c r="I136" s="19">
        <f t="shared" si="23"/>
        <v>0</v>
      </c>
      <c r="J136" s="19">
        <f t="shared" si="21"/>
        <v>0</v>
      </c>
      <c r="K136" s="19">
        <f t="shared" si="22"/>
        <v>0</v>
      </c>
      <c r="L136" s="19">
        <f t="shared" si="24"/>
        <v>0</v>
      </c>
      <c r="M136" s="19">
        <f t="shared" si="25"/>
        <v>0</v>
      </c>
      <c r="N136" s="19">
        <f t="shared" si="26"/>
        <v>0</v>
      </c>
      <c r="O136" s="19">
        <f t="shared" ref="O136:O141" si="27">(ABS($B$16-B17)+ABS($B$39-B40)+ABS($B$62-B63)+ABS($B$85-B86)+ABS($B$108-B109))/$D$116</f>
        <v>0</v>
      </c>
      <c r="P136" s="19">
        <f t="shared" ref="P136:P141" si="28">(ABS($B$17-B17)+ABS($B$40-B40)+ABS($B$63-B63)+ABS($B$86-B86)+ABS($B$109-B109))/$D$116</f>
        <v>0</v>
      </c>
      <c r="Q136" s="19">
        <f t="shared" si="11"/>
        <v>0</v>
      </c>
      <c r="R136" s="19">
        <f t="shared" si="12"/>
        <v>0</v>
      </c>
      <c r="S136" s="19">
        <f t="shared" si="13"/>
        <v>0</v>
      </c>
      <c r="T136" s="19">
        <f t="shared" si="14"/>
        <v>0</v>
      </c>
      <c r="U136" s="21">
        <f t="shared" si="15"/>
        <v>0</v>
      </c>
    </row>
    <row r="137" spans="1:21" x14ac:dyDescent="0.25">
      <c r="A137" s="17" t="s">
        <v>18</v>
      </c>
      <c r="B137" s="19">
        <f t="shared" si="0"/>
        <v>0</v>
      </c>
      <c r="C137" s="20">
        <f t="shared" si="1"/>
        <v>0</v>
      </c>
      <c r="D137" s="19">
        <f t="shared" si="16"/>
        <v>0</v>
      </c>
      <c r="E137" s="19">
        <f t="shared" si="17"/>
        <v>0</v>
      </c>
      <c r="F137" s="19">
        <f t="shared" si="18"/>
        <v>0</v>
      </c>
      <c r="G137" s="19">
        <f t="shared" si="19"/>
        <v>0</v>
      </c>
      <c r="H137" s="19">
        <f t="shared" si="20"/>
        <v>0</v>
      </c>
      <c r="I137" s="19">
        <f t="shared" si="23"/>
        <v>0</v>
      </c>
      <c r="J137" s="19">
        <f t="shared" si="21"/>
        <v>0</v>
      </c>
      <c r="K137" s="19">
        <f t="shared" si="22"/>
        <v>0</v>
      </c>
      <c r="L137" s="19">
        <f t="shared" si="24"/>
        <v>0</v>
      </c>
      <c r="M137" s="19">
        <f t="shared" si="25"/>
        <v>0</v>
      </c>
      <c r="N137" s="19">
        <f t="shared" si="26"/>
        <v>0</v>
      </c>
      <c r="O137" s="19">
        <f t="shared" si="27"/>
        <v>0</v>
      </c>
      <c r="P137" s="19">
        <f t="shared" si="28"/>
        <v>0</v>
      </c>
      <c r="Q137" s="19">
        <f>(ABS($B$18-B18)+ABS($B$41-B41)+ABS($B$64-B64)+ABS($B$87-B87)+ABS($B$110-B110))/$D$116</f>
        <v>0</v>
      </c>
      <c r="R137" s="19">
        <f t="shared" si="12"/>
        <v>0</v>
      </c>
      <c r="S137" s="19">
        <f t="shared" si="13"/>
        <v>0</v>
      </c>
      <c r="T137" s="19">
        <f t="shared" si="14"/>
        <v>0</v>
      </c>
      <c r="U137" s="21">
        <f t="shared" si="15"/>
        <v>0</v>
      </c>
    </row>
    <row r="138" spans="1:21" x14ac:dyDescent="0.25">
      <c r="A138" s="17" t="s">
        <v>19</v>
      </c>
      <c r="B138" s="19">
        <f t="shared" si="0"/>
        <v>0</v>
      </c>
      <c r="C138" s="20">
        <f t="shared" si="1"/>
        <v>0</v>
      </c>
      <c r="D138" s="19">
        <f t="shared" si="16"/>
        <v>0</v>
      </c>
      <c r="E138" s="19">
        <f t="shared" si="17"/>
        <v>0</v>
      </c>
      <c r="F138" s="19">
        <f t="shared" si="18"/>
        <v>0</v>
      </c>
      <c r="G138" s="19">
        <f t="shared" si="19"/>
        <v>0</v>
      </c>
      <c r="H138" s="19">
        <f t="shared" si="20"/>
        <v>0</v>
      </c>
      <c r="I138" s="19">
        <f t="shared" si="23"/>
        <v>0</v>
      </c>
      <c r="J138" s="19">
        <f t="shared" si="21"/>
        <v>0</v>
      </c>
      <c r="K138" s="19">
        <f t="shared" si="22"/>
        <v>0</v>
      </c>
      <c r="L138" s="19">
        <f t="shared" si="24"/>
        <v>0</v>
      </c>
      <c r="M138" s="19">
        <f t="shared" si="25"/>
        <v>0</v>
      </c>
      <c r="N138" s="19">
        <f t="shared" si="26"/>
        <v>0</v>
      </c>
      <c r="O138" s="19">
        <f t="shared" si="27"/>
        <v>0</v>
      </c>
      <c r="P138" s="19">
        <f t="shared" si="28"/>
        <v>0</v>
      </c>
      <c r="Q138" s="19">
        <f>(ABS($B$18-B19)+ABS($B$41-B42)+ABS($B$64-B65)+ABS($B$87-B88)+ABS($B$110-B111))/$D$116</f>
        <v>0</v>
      </c>
      <c r="R138" s="19">
        <f>(ABS($B$19-B19)+ABS($B$42-B42)+ABS($B$65-B65)+ABS($B$88-B88)+ABS($B$111-B111))/$D$116</f>
        <v>0</v>
      </c>
      <c r="S138" s="19">
        <f t="shared" si="13"/>
        <v>0</v>
      </c>
      <c r="T138" s="19">
        <f t="shared" si="14"/>
        <v>0</v>
      </c>
      <c r="U138" s="21">
        <f t="shared" si="15"/>
        <v>0</v>
      </c>
    </row>
    <row r="139" spans="1:21" x14ac:dyDescent="0.25">
      <c r="A139" s="17" t="s">
        <v>20</v>
      </c>
      <c r="B139" s="19">
        <f t="shared" si="0"/>
        <v>0</v>
      </c>
      <c r="C139" s="20">
        <f t="shared" si="1"/>
        <v>0</v>
      </c>
      <c r="D139" s="19">
        <f t="shared" si="16"/>
        <v>0</v>
      </c>
      <c r="E139" s="19">
        <f t="shared" si="17"/>
        <v>0</v>
      </c>
      <c r="F139" s="19">
        <f t="shared" si="18"/>
        <v>0</v>
      </c>
      <c r="G139" s="19">
        <f t="shared" si="19"/>
        <v>0</v>
      </c>
      <c r="H139" s="19">
        <f t="shared" si="20"/>
        <v>0</v>
      </c>
      <c r="I139" s="19">
        <f t="shared" si="23"/>
        <v>0</v>
      </c>
      <c r="J139" s="19">
        <f t="shared" si="21"/>
        <v>0</v>
      </c>
      <c r="K139" s="19">
        <f t="shared" si="22"/>
        <v>0</v>
      </c>
      <c r="L139" s="19">
        <f t="shared" si="24"/>
        <v>0</v>
      </c>
      <c r="M139" s="19">
        <f t="shared" si="25"/>
        <v>0</v>
      </c>
      <c r="N139" s="19">
        <f t="shared" si="26"/>
        <v>0</v>
      </c>
      <c r="O139" s="19">
        <f t="shared" si="27"/>
        <v>0</v>
      </c>
      <c r="P139" s="19">
        <f t="shared" si="28"/>
        <v>0</v>
      </c>
      <c r="Q139" s="19">
        <f>(ABS($B$18-B20)+ABS($B$41-B43)+ABS($B$64-B66)+ABS($B$87-B89)+ABS($B$110-B112))/$D$116</f>
        <v>0</v>
      </c>
      <c r="R139" s="19">
        <f>(ABS($B$19-B20)+ABS($B$42-B43)+ABS($B$65-B66)+ABS($B$88-B89)+ABS($B$111-B112))/$D$116</f>
        <v>0</v>
      </c>
      <c r="S139" s="19">
        <f>(ABS($B$20-B20)+ABS($B$43-B43)+ABS($B$66-B66)+ABS($B$89-B89)+ABS($B$112-B112))/$D$116</f>
        <v>0</v>
      </c>
      <c r="T139" s="19">
        <f t="shared" si="14"/>
        <v>0</v>
      </c>
      <c r="U139" s="21">
        <f t="shared" si="15"/>
        <v>0</v>
      </c>
    </row>
    <row r="140" spans="1:21" x14ac:dyDescent="0.25">
      <c r="A140" s="17" t="s">
        <v>21</v>
      </c>
      <c r="B140" s="19">
        <f t="shared" si="0"/>
        <v>0</v>
      </c>
      <c r="C140" s="20">
        <f t="shared" si="1"/>
        <v>0</v>
      </c>
      <c r="D140" s="19">
        <f t="shared" si="16"/>
        <v>0</v>
      </c>
      <c r="E140" s="19">
        <f t="shared" si="17"/>
        <v>0</v>
      </c>
      <c r="F140" s="19">
        <f t="shared" si="18"/>
        <v>0</v>
      </c>
      <c r="G140" s="19">
        <f t="shared" si="19"/>
        <v>0</v>
      </c>
      <c r="H140" s="19">
        <f t="shared" si="20"/>
        <v>0</v>
      </c>
      <c r="I140" s="19">
        <f t="shared" si="23"/>
        <v>0</v>
      </c>
      <c r="J140" s="19">
        <f t="shared" si="21"/>
        <v>0</v>
      </c>
      <c r="K140" s="19">
        <f t="shared" si="22"/>
        <v>0</v>
      </c>
      <c r="L140" s="19">
        <f t="shared" si="24"/>
        <v>0</v>
      </c>
      <c r="M140" s="19">
        <f t="shared" si="25"/>
        <v>0</v>
      </c>
      <c r="N140" s="19">
        <f t="shared" si="26"/>
        <v>0</v>
      </c>
      <c r="O140" s="19">
        <f t="shared" si="27"/>
        <v>0</v>
      </c>
      <c r="P140" s="19">
        <f t="shared" si="28"/>
        <v>0</v>
      </c>
      <c r="Q140" s="19">
        <f>(ABS($B$18-B21)+ABS($B$41-B44)+ABS($B$64-B67)+ABS($B$87-B90)+ABS($B$110-B113))/$D$116</f>
        <v>0</v>
      </c>
      <c r="R140" s="19">
        <f>(ABS($B$19-B21)+ABS($B$42-B44)+ABS($B$65-B67)+ABS($B$88-B90)+ABS($B$111-B113))/$D$116</f>
        <v>0</v>
      </c>
      <c r="S140" s="19">
        <f>(ABS($B$20-B21)+ABS($B$43-B44)+ABS($B$66-B67)+ABS($B$89-B90)+ABS($B$112-B113))/$D$116</f>
        <v>0</v>
      </c>
      <c r="T140" s="19">
        <f>(ABS($B$21-B21)+ABS($B$44-B44)+ABS($B$67-B67)+ABS($B$90-B90)+ABS($B$113-B113))/$D$116</f>
        <v>0</v>
      </c>
      <c r="U140" s="21">
        <f t="shared" si="15"/>
        <v>0</v>
      </c>
    </row>
    <row r="141" spans="1:21" x14ac:dyDescent="0.25">
      <c r="A141" s="22" t="s">
        <v>22</v>
      </c>
      <c r="B141" s="19">
        <f t="shared" si="0"/>
        <v>0</v>
      </c>
      <c r="C141" s="20">
        <f t="shared" si="1"/>
        <v>0</v>
      </c>
      <c r="D141" s="19">
        <f t="shared" si="16"/>
        <v>0</v>
      </c>
      <c r="E141" s="19">
        <f t="shared" si="17"/>
        <v>0</v>
      </c>
      <c r="F141" s="19">
        <f t="shared" si="18"/>
        <v>0</v>
      </c>
      <c r="G141" s="19">
        <f t="shared" si="19"/>
        <v>0</v>
      </c>
      <c r="H141" s="19">
        <f t="shared" si="20"/>
        <v>0</v>
      </c>
      <c r="I141" s="19">
        <f t="shared" si="23"/>
        <v>0</v>
      </c>
      <c r="J141" s="19">
        <f t="shared" si="21"/>
        <v>0</v>
      </c>
      <c r="K141" s="19">
        <f t="shared" si="22"/>
        <v>0</v>
      </c>
      <c r="L141" s="19">
        <f t="shared" si="24"/>
        <v>0</v>
      </c>
      <c r="M141" s="19">
        <f t="shared" si="25"/>
        <v>0</v>
      </c>
      <c r="N141" s="19">
        <f t="shared" si="26"/>
        <v>0</v>
      </c>
      <c r="O141" s="19">
        <f t="shared" si="27"/>
        <v>0</v>
      </c>
      <c r="P141" s="19">
        <f t="shared" si="28"/>
        <v>0</v>
      </c>
      <c r="Q141" s="19">
        <f>(ABS($B$18-B22)+ABS($B$41-B45)+ABS($B$64-B68)+ABS($B$87-B91)+ABS($B$110-B114))/$D$116</f>
        <v>0</v>
      </c>
      <c r="R141" s="19">
        <f>(ABS($B$19-B22)+ABS($B$42-B45)+ABS($B$65-B68)+ABS($B$88-B91)+ABS($B$111-B114))/$D$116</f>
        <v>0</v>
      </c>
      <c r="S141" s="19">
        <f>(ABS($B$20-B22)+ABS($B$43-B45)+ABS($B$66-B68)+ABS($B$89-B91)+ABS($B$112-B114))/$D$116</f>
        <v>0</v>
      </c>
      <c r="T141" s="19">
        <f>(ABS($B$21-B22)+ABS($B$44-B45)+ABS($B$67-B68)+ABS($B$90-B91)+ABS($B$113-B114))/$D$116</f>
        <v>0</v>
      </c>
      <c r="U141" s="21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topLeftCell="A111" workbookViewId="0">
      <selection activeCell="B122" sqref="B122:U141"/>
    </sheetView>
  </sheetViews>
  <sheetFormatPr defaultRowHeight="13.8" x14ac:dyDescent="0.25"/>
  <cols>
    <col min="1" max="1" width="10.109375" bestFit="1" customWidth="1"/>
    <col min="2" max="2" width="7.44140625" bestFit="1" customWidth="1"/>
    <col min="3" max="3" width="9.77734375" bestFit="1" customWidth="1"/>
    <col min="4" max="11" width="7.44140625" bestFit="1" customWidth="1"/>
    <col min="12" max="12" width="8.5546875" bestFit="1" customWidth="1"/>
    <col min="13" max="13" width="7.44140625" bestFit="1" customWidth="1"/>
    <col min="14" max="14" width="8.5546875" bestFit="1" customWidth="1"/>
    <col min="15" max="25" width="7.44140625" bestFit="1" customWidth="1"/>
    <col min="26" max="26" width="8.5546875" bestFit="1" customWidth="1"/>
    <col min="27" max="27" width="7.44140625" bestFit="1" customWidth="1"/>
    <col min="28" max="28" width="8.5546875" bestFit="1" customWidth="1"/>
    <col min="29" max="31" width="7.44140625" bestFit="1" customWidth="1"/>
    <col min="32" max="32" width="5.21875" bestFit="1" customWidth="1"/>
    <col min="33" max="39" width="7.44140625" bestFit="1" customWidth="1"/>
    <col min="40" max="40" width="8.5546875" bestFit="1" customWidth="1"/>
    <col min="41" max="41" width="7.44140625" bestFit="1" customWidth="1"/>
    <col min="42" max="42" width="8.5546875" bestFit="1" customWidth="1"/>
    <col min="43" max="52" width="7.44140625" bestFit="1" customWidth="1"/>
    <col min="53" max="53" width="3" bestFit="1" customWidth="1"/>
    <col min="54" max="54" width="8.5546875" bestFit="1" customWidth="1"/>
    <col min="55" max="55" width="4.109375" bestFit="1" customWidth="1"/>
    <col min="56" max="56" width="8.5546875" bestFit="1" customWidth="1"/>
    <col min="57" max="57" width="5.33203125" bestFit="1" customWidth="1"/>
    <col min="58" max="61" width="4.109375" bestFit="1" customWidth="1"/>
    <col min="62" max="67" width="3" bestFit="1" customWidth="1"/>
    <col min="68" max="68" width="8.5546875" bestFit="1" customWidth="1"/>
    <col min="69" max="69" width="4.109375" bestFit="1" customWidth="1"/>
    <col min="70" max="70" width="8.5546875" bestFit="1" customWidth="1"/>
    <col min="71" max="71" width="5.33203125" bestFit="1" customWidth="1"/>
    <col min="72" max="75" width="4.109375" bestFit="1" customWidth="1"/>
    <col min="76" max="81" width="3" bestFit="1" customWidth="1"/>
    <col min="82" max="82" width="8.5546875" bestFit="1" customWidth="1"/>
    <col min="83" max="83" width="4.109375" bestFit="1" customWidth="1"/>
    <col min="84" max="84" width="8.5546875" bestFit="1" customWidth="1"/>
    <col min="85" max="85" width="5.33203125" bestFit="1" customWidth="1"/>
    <col min="86" max="89" width="4.109375" bestFit="1" customWidth="1"/>
    <col min="90" max="95" width="3" bestFit="1" customWidth="1"/>
    <col min="96" max="96" width="8.5546875" bestFit="1" customWidth="1"/>
    <col min="97" max="97" width="4.109375" bestFit="1" customWidth="1"/>
    <col min="98" max="98" width="8.5546875" bestFit="1" customWidth="1"/>
  </cols>
  <sheetData>
    <row r="1" spans="1:86" x14ac:dyDescent="0.25">
      <c r="A1" s="73" t="s">
        <v>141</v>
      </c>
      <c r="B1" s="65" t="s">
        <v>23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2"/>
      <c r="N1" s="2"/>
      <c r="O1" s="2"/>
      <c r="P1" s="2"/>
      <c r="Q1" s="76"/>
      <c r="R1" s="76"/>
      <c r="S1" s="76"/>
      <c r="T1" s="76"/>
      <c r="U1" s="76"/>
      <c r="V1" s="76"/>
      <c r="W1" s="76"/>
      <c r="X1" s="76"/>
      <c r="Y1" s="76"/>
      <c r="Z1" s="76"/>
      <c r="AA1" s="72"/>
      <c r="AB1" s="2"/>
      <c r="AC1" s="2"/>
      <c r="AD1" s="2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2"/>
      <c r="AP1" s="2"/>
      <c r="AQ1" s="2"/>
      <c r="AR1" s="2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2"/>
      <c r="BD1" s="2"/>
      <c r="BE1" s="2"/>
      <c r="BF1" s="2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2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5"/>
    </row>
    <row r="2" spans="1:86" x14ac:dyDescent="0.25">
      <c r="A2" s="71" t="s">
        <v>1</v>
      </c>
      <c r="B2" s="6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2"/>
      <c r="P2" s="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6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6"/>
      <c r="BU2" s="4"/>
      <c r="BV2" s="4"/>
      <c r="BW2" s="4"/>
      <c r="BX2" s="4"/>
      <c r="BY2" s="4"/>
      <c r="BZ2" s="4"/>
      <c r="CA2" s="4"/>
      <c r="CB2" s="4"/>
      <c r="CC2" s="4"/>
      <c r="CD2" s="4"/>
      <c r="CE2" s="3"/>
      <c r="CF2" s="6"/>
    </row>
    <row r="3" spans="1:86" x14ac:dyDescent="0.25">
      <c r="A3" s="71" t="s">
        <v>3</v>
      </c>
      <c r="B3" s="26">
        <f>算例!AO3</f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6"/>
      <c r="O3" s="2"/>
      <c r="P3" s="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6"/>
      <c r="AC3" s="2"/>
      <c r="AD3" s="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6"/>
      <c r="AQ3" s="2"/>
      <c r="AR3" s="16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6"/>
      <c r="BE3" s="2"/>
      <c r="BF3" s="1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T3" s="6"/>
      <c r="BU3" s="4"/>
      <c r="BV3" s="4"/>
      <c r="BW3" s="4"/>
      <c r="BX3" s="4"/>
      <c r="BY3" s="4"/>
      <c r="BZ3" s="4"/>
      <c r="CA3" s="4"/>
      <c r="CB3" s="4"/>
      <c r="CC3" s="4"/>
      <c r="CD3" s="4"/>
      <c r="CE3" s="3"/>
      <c r="CF3" s="6"/>
      <c r="CH3" s="6"/>
    </row>
    <row r="4" spans="1:86" x14ac:dyDescent="0.25">
      <c r="A4" s="71" t="s">
        <v>4</v>
      </c>
      <c r="B4" s="26">
        <f>算例!AO4</f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6"/>
      <c r="O4" s="2"/>
      <c r="P4" s="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6"/>
      <c r="AC4" s="2"/>
      <c r="AD4" s="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/>
      <c r="AQ4" s="2"/>
      <c r="AR4" s="16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6"/>
      <c r="BE4" s="2"/>
      <c r="BF4" s="1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4"/>
      <c r="CE4" s="3"/>
      <c r="CF4" s="6"/>
      <c r="CH4" s="6"/>
    </row>
    <row r="5" spans="1:86" x14ac:dyDescent="0.25">
      <c r="A5" s="71" t="s">
        <v>5</v>
      </c>
      <c r="B5" s="26">
        <f>算例!AO5</f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6"/>
      <c r="O5" s="2"/>
      <c r="P5" s="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6"/>
      <c r="AC5" s="2"/>
      <c r="AD5" s="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6"/>
      <c r="AQ5" s="2"/>
      <c r="AR5" s="16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6"/>
      <c r="BE5" s="2"/>
      <c r="BF5" s="16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4"/>
      <c r="CE5" s="3"/>
      <c r="CF5" s="6"/>
      <c r="CH5" s="6"/>
    </row>
    <row r="6" spans="1:86" x14ac:dyDescent="0.25">
      <c r="A6" s="71" t="s">
        <v>6</v>
      </c>
      <c r="B6" s="26">
        <f>算例!AO6</f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6"/>
      <c r="O6" s="2"/>
      <c r="P6" s="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6"/>
      <c r="AC6" s="2"/>
      <c r="AD6" s="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6"/>
      <c r="AQ6" s="2"/>
      <c r="AR6" s="16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6"/>
      <c r="BE6" s="2"/>
      <c r="BF6" s="16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6"/>
      <c r="BT6" s="6"/>
      <c r="BU6" s="4"/>
      <c r="BV6" s="4"/>
      <c r="BW6" s="4"/>
      <c r="BX6" s="4"/>
      <c r="BY6" s="4"/>
      <c r="BZ6" s="4"/>
      <c r="CA6" s="4"/>
      <c r="CB6" s="4"/>
      <c r="CC6" s="4"/>
      <c r="CD6" s="4"/>
      <c r="CE6" s="3"/>
      <c r="CF6" s="6"/>
      <c r="CH6" s="6"/>
    </row>
    <row r="7" spans="1:86" x14ac:dyDescent="0.25">
      <c r="A7" s="71" t="s">
        <v>7</v>
      </c>
      <c r="B7" s="26">
        <f>算例!AO7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6"/>
      <c r="O7" s="2"/>
      <c r="P7" s="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  <c r="AC7" s="2"/>
      <c r="AD7" s="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6"/>
      <c r="AQ7" s="2"/>
      <c r="AR7" s="16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6"/>
      <c r="BE7" s="2"/>
      <c r="BF7" s="16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6"/>
      <c r="BT7" s="6"/>
      <c r="BU7" s="4"/>
      <c r="BV7" s="4"/>
      <c r="BW7" s="4"/>
      <c r="BX7" s="4"/>
      <c r="BY7" s="4"/>
      <c r="BZ7" s="4"/>
      <c r="CA7" s="4"/>
      <c r="CB7" s="4"/>
      <c r="CC7" s="4"/>
      <c r="CD7" s="4"/>
      <c r="CE7" s="3"/>
      <c r="CF7" s="6"/>
      <c r="CH7" s="6"/>
    </row>
    <row r="8" spans="1:86" x14ac:dyDescent="0.25">
      <c r="A8" s="71" t="s">
        <v>8</v>
      </c>
      <c r="B8" s="26">
        <f>算例!AO8</f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6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6"/>
      <c r="AC8" s="2"/>
      <c r="AD8" s="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/>
      <c r="AQ8" s="2"/>
      <c r="AR8" s="1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6"/>
      <c r="BE8" s="2"/>
      <c r="BF8" s="16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6"/>
      <c r="BT8" s="6"/>
      <c r="BU8" s="4"/>
      <c r="BV8" s="4"/>
      <c r="BW8" s="4"/>
      <c r="BX8" s="4"/>
      <c r="BY8" s="4"/>
      <c r="BZ8" s="4"/>
      <c r="CA8" s="4"/>
      <c r="CB8" s="4"/>
      <c r="CC8" s="4"/>
      <c r="CD8" s="4"/>
      <c r="CE8" s="3"/>
      <c r="CF8" s="6"/>
      <c r="CH8" s="6"/>
    </row>
    <row r="9" spans="1:86" x14ac:dyDescent="0.25">
      <c r="A9" s="71" t="s">
        <v>9</v>
      </c>
      <c r="B9" s="26">
        <f>算例!AO9</f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6"/>
      <c r="O9" s="2"/>
      <c r="P9" s="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6"/>
      <c r="AC9" s="2"/>
      <c r="AD9" s="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6"/>
      <c r="AQ9" s="2"/>
      <c r="AR9" s="1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6"/>
      <c r="BE9" s="2"/>
      <c r="BF9" s="1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/>
      <c r="BT9" s="6"/>
      <c r="BU9" s="4"/>
      <c r="BV9" s="4"/>
      <c r="BW9" s="4"/>
      <c r="BX9" s="4"/>
      <c r="BY9" s="4"/>
      <c r="BZ9" s="4"/>
      <c r="CA9" s="4"/>
      <c r="CB9" s="4"/>
      <c r="CC9" s="4"/>
      <c r="CD9" s="4"/>
      <c r="CE9" s="3"/>
      <c r="CF9" s="6"/>
      <c r="CH9" s="6"/>
    </row>
    <row r="10" spans="1:86" x14ac:dyDescent="0.25">
      <c r="A10" s="71" t="s">
        <v>10</v>
      </c>
      <c r="B10" s="26">
        <f>算例!AO10</f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6"/>
      <c r="O10" s="2"/>
      <c r="P10" s="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6"/>
      <c r="AC10" s="2"/>
      <c r="AD10" s="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6"/>
      <c r="AQ10" s="2"/>
      <c r="AR10" s="16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6"/>
      <c r="BE10" s="2"/>
      <c r="BF10" s="16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/>
      <c r="BT10" s="6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3"/>
      <c r="CF10" s="6"/>
      <c r="CH10" s="6"/>
    </row>
    <row r="11" spans="1:86" x14ac:dyDescent="0.25">
      <c r="A11" s="71" t="s">
        <v>11</v>
      </c>
      <c r="B11" s="26">
        <f>算例!AO11</f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6"/>
      <c r="O11" s="2"/>
      <c r="P11" s="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6"/>
      <c r="AC11" s="2"/>
      <c r="AD11" s="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6"/>
      <c r="AQ11" s="2"/>
      <c r="AR11" s="16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6"/>
      <c r="BE11" s="2"/>
      <c r="BF11" s="16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/>
      <c r="BT11" s="6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3"/>
      <c r="CF11" s="6"/>
      <c r="CH11" s="6"/>
    </row>
    <row r="12" spans="1:86" x14ac:dyDescent="0.25">
      <c r="A12" s="71" t="s">
        <v>12</v>
      </c>
      <c r="B12" s="26">
        <f>算例!AO12</f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6"/>
      <c r="O12" s="2"/>
      <c r="P12" s="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6"/>
      <c r="AC12" s="2"/>
      <c r="AD12" s="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6"/>
      <c r="AQ12" s="2"/>
      <c r="AR12" s="16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6"/>
      <c r="BE12" s="2"/>
      <c r="BF12" s="16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/>
      <c r="BT12" s="6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3"/>
      <c r="CF12" s="6"/>
      <c r="CH12" s="6"/>
    </row>
    <row r="13" spans="1:86" x14ac:dyDescent="0.25">
      <c r="A13" s="71" t="s">
        <v>13</v>
      </c>
      <c r="B13" s="26">
        <f>算例!AO13</f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6"/>
      <c r="O13" s="2"/>
      <c r="P13" s="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6"/>
      <c r="AC13" s="2"/>
      <c r="AD13" s="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/>
      <c r="AQ13" s="2"/>
      <c r="AR13" s="16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6"/>
      <c r="BE13" s="2"/>
      <c r="BF13" s="16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T13" s="6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3"/>
      <c r="CF13" s="6"/>
      <c r="CH13" s="6"/>
    </row>
    <row r="14" spans="1:86" x14ac:dyDescent="0.25">
      <c r="A14" s="71" t="s">
        <v>14</v>
      </c>
      <c r="B14" s="26">
        <f>算例!AO14</f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6"/>
      <c r="O14" s="2"/>
      <c r="P14" s="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6"/>
      <c r="AC14" s="2"/>
      <c r="AD14" s="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6"/>
      <c r="AQ14" s="2"/>
      <c r="AR14" s="16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6"/>
      <c r="BE14" s="2"/>
      <c r="BF14" s="16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/>
      <c r="BT14" s="6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3"/>
      <c r="CF14" s="6"/>
      <c r="CH14" s="6"/>
    </row>
    <row r="15" spans="1:86" x14ac:dyDescent="0.25">
      <c r="A15" s="71" t="s">
        <v>15</v>
      </c>
      <c r="B15" s="26">
        <f>算例!AO15</f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6"/>
      <c r="O15" s="2"/>
      <c r="P15" s="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6"/>
      <c r="AQ15" s="2"/>
      <c r="AR15" s="16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6"/>
      <c r="BE15" s="2"/>
      <c r="BF15" s="16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T15" s="6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3"/>
      <c r="CF15" s="6"/>
      <c r="CH15" s="6"/>
    </row>
    <row r="16" spans="1:86" x14ac:dyDescent="0.25">
      <c r="A16" s="71" t="s">
        <v>16</v>
      </c>
      <c r="B16" s="26">
        <f>算例!AO16</f>
        <v>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6"/>
      <c r="O16" s="2"/>
      <c r="P16" s="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6"/>
      <c r="AC16" s="2"/>
      <c r="AD16" s="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6"/>
      <c r="AQ16" s="2"/>
      <c r="AR16" s="1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6"/>
      <c r="BE16" s="2"/>
      <c r="BF16" s="16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/>
      <c r="BT16" s="6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3"/>
      <c r="CF16" s="6"/>
      <c r="CH16" s="6"/>
    </row>
    <row r="17" spans="1:86" x14ac:dyDescent="0.25">
      <c r="A17" s="71" t="s">
        <v>17</v>
      </c>
      <c r="B17" s="26">
        <f>算例!AO17</f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6"/>
      <c r="AC17" s="2"/>
      <c r="AD17" s="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6"/>
      <c r="AQ17" s="2"/>
      <c r="AR17" s="16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6"/>
      <c r="BE17" s="2"/>
      <c r="BF17" s="16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6"/>
      <c r="BT17" s="6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3"/>
      <c r="CF17" s="6"/>
      <c r="CH17" s="6"/>
    </row>
    <row r="18" spans="1:86" x14ac:dyDescent="0.25">
      <c r="A18" s="71" t="s">
        <v>18</v>
      </c>
      <c r="B18" s="26">
        <f>算例!AO18</f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6"/>
      <c r="O18" s="2"/>
      <c r="P18" s="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6"/>
      <c r="AC18" s="2"/>
      <c r="AD18" s="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6"/>
      <c r="AQ18" s="2"/>
      <c r="AR18" s="1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6"/>
      <c r="BE18" s="2"/>
      <c r="BF18" s="16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6"/>
      <c r="BT18" s="6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3"/>
      <c r="CF18" s="6"/>
      <c r="CH18" s="6"/>
    </row>
    <row r="19" spans="1:86" x14ac:dyDescent="0.25">
      <c r="A19" s="71" t="s">
        <v>19</v>
      </c>
      <c r="B19" s="26">
        <f>算例!AO19</f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6"/>
      <c r="O19" s="2"/>
      <c r="P19" s="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6"/>
      <c r="AC19" s="2"/>
      <c r="AD19" s="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6"/>
      <c r="AQ19" s="2"/>
      <c r="AR19" s="1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6"/>
      <c r="BE19" s="2"/>
      <c r="BF19" s="16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T19" s="6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3"/>
      <c r="CF19" s="6"/>
      <c r="CH19" s="6"/>
    </row>
    <row r="20" spans="1:86" x14ac:dyDescent="0.25">
      <c r="A20" s="71" t="s">
        <v>20</v>
      </c>
      <c r="B20" s="26">
        <f>算例!AO20</f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6"/>
      <c r="O20" s="2"/>
      <c r="P20" s="1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6"/>
      <c r="AC20" s="2"/>
      <c r="AD20" s="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6"/>
      <c r="AQ20" s="2"/>
      <c r="AR20" s="1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6"/>
      <c r="BE20" s="2"/>
      <c r="BF20" s="16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6"/>
      <c r="BT20" s="6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3"/>
      <c r="CF20" s="6"/>
      <c r="CH20" s="6"/>
    </row>
    <row r="21" spans="1:86" x14ac:dyDescent="0.25">
      <c r="A21" s="71" t="s">
        <v>21</v>
      </c>
      <c r="B21" s="26">
        <f>算例!AO21</f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6"/>
      <c r="O21" s="2"/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6"/>
      <c r="AC21" s="2"/>
      <c r="AD21" s="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6"/>
      <c r="AQ21" s="2"/>
      <c r="AR21" s="1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6"/>
      <c r="BE21" s="2"/>
      <c r="BF21" s="16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T21" s="6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3"/>
      <c r="CF21" s="6"/>
      <c r="CH21" s="6"/>
    </row>
    <row r="22" spans="1:86" x14ac:dyDescent="0.25">
      <c r="A22" s="71" t="s">
        <v>22</v>
      </c>
      <c r="B22" s="26">
        <f>算例!AO22</f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2"/>
      <c r="P22" s="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6"/>
      <c r="AC22" s="2"/>
      <c r="AD22" s="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6"/>
      <c r="AQ22" s="2"/>
      <c r="AR22" s="1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6"/>
      <c r="BE22" s="2"/>
      <c r="BF22" s="16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T22" s="6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3"/>
      <c r="CF22" s="6"/>
      <c r="CH22" s="6"/>
    </row>
    <row r="23" spans="1:86" s="1" customFormat="1" x14ac:dyDescent="0.25">
      <c r="A23" s="72"/>
      <c r="B23" s="26">
        <f>算例!AO23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  <c r="O23" s="2"/>
      <c r="P23" s="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6"/>
      <c r="AC23" s="2"/>
      <c r="AD23" s="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6"/>
      <c r="AQ23" s="2"/>
      <c r="AR23" s="1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6"/>
      <c r="BE23" s="2"/>
      <c r="BF23" s="16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15"/>
      <c r="BT23" s="15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5"/>
      <c r="CH23" s="15"/>
    </row>
    <row r="24" spans="1:86" x14ac:dyDescent="0.25">
      <c r="A24" s="73" t="s">
        <v>140</v>
      </c>
      <c r="B24" s="26">
        <f>算例!AO24</f>
        <v>0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2"/>
      <c r="N24" s="2"/>
      <c r="O24" s="2"/>
      <c r="P24" s="2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2"/>
      <c r="AB24" s="2"/>
      <c r="AC24" s="2"/>
      <c r="AD24" s="2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2"/>
      <c r="AP24" s="2"/>
      <c r="AQ24" s="2"/>
      <c r="AR24" s="2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2"/>
      <c r="BD24" s="2"/>
      <c r="BE24" s="2"/>
      <c r="BF24" s="2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2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5"/>
    </row>
    <row r="25" spans="1:86" x14ac:dyDescent="0.25">
      <c r="A25" s="71" t="s">
        <v>1</v>
      </c>
      <c r="B25" s="26" t="str">
        <f>算例!AO25</f>
        <v>得分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6"/>
      <c r="O25" s="2"/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6"/>
      <c r="AC25" s="2"/>
      <c r="AD25" s="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6"/>
      <c r="AQ25" s="2"/>
      <c r="AR25" s="1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6"/>
      <c r="BE25" s="2"/>
      <c r="BF25" s="16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T25" s="6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3"/>
      <c r="CF25" s="6"/>
      <c r="CH25" s="6"/>
    </row>
    <row r="26" spans="1:86" x14ac:dyDescent="0.25">
      <c r="A26" s="71" t="s">
        <v>3</v>
      </c>
      <c r="B26" s="26">
        <f>算例!AO26</f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6"/>
      <c r="O26" s="2"/>
      <c r="P26" s="1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6"/>
      <c r="AC26" s="2"/>
      <c r="AD26" s="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6"/>
      <c r="AQ26" s="2"/>
      <c r="AR26" s="1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6"/>
      <c r="BE26" s="2"/>
      <c r="BF26" s="16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T26" s="6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3"/>
      <c r="CF26" s="6"/>
      <c r="CH26" s="6"/>
    </row>
    <row r="27" spans="1:86" x14ac:dyDescent="0.25">
      <c r="A27" s="71" t="s">
        <v>4</v>
      </c>
      <c r="B27" s="26">
        <f>算例!AO27</f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6"/>
      <c r="O27" s="2"/>
      <c r="P27" s="1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6"/>
      <c r="AC27" s="2"/>
      <c r="AD27" s="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6"/>
      <c r="AQ27" s="2"/>
      <c r="AR27" s="1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6"/>
      <c r="BE27" s="2"/>
      <c r="BF27" s="16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6"/>
      <c r="BT27" s="6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3"/>
      <c r="CF27" s="6"/>
      <c r="CH27" s="6"/>
    </row>
    <row r="28" spans="1:86" x14ac:dyDescent="0.25">
      <c r="A28" s="71" t="s">
        <v>5</v>
      </c>
      <c r="B28" s="26">
        <f>算例!AO28</f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6"/>
      <c r="O28" s="2"/>
      <c r="P28" s="1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6"/>
      <c r="AC28" s="2"/>
      <c r="AD28" s="16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6"/>
      <c r="AQ28" s="2"/>
      <c r="AR28" s="1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6"/>
      <c r="BE28" s="2"/>
      <c r="BF28" s="16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6"/>
      <c r="BT28" s="6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3"/>
      <c r="CF28" s="6"/>
      <c r="CH28" s="6"/>
    </row>
    <row r="29" spans="1:86" x14ac:dyDescent="0.25">
      <c r="A29" s="71" t="s">
        <v>6</v>
      </c>
      <c r="B29" s="26">
        <f>算例!AO29</f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6"/>
      <c r="O29" s="2"/>
      <c r="P29" s="1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6"/>
      <c r="AC29" s="2"/>
      <c r="AD29" s="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6"/>
      <c r="AQ29" s="2"/>
      <c r="AR29" s="1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6"/>
      <c r="BE29" s="2"/>
      <c r="BF29" s="16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T29" s="6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3"/>
      <c r="CF29" s="6"/>
      <c r="CH29" s="6"/>
    </row>
    <row r="30" spans="1:86" x14ac:dyDescent="0.25">
      <c r="A30" s="71" t="s">
        <v>7</v>
      </c>
      <c r="B30" s="26">
        <f>算例!AO30</f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6"/>
      <c r="O30" s="2"/>
      <c r="P30" s="1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6"/>
      <c r="AC30" s="2"/>
      <c r="AD30" s="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6"/>
      <c r="AQ30" s="2"/>
      <c r="AR30" s="1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6"/>
      <c r="BE30" s="2"/>
      <c r="BF30" s="16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6"/>
      <c r="BT30" s="6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3"/>
      <c r="CF30" s="6"/>
      <c r="CH30" s="6"/>
    </row>
    <row r="31" spans="1:86" x14ac:dyDescent="0.25">
      <c r="A31" s="71" t="s">
        <v>8</v>
      </c>
      <c r="B31" s="26">
        <f>算例!AO31</f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6"/>
      <c r="O31" s="2"/>
      <c r="P31" s="1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6"/>
      <c r="AC31" s="2"/>
      <c r="AD31" s="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6"/>
      <c r="AQ31" s="2"/>
      <c r="AR31" s="1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6"/>
      <c r="BE31" s="2"/>
      <c r="BF31" s="16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6"/>
      <c r="BT31" s="6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3"/>
      <c r="CF31" s="6"/>
      <c r="CH31" s="6"/>
    </row>
    <row r="32" spans="1:86" x14ac:dyDescent="0.25">
      <c r="A32" s="71" t="s">
        <v>9</v>
      </c>
      <c r="B32" s="26">
        <f>算例!AO32</f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6"/>
      <c r="O32" s="2"/>
      <c r="P32" s="1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6"/>
      <c r="AC32" s="2"/>
      <c r="AD32" s="16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6"/>
      <c r="AQ32" s="2"/>
      <c r="AR32" s="1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6"/>
      <c r="BE32" s="2"/>
      <c r="BF32" s="16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6"/>
      <c r="BT32" s="6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3"/>
      <c r="CF32" s="6"/>
      <c r="CH32" s="6"/>
    </row>
    <row r="33" spans="1:86" x14ac:dyDescent="0.25">
      <c r="A33" s="71" t="s">
        <v>10</v>
      </c>
      <c r="B33" s="26">
        <f>算例!AO33</f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6"/>
      <c r="O33" s="2"/>
      <c r="P33" s="1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6"/>
      <c r="AC33" s="2"/>
      <c r="AD33" s="1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/>
      <c r="AQ33" s="2"/>
      <c r="AR33" s="1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6"/>
      <c r="BE33" s="2"/>
      <c r="BF33" s="16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6"/>
      <c r="BT33" s="6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3"/>
      <c r="CF33" s="6"/>
      <c r="CH33" s="6"/>
    </row>
    <row r="34" spans="1:86" x14ac:dyDescent="0.25">
      <c r="A34" s="71" t="s">
        <v>11</v>
      </c>
      <c r="B34" s="26">
        <f>算例!AO34</f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6"/>
      <c r="O34" s="2"/>
      <c r="P34" s="1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6"/>
      <c r="AC34" s="2"/>
      <c r="AD34" s="16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6"/>
      <c r="AQ34" s="2"/>
      <c r="AR34" s="1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6"/>
      <c r="BE34" s="2"/>
      <c r="BF34" s="16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6"/>
      <c r="BT34" s="6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3"/>
      <c r="CF34" s="6"/>
      <c r="CH34" s="6"/>
    </row>
    <row r="35" spans="1:86" x14ac:dyDescent="0.25">
      <c r="A35" s="71" t="s">
        <v>12</v>
      </c>
      <c r="B35" s="26">
        <f>算例!AO35</f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6"/>
      <c r="O35" s="2"/>
      <c r="P35" s="1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6"/>
      <c r="AC35" s="2"/>
      <c r="AD35" s="16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6"/>
      <c r="AQ35" s="2"/>
      <c r="AR35" s="1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6"/>
      <c r="BE35" s="2"/>
      <c r="BF35" s="16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6"/>
      <c r="BT35" s="6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3"/>
      <c r="CF35" s="6"/>
      <c r="CH35" s="6"/>
    </row>
    <row r="36" spans="1:86" x14ac:dyDescent="0.25">
      <c r="A36" s="71" t="s">
        <v>13</v>
      </c>
      <c r="B36" s="26">
        <f>算例!AO36</f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6"/>
      <c r="O36" s="2"/>
      <c r="P36" s="1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6"/>
      <c r="AC36" s="2"/>
      <c r="AD36" s="16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6"/>
      <c r="AQ36" s="2"/>
      <c r="AR36" s="1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6"/>
      <c r="BE36" s="2"/>
      <c r="BF36" s="16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6"/>
      <c r="BT36" s="6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3"/>
      <c r="CF36" s="6"/>
      <c r="CH36" s="6"/>
    </row>
    <row r="37" spans="1:86" x14ac:dyDescent="0.25">
      <c r="A37" s="71" t="s">
        <v>14</v>
      </c>
      <c r="B37" s="26">
        <f>算例!AO37</f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6"/>
      <c r="O37" s="2"/>
      <c r="P37" s="1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6"/>
      <c r="AC37" s="2"/>
      <c r="AD37" s="16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6"/>
      <c r="AQ37" s="2"/>
      <c r="AR37" s="1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6"/>
      <c r="BE37" s="2"/>
      <c r="BF37" s="16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6"/>
      <c r="BT37" s="6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3"/>
      <c r="CF37" s="6"/>
      <c r="CH37" s="6"/>
    </row>
    <row r="38" spans="1:86" x14ac:dyDescent="0.25">
      <c r="A38" s="71" t="s">
        <v>15</v>
      </c>
      <c r="B38" s="26">
        <f>算例!AO38</f>
        <v>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6"/>
      <c r="O38" s="2"/>
      <c r="P38" s="1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6"/>
      <c r="AC38" s="2"/>
      <c r="AD38" s="16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6"/>
      <c r="AQ38" s="2"/>
      <c r="AR38" s="1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6"/>
      <c r="BE38" s="2"/>
      <c r="BF38" s="16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6"/>
      <c r="BT38" s="6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3"/>
      <c r="CF38" s="6"/>
      <c r="CH38" s="6"/>
    </row>
    <row r="39" spans="1:86" x14ac:dyDescent="0.25">
      <c r="A39" s="71" t="s">
        <v>16</v>
      </c>
      <c r="B39" s="26">
        <f>算例!AO39</f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6"/>
      <c r="O39" s="2"/>
      <c r="P39" s="1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6"/>
      <c r="AC39" s="2"/>
      <c r="AD39" s="16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6"/>
      <c r="AQ39" s="2"/>
      <c r="AR39" s="1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6"/>
      <c r="BE39" s="2"/>
      <c r="BF39" s="16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6"/>
      <c r="BT39" s="6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3"/>
      <c r="CF39" s="6"/>
      <c r="CH39" s="6"/>
    </row>
    <row r="40" spans="1:86" x14ac:dyDescent="0.25">
      <c r="A40" s="71" t="s">
        <v>17</v>
      </c>
      <c r="B40" s="26">
        <f>算例!AO40</f>
        <v>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6"/>
      <c r="O40" s="2"/>
      <c r="P40" s="1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6"/>
      <c r="AC40" s="2"/>
      <c r="AD40" s="16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6"/>
      <c r="AQ40" s="2"/>
      <c r="AR40" s="1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6"/>
      <c r="BE40" s="2"/>
      <c r="BF40" s="16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6"/>
      <c r="BT40" s="6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3"/>
      <c r="CF40" s="6"/>
      <c r="CH40" s="6"/>
    </row>
    <row r="41" spans="1:86" x14ac:dyDescent="0.25">
      <c r="A41" s="71" t="s">
        <v>18</v>
      </c>
      <c r="B41" s="26">
        <f>算例!AO41</f>
        <v>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6"/>
      <c r="O41" s="2"/>
      <c r="P41" s="1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6"/>
      <c r="AC41" s="2"/>
      <c r="AD41" s="16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6"/>
      <c r="AQ41" s="2"/>
      <c r="AR41" s="1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6"/>
      <c r="BE41" s="2"/>
      <c r="BF41" s="16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6"/>
      <c r="BT41" s="6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3"/>
      <c r="CF41" s="6"/>
      <c r="CH41" s="6"/>
    </row>
    <row r="42" spans="1:86" x14ac:dyDescent="0.25">
      <c r="A42" s="71" t="s">
        <v>19</v>
      </c>
      <c r="B42" s="26">
        <f>算例!AO42</f>
        <v>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6"/>
      <c r="O42" s="2"/>
      <c r="P42" s="1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6"/>
      <c r="AC42" s="2"/>
      <c r="AD42" s="16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6"/>
      <c r="AQ42" s="2"/>
      <c r="AR42" s="1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6"/>
      <c r="BE42" s="2"/>
      <c r="BF42" s="16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6"/>
      <c r="BT42" s="6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3"/>
      <c r="CF42" s="6"/>
      <c r="CH42" s="6"/>
    </row>
    <row r="43" spans="1:86" x14ac:dyDescent="0.25">
      <c r="A43" s="71" t="s">
        <v>20</v>
      </c>
      <c r="B43" s="26">
        <f>算例!AO43</f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6"/>
      <c r="O43" s="2"/>
      <c r="P43" s="1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6"/>
      <c r="AC43" s="2"/>
      <c r="AD43" s="16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6"/>
      <c r="AQ43" s="2"/>
      <c r="AR43" s="1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6"/>
      <c r="BE43" s="2"/>
      <c r="BF43" s="16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6"/>
      <c r="BT43" s="6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3"/>
      <c r="CF43" s="6"/>
      <c r="CH43" s="6"/>
    </row>
    <row r="44" spans="1:86" x14ac:dyDescent="0.25">
      <c r="A44" s="71" t="s">
        <v>21</v>
      </c>
      <c r="B44" s="26">
        <f>算例!AO44</f>
        <v>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6"/>
      <c r="O44" s="2"/>
      <c r="P44" s="1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6"/>
      <c r="AC44" s="2"/>
      <c r="AD44" s="16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6"/>
      <c r="AQ44" s="2"/>
      <c r="AR44" s="1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6"/>
      <c r="BE44" s="2"/>
      <c r="BF44" s="16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6"/>
      <c r="BT44" s="6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3"/>
      <c r="CF44" s="6"/>
      <c r="CH44" s="6"/>
    </row>
    <row r="45" spans="1:86" x14ac:dyDescent="0.25">
      <c r="A45" s="71" t="s">
        <v>22</v>
      </c>
      <c r="B45" s="26">
        <f>算例!AO45</f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6"/>
      <c r="O45" s="2"/>
      <c r="P45" s="1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6"/>
      <c r="AC45" s="2"/>
      <c r="AD45" s="1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6"/>
      <c r="AQ45" s="2"/>
      <c r="AR45" s="1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6"/>
      <c r="BE45" s="2"/>
      <c r="BF45" s="16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6"/>
      <c r="BT45" s="6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3"/>
      <c r="CF45" s="6"/>
      <c r="CH45" s="6"/>
    </row>
    <row r="46" spans="1:86" x14ac:dyDescent="0.25">
      <c r="A46" s="65"/>
      <c r="B46" s="26">
        <f>算例!AO46</f>
        <v>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86" x14ac:dyDescent="0.25">
      <c r="A47" s="73" t="s">
        <v>139</v>
      </c>
      <c r="B47" s="26">
        <f>算例!AO47</f>
        <v>0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2"/>
      <c r="N47" s="2"/>
      <c r="O47" s="2"/>
      <c r="P47" s="2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2"/>
      <c r="AB47" s="2"/>
      <c r="AC47" s="2"/>
      <c r="AD47" s="2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2"/>
      <c r="AP47" s="2"/>
      <c r="AQ47" s="2"/>
      <c r="AR47" s="2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2"/>
      <c r="BD47" s="2"/>
      <c r="BE47" s="2"/>
      <c r="BF47" s="2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2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5"/>
    </row>
    <row r="48" spans="1:86" x14ac:dyDescent="0.25">
      <c r="A48" s="71" t="s">
        <v>1</v>
      </c>
      <c r="B48" s="26" t="str">
        <f>算例!AO48</f>
        <v>得分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6"/>
      <c r="O48" s="2"/>
      <c r="P48" s="1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"/>
      <c r="AC48" s="2"/>
      <c r="AD48" s="16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6"/>
      <c r="AQ48" s="2"/>
      <c r="AR48" s="1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6"/>
      <c r="BE48" s="2"/>
      <c r="BF48" s="16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6"/>
      <c r="BT48" s="6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3"/>
      <c r="CF48" s="6"/>
      <c r="CH48" s="6"/>
    </row>
    <row r="49" spans="1:86" x14ac:dyDescent="0.25">
      <c r="A49" s="71" t="s">
        <v>3</v>
      </c>
      <c r="B49" s="26">
        <f>算例!AO49</f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6"/>
      <c r="O49" s="2"/>
      <c r="P49" s="1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6"/>
      <c r="AC49" s="2"/>
      <c r="AD49" s="16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6"/>
      <c r="AQ49" s="2"/>
      <c r="AR49" s="1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6"/>
      <c r="BE49" s="2"/>
      <c r="BF49" s="16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6"/>
      <c r="BT49" s="6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3"/>
      <c r="CF49" s="6"/>
      <c r="CH49" s="6"/>
    </row>
    <row r="50" spans="1:86" x14ac:dyDescent="0.25">
      <c r="A50" s="71" t="s">
        <v>4</v>
      </c>
      <c r="B50" s="26">
        <f>算例!AO50</f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6"/>
      <c r="O50" s="2"/>
      <c r="P50" s="1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6"/>
      <c r="AC50" s="2"/>
      <c r="AD50" s="16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  <c r="AQ50" s="2"/>
      <c r="AR50" s="1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6"/>
      <c r="BE50" s="2"/>
      <c r="BF50" s="16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6"/>
      <c r="BT50" s="6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3"/>
      <c r="CF50" s="6"/>
      <c r="CH50" s="6"/>
    </row>
    <row r="51" spans="1:86" x14ac:dyDescent="0.25">
      <c r="A51" s="71" t="s">
        <v>5</v>
      </c>
      <c r="B51" s="26">
        <f>算例!AO51</f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6"/>
      <c r="O51" s="2"/>
      <c r="P51" s="1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6"/>
      <c r="AC51" s="2"/>
      <c r="AD51" s="16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6"/>
      <c r="AQ51" s="2"/>
      <c r="AR51" s="1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6"/>
      <c r="BE51" s="2"/>
      <c r="BF51" s="16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6"/>
      <c r="BT51" s="6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3"/>
      <c r="CF51" s="6"/>
      <c r="CH51" s="6"/>
    </row>
    <row r="52" spans="1:86" x14ac:dyDescent="0.25">
      <c r="A52" s="71" t="s">
        <v>6</v>
      </c>
      <c r="B52" s="26">
        <f>算例!AO52</f>
        <v>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6"/>
      <c r="O52" s="2"/>
      <c r="P52" s="1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6"/>
      <c r="AC52" s="2"/>
      <c r="AD52" s="1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6"/>
      <c r="AQ52" s="2"/>
      <c r="AR52" s="1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6"/>
      <c r="BE52" s="2"/>
      <c r="BF52" s="16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6"/>
      <c r="BT52" s="6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3"/>
      <c r="CF52" s="6"/>
      <c r="CH52" s="6"/>
    </row>
    <row r="53" spans="1:86" x14ac:dyDescent="0.25">
      <c r="A53" s="71" t="s">
        <v>7</v>
      </c>
      <c r="B53" s="26">
        <f>算例!AO53</f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6"/>
      <c r="O53" s="2"/>
      <c r="P53" s="1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6"/>
      <c r="AC53" s="2"/>
      <c r="AD53" s="1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6"/>
      <c r="AQ53" s="2"/>
      <c r="AR53" s="1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16"/>
      <c r="BE53" s="2"/>
      <c r="BF53" s="16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6"/>
      <c r="BT53" s="6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3"/>
      <c r="CF53" s="6"/>
      <c r="CH53" s="6"/>
    </row>
    <row r="54" spans="1:86" x14ac:dyDescent="0.25">
      <c r="A54" s="71" t="s">
        <v>8</v>
      </c>
      <c r="B54" s="26">
        <f>算例!AO54</f>
        <v>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6"/>
      <c r="O54" s="2"/>
      <c r="P54" s="1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6"/>
      <c r="AC54" s="2"/>
      <c r="AD54" s="1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6"/>
      <c r="AQ54" s="2"/>
      <c r="AR54" s="1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6"/>
      <c r="BE54" s="2"/>
      <c r="BF54" s="16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6"/>
      <c r="BT54" s="6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3"/>
      <c r="CF54" s="6"/>
      <c r="CH54" s="6"/>
    </row>
    <row r="55" spans="1:86" x14ac:dyDescent="0.25">
      <c r="A55" s="71" t="s">
        <v>9</v>
      </c>
      <c r="B55" s="26">
        <f>算例!AO55</f>
        <v>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6"/>
      <c r="O55" s="2"/>
      <c r="P55" s="1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6"/>
      <c r="AC55" s="2"/>
      <c r="AD55" s="1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6"/>
      <c r="AQ55" s="2"/>
      <c r="AR55" s="1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6"/>
      <c r="BE55" s="2"/>
      <c r="BF55" s="16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6"/>
      <c r="BT55" s="6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3"/>
      <c r="CF55" s="6"/>
      <c r="CH55" s="6"/>
    </row>
    <row r="56" spans="1:86" x14ac:dyDescent="0.25">
      <c r="A56" s="71" t="s">
        <v>10</v>
      </c>
      <c r="B56" s="26">
        <f>算例!AO56</f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6"/>
      <c r="O56" s="2"/>
      <c r="P56" s="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6"/>
      <c r="AC56" s="2"/>
      <c r="AD56" s="1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6"/>
      <c r="AQ56" s="2"/>
      <c r="AR56" s="1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6"/>
      <c r="BE56" s="2"/>
      <c r="BF56" s="16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6"/>
      <c r="BT56" s="6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3"/>
      <c r="CF56" s="6"/>
      <c r="CH56" s="6"/>
    </row>
    <row r="57" spans="1:86" x14ac:dyDescent="0.25">
      <c r="A57" s="71" t="s">
        <v>11</v>
      </c>
      <c r="B57" s="26">
        <f>算例!AO57</f>
        <v>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6"/>
      <c r="O57" s="2"/>
      <c r="P57" s="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6"/>
      <c r="AC57" s="2"/>
      <c r="AD57" s="1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6"/>
      <c r="AQ57" s="2"/>
      <c r="AR57" s="1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6"/>
      <c r="BE57" s="2"/>
      <c r="BF57" s="16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6"/>
      <c r="BT57" s="6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3"/>
      <c r="CF57" s="6"/>
      <c r="CH57" s="6"/>
    </row>
    <row r="58" spans="1:86" x14ac:dyDescent="0.25">
      <c r="A58" s="71" t="s">
        <v>12</v>
      </c>
      <c r="B58" s="26">
        <f>算例!AO58</f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6"/>
      <c r="O58" s="2"/>
      <c r="P58" s="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6"/>
      <c r="AC58" s="2"/>
      <c r="AD58" s="1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6"/>
      <c r="AQ58" s="2"/>
      <c r="AR58" s="1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6"/>
      <c r="BE58" s="2"/>
      <c r="BF58" s="16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6"/>
      <c r="BT58" s="6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3"/>
      <c r="CF58" s="6"/>
      <c r="CH58" s="6"/>
    </row>
    <row r="59" spans="1:86" x14ac:dyDescent="0.25">
      <c r="A59" s="71" t="s">
        <v>13</v>
      </c>
      <c r="B59" s="26">
        <f>算例!AO59</f>
        <v>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6"/>
      <c r="O59" s="2"/>
      <c r="P59" s="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2"/>
      <c r="AD59" s="16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6"/>
      <c r="AQ59" s="2"/>
      <c r="AR59" s="1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6"/>
      <c r="BE59" s="2"/>
      <c r="BF59" s="16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6"/>
      <c r="BT59" s="6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3"/>
      <c r="CF59" s="6"/>
      <c r="CH59" s="6"/>
    </row>
    <row r="60" spans="1:86" x14ac:dyDescent="0.25">
      <c r="A60" s="71" t="s">
        <v>14</v>
      </c>
      <c r="B60" s="26">
        <f>算例!AO60</f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6"/>
      <c r="O60" s="2"/>
      <c r="P60" s="1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6"/>
      <c r="AC60" s="2"/>
      <c r="AD60" s="16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6"/>
      <c r="AQ60" s="2"/>
      <c r="AR60" s="16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6"/>
      <c r="BE60" s="2"/>
      <c r="BF60" s="16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6"/>
      <c r="BT60" s="6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3"/>
      <c r="CF60" s="6"/>
      <c r="CH60" s="6"/>
    </row>
    <row r="61" spans="1:86" x14ac:dyDescent="0.25">
      <c r="A61" s="71" t="s">
        <v>15</v>
      </c>
      <c r="B61" s="26">
        <f>算例!AO61</f>
        <v>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6"/>
      <c r="O61" s="2"/>
      <c r="P61" s="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6"/>
      <c r="AC61" s="2"/>
      <c r="AD61" s="16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6"/>
      <c r="AQ61" s="2"/>
      <c r="AR61" s="16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6"/>
      <c r="BE61" s="2"/>
      <c r="BF61" s="16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6"/>
      <c r="BT61" s="6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3"/>
      <c r="CF61" s="6"/>
      <c r="CH61" s="6"/>
    </row>
    <row r="62" spans="1:86" x14ac:dyDescent="0.25">
      <c r="A62" s="71" t="s">
        <v>16</v>
      </c>
      <c r="B62" s="26">
        <f>算例!AO62</f>
        <v>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6"/>
      <c r="O62" s="2"/>
      <c r="P62" s="1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6"/>
      <c r="AC62" s="2"/>
      <c r="AD62" s="16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16"/>
      <c r="AQ62" s="2"/>
      <c r="AR62" s="16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6"/>
      <c r="BE62" s="2"/>
      <c r="BF62" s="16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6"/>
      <c r="BT62" s="6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3"/>
      <c r="CF62" s="6"/>
      <c r="CH62" s="6"/>
    </row>
    <row r="63" spans="1:86" x14ac:dyDescent="0.25">
      <c r="A63" s="71" t="s">
        <v>17</v>
      </c>
      <c r="B63" s="26">
        <f>算例!AO63</f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6"/>
      <c r="O63" s="2"/>
      <c r="P63" s="1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6"/>
      <c r="AC63" s="2"/>
      <c r="AD63" s="16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6"/>
      <c r="AQ63" s="2"/>
      <c r="AR63" s="16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16"/>
      <c r="BE63" s="2"/>
      <c r="BF63" s="16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6"/>
      <c r="BT63" s="6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3"/>
      <c r="CF63" s="6"/>
      <c r="CH63" s="6"/>
    </row>
    <row r="64" spans="1:86" x14ac:dyDescent="0.25">
      <c r="A64" s="71" t="s">
        <v>18</v>
      </c>
      <c r="B64" s="26">
        <f>算例!AO64</f>
        <v>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6"/>
      <c r="O64" s="2"/>
      <c r="P64" s="1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6"/>
      <c r="AC64" s="2"/>
      <c r="AD64" s="16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16"/>
      <c r="AQ64" s="2"/>
      <c r="AR64" s="16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6"/>
      <c r="BE64" s="2"/>
      <c r="BF64" s="16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6"/>
      <c r="BT64" s="6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3"/>
      <c r="CF64" s="6"/>
      <c r="CH64" s="6"/>
    </row>
    <row r="65" spans="1:86" x14ac:dyDescent="0.25">
      <c r="A65" s="71" t="s">
        <v>19</v>
      </c>
      <c r="B65" s="26">
        <f>算例!AO65</f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6"/>
      <c r="O65" s="2"/>
      <c r="P65" s="1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6"/>
      <c r="AC65" s="2"/>
      <c r="AD65" s="16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16"/>
      <c r="AQ65" s="2"/>
      <c r="AR65" s="16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6"/>
      <c r="BE65" s="2"/>
      <c r="BF65" s="16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6"/>
      <c r="BT65" s="6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3"/>
      <c r="CF65" s="6"/>
      <c r="CH65" s="6"/>
    </row>
    <row r="66" spans="1:86" x14ac:dyDescent="0.25">
      <c r="A66" s="71" t="s">
        <v>20</v>
      </c>
      <c r="B66" s="26">
        <f>算例!AO66</f>
        <v>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6"/>
      <c r="O66" s="2"/>
      <c r="P66" s="1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6"/>
      <c r="AC66" s="2"/>
      <c r="AD66" s="16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16"/>
      <c r="AQ66" s="2"/>
      <c r="AR66" s="16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6"/>
      <c r="BE66" s="2"/>
      <c r="BF66" s="16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6"/>
      <c r="BT66" s="6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3"/>
      <c r="CF66" s="6"/>
      <c r="CH66" s="6"/>
    </row>
    <row r="67" spans="1:86" x14ac:dyDescent="0.25">
      <c r="A67" s="71" t="s">
        <v>21</v>
      </c>
      <c r="B67" s="26">
        <f>算例!AO67</f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6"/>
      <c r="O67" s="2"/>
      <c r="P67" s="1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6"/>
      <c r="AC67" s="2"/>
      <c r="AD67" s="16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6"/>
      <c r="AQ67" s="2"/>
      <c r="AR67" s="16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6"/>
      <c r="BE67" s="2"/>
      <c r="BF67" s="16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6"/>
      <c r="BT67" s="6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3"/>
      <c r="CF67" s="6"/>
      <c r="CH67" s="6"/>
    </row>
    <row r="68" spans="1:86" x14ac:dyDescent="0.25">
      <c r="A68" s="71" t="s">
        <v>22</v>
      </c>
      <c r="B68" s="26">
        <f>算例!AO68</f>
        <v>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6"/>
      <c r="O68" s="2"/>
      <c r="P68" s="1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6"/>
      <c r="AC68" s="2"/>
      <c r="AD68" s="16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16"/>
      <c r="AQ68" s="2"/>
      <c r="AR68" s="16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6"/>
      <c r="BE68" s="2"/>
      <c r="BF68" s="16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6"/>
      <c r="BT68" s="6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3"/>
      <c r="CF68" s="6"/>
      <c r="CH68" s="6"/>
    </row>
    <row r="69" spans="1:86" s="1" customFormat="1" ht="16.2" customHeight="1" x14ac:dyDescent="0.25">
      <c r="A69" s="72"/>
      <c r="B69" s="26">
        <f>算例!AO69</f>
        <v>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6"/>
      <c r="O69" s="2"/>
      <c r="P69" s="1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6"/>
      <c r="AC69" s="2"/>
      <c r="AD69" s="16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16"/>
      <c r="AQ69" s="2"/>
      <c r="AR69" s="16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6"/>
      <c r="BE69" s="2"/>
      <c r="BF69" s="16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5"/>
      <c r="BT69" s="15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5"/>
      <c r="CH69" s="15"/>
    </row>
    <row r="70" spans="1:86" s="1" customFormat="1" ht="16.2" customHeight="1" x14ac:dyDescent="0.25">
      <c r="A70" s="73" t="s">
        <v>138</v>
      </c>
      <c r="B70" s="26">
        <f>算例!AO70</f>
        <v>0</v>
      </c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2"/>
      <c r="N70" s="2"/>
      <c r="O70" s="2"/>
      <c r="P70" s="2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2"/>
      <c r="AB70" s="2"/>
      <c r="AC70" s="2"/>
      <c r="AD70" s="2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2"/>
      <c r="AP70" s="2"/>
      <c r="AQ70" s="2"/>
      <c r="AR70" s="2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2"/>
      <c r="BD70" s="2"/>
      <c r="BE70" s="2"/>
      <c r="BF70" s="2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2"/>
      <c r="BR70"/>
      <c r="BS70"/>
      <c r="BT70"/>
      <c r="BU70" s="73"/>
      <c r="BV70" s="73"/>
      <c r="BW70" s="73"/>
      <c r="BX70" s="73"/>
      <c r="BY70" s="73"/>
      <c r="BZ70" s="73"/>
      <c r="CA70" s="73"/>
      <c r="CB70" s="73"/>
      <c r="CC70" s="73"/>
      <c r="CD70" s="73"/>
      <c r="CE70" s="5"/>
      <c r="CF70"/>
      <c r="CG70"/>
      <c r="CH70"/>
    </row>
    <row r="71" spans="1:86" s="1" customFormat="1" ht="16.2" customHeight="1" x14ac:dyDescent="0.25">
      <c r="A71" s="71" t="s">
        <v>1</v>
      </c>
      <c r="B71" s="26" t="str">
        <f>算例!AO71</f>
        <v>得分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6"/>
      <c r="O71" s="2"/>
      <c r="P71" s="1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6"/>
      <c r="AC71" s="2"/>
      <c r="AD71" s="16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6"/>
      <c r="AQ71" s="2"/>
      <c r="AR71" s="16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6"/>
      <c r="BE71" s="2"/>
      <c r="BF71" s="16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6"/>
      <c r="BS71"/>
      <c r="BT71" s="6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3"/>
      <c r="CF71" s="6"/>
      <c r="CG71"/>
      <c r="CH71" s="6"/>
    </row>
    <row r="72" spans="1:86" s="1" customFormat="1" ht="16.2" customHeight="1" x14ac:dyDescent="0.25">
      <c r="A72" s="71" t="s">
        <v>3</v>
      </c>
      <c r="B72" s="26">
        <f>算例!AO72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6"/>
      <c r="O72" s="2"/>
      <c r="P72" s="1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6"/>
      <c r="AC72" s="2"/>
      <c r="AD72" s="16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16"/>
      <c r="AQ72" s="2"/>
      <c r="AR72" s="16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6"/>
      <c r="BE72" s="2"/>
      <c r="BF72" s="16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6"/>
      <c r="BS72"/>
      <c r="BT72" s="6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3"/>
      <c r="CF72" s="6"/>
      <c r="CG72"/>
      <c r="CH72" s="6"/>
    </row>
    <row r="73" spans="1:86" s="1" customFormat="1" ht="16.2" customHeight="1" x14ac:dyDescent="0.25">
      <c r="A73" s="71" t="s">
        <v>4</v>
      </c>
      <c r="B73" s="26">
        <f>算例!AO73</f>
        <v>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6"/>
      <c r="O73" s="2"/>
      <c r="P73" s="1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6"/>
      <c r="AC73" s="2"/>
      <c r="AD73" s="16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16"/>
      <c r="AQ73" s="2"/>
      <c r="AR73" s="16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6"/>
      <c r="BE73" s="2"/>
      <c r="BF73" s="16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6"/>
      <c r="BS73"/>
      <c r="BT73" s="6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3"/>
      <c r="CF73" s="6"/>
      <c r="CG73"/>
      <c r="CH73" s="6"/>
    </row>
    <row r="74" spans="1:86" s="1" customFormat="1" ht="16.2" customHeight="1" x14ac:dyDescent="0.25">
      <c r="A74" s="71" t="s">
        <v>5</v>
      </c>
      <c r="B74" s="26">
        <f>算例!AO74</f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6"/>
      <c r="O74" s="2"/>
      <c r="P74" s="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6"/>
      <c r="AC74" s="2"/>
      <c r="AD74" s="16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16"/>
      <c r="AQ74" s="2"/>
      <c r="AR74" s="16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6"/>
      <c r="BE74" s="2"/>
      <c r="BF74" s="16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6"/>
      <c r="BS74"/>
      <c r="BT74" s="6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3"/>
      <c r="CF74" s="6"/>
      <c r="CG74"/>
      <c r="CH74" s="6"/>
    </row>
    <row r="75" spans="1:86" s="1" customFormat="1" ht="16.2" customHeight="1" x14ac:dyDescent="0.25">
      <c r="A75" s="71" t="s">
        <v>6</v>
      </c>
      <c r="B75" s="26">
        <f>算例!AO75</f>
        <v>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6"/>
      <c r="O75" s="2"/>
      <c r="P75" s="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6"/>
      <c r="AC75" s="2"/>
      <c r="AD75" s="16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6"/>
      <c r="AQ75" s="2"/>
      <c r="AR75" s="16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6"/>
      <c r="BE75" s="2"/>
      <c r="BF75" s="16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6"/>
      <c r="BS75"/>
      <c r="BT75" s="6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3"/>
      <c r="CF75" s="6"/>
      <c r="CG75"/>
      <c r="CH75" s="6"/>
    </row>
    <row r="76" spans="1:86" s="1" customFormat="1" ht="16.2" customHeight="1" x14ac:dyDescent="0.25">
      <c r="A76" s="71" t="s">
        <v>7</v>
      </c>
      <c r="B76" s="26">
        <f>算例!AO76</f>
        <v>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6"/>
      <c r="O76" s="2"/>
      <c r="P76" s="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6"/>
      <c r="AC76" s="2"/>
      <c r="AD76" s="16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16"/>
      <c r="AQ76" s="2"/>
      <c r="AR76" s="16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6"/>
      <c r="BE76" s="2"/>
      <c r="BF76" s="16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6"/>
      <c r="BS76"/>
      <c r="BT76" s="6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3"/>
      <c r="CF76" s="6"/>
      <c r="CG76"/>
      <c r="CH76" s="6"/>
    </row>
    <row r="77" spans="1:86" s="1" customFormat="1" ht="16.2" customHeight="1" x14ac:dyDescent="0.25">
      <c r="A77" s="71" t="s">
        <v>8</v>
      </c>
      <c r="B77" s="26">
        <f>算例!AO77</f>
        <v>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6"/>
      <c r="O77" s="2"/>
      <c r="P77" s="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6"/>
      <c r="AC77" s="2"/>
      <c r="AD77" s="16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16"/>
      <c r="AQ77" s="2"/>
      <c r="AR77" s="16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6"/>
      <c r="BE77" s="2"/>
      <c r="BF77" s="16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6"/>
      <c r="BS77"/>
      <c r="BT77" s="6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3"/>
      <c r="CF77" s="6"/>
      <c r="CG77"/>
      <c r="CH77" s="6"/>
    </row>
    <row r="78" spans="1:86" s="1" customFormat="1" ht="16.2" customHeight="1" x14ac:dyDescent="0.25">
      <c r="A78" s="71" t="s">
        <v>9</v>
      </c>
      <c r="B78" s="26">
        <f>算例!AO78</f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6"/>
      <c r="O78" s="2"/>
      <c r="P78" s="1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6"/>
      <c r="AC78" s="2"/>
      <c r="AD78" s="16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16"/>
      <c r="AQ78" s="2"/>
      <c r="AR78" s="16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6"/>
      <c r="BE78" s="2"/>
      <c r="BF78" s="16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6"/>
      <c r="BS78"/>
      <c r="BT78" s="6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3"/>
      <c r="CF78" s="6"/>
      <c r="CG78"/>
      <c r="CH78" s="6"/>
    </row>
    <row r="79" spans="1:86" s="1" customFormat="1" ht="16.2" customHeight="1" x14ac:dyDescent="0.25">
      <c r="A79" s="71" t="s">
        <v>10</v>
      </c>
      <c r="B79" s="26">
        <f>算例!AO79</f>
        <v>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6"/>
      <c r="O79" s="2"/>
      <c r="P79" s="1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6"/>
      <c r="AC79" s="2"/>
      <c r="AD79" s="16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6"/>
      <c r="AQ79" s="2"/>
      <c r="AR79" s="16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6"/>
      <c r="BE79" s="2"/>
      <c r="BF79" s="16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6"/>
      <c r="BS79"/>
      <c r="BT79" s="6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3"/>
      <c r="CF79" s="6"/>
      <c r="CG79"/>
      <c r="CH79" s="6"/>
    </row>
    <row r="80" spans="1:86" s="1" customFormat="1" ht="16.2" customHeight="1" x14ac:dyDescent="0.25">
      <c r="A80" s="71" t="s">
        <v>11</v>
      </c>
      <c r="B80" s="26">
        <f>算例!AO80</f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6"/>
      <c r="O80" s="2"/>
      <c r="P80" s="1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6"/>
      <c r="AC80" s="2"/>
      <c r="AD80" s="16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16"/>
      <c r="AQ80" s="2"/>
      <c r="AR80" s="16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6"/>
      <c r="BE80" s="2"/>
      <c r="BF80" s="16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6"/>
      <c r="BS80"/>
      <c r="BT80" s="6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3"/>
      <c r="CF80" s="6"/>
      <c r="CG80"/>
      <c r="CH80" s="6"/>
    </row>
    <row r="81" spans="1:86" s="1" customFormat="1" ht="16.2" customHeight="1" x14ac:dyDescent="0.25">
      <c r="A81" s="71" t="s">
        <v>12</v>
      </c>
      <c r="B81" s="26">
        <f>算例!AO81</f>
        <v>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6"/>
      <c r="O81" s="2"/>
      <c r="P81" s="1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6"/>
      <c r="AC81" s="2"/>
      <c r="AD81" s="16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16"/>
      <c r="AQ81" s="2"/>
      <c r="AR81" s="16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6"/>
      <c r="BE81" s="2"/>
      <c r="BF81" s="16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6"/>
      <c r="BS81"/>
      <c r="BT81" s="6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3"/>
      <c r="CF81" s="6"/>
      <c r="CG81"/>
      <c r="CH81" s="6"/>
    </row>
    <row r="82" spans="1:86" s="1" customFormat="1" ht="16.2" customHeight="1" x14ac:dyDescent="0.25">
      <c r="A82" s="71" t="s">
        <v>13</v>
      </c>
      <c r="B82" s="26">
        <f>算例!AO82</f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6"/>
      <c r="O82" s="2"/>
      <c r="P82" s="1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6"/>
      <c r="AC82" s="2"/>
      <c r="AD82" s="16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16"/>
      <c r="AQ82" s="2"/>
      <c r="AR82" s="16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6"/>
      <c r="BE82" s="2"/>
      <c r="BF82" s="16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6"/>
      <c r="BS82"/>
      <c r="BT82" s="6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3"/>
      <c r="CF82" s="6"/>
      <c r="CG82"/>
      <c r="CH82" s="6"/>
    </row>
    <row r="83" spans="1:86" s="1" customFormat="1" ht="16.2" customHeight="1" x14ac:dyDescent="0.25">
      <c r="A83" s="71" t="s">
        <v>14</v>
      </c>
      <c r="B83" s="26">
        <f>算例!AO83</f>
        <v>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6"/>
      <c r="O83" s="2"/>
      <c r="P83" s="1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6"/>
      <c r="AC83" s="2"/>
      <c r="AD83" s="16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6"/>
      <c r="AQ83" s="2"/>
      <c r="AR83" s="16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6"/>
      <c r="BE83" s="2"/>
      <c r="BF83" s="16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6"/>
      <c r="BS83"/>
      <c r="BT83" s="6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3"/>
      <c r="CF83" s="6"/>
      <c r="CG83"/>
      <c r="CH83" s="6"/>
    </row>
    <row r="84" spans="1:86" s="1" customFormat="1" ht="16.2" customHeight="1" x14ac:dyDescent="0.25">
      <c r="A84" s="71" t="s">
        <v>15</v>
      </c>
      <c r="B84" s="26">
        <f>算例!AO84</f>
        <v>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6"/>
      <c r="O84" s="2"/>
      <c r="P84" s="1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6"/>
      <c r="AC84" s="2"/>
      <c r="AD84" s="16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16"/>
      <c r="AQ84" s="2"/>
      <c r="AR84" s="16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6"/>
      <c r="BE84" s="2"/>
      <c r="BF84" s="16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6"/>
      <c r="BS84"/>
      <c r="BT84" s="6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3"/>
      <c r="CF84" s="6"/>
      <c r="CG84"/>
      <c r="CH84" s="6"/>
    </row>
    <row r="85" spans="1:86" s="1" customFormat="1" ht="16.2" customHeight="1" x14ac:dyDescent="0.25">
      <c r="A85" s="71" t="s">
        <v>16</v>
      </c>
      <c r="B85" s="26">
        <f>算例!AO85</f>
        <v>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6"/>
      <c r="O85" s="2"/>
      <c r="P85" s="1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6"/>
      <c r="AC85" s="2"/>
      <c r="AD85" s="16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6"/>
      <c r="AQ85" s="2"/>
      <c r="AR85" s="16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6"/>
      <c r="BE85" s="2"/>
      <c r="BF85" s="16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6"/>
      <c r="BS85"/>
      <c r="BT85" s="6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3"/>
      <c r="CF85" s="6"/>
      <c r="CG85"/>
      <c r="CH85" s="6"/>
    </row>
    <row r="86" spans="1:86" s="1" customFormat="1" ht="16.2" customHeight="1" x14ac:dyDescent="0.25">
      <c r="A86" s="71" t="s">
        <v>17</v>
      </c>
      <c r="B86" s="26">
        <f>算例!AO86</f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6"/>
      <c r="O86" s="2"/>
      <c r="P86" s="1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6"/>
      <c r="AC86" s="2"/>
      <c r="AD86" s="16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16"/>
      <c r="AQ86" s="2"/>
      <c r="AR86" s="16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6"/>
      <c r="BE86" s="2"/>
      <c r="BF86" s="16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6"/>
      <c r="BS86"/>
      <c r="BT86" s="6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3"/>
      <c r="CF86" s="6"/>
      <c r="CG86"/>
      <c r="CH86" s="6"/>
    </row>
    <row r="87" spans="1:86" s="1" customFormat="1" ht="16.2" customHeight="1" x14ac:dyDescent="0.25">
      <c r="A87" s="71" t="s">
        <v>18</v>
      </c>
      <c r="B87" s="26">
        <f>算例!AO87</f>
        <v>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6"/>
      <c r="O87" s="2"/>
      <c r="P87" s="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6"/>
      <c r="AC87" s="2"/>
      <c r="AD87" s="16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6"/>
      <c r="AQ87" s="2"/>
      <c r="AR87" s="16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6"/>
      <c r="BE87" s="2"/>
      <c r="BF87" s="16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6"/>
      <c r="BS87"/>
      <c r="BT87" s="6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3"/>
      <c r="CF87" s="6"/>
      <c r="CG87"/>
      <c r="CH87" s="6"/>
    </row>
    <row r="88" spans="1:86" s="1" customFormat="1" ht="16.2" customHeight="1" x14ac:dyDescent="0.25">
      <c r="A88" s="71" t="s">
        <v>19</v>
      </c>
      <c r="B88" s="26">
        <f>算例!AO88</f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6"/>
      <c r="O88" s="2"/>
      <c r="P88" s="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6"/>
      <c r="AC88" s="2"/>
      <c r="AD88" s="16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16"/>
      <c r="AQ88" s="2"/>
      <c r="AR88" s="16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6"/>
      <c r="BE88" s="2"/>
      <c r="BF88" s="16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6"/>
      <c r="BS88"/>
      <c r="BT88" s="6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3"/>
      <c r="CF88" s="6"/>
      <c r="CG88"/>
      <c r="CH88" s="6"/>
    </row>
    <row r="89" spans="1:86" s="1" customFormat="1" ht="16.2" customHeight="1" x14ac:dyDescent="0.25">
      <c r="A89" s="71" t="s">
        <v>20</v>
      </c>
      <c r="B89" s="26">
        <f>算例!AO89</f>
        <v>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6"/>
      <c r="O89" s="2"/>
      <c r="P89" s="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6"/>
      <c r="AC89" s="2"/>
      <c r="AD89" s="16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16"/>
      <c r="AQ89" s="2"/>
      <c r="AR89" s="16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6"/>
      <c r="BE89" s="2"/>
      <c r="BF89" s="16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6"/>
      <c r="BS89"/>
      <c r="BT89" s="6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3"/>
      <c r="CF89" s="6"/>
      <c r="CG89"/>
      <c r="CH89" s="6"/>
    </row>
    <row r="90" spans="1:86" s="1" customFormat="1" ht="16.2" customHeight="1" x14ac:dyDescent="0.25">
      <c r="A90" s="71" t="s">
        <v>21</v>
      </c>
      <c r="B90" s="26">
        <f>算例!AO90</f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6"/>
      <c r="O90" s="2"/>
      <c r="P90" s="1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6"/>
      <c r="AC90" s="2"/>
      <c r="AD90" s="16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16"/>
      <c r="AQ90" s="2"/>
      <c r="AR90" s="16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6"/>
      <c r="BE90" s="2"/>
      <c r="BF90" s="16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6"/>
      <c r="BS90"/>
      <c r="BT90" s="6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3"/>
      <c r="CF90" s="6"/>
      <c r="CG90"/>
      <c r="CH90" s="6"/>
    </row>
    <row r="91" spans="1:86" s="1" customFormat="1" ht="16.2" customHeight="1" x14ac:dyDescent="0.25">
      <c r="A91" s="71" t="s">
        <v>22</v>
      </c>
      <c r="B91" s="26">
        <f>算例!AO91</f>
        <v>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6"/>
      <c r="O91" s="2"/>
      <c r="P91" s="1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6"/>
      <c r="AC91" s="2"/>
      <c r="AD91" s="16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6"/>
      <c r="AQ91" s="2"/>
      <c r="AR91" s="16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6"/>
      <c r="BE91" s="2"/>
      <c r="BF91" s="16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6"/>
      <c r="BS91"/>
      <c r="BT91" s="6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3"/>
      <c r="CF91" s="6"/>
      <c r="CG91"/>
      <c r="CH91" s="6"/>
    </row>
    <row r="92" spans="1:86" s="1" customFormat="1" ht="16.2" customHeight="1" x14ac:dyDescent="0.25">
      <c r="A92" s="72"/>
      <c r="B92" s="26">
        <f>算例!AO92</f>
        <v>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6"/>
      <c r="O92" s="2"/>
      <c r="P92" s="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6"/>
      <c r="AC92" s="2"/>
      <c r="AD92" s="16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16"/>
      <c r="AQ92" s="2"/>
      <c r="AR92" s="16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6"/>
      <c r="BE92" s="2"/>
      <c r="BF92" s="16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15"/>
      <c r="BT92" s="15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5"/>
      <c r="CH92" s="15"/>
    </row>
    <row r="93" spans="1:86" s="1" customFormat="1" ht="16.2" customHeight="1" x14ac:dyDescent="0.25">
      <c r="A93" s="73" t="s">
        <v>137</v>
      </c>
      <c r="B93" s="26">
        <f>算例!AO93</f>
        <v>0</v>
      </c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2"/>
      <c r="N93" s="2"/>
      <c r="O93" s="2"/>
      <c r="P93" s="2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2"/>
      <c r="AB93" s="2"/>
      <c r="AC93" s="2"/>
      <c r="AD93" s="2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2"/>
      <c r="AP93" s="2"/>
      <c r="AQ93" s="2"/>
      <c r="AR93" s="2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2"/>
      <c r="BD93" s="2"/>
      <c r="BE93" s="2"/>
      <c r="BF93" s="2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2"/>
      <c r="BR93"/>
      <c r="BS93"/>
      <c r="BT93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5"/>
      <c r="CF93"/>
      <c r="CG93"/>
      <c r="CH93"/>
    </row>
    <row r="94" spans="1:86" s="1" customFormat="1" ht="16.2" customHeight="1" x14ac:dyDescent="0.25">
      <c r="A94" s="71" t="s">
        <v>1</v>
      </c>
      <c r="B94" s="26" t="str">
        <f>算例!AO94</f>
        <v>得分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6"/>
      <c r="O94" s="2"/>
      <c r="P94" s="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6"/>
      <c r="AC94" s="2"/>
      <c r="AD94" s="16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16"/>
      <c r="AQ94" s="2"/>
      <c r="AR94" s="16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6"/>
      <c r="BE94" s="2"/>
      <c r="BF94" s="16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6"/>
      <c r="BS94"/>
      <c r="BT94" s="6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3"/>
      <c r="CF94" s="6"/>
      <c r="CG94"/>
      <c r="CH94" s="6"/>
    </row>
    <row r="95" spans="1:86" s="1" customFormat="1" ht="16.2" customHeight="1" x14ac:dyDescent="0.25">
      <c r="A95" s="71" t="s">
        <v>3</v>
      </c>
      <c r="B95" s="26">
        <f>算例!AO95</f>
        <v>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6"/>
      <c r="O95" s="2"/>
      <c r="P95" s="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6"/>
      <c r="AC95" s="2"/>
      <c r="AD95" s="16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6"/>
      <c r="AQ95" s="2"/>
      <c r="AR95" s="16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6"/>
      <c r="BE95" s="2"/>
      <c r="BF95" s="16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6"/>
      <c r="BS95"/>
      <c r="BT95" s="6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3"/>
      <c r="CF95" s="6"/>
      <c r="CG95"/>
      <c r="CH95" s="6"/>
    </row>
    <row r="96" spans="1:86" s="1" customFormat="1" ht="16.2" customHeight="1" x14ac:dyDescent="0.25">
      <c r="A96" s="71" t="s">
        <v>4</v>
      </c>
      <c r="B96" s="26">
        <f>算例!AO96</f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6"/>
      <c r="O96" s="2"/>
      <c r="P96" s="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6"/>
      <c r="AC96" s="2"/>
      <c r="AD96" s="16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16"/>
      <c r="AQ96" s="2"/>
      <c r="AR96" s="16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6"/>
      <c r="BE96" s="2"/>
      <c r="BF96" s="16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6"/>
      <c r="BS96"/>
      <c r="BT96" s="6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3"/>
      <c r="CF96" s="6"/>
      <c r="CG96"/>
      <c r="CH96" s="6"/>
    </row>
    <row r="97" spans="1:86" s="1" customFormat="1" ht="16.2" customHeight="1" x14ac:dyDescent="0.25">
      <c r="A97" s="71" t="s">
        <v>5</v>
      </c>
      <c r="B97" s="26">
        <f>算例!AO97</f>
        <v>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6"/>
      <c r="O97" s="2"/>
      <c r="P97" s="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6"/>
      <c r="AC97" s="2"/>
      <c r="AD97" s="16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16"/>
      <c r="AQ97" s="2"/>
      <c r="AR97" s="16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6"/>
      <c r="BE97" s="2"/>
      <c r="BF97" s="16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6"/>
      <c r="BS97"/>
      <c r="BT97" s="6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3"/>
      <c r="CF97" s="6"/>
      <c r="CG97"/>
      <c r="CH97" s="6"/>
    </row>
    <row r="98" spans="1:86" s="1" customFormat="1" ht="16.2" customHeight="1" x14ac:dyDescent="0.25">
      <c r="A98" s="71" t="s">
        <v>6</v>
      </c>
      <c r="B98" s="26">
        <f>算例!AO98</f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6"/>
      <c r="O98" s="2"/>
      <c r="P98" s="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6"/>
      <c r="AC98" s="2"/>
      <c r="AD98" s="16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6"/>
      <c r="AQ98" s="2"/>
      <c r="AR98" s="16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6"/>
      <c r="BE98" s="2"/>
      <c r="BF98" s="16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6"/>
      <c r="BS98"/>
      <c r="BT98" s="6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3"/>
      <c r="CF98" s="6"/>
      <c r="CG98"/>
      <c r="CH98" s="6"/>
    </row>
    <row r="99" spans="1:86" s="1" customFormat="1" ht="16.2" customHeight="1" x14ac:dyDescent="0.25">
      <c r="A99" s="71" t="s">
        <v>7</v>
      </c>
      <c r="B99" s="26">
        <f>算例!AO99</f>
        <v>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6"/>
      <c r="O99" s="2"/>
      <c r="P99" s="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6"/>
      <c r="AC99" s="2"/>
      <c r="AD99" s="16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6"/>
      <c r="AQ99" s="2"/>
      <c r="AR99" s="16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6"/>
      <c r="BE99" s="2"/>
      <c r="BF99" s="16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6"/>
      <c r="BS99"/>
      <c r="BT99" s="6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3"/>
      <c r="CF99" s="6"/>
      <c r="CG99"/>
      <c r="CH99" s="6"/>
    </row>
    <row r="100" spans="1:86" s="1" customFormat="1" ht="16.2" customHeight="1" x14ac:dyDescent="0.25">
      <c r="A100" s="71" t="s">
        <v>8</v>
      </c>
      <c r="B100" s="26">
        <f>算例!AO100</f>
        <v>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6"/>
      <c r="O100" s="2"/>
      <c r="P100" s="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6"/>
      <c r="AC100" s="2"/>
      <c r="AD100" s="16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16"/>
      <c r="AQ100" s="2"/>
      <c r="AR100" s="16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6"/>
      <c r="BE100" s="2"/>
      <c r="BF100" s="16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6"/>
      <c r="BS100"/>
      <c r="BT100" s="6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3"/>
      <c r="CF100" s="6"/>
      <c r="CG100"/>
      <c r="CH100" s="6"/>
    </row>
    <row r="101" spans="1:86" s="1" customFormat="1" ht="16.2" customHeight="1" x14ac:dyDescent="0.25">
      <c r="A101" s="71" t="s">
        <v>9</v>
      </c>
      <c r="B101" s="26">
        <f>算例!AO101</f>
        <v>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6"/>
      <c r="O101" s="2"/>
      <c r="P101" s="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6"/>
      <c r="AC101" s="2"/>
      <c r="AD101" s="16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16"/>
      <c r="AQ101" s="2"/>
      <c r="AR101" s="16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6"/>
      <c r="BE101" s="2"/>
      <c r="BF101" s="16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6"/>
      <c r="BS101"/>
      <c r="BT101" s="6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3"/>
      <c r="CF101" s="6"/>
      <c r="CG101"/>
      <c r="CH101" s="6"/>
    </row>
    <row r="102" spans="1:86" s="1" customFormat="1" ht="16.2" customHeight="1" x14ac:dyDescent="0.25">
      <c r="A102" s="71" t="s">
        <v>10</v>
      </c>
      <c r="B102" s="26">
        <f>算例!AO102</f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6"/>
      <c r="O102" s="2"/>
      <c r="P102" s="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6"/>
      <c r="AC102" s="2"/>
      <c r="AD102" s="16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16"/>
      <c r="AQ102" s="2"/>
      <c r="AR102" s="16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6"/>
      <c r="BE102" s="2"/>
      <c r="BF102" s="16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6"/>
      <c r="BS102"/>
      <c r="BT102" s="6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3"/>
      <c r="CF102" s="6"/>
      <c r="CG102"/>
      <c r="CH102" s="6"/>
    </row>
    <row r="103" spans="1:86" s="1" customFormat="1" ht="16.2" customHeight="1" x14ac:dyDescent="0.25">
      <c r="A103" s="71" t="s">
        <v>11</v>
      </c>
      <c r="B103" s="26">
        <f>算例!AO103</f>
        <v>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6"/>
      <c r="O103" s="2"/>
      <c r="P103" s="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6"/>
      <c r="AC103" s="2"/>
      <c r="AD103" s="16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6"/>
      <c r="AQ103" s="2"/>
      <c r="AR103" s="16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6"/>
      <c r="BE103" s="2"/>
      <c r="BF103" s="16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6"/>
      <c r="BS103"/>
      <c r="BT103" s="6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3"/>
      <c r="CF103" s="6"/>
      <c r="CG103"/>
      <c r="CH103" s="6"/>
    </row>
    <row r="104" spans="1:86" s="1" customFormat="1" ht="16.2" customHeight="1" x14ac:dyDescent="0.25">
      <c r="A104" s="71" t="s">
        <v>12</v>
      </c>
      <c r="B104" s="26">
        <f>算例!AO104</f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6"/>
      <c r="O104" s="2"/>
      <c r="P104" s="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6"/>
      <c r="AC104" s="2"/>
      <c r="AD104" s="16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6"/>
      <c r="AQ104" s="2"/>
      <c r="AR104" s="16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6"/>
      <c r="BE104" s="2"/>
      <c r="BF104" s="16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6"/>
      <c r="BS104"/>
      <c r="BT104" s="6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3"/>
      <c r="CF104" s="6"/>
      <c r="CG104"/>
      <c r="CH104" s="6"/>
    </row>
    <row r="105" spans="1:86" s="1" customFormat="1" ht="16.2" customHeight="1" x14ac:dyDescent="0.25">
      <c r="A105" s="71" t="s">
        <v>13</v>
      </c>
      <c r="B105" s="26">
        <f>算例!AO105</f>
        <v>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6"/>
      <c r="O105" s="2"/>
      <c r="P105" s="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6"/>
      <c r="AC105" s="2"/>
      <c r="AD105" s="16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6"/>
      <c r="AQ105" s="2"/>
      <c r="AR105" s="16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6"/>
      <c r="BE105" s="2"/>
      <c r="BF105" s="16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6"/>
      <c r="BS105"/>
      <c r="BT105" s="6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3"/>
      <c r="CF105" s="6"/>
      <c r="CG105"/>
      <c r="CH105" s="6"/>
    </row>
    <row r="106" spans="1:86" s="1" customFormat="1" ht="16.2" customHeight="1" x14ac:dyDescent="0.25">
      <c r="A106" s="71" t="s">
        <v>14</v>
      </c>
      <c r="B106" s="26">
        <f>算例!AO106</f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6"/>
      <c r="O106" s="2"/>
      <c r="P106" s="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6"/>
      <c r="AC106" s="2"/>
      <c r="AD106" s="16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6"/>
      <c r="AQ106" s="2"/>
      <c r="AR106" s="16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6"/>
      <c r="BE106" s="2"/>
      <c r="BF106" s="16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6"/>
      <c r="BS106"/>
      <c r="BT106" s="6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3"/>
      <c r="CF106" s="6"/>
      <c r="CG106"/>
      <c r="CH106" s="6"/>
    </row>
    <row r="107" spans="1:86" s="1" customFormat="1" ht="16.2" customHeight="1" x14ac:dyDescent="0.25">
      <c r="A107" s="71" t="s">
        <v>15</v>
      </c>
      <c r="B107" s="26">
        <f>算例!AO107</f>
        <v>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6"/>
      <c r="O107" s="2"/>
      <c r="P107" s="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6"/>
      <c r="AC107" s="2"/>
      <c r="AD107" s="16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6"/>
      <c r="AQ107" s="2"/>
      <c r="AR107" s="16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6"/>
      <c r="BE107" s="2"/>
      <c r="BF107" s="16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6"/>
      <c r="BS107"/>
      <c r="BT107" s="6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3"/>
      <c r="CF107" s="6"/>
      <c r="CG107"/>
      <c r="CH107" s="6"/>
    </row>
    <row r="108" spans="1:86" s="1" customFormat="1" ht="16.2" customHeight="1" x14ac:dyDescent="0.25">
      <c r="A108" s="71" t="s">
        <v>16</v>
      </c>
      <c r="B108" s="26">
        <f>算例!AO108</f>
        <v>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6"/>
      <c r="O108" s="2"/>
      <c r="P108" s="1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6"/>
      <c r="AC108" s="2"/>
      <c r="AD108" s="16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6"/>
      <c r="AQ108" s="2"/>
      <c r="AR108" s="16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6"/>
      <c r="BE108" s="2"/>
      <c r="BF108" s="16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6"/>
      <c r="BS108"/>
      <c r="BT108" s="6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3"/>
      <c r="CF108" s="6"/>
      <c r="CG108"/>
      <c r="CH108" s="6"/>
    </row>
    <row r="109" spans="1:86" s="1" customFormat="1" ht="16.2" customHeight="1" x14ac:dyDescent="0.25">
      <c r="A109" s="71" t="s">
        <v>17</v>
      </c>
      <c r="B109" s="26">
        <f>算例!AO109</f>
        <v>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6"/>
      <c r="O109" s="2"/>
      <c r="P109" s="1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6"/>
      <c r="AC109" s="2"/>
      <c r="AD109" s="16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6"/>
      <c r="AQ109" s="2"/>
      <c r="AR109" s="16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6"/>
      <c r="BE109" s="2"/>
      <c r="BF109" s="16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6"/>
      <c r="BS109"/>
      <c r="BT109" s="6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3"/>
      <c r="CF109" s="6"/>
      <c r="CG109"/>
      <c r="CH109" s="6"/>
    </row>
    <row r="110" spans="1:86" s="1" customFormat="1" ht="16.2" customHeight="1" x14ac:dyDescent="0.25">
      <c r="A110" s="71" t="s">
        <v>18</v>
      </c>
      <c r="B110" s="26">
        <f>算例!AO110</f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6"/>
      <c r="O110" s="2"/>
      <c r="P110" s="1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6"/>
      <c r="AC110" s="2"/>
      <c r="AD110" s="16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6"/>
      <c r="AQ110" s="2"/>
      <c r="AR110" s="16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6"/>
      <c r="BE110" s="2"/>
      <c r="BF110" s="16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6"/>
      <c r="BS110"/>
      <c r="BT110" s="6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3"/>
      <c r="CF110" s="6"/>
      <c r="CG110"/>
      <c r="CH110" s="6"/>
    </row>
    <row r="111" spans="1:86" s="1" customFormat="1" ht="16.2" customHeight="1" x14ac:dyDescent="0.25">
      <c r="A111" s="71" t="s">
        <v>19</v>
      </c>
      <c r="B111" s="26">
        <f>算例!AO111</f>
        <v>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6"/>
      <c r="O111" s="2"/>
      <c r="P111" s="1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6"/>
      <c r="AC111" s="2"/>
      <c r="AD111" s="16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6"/>
      <c r="AQ111" s="2"/>
      <c r="AR111" s="16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6"/>
      <c r="BE111" s="2"/>
      <c r="BF111" s="16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6"/>
      <c r="BS111"/>
      <c r="BT111" s="6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3"/>
      <c r="CF111" s="6"/>
      <c r="CG111"/>
      <c r="CH111" s="6"/>
    </row>
    <row r="112" spans="1:86" s="1" customFormat="1" ht="16.2" customHeight="1" x14ac:dyDescent="0.25">
      <c r="A112" s="71" t="s">
        <v>20</v>
      </c>
      <c r="B112" s="26">
        <f>算例!AO112</f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6"/>
      <c r="O112" s="2"/>
      <c r="P112" s="1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6"/>
      <c r="AC112" s="2"/>
      <c r="AD112" s="16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6"/>
      <c r="AQ112" s="2"/>
      <c r="AR112" s="16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6"/>
      <c r="BE112" s="2"/>
      <c r="BF112" s="16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6"/>
      <c r="BS112"/>
      <c r="BT112" s="6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3"/>
      <c r="CF112" s="6"/>
      <c r="CG112"/>
      <c r="CH112" s="6"/>
    </row>
    <row r="113" spans="1:86" s="1" customFormat="1" ht="16.2" customHeight="1" x14ac:dyDescent="0.25">
      <c r="A113" s="71" t="s">
        <v>21</v>
      </c>
      <c r="B113" s="26">
        <f>算例!AO113</f>
        <v>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6"/>
      <c r="O113" s="2"/>
      <c r="P113" s="1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6"/>
      <c r="AC113" s="2"/>
      <c r="AD113" s="16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6"/>
      <c r="AQ113" s="2"/>
      <c r="AR113" s="16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6"/>
      <c r="BE113" s="2"/>
      <c r="BF113" s="16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6"/>
      <c r="BS113"/>
      <c r="BT113" s="6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3"/>
      <c r="CF113" s="6"/>
      <c r="CG113"/>
      <c r="CH113" s="6"/>
    </row>
    <row r="114" spans="1:86" s="1" customFormat="1" ht="16.2" customHeight="1" x14ac:dyDescent="0.25">
      <c r="A114" s="71" t="s">
        <v>22</v>
      </c>
      <c r="B114" s="26">
        <f>算例!AO114</f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6"/>
      <c r="O114" s="2"/>
      <c r="P114" s="1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6"/>
      <c r="AC114" s="2"/>
      <c r="AD114" s="16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6"/>
      <c r="AQ114" s="2"/>
      <c r="AR114" s="16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6"/>
      <c r="BE114" s="2"/>
      <c r="BF114" s="16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6"/>
      <c r="BS114"/>
      <c r="BT114" s="6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3"/>
      <c r="CF114" s="6"/>
      <c r="CG114"/>
      <c r="CH114" s="6"/>
    </row>
    <row r="115" spans="1:86" s="1" customFormat="1" ht="16.2" customHeight="1" x14ac:dyDescent="0.25">
      <c r="A115" s="2"/>
      <c r="B115" s="1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6"/>
      <c r="O115" s="2"/>
      <c r="P115" s="1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6"/>
      <c r="AC115" s="2"/>
      <c r="AD115" s="16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16"/>
      <c r="AQ115" s="2"/>
      <c r="AR115" s="16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6"/>
      <c r="BE115" s="2"/>
      <c r="BF115" s="16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15"/>
      <c r="BT115" s="15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5"/>
      <c r="CH115" s="15"/>
    </row>
    <row r="116" spans="1:86" ht="13.2" customHeight="1" x14ac:dyDescent="0.25">
      <c r="A116" s="31" t="s">
        <v>56</v>
      </c>
      <c r="B116" s="32">
        <f>算例!B117</f>
        <v>4</v>
      </c>
      <c r="C116" s="32" t="s">
        <v>55</v>
      </c>
      <c r="D116" s="32">
        <f>算例!D117</f>
        <v>5</v>
      </c>
      <c r="E116" s="32"/>
      <c r="F116" s="32"/>
      <c r="G116" s="3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6" x14ac:dyDescent="0.25">
      <c r="A117" s="13"/>
      <c r="B117" s="13"/>
      <c r="C117" s="13"/>
      <c r="D117" s="13"/>
      <c r="E117" s="13"/>
      <c r="F117" s="13"/>
      <c r="G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6" x14ac:dyDescent="0.25">
      <c r="A118" s="14"/>
      <c r="B118" s="14"/>
      <c r="C118" s="14"/>
      <c r="D118" s="14"/>
      <c r="E118" s="14"/>
      <c r="F118" s="14"/>
      <c r="G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20" spans="1:86" x14ac:dyDescent="0.25">
      <c r="A120" s="161" t="s">
        <v>146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3"/>
    </row>
    <row r="121" spans="1:86" x14ac:dyDescent="0.25">
      <c r="A121" s="17"/>
      <c r="B121" s="72" t="s">
        <v>3</v>
      </c>
      <c r="C121" s="72" t="s">
        <v>4</v>
      </c>
      <c r="D121" s="72" t="s">
        <v>5</v>
      </c>
      <c r="E121" s="72" t="s">
        <v>6</v>
      </c>
      <c r="F121" s="72" t="s">
        <v>7</v>
      </c>
      <c r="G121" s="72" t="s">
        <v>8</v>
      </c>
      <c r="H121" s="72" t="s">
        <v>9</v>
      </c>
      <c r="I121" s="72" t="s">
        <v>10</v>
      </c>
      <c r="J121" s="72" t="s">
        <v>11</v>
      </c>
      <c r="K121" s="72" t="s">
        <v>12</v>
      </c>
      <c r="L121" s="72" t="s">
        <v>13</v>
      </c>
      <c r="M121" s="72" t="s">
        <v>14</v>
      </c>
      <c r="N121" s="72" t="s">
        <v>15</v>
      </c>
      <c r="O121" s="72" t="s">
        <v>16</v>
      </c>
      <c r="P121" s="72" t="s">
        <v>17</v>
      </c>
      <c r="Q121" s="72" t="s">
        <v>18</v>
      </c>
      <c r="R121" s="72" t="s">
        <v>19</v>
      </c>
      <c r="S121" s="72" t="s">
        <v>20</v>
      </c>
      <c r="T121" s="72" t="s">
        <v>21</v>
      </c>
      <c r="U121" s="18" t="s">
        <v>22</v>
      </c>
    </row>
    <row r="122" spans="1:86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</v>
      </c>
      <c r="D122" s="19">
        <f>(ABS($B$5-B3)+ABS($B$28-B26)+ABS($B$51-B49)+ABS($B$74-B72)+ABS($B$97-B95))/$D$116</f>
        <v>0</v>
      </c>
      <c r="E122" s="19">
        <f>(ABS($B$6-B3)+ABS($B$29-B26)+ABS($B$52-B49)+ABS($B$75-B72)+ABS($B$98-B95))/$D$116</f>
        <v>0</v>
      </c>
      <c r="F122" s="19">
        <f>(ABS($B$7-B3)+ABS($B$30-B26)+ABS($B$53-B49)+ABS($B$76-B72)+ABS($B$99-B95))/$D$116</f>
        <v>0</v>
      </c>
      <c r="G122" s="19">
        <f>(ABS($B$8-B3)+ABS($B$31-B26)+ABS($B$54-B49)+ABS($B$77-B72)+ABS($B$100-B95))/$D$116</f>
        <v>0</v>
      </c>
      <c r="H122" s="19">
        <f t="shared" ref="H122:H127" si="2">(ABS($B$9-B3)+ABS($B$32-B26)+ABS($B$55-B49)+ABS($B$78-B72)+ABS($B$101-B95))/$D$116</f>
        <v>0</v>
      </c>
      <c r="I122" s="19">
        <f t="shared" ref="I122:I130" si="3">(ABS($B$10-B3)+ABS($B$33-B26)+ABS($B$56-B49)+ABS($B$79-B72)+ABS($B$102-B95))/$D$116</f>
        <v>0</v>
      </c>
      <c r="J122" s="19">
        <f t="shared" ref="J122:J129" si="4">(ABS($B$11-B3)+ABS($B$34-B26)+ABS($B$57-B49)+ABS($B$80-B72)+ABS($B$103-B95))/$D$116</f>
        <v>0</v>
      </c>
      <c r="K122" s="19">
        <f t="shared" ref="K122:K130" si="5">(ABS($B$12-B3)+ABS($B$35-B26)+ABS($B$58-B49)+ABS($B$81-B72)+ABS($B$104-B95))/$D$116</f>
        <v>0</v>
      </c>
      <c r="L122" s="19">
        <f t="shared" ref="L122:L131" si="6">(ABS($B$13-B3)+ABS($B$36-B26)+ABS($B$59-B49)+ABS($B$82-B72)+ABS($B$105-B95))/$D$116</f>
        <v>0</v>
      </c>
      <c r="M122" s="19">
        <f t="shared" ref="M122:M132" si="7">(ABS($B$14-B3)+ABS($B$37-B26)+ABS($B$60-B49)+ABS($B$83-B72)+ABS($B$106-B95))/$D$116</f>
        <v>0</v>
      </c>
      <c r="N122" s="19">
        <f t="shared" ref="N122:N133" si="8">(ABS($B$15-B3)+ABS($B$38-B26)+ABS($B$61-B49)+ABS($B$84-B72)+ABS($B$107-B95))/$D$116</f>
        <v>0</v>
      </c>
      <c r="O122" s="19">
        <f t="shared" ref="O122:O135" si="9">(ABS($B$16-B3)+ABS($B$39-B26)+ABS($B$62-B49)+ABS($B$85-B72)+ABS($B$108-B95))/$D$116</f>
        <v>0</v>
      </c>
      <c r="P122" s="19">
        <f t="shared" ref="P122:P135" si="10">(ABS($B$17-B3)+ABS($B$40-B26)+ABS($B$63-B49)+ABS($B$86-B72)+ABS($B$109-B95))/$D$116</f>
        <v>0</v>
      </c>
      <c r="Q122" s="19">
        <f t="shared" ref="Q122:Q136" si="11">(ABS($B$18-B3)+ABS($B$41-B26)+ABS($B$64-B49)+ABS($B$87-B72)+ABS($B$110-B95))/$D$116</f>
        <v>0</v>
      </c>
      <c r="R122" s="19">
        <f t="shared" ref="R122:R137" si="12">(ABS($B$19-B3)+ABS($B$42-B26)+ABS($B$65-B49)+ABS($B$88-B72)+ABS($B$111-B95))/$D$116</f>
        <v>0</v>
      </c>
      <c r="S122" s="19">
        <f t="shared" ref="S122:S138" si="13">(ABS($B$20-B3)+ABS($B$43-B26)+ABS($B$66-B49)+ABS($B$89-B72)+ABS($B$112-B95))/$D$116</f>
        <v>0</v>
      </c>
      <c r="T122" s="19">
        <f t="shared" ref="T122:T139" si="14">(ABS($B$21-B3)+ABS($B$44-B26)+ABS($B$67-B49)+ABS($B$90-B72)+ABS($B$113-B95))/$D$116</f>
        <v>0</v>
      </c>
      <c r="U122" s="21">
        <f t="shared" ref="U122:U140" si="15">(ABS($B$22-B3)+ABS($B$45-B26)+ABS($B$68-B49)+ABS($B$91-B72)+ABS($B$114-B95))/$D$116</f>
        <v>0</v>
      </c>
    </row>
    <row r="123" spans="1:86" x14ac:dyDescent="0.25">
      <c r="A123" s="17" t="s">
        <v>4</v>
      </c>
      <c r="B123" s="19">
        <f t="shared" si="0"/>
        <v>0</v>
      </c>
      <c r="C123" s="20">
        <f t="shared" si="1"/>
        <v>0</v>
      </c>
      <c r="D123" s="19">
        <f>(ABS($B$5-B4)+ABS($B$28-B27)+ABS($B$51-B50)+ABS($B$74-B73)+ABS($B$97-B96))/$D$116</f>
        <v>0</v>
      </c>
      <c r="E123" s="19">
        <f>(ABS($B$6-B4)+ABS($B$29-B27)+ABS($B$52-B50)+ABS($B$75-B73)+ABS($B$98-B96))/$D$116</f>
        <v>0</v>
      </c>
      <c r="F123" s="19">
        <f>(ABS($B$7-B4)+ABS($B$30-B27)+ABS($B$53-B50)+ABS($B$76-B73)+ABS($B$99-B96))/$D$116</f>
        <v>0</v>
      </c>
      <c r="G123" s="19">
        <f>(ABS($B$8-B4)+ABS($B$31-B27)+ABS($B$54-B50)+ABS($B$77-B73)+ABS($B$100-B96))/$D$116</f>
        <v>0</v>
      </c>
      <c r="H123" s="19">
        <f t="shared" si="2"/>
        <v>0</v>
      </c>
      <c r="I123" s="19">
        <f t="shared" si="3"/>
        <v>0</v>
      </c>
      <c r="J123" s="19">
        <f t="shared" si="4"/>
        <v>0</v>
      </c>
      <c r="K123" s="19">
        <f t="shared" si="5"/>
        <v>0</v>
      </c>
      <c r="L123" s="19">
        <f t="shared" si="6"/>
        <v>0</v>
      </c>
      <c r="M123" s="19">
        <f t="shared" si="7"/>
        <v>0</v>
      </c>
      <c r="N123" s="19">
        <f t="shared" si="8"/>
        <v>0</v>
      </c>
      <c r="O123" s="19">
        <f t="shared" si="9"/>
        <v>0</v>
      </c>
      <c r="P123" s="19">
        <f t="shared" si="10"/>
        <v>0</v>
      </c>
      <c r="Q123" s="19">
        <f t="shared" si="11"/>
        <v>0</v>
      </c>
      <c r="R123" s="19">
        <f t="shared" si="12"/>
        <v>0</v>
      </c>
      <c r="S123" s="19">
        <f t="shared" si="13"/>
        <v>0</v>
      </c>
      <c r="T123" s="19">
        <f t="shared" si="14"/>
        <v>0</v>
      </c>
      <c r="U123" s="21">
        <f t="shared" si="15"/>
        <v>0</v>
      </c>
    </row>
    <row r="124" spans="1:86" x14ac:dyDescent="0.25">
      <c r="A124" s="17" t="s">
        <v>5</v>
      </c>
      <c r="B124" s="19">
        <f t="shared" si="0"/>
        <v>0</v>
      </c>
      <c r="C124" s="20">
        <f t="shared" si="1"/>
        <v>0</v>
      </c>
      <c r="D124" s="19">
        <f t="shared" ref="D124:D141" si="16">(ABS($B$5-B5)+ABS($B$28-B28)+ABS($B$51-B51)+ABS($B$74-B74)+ABS($B$97-B97))/$D$116</f>
        <v>0</v>
      </c>
      <c r="E124" s="19">
        <f>(ABS($B$6-B5)+ABS($B$29-B28)+ABS($B$52-B51)+ABS($B$75-B74)+ABS($B$98-B97))/$D$116</f>
        <v>0</v>
      </c>
      <c r="F124" s="19">
        <f>(ABS($B$7-B5)+ABS($B$30-B28)+ABS($B$53-B51)+ABS($B$76-B74)+ABS($B$99-B97))/$D$116</f>
        <v>0</v>
      </c>
      <c r="G124" s="19">
        <f>(ABS($B$8-B5)+ABS($B$31-B28)+ABS($B$54-B51)+ABS($B$77-B74)+ABS($B$100-B97))/$D$116</f>
        <v>0</v>
      </c>
      <c r="H124" s="19">
        <f t="shared" si="2"/>
        <v>0</v>
      </c>
      <c r="I124" s="19">
        <f t="shared" si="3"/>
        <v>0</v>
      </c>
      <c r="J124" s="19">
        <f t="shared" si="4"/>
        <v>0</v>
      </c>
      <c r="K124" s="19">
        <f t="shared" si="5"/>
        <v>0</v>
      </c>
      <c r="L124" s="19">
        <f t="shared" si="6"/>
        <v>0</v>
      </c>
      <c r="M124" s="19">
        <f t="shared" si="7"/>
        <v>0</v>
      </c>
      <c r="N124" s="19">
        <f t="shared" si="8"/>
        <v>0</v>
      </c>
      <c r="O124" s="19">
        <f t="shared" si="9"/>
        <v>0</v>
      </c>
      <c r="P124" s="19">
        <f t="shared" si="10"/>
        <v>0</v>
      </c>
      <c r="Q124" s="19">
        <f t="shared" si="11"/>
        <v>0</v>
      </c>
      <c r="R124" s="19">
        <f t="shared" si="12"/>
        <v>0</v>
      </c>
      <c r="S124" s="19">
        <f t="shared" si="13"/>
        <v>0</v>
      </c>
      <c r="T124" s="19">
        <f t="shared" si="14"/>
        <v>0</v>
      </c>
      <c r="U124" s="21">
        <f t="shared" si="15"/>
        <v>0</v>
      </c>
    </row>
    <row r="125" spans="1:86" x14ac:dyDescent="0.25">
      <c r="A125" s="17" t="s">
        <v>6</v>
      </c>
      <c r="B125" s="19">
        <f t="shared" si="0"/>
        <v>0</v>
      </c>
      <c r="C125" s="20">
        <f t="shared" si="1"/>
        <v>0</v>
      </c>
      <c r="D125" s="19">
        <f t="shared" si="16"/>
        <v>0</v>
      </c>
      <c r="E125" s="19">
        <f t="shared" ref="E125:E141" si="17">(ABS($B$6-B6)+ABS($B$29-B29)+ABS($B$52-B52)+ABS($B$75-B75)+ABS($B$98-B98))/$D$116</f>
        <v>0</v>
      </c>
      <c r="F125" s="19">
        <f>(ABS($B$7-B6)+ABS($B$30-B29)+ABS($B$53-B52)+ABS($B$76-B75)+ABS($B$99-B98))/$D$116</f>
        <v>0</v>
      </c>
      <c r="G125" s="19">
        <f>(ABS($B$8-B6)+ABS($B$31-B29)+ABS($B$54-B52)+ABS($B$77-B75)+ABS($B$100-B98))/$D$116</f>
        <v>0</v>
      </c>
      <c r="H125" s="19">
        <f t="shared" si="2"/>
        <v>0</v>
      </c>
      <c r="I125" s="19">
        <f t="shared" si="3"/>
        <v>0</v>
      </c>
      <c r="J125" s="19">
        <f t="shared" si="4"/>
        <v>0</v>
      </c>
      <c r="K125" s="19">
        <f t="shared" si="5"/>
        <v>0</v>
      </c>
      <c r="L125" s="19">
        <f t="shared" si="6"/>
        <v>0</v>
      </c>
      <c r="M125" s="19">
        <f t="shared" si="7"/>
        <v>0</v>
      </c>
      <c r="N125" s="19">
        <f t="shared" si="8"/>
        <v>0</v>
      </c>
      <c r="O125" s="19">
        <f t="shared" si="9"/>
        <v>0</v>
      </c>
      <c r="P125" s="19">
        <f t="shared" si="10"/>
        <v>0</v>
      </c>
      <c r="Q125" s="19">
        <f t="shared" si="11"/>
        <v>0</v>
      </c>
      <c r="R125" s="19">
        <f t="shared" si="12"/>
        <v>0</v>
      </c>
      <c r="S125" s="19">
        <f t="shared" si="13"/>
        <v>0</v>
      </c>
      <c r="T125" s="19">
        <f t="shared" si="14"/>
        <v>0</v>
      </c>
      <c r="U125" s="21">
        <f t="shared" si="15"/>
        <v>0</v>
      </c>
    </row>
    <row r="126" spans="1:86" x14ac:dyDescent="0.25">
      <c r="A126" s="17" t="s">
        <v>7</v>
      </c>
      <c r="B126" s="19">
        <f t="shared" si="0"/>
        <v>0</v>
      </c>
      <c r="C126" s="20">
        <f t="shared" si="1"/>
        <v>0</v>
      </c>
      <c r="D126" s="19">
        <f t="shared" si="16"/>
        <v>0</v>
      </c>
      <c r="E126" s="19">
        <f t="shared" si="17"/>
        <v>0</v>
      </c>
      <c r="F126" s="19">
        <f t="shared" ref="F126:F141" si="18">(ABS($B$7-B7)+ABS($B$30-B30)+ABS($B$53-B53)+ABS($B$76-B76)+ABS($B$99-B99))/$D$116</f>
        <v>0</v>
      </c>
      <c r="G126" s="19">
        <f>(ABS($B$8-B7)+ABS($B$31-B30)+ABS($B$54-B53)+ABS($B$77-B76)+ABS($B$100-B99))/$D$116</f>
        <v>0</v>
      </c>
      <c r="H126" s="19">
        <f t="shared" si="2"/>
        <v>0</v>
      </c>
      <c r="I126" s="19">
        <f t="shared" si="3"/>
        <v>0</v>
      </c>
      <c r="J126" s="19">
        <f t="shared" si="4"/>
        <v>0</v>
      </c>
      <c r="K126" s="19">
        <f t="shared" si="5"/>
        <v>0</v>
      </c>
      <c r="L126" s="19">
        <f t="shared" si="6"/>
        <v>0</v>
      </c>
      <c r="M126" s="19">
        <f t="shared" si="7"/>
        <v>0</v>
      </c>
      <c r="N126" s="19">
        <f t="shared" si="8"/>
        <v>0</v>
      </c>
      <c r="O126" s="19">
        <f t="shared" si="9"/>
        <v>0</v>
      </c>
      <c r="P126" s="19">
        <f t="shared" si="10"/>
        <v>0</v>
      </c>
      <c r="Q126" s="19">
        <f t="shared" si="11"/>
        <v>0</v>
      </c>
      <c r="R126" s="19">
        <f t="shared" si="12"/>
        <v>0</v>
      </c>
      <c r="S126" s="19">
        <f t="shared" si="13"/>
        <v>0</v>
      </c>
      <c r="T126" s="19">
        <f t="shared" si="14"/>
        <v>0</v>
      </c>
      <c r="U126" s="21">
        <f t="shared" si="15"/>
        <v>0</v>
      </c>
    </row>
    <row r="127" spans="1:86" x14ac:dyDescent="0.25">
      <c r="A127" s="17" t="s">
        <v>8</v>
      </c>
      <c r="B127" s="19">
        <f t="shared" si="0"/>
        <v>0</v>
      </c>
      <c r="C127" s="20">
        <f t="shared" si="1"/>
        <v>0</v>
      </c>
      <c r="D127" s="19">
        <f t="shared" si="16"/>
        <v>0</v>
      </c>
      <c r="E127" s="19">
        <f t="shared" si="17"/>
        <v>0</v>
      </c>
      <c r="F127" s="19">
        <f t="shared" si="18"/>
        <v>0</v>
      </c>
      <c r="G127" s="19">
        <f t="shared" ref="G127:G141" si="19">(ABS($B$8-B8)+ABS($B$31-B31)+ABS($B$54-B54)+ABS($B$77-B77)+ABS($B$100-B100))/$D$116</f>
        <v>0</v>
      </c>
      <c r="H127" s="19">
        <f t="shared" si="2"/>
        <v>0</v>
      </c>
      <c r="I127" s="19">
        <f t="shared" si="3"/>
        <v>0</v>
      </c>
      <c r="J127" s="19">
        <f t="shared" si="4"/>
        <v>0</v>
      </c>
      <c r="K127" s="19">
        <f t="shared" si="5"/>
        <v>0</v>
      </c>
      <c r="L127" s="19">
        <f t="shared" si="6"/>
        <v>0</v>
      </c>
      <c r="M127" s="19">
        <f t="shared" si="7"/>
        <v>0</v>
      </c>
      <c r="N127" s="19">
        <f t="shared" si="8"/>
        <v>0</v>
      </c>
      <c r="O127" s="19">
        <f t="shared" si="9"/>
        <v>0</v>
      </c>
      <c r="P127" s="19">
        <f t="shared" si="10"/>
        <v>0</v>
      </c>
      <c r="Q127" s="19">
        <f t="shared" si="11"/>
        <v>0</v>
      </c>
      <c r="R127" s="19">
        <f t="shared" si="12"/>
        <v>0</v>
      </c>
      <c r="S127" s="19">
        <f t="shared" si="13"/>
        <v>0</v>
      </c>
      <c r="T127" s="19">
        <f t="shared" si="14"/>
        <v>0</v>
      </c>
      <c r="U127" s="21">
        <f t="shared" si="15"/>
        <v>0</v>
      </c>
    </row>
    <row r="128" spans="1:86" x14ac:dyDescent="0.25">
      <c r="A128" s="17" t="s">
        <v>9</v>
      </c>
      <c r="B128" s="19">
        <f t="shared" si="0"/>
        <v>0</v>
      </c>
      <c r="C128" s="20">
        <f t="shared" si="1"/>
        <v>0</v>
      </c>
      <c r="D128" s="19">
        <f t="shared" si="16"/>
        <v>0</v>
      </c>
      <c r="E128" s="19">
        <f t="shared" si="17"/>
        <v>0</v>
      </c>
      <c r="F128" s="19">
        <f t="shared" si="18"/>
        <v>0</v>
      </c>
      <c r="G128" s="19">
        <f t="shared" si="19"/>
        <v>0</v>
      </c>
      <c r="H128" s="19">
        <f t="shared" ref="H128:H141" si="20">(ABS($B$9-B9)+ABS($B$32-B32)+ABS($B$55-B55)+ABS($B$78-B78)+ABS($B$101-B101))/$D$116</f>
        <v>0</v>
      </c>
      <c r="I128" s="19">
        <f t="shared" si="3"/>
        <v>0</v>
      </c>
      <c r="J128" s="19">
        <f t="shared" si="4"/>
        <v>0</v>
      </c>
      <c r="K128" s="19">
        <f t="shared" si="5"/>
        <v>0</v>
      </c>
      <c r="L128" s="19">
        <f t="shared" si="6"/>
        <v>0</v>
      </c>
      <c r="M128" s="19">
        <f t="shared" si="7"/>
        <v>0</v>
      </c>
      <c r="N128" s="19">
        <f t="shared" si="8"/>
        <v>0</v>
      </c>
      <c r="O128" s="19">
        <f t="shared" si="9"/>
        <v>0</v>
      </c>
      <c r="P128" s="19">
        <f t="shared" si="10"/>
        <v>0</v>
      </c>
      <c r="Q128" s="19">
        <f t="shared" si="11"/>
        <v>0</v>
      </c>
      <c r="R128" s="19">
        <f t="shared" si="12"/>
        <v>0</v>
      </c>
      <c r="S128" s="19">
        <f t="shared" si="13"/>
        <v>0</v>
      </c>
      <c r="T128" s="19">
        <f t="shared" si="14"/>
        <v>0</v>
      </c>
      <c r="U128" s="21">
        <f t="shared" si="15"/>
        <v>0</v>
      </c>
    </row>
    <row r="129" spans="1:21" x14ac:dyDescent="0.25">
      <c r="A129" s="17" t="s">
        <v>10</v>
      </c>
      <c r="B129" s="19">
        <f t="shared" si="0"/>
        <v>0</v>
      </c>
      <c r="C129" s="20">
        <f t="shared" si="1"/>
        <v>0</v>
      </c>
      <c r="D129" s="19">
        <f t="shared" si="16"/>
        <v>0</v>
      </c>
      <c r="E129" s="19">
        <f t="shared" si="17"/>
        <v>0</v>
      </c>
      <c r="F129" s="19">
        <f t="shared" si="18"/>
        <v>0</v>
      </c>
      <c r="G129" s="19">
        <f t="shared" si="19"/>
        <v>0</v>
      </c>
      <c r="H129" s="19">
        <f t="shared" si="20"/>
        <v>0</v>
      </c>
      <c r="I129" s="19">
        <f t="shared" si="3"/>
        <v>0</v>
      </c>
      <c r="J129" s="19">
        <f t="shared" si="4"/>
        <v>0</v>
      </c>
      <c r="K129" s="19">
        <f t="shared" si="5"/>
        <v>0</v>
      </c>
      <c r="L129" s="19">
        <f t="shared" si="6"/>
        <v>0</v>
      </c>
      <c r="M129" s="19">
        <f t="shared" si="7"/>
        <v>0</v>
      </c>
      <c r="N129" s="19">
        <f t="shared" si="8"/>
        <v>0</v>
      </c>
      <c r="O129" s="19">
        <f t="shared" si="9"/>
        <v>0</v>
      </c>
      <c r="P129" s="19">
        <f t="shared" si="10"/>
        <v>0</v>
      </c>
      <c r="Q129" s="19">
        <f t="shared" si="11"/>
        <v>0</v>
      </c>
      <c r="R129" s="19">
        <f t="shared" si="12"/>
        <v>0</v>
      </c>
      <c r="S129" s="19">
        <f t="shared" si="13"/>
        <v>0</v>
      </c>
      <c r="T129" s="19">
        <f t="shared" si="14"/>
        <v>0</v>
      </c>
      <c r="U129" s="21">
        <f t="shared" si="15"/>
        <v>0</v>
      </c>
    </row>
    <row r="130" spans="1:21" x14ac:dyDescent="0.25">
      <c r="A130" s="17" t="s">
        <v>11</v>
      </c>
      <c r="B130" s="19">
        <f t="shared" si="0"/>
        <v>0</v>
      </c>
      <c r="C130" s="20">
        <f t="shared" si="1"/>
        <v>0</v>
      </c>
      <c r="D130" s="19">
        <f t="shared" si="16"/>
        <v>0</v>
      </c>
      <c r="E130" s="19">
        <f t="shared" si="17"/>
        <v>0</v>
      </c>
      <c r="F130" s="19">
        <f t="shared" si="18"/>
        <v>0</v>
      </c>
      <c r="G130" s="19">
        <f t="shared" si="19"/>
        <v>0</v>
      </c>
      <c r="H130" s="19">
        <f t="shared" si="20"/>
        <v>0</v>
      </c>
      <c r="I130" s="19">
        <f t="shared" si="3"/>
        <v>0</v>
      </c>
      <c r="J130" s="19">
        <f t="shared" ref="J130:J141" si="21">(ABS($B$11-B11)+ABS($B$34-B34)+ABS($B$57-B57)+ABS($B$80-B80)+ABS($B$103-B103))/$D$116</f>
        <v>0</v>
      </c>
      <c r="K130" s="19">
        <f t="shared" si="5"/>
        <v>0</v>
      </c>
      <c r="L130" s="19">
        <f t="shared" si="6"/>
        <v>0</v>
      </c>
      <c r="M130" s="19">
        <f t="shared" si="7"/>
        <v>0</v>
      </c>
      <c r="N130" s="19">
        <f t="shared" si="8"/>
        <v>0</v>
      </c>
      <c r="O130" s="19">
        <f t="shared" si="9"/>
        <v>0</v>
      </c>
      <c r="P130" s="19">
        <f t="shared" si="10"/>
        <v>0</v>
      </c>
      <c r="Q130" s="19">
        <f t="shared" si="11"/>
        <v>0</v>
      </c>
      <c r="R130" s="19">
        <f t="shared" si="12"/>
        <v>0</v>
      </c>
      <c r="S130" s="19">
        <f t="shared" si="13"/>
        <v>0</v>
      </c>
      <c r="T130" s="19">
        <f t="shared" si="14"/>
        <v>0</v>
      </c>
      <c r="U130" s="21">
        <f t="shared" si="15"/>
        <v>0</v>
      </c>
    </row>
    <row r="131" spans="1:21" x14ac:dyDescent="0.25">
      <c r="A131" s="17" t="s">
        <v>12</v>
      </c>
      <c r="B131" s="19">
        <f t="shared" si="0"/>
        <v>0</v>
      </c>
      <c r="C131" s="20">
        <f t="shared" si="1"/>
        <v>0</v>
      </c>
      <c r="D131" s="19">
        <f t="shared" si="16"/>
        <v>0</v>
      </c>
      <c r="E131" s="19">
        <f t="shared" si="17"/>
        <v>0</v>
      </c>
      <c r="F131" s="19">
        <f t="shared" si="18"/>
        <v>0</v>
      </c>
      <c r="G131" s="19">
        <f t="shared" si="19"/>
        <v>0</v>
      </c>
      <c r="H131" s="19">
        <f t="shared" si="20"/>
        <v>0</v>
      </c>
      <c r="I131" s="19">
        <f>(ABS($B$10-B12)+ABS($B$33-B35)+ABS($B$56-B58)+ABS($B$79-B81)+ABS($B$102-B104))/$D$116</f>
        <v>0</v>
      </c>
      <c r="J131" s="19">
        <f t="shared" si="21"/>
        <v>0</v>
      </c>
      <c r="K131" s="19">
        <f t="shared" ref="K131:K141" si="22">(ABS($B$12-B12)+ABS($B$35-B35)+ABS($B$58-B58)+ABS($B$81-B81)+ABS($B$104-B104))/$D$116</f>
        <v>0</v>
      </c>
      <c r="L131" s="19">
        <f t="shared" si="6"/>
        <v>0</v>
      </c>
      <c r="M131" s="19">
        <f t="shared" si="7"/>
        <v>0</v>
      </c>
      <c r="N131" s="19">
        <f t="shared" si="8"/>
        <v>0</v>
      </c>
      <c r="O131" s="19">
        <f t="shared" si="9"/>
        <v>0</v>
      </c>
      <c r="P131" s="19">
        <f t="shared" si="10"/>
        <v>0</v>
      </c>
      <c r="Q131" s="19">
        <f t="shared" si="11"/>
        <v>0</v>
      </c>
      <c r="R131" s="19">
        <f t="shared" si="12"/>
        <v>0</v>
      </c>
      <c r="S131" s="19">
        <f t="shared" si="13"/>
        <v>0</v>
      </c>
      <c r="T131" s="19">
        <f t="shared" si="14"/>
        <v>0</v>
      </c>
      <c r="U131" s="21">
        <f t="shared" si="15"/>
        <v>0</v>
      </c>
    </row>
    <row r="132" spans="1:21" x14ac:dyDescent="0.25">
      <c r="A132" s="17" t="s">
        <v>13</v>
      </c>
      <c r="B132" s="19">
        <f t="shared" si="0"/>
        <v>0</v>
      </c>
      <c r="C132" s="20">
        <f t="shared" si="1"/>
        <v>0</v>
      </c>
      <c r="D132" s="19">
        <f t="shared" si="16"/>
        <v>0</v>
      </c>
      <c r="E132" s="19">
        <f t="shared" si="17"/>
        <v>0</v>
      </c>
      <c r="F132" s="19">
        <f t="shared" si="18"/>
        <v>0</v>
      </c>
      <c r="G132" s="19">
        <f t="shared" si="19"/>
        <v>0</v>
      </c>
      <c r="H132" s="19">
        <f t="shared" si="20"/>
        <v>0</v>
      </c>
      <c r="I132" s="19">
        <f t="shared" ref="I132:I141" si="23">(ABS($B$10-B13)+ABS($B$33-B36)+ABS($B$56-B59)+ABS($B$79-B82)+ABS($B$102-B105))/$D$116</f>
        <v>0</v>
      </c>
      <c r="J132" s="19">
        <f t="shared" si="21"/>
        <v>0</v>
      </c>
      <c r="K132" s="19">
        <f t="shared" si="22"/>
        <v>0</v>
      </c>
      <c r="L132" s="19">
        <f t="shared" ref="L132:L141" si="24">(ABS($B$13-B13)+ABS($B$36-B36)+ABS($B$59-B59)+ABS($B$82-B82)+ABS($B$105-B105))/$D$116</f>
        <v>0</v>
      </c>
      <c r="M132" s="19">
        <f t="shared" si="7"/>
        <v>0</v>
      </c>
      <c r="N132" s="19">
        <f t="shared" si="8"/>
        <v>0</v>
      </c>
      <c r="O132" s="19">
        <f t="shared" si="9"/>
        <v>0</v>
      </c>
      <c r="P132" s="19">
        <f t="shared" si="10"/>
        <v>0</v>
      </c>
      <c r="Q132" s="19">
        <f t="shared" si="11"/>
        <v>0</v>
      </c>
      <c r="R132" s="19">
        <f t="shared" si="12"/>
        <v>0</v>
      </c>
      <c r="S132" s="19">
        <f t="shared" si="13"/>
        <v>0</v>
      </c>
      <c r="T132" s="19">
        <f t="shared" si="14"/>
        <v>0</v>
      </c>
      <c r="U132" s="21">
        <f t="shared" si="15"/>
        <v>0</v>
      </c>
    </row>
    <row r="133" spans="1:21" x14ac:dyDescent="0.25">
      <c r="A133" s="17" t="s">
        <v>14</v>
      </c>
      <c r="B133" s="19">
        <f t="shared" si="0"/>
        <v>0</v>
      </c>
      <c r="C133" s="20">
        <f t="shared" si="1"/>
        <v>0</v>
      </c>
      <c r="D133" s="19">
        <f t="shared" si="16"/>
        <v>0</v>
      </c>
      <c r="E133" s="19">
        <f t="shared" si="17"/>
        <v>0</v>
      </c>
      <c r="F133" s="19">
        <f t="shared" si="18"/>
        <v>0</v>
      </c>
      <c r="G133" s="19">
        <f t="shared" si="19"/>
        <v>0</v>
      </c>
      <c r="H133" s="19">
        <f t="shared" si="20"/>
        <v>0</v>
      </c>
      <c r="I133" s="19">
        <f t="shared" si="23"/>
        <v>0</v>
      </c>
      <c r="J133" s="19">
        <f t="shared" si="21"/>
        <v>0</v>
      </c>
      <c r="K133" s="19">
        <f t="shared" si="22"/>
        <v>0</v>
      </c>
      <c r="L133" s="19">
        <f t="shared" si="24"/>
        <v>0</v>
      </c>
      <c r="M133" s="19">
        <f t="shared" ref="M133:M141" si="25">(ABS($B$14-B14)+ABS($B$37-B37)+ABS($B$60-B60)+ABS($B$83-B83)+ABS($B$106-B106))/$D$116</f>
        <v>0</v>
      </c>
      <c r="N133" s="19">
        <f t="shared" si="8"/>
        <v>0</v>
      </c>
      <c r="O133" s="19">
        <f t="shared" si="9"/>
        <v>0</v>
      </c>
      <c r="P133" s="19">
        <f t="shared" si="10"/>
        <v>0</v>
      </c>
      <c r="Q133" s="19">
        <f t="shared" si="11"/>
        <v>0</v>
      </c>
      <c r="R133" s="19">
        <f t="shared" si="12"/>
        <v>0</v>
      </c>
      <c r="S133" s="19">
        <f t="shared" si="13"/>
        <v>0</v>
      </c>
      <c r="T133" s="19">
        <f t="shared" si="14"/>
        <v>0</v>
      </c>
      <c r="U133" s="21">
        <f t="shared" si="15"/>
        <v>0</v>
      </c>
    </row>
    <row r="134" spans="1:21" x14ac:dyDescent="0.25">
      <c r="A134" s="17" t="s">
        <v>15</v>
      </c>
      <c r="B134" s="19">
        <f t="shared" si="0"/>
        <v>0</v>
      </c>
      <c r="C134" s="20">
        <f t="shared" si="1"/>
        <v>0</v>
      </c>
      <c r="D134" s="19">
        <f t="shared" si="16"/>
        <v>0</v>
      </c>
      <c r="E134" s="19">
        <f t="shared" si="17"/>
        <v>0</v>
      </c>
      <c r="F134" s="19">
        <f t="shared" si="18"/>
        <v>0</v>
      </c>
      <c r="G134" s="19">
        <f t="shared" si="19"/>
        <v>0</v>
      </c>
      <c r="H134" s="19">
        <f t="shared" si="20"/>
        <v>0</v>
      </c>
      <c r="I134" s="19">
        <f t="shared" si="23"/>
        <v>0</v>
      </c>
      <c r="J134" s="19">
        <f t="shared" si="21"/>
        <v>0</v>
      </c>
      <c r="K134" s="19">
        <f t="shared" si="22"/>
        <v>0</v>
      </c>
      <c r="L134" s="19">
        <f t="shared" si="24"/>
        <v>0</v>
      </c>
      <c r="M134" s="19">
        <f t="shared" si="25"/>
        <v>0</v>
      </c>
      <c r="N134" s="19">
        <f t="shared" ref="N134:N141" si="26">(ABS($B$15-B15)+ABS($B$38-B38)+ABS($B$61-B61)+ABS($B$84-B84)+ABS($B$107-B107))/$D$116</f>
        <v>0</v>
      </c>
      <c r="O134" s="19">
        <f t="shared" si="9"/>
        <v>0</v>
      </c>
      <c r="P134" s="19">
        <f t="shared" si="10"/>
        <v>0</v>
      </c>
      <c r="Q134" s="19">
        <f t="shared" si="11"/>
        <v>0</v>
      </c>
      <c r="R134" s="19">
        <f t="shared" si="12"/>
        <v>0</v>
      </c>
      <c r="S134" s="19">
        <f t="shared" si="13"/>
        <v>0</v>
      </c>
      <c r="T134" s="19">
        <f t="shared" si="14"/>
        <v>0</v>
      </c>
      <c r="U134" s="21">
        <f t="shared" si="15"/>
        <v>0</v>
      </c>
    </row>
    <row r="135" spans="1:21" x14ac:dyDescent="0.25">
      <c r="A135" s="17" t="s">
        <v>16</v>
      </c>
      <c r="B135" s="19">
        <f t="shared" si="0"/>
        <v>0</v>
      </c>
      <c r="C135" s="20">
        <f t="shared" si="1"/>
        <v>0</v>
      </c>
      <c r="D135" s="19">
        <f t="shared" si="16"/>
        <v>0</v>
      </c>
      <c r="E135" s="19">
        <f t="shared" si="17"/>
        <v>0</v>
      </c>
      <c r="F135" s="19">
        <f t="shared" si="18"/>
        <v>0</v>
      </c>
      <c r="G135" s="19">
        <f t="shared" si="19"/>
        <v>0</v>
      </c>
      <c r="H135" s="19">
        <f t="shared" si="20"/>
        <v>0</v>
      </c>
      <c r="I135" s="19">
        <f t="shared" si="23"/>
        <v>0</v>
      </c>
      <c r="J135" s="19">
        <f t="shared" si="21"/>
        <v>0</v>
      </c>
      <c r="K135" s="19">
        <f t="shared" si="22"/>
        <v>0</v>
      </c>
      <c r="L135" s="19">
        <f t="shared" si="24"/>
        <v>0</v>
      </c>
      <c r="M135" s="19">
        <f t="shared" si="25"/>
        <v>0</v>
      </c>
      <c r="N135" s="19">
        <f t="shared" si="26"/>
        <v>0</v>
      </c>
      <c r="O135" s="19">
        <f t="shared" si="9"/>
        <v>0</v>
      </c>
      <c r="P135" s="19">
        <f t="shared" si="10"/>
        <v>0</v>
      </c>
      <c r="Q135" s="19">
        <f t="shared" si="11"/>
        <v>0</v>
      </c>
      <c r="R135" s="19">
        <f t="shared" si="12"/>
        <v>0</v>
      </c>
      <c r="S135" s="19">
        <f t="shared" si="13"/>
        <v>0</v>
      </c>
      <c r="T135" s="19">
        <f t="shared" si="14"/>
        <v>0</v>
      </c>
      <c r="U135" s="21">
        <f t="shared" si="15"/>
        <v>0</v>
      </c>
    </row>
    <row r="136" spans="1:21" x14ac:dyDescent="0.25">
      <c r="A136" s="17" t="s">
        <v>17</v>
      </c>
      <c r="B136" s="19">
        <f t="shared" si="0"/>
        <v>0</v>
      </c>
      <c r="C136" s="20">
        <f t="shared" si="1"/>
        <v>0</v>
      </c>
      <c r="D136" s="19">
        <f t="shared" si="16"/>
        <v>0</v>
      </c>
      <c r="E136" s="19">
        <f t="shared" si="17"/>
        <v>0</v>
      </c>
      <c r="F136" s="19">
        <f t="shared" si="18"/>
        <v>0</v>
      </c>
      <c r="G136" s="19">
        <f t="shared" si="19"/>
        <v>0</v>
      </c>
      <c r="H136" s="19">
        <f t="shared" si="20"/>
        <v>0</v>
      </c>
      <c r="I136" s="19">
        <f t="shared" si="23"/>
        <v>0</v>
      </c>
      <c r="J136" s="19">
        <f t="shared" si="21"/>
        <v>0</v>
      </c>
      <c r="K136" s="19">
        <f t="shared" si="22"/>
        <v>0</v>
      </c>
      <c r="L136" s="19">
        <f t="shared" si="24"/>
        <v>0</v>
      </c>
      <c r="M136" s="19">
        <f t="shared" si="25"/>
        <v>0</v>
      </c>
      <c r="N136" s="19">
        <f t="shared" si="26"/>
        <v>0</v>
      </c>
      <c r="O136" s="19">
        <f t="shared" ref="O136:O141" si="27">(ABS($B$16-B17)+ABS($B$39-B40)+ABS($B$62-B63)+ABS($B$85-B86)+ABS($B$108-B109))/$D$116</f>
        <v>0</v>
      </c>
      <c r="P136" s="19">
        <f t="shared" ref="P136:P141" si="28">(ABS($B$17-B17)+ABS($B$40-B40)+ABS($B$63-B63)+ABS($B$86-B86)+ABS($B$109-B109))/$D$116</f>
        <v>0</v>
      </c>
      <c r="Q136" s="19">
        <f t="shared" si="11"/>
        <v>0</v>
      </c>
      <c r="R136" s="19">
        <f t="shared" si="12"/>
        <v>0</v>
      </c>
      <c r="S136" s="19">
        <f t="shared" si="13"/>
        <v>0</v>
      </c>
      <c r="T136" s="19">
        <f t="shared" si="14"/>
        <v>0</v>
      </c>
      <c r="U136" s="21">
        <f t="shared" si="15"/>
        <v>0</v>
      </c>
    </row>
    <row r="137" spans="1:21" x14ac:dyDescent="0.25">
      <c r="A137" s="17" t="s">
        <v>18</v>
      </c>
      <c r="B137" s="19">
        <f t="shared" si="0"/>
        <v>0</v>
      </c>
      <c r="C137" s="20">
        <f t="shared" si="1"/>
        <v>0</v>
      </c>
      <c r="D137" s="19">
        <f t="shared" si="16"/>
        <v>0</v>
      </c>
      <c r="E137" s="19">
        <f t="shared" si="17"/>
        <v>0</v>
      </c>
      <c r="F137" s="19">
        <f t="shared" si="18"/>
        <v>0</v>
      </c>
      <c r="G137" s="19">
        <f t="shared" si="19"/>
        <v>0</v>
      </c>
      <c r="H137" s="19">
        <f t="shared" si="20"/>
        <v>0</v>
      </c>
      <c r="I137" s="19">
        <f t="shared" si="23"/>
        <v>0</v>
      </c>
      <c r="J137" s="19">
        <f t="shared" si="21"/>
        <v>0</v>
      </c>
      <c r="K137" s="19">
        <f t="shared" si="22"/>
        <v>0</v>
      </c>
      <c r="L137" s="19">
        <f t="shared" si="24"/>
        <v>0</v>
      </c>
      <c r="M137" s="19">
        <f t="shared" si="25"/>
        <v>0</v>
      </c>
      <c r="N137" s="19">
        <f t="shared" si="26"/>
        <v>0</v>
      </c>
      <c r="O137" s="19">
        <f t="shared" si="27"/>
        <v>0</v>
      </c>
      <c r="P137" s="19">
        <f t="shared" si="28"/>
        <v>0</v>
      </c>
      <c r="Q137" s="19">
        <f>(ABS($B$18-B18)+ABS($B$41-B41)+ABS($B$64-B64)+ABS($B$87-B87)+ABS($B$110-B110))/$D$116</f>
        <v>0</v>
      </c>
      <c r="R137" s="19">
        <f t="shared" si="12"/>
        <v>0</v>
      </c>
      <c r="S137" s="19">
        <f t="shared" si="13"/>
        <v>0</v>
      </c>
      <c r="T137" s="19">
        <f t="shared" si="14"/>
        <v>0</v>
      </c>
      <c r="U137" s="21">
        <f t="shared" si="15"/>
        <v>0</v>
      </c>
    </row>
    <row r="138" spans="1:21" x14ac:dyDescent="0.25">
      <c r="A138" s="17" t="s">
        <v>19</v>
      </c>
      <c r="B138" s="19">
        <f t="shared" si="0"/>
        <v>0</v>
      </c>
      <c r="C138" s="20">
        <f t="shared" si="1"/>
        <v>0</v>
      </c>
      <c r="D138" s="19">
        <f t="shared" si="16"/>
        <v>0</v>
      </c>
      <c r="E138" s="19">
        <f t="shared" si="17"/>
        <v>0</v>
      </c>
      <c r="F138" s="19">
        <f t="shared" si="18"/>
        <v>0</v>
      </c>
      <c r="G138" s="19">
        <f t="shared" si="19"/>
        <v>0</v>
      </c>
      <c r="H138" s="19">
        <f t="shared" si="20"/>
        <v>0</v>
      </c>
      <c r="I138" s="19">
        <f t="shared" si="23"/>
        <v>0</v>
      </c>
      <c r="J138" s="19">
        <f t="shared" si="21"/>
        <v>0</v>
      </c>
      <c r="K138" s="19">
        <f t="shared" si="22"/>
        <v>0</v>
      </c>
      <c r="L138" s="19">
        <f t="shared" si="24"/>
        <v>0</v>
      </c>
      <c r="M138" s="19">
        <f t="shared" si="25"/>
        <v>0</v>
      </c>
      <c r="N138" s="19">
        <f t="shared" si="26"/>
        <v>0</v>
      </c>
      <c r="O138" s="19">
        <f t="shared" si="27"/>
        <v>0</v>
      </c>
      <c r="P138" s="19">
        <f t="shared" si="28"/>
        <v>0</v>
      </c>
      <c r="Q138" s="19">
        <f>(ABS($B$18-B19)+ABS($B$41-B42)+ABS($B$64-B65)+ABS($B$87-B88)+ABS($B$110-B111))/$D$116</f>
        <v>0</v>
      </c>
      <c r="R138" s="19">
        <f>(ABS($B$19-B19)+ABS($B$42-B42)+ABS($B$65-B65)+ABS($B$88-B88)+ABS($B$111-B111))/$D$116</f>
        <v>0</v>
      </c>
      <c r="S138" s="19">
        <f t="shared" si="13"/>
        <v>0</v>
      </c>
      <c r="T138" s="19">
        <f t="shared" si="14"/>
        <v>0</v>
      </c>
      <c r="U138" s="21">
        <f t="shared" si="15"/>
        <v>0</v>
      </c>
    </row>
    <row r="139" spans="1:21" x14ac:dyDescent="0.25">
      <c r="A139" s="17" t="s">
        <v>20</v>
      </c>
      <c r="B139" s="19">
        <f t="shared" si="0"/>
        <v>0</v>
      </c>
      <c r="C139" s="20">
        <f t="shared" si="1"/>
        <v>0</v>
      </c>
      <c r="D139" s="19">
        <f t="shared" si="16"/>
        <v>0</v>
      </c>
      <c r="E139" s="19">
        <f t="shared" si="17"/>
        <v>0</v>
      </c>
      <c r="F139" s="19">
        <f t="shared" si="18"/>
        <v>0</v>
      </c>
      <c r="G139" s="19">
        <f t="shared" si="19"/>
        <v>0</v>
      </c>
      <c r="H139" s="19">
        <f t="shared" si="20"/>
        <v>0</v>
      </c>
      <c r="I139" s="19">
        <f t="shared" si="23"/>
        <v>0</v>
      </c>
      <c r="J139" s="19">
        <f t="shared" si="21"/>
        <v>0</v>
      </c>
      <c r="K139" s="19">
        <f t="shared" si="22"/>
        <v>0</v>
      </c>
      <c r="L139" s="19">
        <f t="shared" si="24"/>
        <v>0</v>
      </c>
      <c r="M139" s="19">
        <f t="shared" si="25"/>
        <v>0</v>
      </c>
      <c r="N139" s="19">
        <f t="shared" si="26"/>
        <v>0</v>
      </c>
      <c r="O139" s="19">
        <f t="shared" si="27"/>
        <v>0</v>
      </c>
      <c r="P139" s="19">
        <f t="shared" si="28"/>
        <v>0</v>
      </c>
      <c r="Q139" s="19">
        <f>(ABS($B$18-B20)+ABS($B$41-B43)+ABS($B$64-B66)+ABS($B$87-B89)+ABS($B$110-B112))/$D$116</f>
        <v>0</v>
      </c>
      <c r="R139" s="19">
        <f>(ABS($B$19-B20)+ABS($B$42-B43)+ABS($B$65-B66)+ABS($B$88-B89)+ABS($B$111-B112))/$D$116</f>
        <v>0</v>
      </c>
      <c r="S139" s="19">
        <f>(ABS($B$20-B20)+ABS($B$43-B43)+ABS($B$66-B66)+ABS($B$89-B89)+ABS($B$112-B112))/$D$116</f>
        <v>0</v>
      </c>
      <c r="T139" s="19">
        <f t="shared" si="14"/>
        <v>0</v>
      </c>
      <c r="U139" s="21">
        <f t="shared" si="15"/>
        <v>0</v>
      </c>
    </row>
    <row r="140" spans="1:21" x14ac:dyDescent="0.25">
      <c r="A140" s="17" t="s">
        <v>21</v>
      </c>
      <c r="B140" s="19">
        <f t="shared" si="0"/>
        <v>0</v>
      </c>
      <c r="C140" s="20">
        <f t="shared" si="1"/>
        <v>0</v>
      </c>
      <c r="D140" s="19">
        <f t="shared" si="16"/>
        <v>0</v>
      </c>
      <c r="E140" s="19">
        <f t="shared" si="17"/>
        <v>0</v>
      </c>
      <c r="F140" s="19">
        <f t="shared" si="18"/>
        <v>0</v>
      </c>
      <c r="G140" s="19">
        <f t="shared" si="19"/>
        <v>0</v>
      </c>
      <c r="H140" s="19">
        <f t="shared" si="20"/>
        <v>0</v>
      </c>
      <c r="I140" s="19">
        <f t="shared" si="23"/>
        <v>0</v>
      </c>
      <c r="J140" s="19">
        <f t="shared" si="21"/>
        <v>0</v>
      </c>
      <c r="K140" s="19">
        <f t="shared" si="22"/>
        <v>0</v>
      </c>
      <c r="L140" s="19">
        <f t="shared" si="24"/>
        <v>0</v>
      </c>
      <c r="M140" s="19">
        <f t="shared" si="25"/>
        <v>0</v>
      </c>
      <c r="N140" s="19">
        <f t="shared" si="26"/>
        <v>0</v>
      </c>
      <c r="O140" s="19">
        <f t="shared" si="27"/>
        <v>0</v>
      </c>
      <c r="P140" s="19">
        <f t="shared" si="28"/>
        <v>0</v>
      </c>
      <c r="Q140" s="19">
        <f>(ABS($B$18-B21)+ABS($B$41-B44)+ABS($B$64-B67)+ABS($B$87-B90)+ABS($B$110-B113))/$D$116</f>
        <v>0</v>
      </c>
      <c r="R140" s="19">
        <f>(ABS($B$19-B21)+ABS($B$42-B44)+ABS($B$65-B67)+ABS($B$88-B90)+ABS($B$111-B113))/$D$116</f>
        <v>0</v>
      </c>
      <c r="S140" s="19">
        <f>(ABS($B$20-B21)+ABS($B$43-B44)+ABS($B$66-B67)+ABS($B$89-B90)+ABS($B$112-B113))/$D$116</f>
        <v>0</v>
      </c>
      <c r="T140" s="19">
        <f>(ABS($B$21-B21)+ABS($B$44-B44)+ABS($B$67-B67)+ABS($B$90-B90)+ABS($B$113-B113))/$D$116</f>
        <v>0</v>
      </c>
      <c r="U140" s="21">
        <f t="shared" si="15"/>
        <v>0</v>
      </c>
    </row>
    <row r="141" spans="1:21" x14ac:dyDescent="0.25">
      <c r="A141" s="22" t="s">
        <v>22</v>
      </c>
      <c r="B141" s="19">
        <f t="shared" si="0"/>
        <v>0</v>
      </c>
      <c r="C141" s="20">
        <f t="shared" si="1"/>
        <v>0</v>
      </c>
      <c r="D141" s="19">
        <f t="shared" si="16"/>
        <v>0</v>
      </c>
      <c r="E141" s="19">
        <f t="shared" si="17"/>
        <v>0</v>
      </c>
      <c r="F141" s="19">
        <f t="shared" si="18"/>
        <v>0</v>
      </c>
      <c r="G141" s="19">
        <f t="shared" si="19"/>
        <v>0</v>
      </c>
      <c r="H141" s="19">
        <f t="shared" si="20"/>
        <v>0</v>
      </c>
      <c r="I141" s="19">
        <f t="shared" si="23"/>
        <v>0</v>
      </c>
      <c r="J141" s="19">
        <f t="shared" si="21"/>
        <v>0</v>
      </c>
      <c r="K141" s="19">
        <f t="shared" si="22"/>
        <v>0</v>
      </c>
      <c r="L141" s="19">
        <f t="shared" si="24"/>
        <v>0</v>
      </c>
      <c r="M141" s="19">
        <f t="shared" si="25"/>
        <v>0</v>
      </c>
      <c r="N141" s="19">
        <f t="shared" si="26"/>
        <v>0</v>
      </c>
      <c r="O141" s="19">
        <f t="shared" si="27"/>
        <v>0</v>
      </c>
      <c r="P141" s="19">
        <f t="shared" si="28"/>
        <v>0</v>
      </c>
      <c r="Q141" s="19">
        <f>(ABS($B$18-B22)+ABS($B$41-B45)+ABS($B$64-B68)+ABS($B$87-B91)+ABS($B$110-B114))/$D$116</f>
        <v>0</v>
      </c>
      <c r="R141" s="19">
        <f>(ABS($B$19-B22)+ABS($B$42-B45)+ABS($B$65-B68)+ABS($B$88-B91)+ABS($B$111-B114))/$D$116</f>
        <v>0</v>
      </c>
      <c r="S141" s="19">
        <f>(ABS($B$20-B22)+ABS($B$43-B45)+ABS($B$66-B68)+ABS($B$89-B91)+ABS($B$112-B114))/$D$116</f>
        <v>0</v>
      </c>
      <c r="T141" s="19">
        <f>(ABS($B$21-B22)+ABS($B$44-B45)+ABS($B$67-B68)+ABS($B$90-B91)+ABS($B$113-B114))/$D$116</f>
        <v>0</v>
      </c>
      <c r="U141" s="21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topLeftCell="A117" workbookViewId="0">
      <selection activeCell="J144" sqref="J144"/>
    </sheetView>
  </sheetViews>
  <sheetFormatPr defaultRowHeight="13.8" x14ac:dyDescent="0.25"/>
  <cols>
    <col min="1" max="1" width="10.109375" bestFit="1" customWidth="1"/>
    <col min="2" max="2" width="7.44140625" bestFit="1" customWidth="1"/>
    <col min="3" max="3" width="9.77734375" bestFit="1" customWidth="1"/>
    <col min="4" max="11" width="7.44140625" bestFit="1" customWidth="1"/>
    <col min="12" max="12" width="8.5546875" bestFit="1" customWidth="1"/>
    <col min="13" max="13" width="7.44140625" bestFit="1" customWidth="1"/>
    <col min="14" max="14" width="8.5546875" bestFit="1" customWidth="1"/>
    <col min="15" max="25" width="7.44140625" bestFit="1" customWidth="1"/>
    <col min="26" max="26" width="8.5546875" bestFit="1" customWidth="1"/>
    <col min="27" max="27" width="7.44140625" bestFit="1" customWidth="1"/>
    <col min="28" max="28" width="8.5546875" bestFit="1" customWidth="1"/>
    <col min="29" max="31" width="7.44140625" bestFit="1" customWidth="1"/>
    <col min="32" max="32" width="5.21875" bestFit="1" customWidth="1"/>
    <col min="33" max="39" width="7.44140625" bestFit="1" customWidth="1"/>
    <col min="40" max="40" width="8.5546875" bestFit="1" customWidth="1"/>
    <col min="41" max="41" width="7.44140625" bestFit="1" customWidth="1"/>
    <col min="42" max="42" width="8.5546875" bestFit="1" customWidth="1"/>
    <col min="43" max="52" width="7.44140625" bestFit="1" customWidth="1"/>
    <col min="53" max="53" width="3" bestFit="1" customWidth="1"/>
    <col min="54" max="54" width="8.5546875" bestFit="1" customWidth="1"/>
    <col min="55" max="55" width="4.109375" bestFit="1" customWidth="1"/>
    <col min="56" max="56" width="8.5546875" bestFit="1" customWidth="1"/>
    <col min="57" max="57" width="5.33203125" bestFit="1" customWidth="1"/>
    <col min="58" max="61" width="4.109375" bestFit="1" customWidth="1"/>
    <col min="62" max="67" width="3" bestFit="1" customWidth="1"/>
    <col min="68" max="68" width="8.5546875" bestFit="1" customWidth="1"/>
    <col min="69" max="69" width="4.109375" bestFit="1" customWidth="1"/>
    <col min="70" max="70" width="8.5546875" bestFit="1" customWidth="1"/>
    <col min="71" max="71" width="5.33203125" bestFit="1" customWidth="1"/>
    <col min="72" max="75" width="4.109375" bestFit="1" customWidth="1"/>
    <col min="76" max="81" width="3" bestFit="1" customWidth="1"/>
    <col min="82" max="82" width="8.5546875" bestFit="1" customWidth="1"/>
    <col min="83" max="83" width="4.109375" bestFit="1" customWidth="1"/>
    <col min="84" max="84" width="8.5546875" bestFit="1" customWidth="1"/>
    <col min="85" max="85" width="5.33203125" bestFit="1" customWidth="1"/>
    <col min="86" max="89" width="4.109375" bestFit="1" customWidth="1"/>
    <col min="90" max="95" width="3" bestFit="1" customWidth="1"/>
    <col min="96" max="96" width="8.5546875" bestFit="1" customWidth="1"/>
    <col min="97" max="97" width="4.109375" bestFit="1" customWidth="1"/>
    <col min="98" max="98" width="8.5546875" bestFit="1" customWidth="1"/>
  </cols>
  <sheetData>
    <row r="1" spans="1:86" x14ac:dyDescent="0.25">
      <c r="A1" s="73" t="s">
        <v>141</v>
      </c>
      <c r="B1" s="65" t="s">
        <v>23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2"/>
      <c r="N1" s="2"/>
      <c r="O1" s="2"/>
      <c r="P1" s="2"/>
      <c r="Q1" s="76"/>
      <c r="R1" s="76"/>
      <c r="S1" s="76"/>
      <c r="T1" s="76"/>
      <c r="U1" s="76"/>
      <c r="V1" s="76"/>
      <c r="W1" s="76"/>
      <c r="X1" s="76"/>
      <c r="Y1" s="76"/>
      <c r="Z1" s="76"/>
      <c r="AA1" s="72"/>
      <c r="AB1" s="2"/>
      <c r="AC1" s="2"/>
      <c r="AD1" s="2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2"/>
      <c r="AP1" s="2"/>
      <c r="AQ1" s="2"/>
      <c r="AR1" s="2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2"/>
      <c r="BD1" s="2"/>
      <c r="BE1" s="2"/>
      <c r="BF1" s="2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2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5"/>
    </row>
    <row r="2" spans="1:86" x14ac:dyDescent="0.25">
      <c r="A2" s="71" t="s">
        <v>1</v>
      </c>
      <c r="B2" s="6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2"/>
      <c r="P2" s="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6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6"/>
      <c r="BU2" s="4"/>
      <c r="BV2" s="4"/>
      <c r="BW2" s="4"/>
      <c r="BX2" s="4"/>
      <c r="BY2" s="4"/>
      <c r="BZ2" s="4"/>
      <c r="CA2" s="4"/>
      <c r="CB2" s="4"/>
      <c r="CC2" s="4"/>
      <c r="CD2" s="4"/>
      <c r="CE2" s="3"/>
      <c r="CF2" s="6"/>
    </row>
    <row r="3" spans="1:86" x14ac:dyDescent="0.25">
      <c r="A3" s="71" t="s">
        <v>3</v>
      </c>
      <c r="B3" s="26">
        <f>算例!AV3</f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6"/>
      <c r="O3" s="2"/>
      <c r="P3" s="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6"/>
      <c r="AC3" s="2"/>
      <c r="AD3" s="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6"/>
      <c r="AQ3" s="2"/>
      <c r="AR3" s="16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6"/>
      <c r="BE3" s="2"/>
      <c r="BF3" s="1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T3" s="6"/>
      <c r="BU3" s="4"/>
      <c r="BV3" s="4"/>
      <c r="BW3" s="4"/>
      <c r="BX3" s="4"/>
      <c r="BY3" s="4"/>
      <c r="BZ3" s="4"/>
      <c r="CA3" s="4"/>
      <c r="CB3" s="4"/>
      <c r="CC3" s="4"/>
      <c r="CD3" s="4"/>
      <c r="CE3" s="3"/>
      <c r="CF3" s="6"/>
      <c r="CH3" s="6"/>
    </row>
    <row r="4" spans="1:86" x14ac:dyDescent="0.25">
      <c r="A4" s="71" t="s">
        <v>4</v>
      </c>
      <c r="B4" s="26">
        <f>算例!AV4</f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6"/>
      <c r="O4" s="2"/>
      <c r="P4" s="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6"/>
      <c r="AC4" s="2"/>
      <c r="AD4" s="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/>
      <c r="AQ4" s="2"/>
      <c r="AR4" s="16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6"/>
      <c r="BE4" s="2"/>
      <c r="BF4" s="1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4"/>
      <c r="CE4" s="3"/>
      <c r="CF4" s="6"/>
      <c r="CH4" s="6"/>
    </row>
    <row r="5" spans="1:86" x14ac:dyDescent="0.25">
      <c r="A5" s="71" t="s">
        <v>5</v>
      </c>
      <c r="B5" s="26">
        <f>算例!AV5</f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6"/>
      <c r="O5" s="2"/>
      <c r="P5" s="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6"/>
      <c r="AC5" s="2"/>
      <c r="AD5" s="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6"/>
      <c r="AQ5" s="2"/>
      <c r="AR5" s="16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6"/>
      <c r="BE5" s="2"/>
      <c r="BF5" s="16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4"/>
      <c r="CE5" s="3"/>
      <c r="CF5" s="6"/>
      <c r="CH5" s="6"/>
    </row>
    <row r="6" spans="1:86" x14ac:dyDescent="0.25">
      <c r="A6" s="71" t="s">
        <v>6</v>
      </c>
      <c r="B6" s="26">
        <f>算例!AV6</f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6"/>
      <c r="O6" s="2"/>
      <c r="P6" s="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6"/>
      <c r="AC6" s="2"/>
      <c r="AD6" s="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6"/>
      <c r="AQ6" s="2"/>
      <c r="AR6" s="16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6"/>
      <c r="BE6" s="2"/>
      <c r="BF6" s="16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6"/>
      <c r="BT6" s="6"/>
      <c r="BU6" s="4"/>
      <c r="BV6" s="4"/>
      <c r="BW6" s="4"/>
      <c r="BX6" s="4"/>
      <c r="BY6" s="4"/>
      <c r="BZ6" s="4"/>
      <c r="CA6" s="4"/>
      <c r="CB6" s="4"/>
      <c r="CC6" s="4"/>
      <c r="CD6" s="4"/>
      <c r="CE6" s="3"/>
      <c r="CF6" s="6"/>
      <c r="CH6" s="6"/>
    </row>
    <row r="7" spans="1:86" x14ac:dyDescent="0.25">
      <c r="A7" s="71" t="s">
        <v>7</v>
      </c>
      <c r="B7" s="26">
        <f>算例!AV7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6"/>
      <c r="O7" s="2"/>
      <c r="P7" s="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  <c r="AC7" s="2"/>
      <c r="AD7" s="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6"/>
      <c r="AQ7" s="2"/>
      <c r="AR7" s="16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6"/>
      <c r="BE7" s="2"/>
      <c r="BF7" s="16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6"/>
      <c r="BT7" s="6"/>
      <c r="BU7" s="4"/>
      <c r="BV7" s="4"/>
      <c r="BW7" s="4"/>
      <c r="BX7" s="4"/>
      <c r="BY7" s="4"/>
      <c r="BZ7" s="4"/>
      <c r="CA7" s="4"/>
      <c r="CB7" s="4"/>
      <c r="CC7" s="4"/>
      <c r="CD7" s="4"/>
      <c r="CE7" s="3"/>
      <c r="CF7" s="6"/>
      <c r="CH7" s="6"/>
    </row>
    <row r="8" spans="1:86" x14ac:dyDescent="0.25">
      <c r="A8" s="71" t="s">
        <v>8</v>
      </c>
      <c r="B8" s="26">
        <f>算例!AV8</f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6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6"/>
      <c r="AC8" s="2"/>
      <c r="AD8" s="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/>
      <c r="AQ8" s="2"/>
      <c r="AR8" s="1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6"/>
      <c r="BE8" s="2"/>
      <c r="BF8" s="16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6"/>
      <c r="BT8" s="6"/>
      <c r="BU8" s="4"/>
      <c r="BV8" s="4"/>
      <c r="BW8" s="4"/>
      <c r="BX8" s="4"/>
      <c r="BY8" s="4"/>
      <c r="BZ8" s="4"/>
      <c r="CA8" s="4"/>
      <c r="CB8" s="4"/>
      <c r="CC8" s="4"/>
      <c r="CD8" s="4"/>
      <c r="CE8" s="3"/>
      <c r="CF8" s="6"/>
      <c r="CH8" s="6"/>
    </row>
    <row r="9" spans="1:86" x14ac:dyDescent="0.25">
      <c r="A9" s="71" t="s">
        <v>9</v>
      </c>
      <c r="B9" s="26">
        <f>算例!AV9</f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6"/>
      <c r="O9" s="2"/>
      <c r="P9" s="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6"/>
      <c r="AC9" s="2"/>
      <c r="AD9" s="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6"/>
      <c r="AQ9" s="2"/>
      <c r="AR9" s="1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6"/>
      <c r="BE9" s="2"/>
      <c r="BF9" s="1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/>
      <c r="BT9" s="6"/>
      <c r="BU9" s="4"/>
      <c r="BV9" s="4"/>
      <c r="BW9" s="4"/>
      <c r="BX9" s="4"/>
      <c r="BY9" s="4"/>
      <c r="BZ9" s="4"/>
      <c r="CA9" s="4"/>
      <c r="CB9" s="4"/>
      <c r="CC9" s="4"/>
      <c r="CD9" s="4"/>
      <c r="CE9" s="3"/>
      <c r="CF9" s="6"/>
      <c r="CH9" s="6"/>
    </row>
    <row r="10" spans="1:86" x14ac:dyDescent="0.25">
      <c r="A10" s="71" t="s">
        <v>10</v>
      </c>
      <c r="B10" s="26">
        <f>算例!AV10</f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6"/>
      <c r="O10" s="2"/>
      <c r="P10" s="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6"/>
      <c r="AC10" s="2"/>
      <c r="AD10" s="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6"/>
      <c r="AQ10" s="2"/>
      <c r="AR10" s="16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6"/>
      <c r="BE10" s="2"/>
      <c r="BF10" s="16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/>
      <c r="BT10" s="6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3"/>
      <c r="CF10" s="6"/>
      <c r="CH10" s="6"/>
    </row>
    <row r="11" spans="1:86" x14ac:dyDescent="0.25">
      <c r="A11" s="71" t="s">
        <v>11</v>
      </c>
      <c r="B11" s="26">
        <f>算例!AV11</f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6"/>
      <c r="O11" s="2"/>
      <c r="P11" s="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6"/>
      <c r="AC11" s="2"/>
      <c r="AD11" s="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6"/>
      <c r="AQ11" s="2"/>
      <c r="AR11" s="16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6"/>
      <c r="BE11" s="2"/>
      <c r="BF11" s="16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/>
      <c r="BT11" s="6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3"/>
      <c r="CF11" s="6"/>
      <c r="CH11" s="6"/>
    </row>
    <row r="12" spans="1:86" x14ac:dyDescent="0.25">
      <c r="A12" s="71" t="s">
        <v>12</v>
      </c>
      <c r="B12" s="26">
        <f>算例!AV12</f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6"/>
      <c r="O12" s="2"/>
      <c r="P12" s="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6"/>
      <c r="AC12" s="2"/>
      <c r="AD12" s="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6"/>
      <c r="AQ12" s="2"/>
      <c r="AR12" s="16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6"/>
      <c r="BE12" s="2"/>
      <c r="BF12" s="16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/>
      <c r="BT12" s="6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3"/>
      <c r="CF12" s="6"/>
      <c r="CH12" s="6"/>
    </row>
    <row r="13" spans="1:86" x14ac:dyDescent="0.25">
      <c r="A13" s="71" t="s">
        <v>13</v>
      </c>
      <c r="B13" s="26">
        <f>算例!AV13</f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6"/>
      <c r="O13" s="2"/>
      <c r="P13" s="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6"/>
      <c r="AC13" s="2"/>
      <c r="AD13" s="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/>
      <c r="AQ13" s="2"/>
      <c r="AR13" s="16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6"/>
      <c r="BE13" s="2"/>
      <c r="BF13" s="16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T13" s="6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3"/>
      <c r="CF13" s="6"/>
      <c r="CH13" s="6"/>
    </row>
    <row r="14" spans="1:86" x14ac:dyDescent="0.25">
      <c r="A14" s="71" t="s">
        <v>14</v>
      </c>
      <c r="B14" s="26">
        <f>算例!AV14</f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6"/>
      <c r="O14" s="2"/>
      <c r="P14" s="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6"/>
      <c r="AC14" s="2"/>
      <c r="AD14" s="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6"/>
      <c r="AQ14" s="2"/>
      <c r="AR14" s="16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6"/>
      <c r="BE14" s="2"/>
      <c r="BF14" s="16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/>
      <c r="BT14" s="6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3"/>
      <c r="CF14" s="6"/>
      <c r="CH14" s="6"/>
    </row>
    <row r="15" spans="1:86" x14ac:dyDescent="0.25">
      <c r="A15" s="71" t="s">
        <v>15</v>
      </c>
      <c r="B15" s="26">
        <f>算例!AV15</f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6"/>
      <c r="O15" s="2"/>
      <c r="P15" s="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6"/>
      <c r="AQ15" s="2"/>
      <c r="AR15" s="16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6"/>
      <c r="BE15" s="2"/>
      <c r="BF15" s="16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T15" s="6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3"/>
      <c r="CF15" s="6"/>
      <c r="CH15" s="6"/>
    </row>
    <row r="16" spans="1:86" x14ac:dyDescent="0.25">
      <c r="A16" s="71" t="s">
        <v>16</v>
      </c>
      <c r="B16" s="26">
        <f>算例!AV16</f>
        <v>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6"/>
      <c r="O16" s="2"/>
      <c r="P16" s="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6"/>
      <c r="AC16" s="2"/>
      <c r="AD16" s="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6"/>
      <c r="AQ16" s="2"/>
      <c r="AR16" s="1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6"/>
      <c r="BE16" s="2"/>
      <c r="BF16" s="16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/>
      <c r="BT16" s="6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3"/>
      <c r="CF16" s="6"/>
      <c r="CH16" s="6"/>
    </row>
    <row r="17" spans="1:86" x14ac:dyDescent="0.25">
      <c r="A17" s="71" t="s">
        <v>17</v>
      </c>
      <c r="B17" s="26">
        <f>算例!AV17</f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6"/>
      <c r="AC17" s="2"/>
      <c r="AD17" s="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6"/>
      <c r="AQ17" s="2"/>
      <c r="AR17" s="16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6"/>
      <c r="BE17" s="2"/>
      <c r="BF17" s="16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6"/>
      <c r="BT17" s="6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3"/>
      <c r="CF17" s="6"/>
      <c r="CH17" s="6"/>
    </row>
    <row r="18" spans="1:86" x14ac:dyDescent="0.25">
      <c r="A18" s="71" t="s">
        <v>18</v>
      </c>
      <c r="B18" s="26">
        <f>算例!AV18</f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6"/>
      <c r="O18" s="2"/>
      <c r="P18" s="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6"/>
      <c r="AC18" s="2"/>
      <c r="AD18" s="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6"/>
      <c r="AQ18" s="2"/>
      <c r="AR18" s="1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6"/>
      <c r="BE18" s="2"/>
      <c r="BF18" s="16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6"/>
      <c r="BT18" s="6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3"/>
      <c r="CF18" s="6"/>
      <c r="CH18" s="6"/>
    </row>
    <row r="19" spans="1:86" x14ac:dyDescent="0.25">
      <c r="A19" s="71" t="s">
        <v>19</v>
      </c>
      <c r="B19" s="26">
        <f>算例!AV19</f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6"/>
      <c r="O19" s="2"/>
      <c r="P19" s="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6"/>
      <c r="AC19" s="2"/>
      <c r="AD19" s="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6"/>
      <c r="AQ19" s="2"/>
      <c r="AR19" s="1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6"/>
      <c r="BE19" s="2"/>
      <c r="BF19" s="16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T19" s="6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3"/>
      <c r="CF19" s="6"/>
      <c r="CH19" s="6"/>
    </row>
    <row r="20" spans="1:86" x14ac:dyDescent="0.25">
      <c r="A20" s="71" t="s">
        <v>20</v>
      </c>
      <c r="B20" s="26">
        <f>算例!AV20</f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6"/>
      <c r="O20" s="2"/>
      <c r="P20" s="1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6"/>
      <c r="AC20" s="2"/>
      <c r="AD20" s="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6"/>
      <c r="AQ20" s="2"/>
      <c r="AR20" s="1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6"/>
      <c r="BE20" s="2"/>
      <c r="BF20" s="16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6"/>
      <c r="BT20" s="6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3"/>
      <c r="CF20" s="6"/>
      <c r="CH20" s="6"/>
    </row>
    <row r="21" spans="1:86" x14ac:dyDescent="0.25">
      <c r="A21" s="71" t="s">
        <v>21</v>
      </c>
      <c r="B21" s="26">
        <f>算例!AV21</f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6"/>
      <c r="O21" s="2"/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6"/>
      <c r="AC21" s="2"/>
      <c r="AD21" s="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6"/>
      <c r="AQ21" s="2"/>
      <c r="AR21" s="1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6"/>
      <c r="BE21" s="2"/>
      <c r="BF21" s="16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T21" s="6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3"/>
      <c r="CF21" s="6"/>
      <c r="CH21" s="6"/>
    </row>
    <row r="22" spans="1:86" x14ac:dyDescent="0.25">
      <c r="A22" s="71" t="s">
        <v>22</v>
      </c>
      <c r="B22" s="26">
        <f>算例!AV22</f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2"/>
      <c r="P22" s="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6"/>
      <c r="AC22" s="2"/>
      <c r="AD22" s="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6"/>
      <c r="AQ22" s="2"/>
      <c r="AR22" s="1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6"/>
      <c r="BE22" s="2"/>
      <c r="BF22" s="16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T22" s="6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3"/>
      <c r="CF22" s="6"/>
      <c r="CH22" s="6"/>
    </row>
    <row r="23" spans="1:86" s="1" customFormat="1" x14ac:dyDescent="0.25">
      <c r="A23" s="72"/>
      <c r="B23" s="26">
        <f>算例!AV23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  <c r="O23" s="2"/>
      <c r="P23" s="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6"/>
      <c r="AC23" s="2"/>
      <c r="AD23" s="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6"/>
      <c r="AQ23" s="2"/>
      <c r="AR23" s="1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6"/>
      <c r="BE23" s="2"/>
      <c r="BF23" s="16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15"/>
      <c r="BT23" s="15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5"/>
      <c r="CH23" s="15"/>
    </row>
    <row r="24" spans="1:86" x14ac:dyDescent="0.25">
      <c r="A24" s="73" t="s">
        <v>140</v>
      </c>
      <c r="B24" s="26">
        <f>算例!AV24</f>
        <v>0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2"/>
      <c r="N24" s="2"/>
      <c r="O24" s="2"/>
      <c r="P24" s="2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2"/>
      <c r="AB24" s="2"/>
      <c r="AC24" s="2"/>
      <c r="AD24" s="2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2"/>
      <c r="AP24" s="2"/>
      <c r="AQ24" s="2"/>
      <c r="AR24" s="2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2"/>
      <c r="BD24" s="2"/>
      <c r="BE24" s="2"/>
      <c r="BF24" s="2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2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5"/>
    </row>
    <row r="25" spans="1:86" x14ac:dyDescent="0.25">
      <c r="A25" s="71" t="s">
        <v>1</v>
      </c>
      <c r="B25" s="26" t="str">
        <f>算例!AV25</f>
        <v>得分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6"/>
      <c r="O25" s="2"/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6"/>
      <c r="AC25" s="2"/>
      <c r="AD25" s="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6"/>
      <c r="AQ25" s="2"/>
      <c r="AR25" s="1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6"/>
      <c r="BE25" s="2"/>
      <c r="BF25" s="16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T25" s="6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3"/>
      <c r="CF25" s="6"/>
      <c r="CH25" s="6"/>
    </row>
    <row r="26" spans="1:86" x14ac:dyDescent="0.25">
      <c r="A26" s="71" t="s">
        <v>3</v>
      </c>
      <c r="B26" s="26">
        <f>算例!AV26</f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6"/>
      <c r="O26" s="2"/>
      <c r="P26" s="1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6"/>
      <c r="AC26" s="2"/>
      <c r="AD26" s="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6"/>
      <c r="AQ26" s="2"/>
      <c r="AR26" s="1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6"/>
      <c r="BE26" s="2"/>
      <c r="BF26" s="16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T26" s="6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3"/>
      <c r="CF26" s="6"/>
      <c r="CH26" s="6"/>
    </row>
    <row r="27" spans="1:86" x14ac:dyDescent="0.25">
      <c r="A27" s="71" t="s">
        <v>4</v>
      </c>
      <c r="B27" s="26">
        <f>算例!AV27</f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6"/>
      <c r="O27" s="2"/>
      <c r="P27" s="1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6"/>
      <c r="AC27" s="2"/>
      <c r="AD27" s="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6"/>
      <c r="AQ27" s="2"/>
      <c r="AR27" s="1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6"/>
      <c r="BE27" s="2"/>
      <c r="BF27" s="16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6"/>
      <c r="BT27" s="6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3"/>
      <c r="CF27" s="6"/>
      <c r="CH27" s="6"/>
    </row>
    <row r="28" spans="1:86" x14ac:dyDescent="0.25">
      <c r="A28" s="71" t="s">
        <v>5</v>
      </c>
      <c r="B28" s="26">
        <f>算例!AV28</f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6"/>
      <c r="O28" s="2"/>
      <c r="P28" s="1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6"/>
      <c r="AC28" s="2"/>
      <c r="AD28" s="16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6"/>
      <c r="AQ28" s="2"/>
      <c r="AR28" s="1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6"/>
      <c r="BE28" s="2"/>
      <c r="BF28" s="16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6"/>
      <c r="BT28" s="6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3"/>
      <c r="CF28" s="6"/>
      <c r="CH28" s="6"/>
    </row>
    <row r="29" spans="1:86" x14ac:dyDescent="0.25">
      <c r="A29" s="71" t="s">
        <v>6</v>
      </c>
      <c r="B29" s="26">
        <f>算例!AV29</f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6"/>
      <c r="O29" s="2"/>
      <c r="P29" s="1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6"/>
      <c r="AC29" s="2"/>
      <c r="AD29" s="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6"/>
      <c r="AQ29" s="2"/>
      <c r="AR29" s="1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6"/>
      <c r="BE29" s="2"/>
      <c r="BF29" s="16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T29" s="6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3"/>
      <c r="CF29" s="6"/>
      <c r="CH29" s="6"/>
    </row>
    <row r="30" spans="1:86" x14ac:dyDescent="0.25">
      <c r="A30" s="71" t="s">
        <v>7</v>
      </c>
      <c r="B30" s="26">
        <f>算例!AV30</f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6"/>
      <c r="O30" s="2"/>
      <c r="P30" s="1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6"/>
      <c r="AC30" s="2"/>
      <c r="AD30" s="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6"/>
      <c r="AQ30" s="2"/>
      <c r="AR30" s="1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6"/>
      <c r="BE30" s="2"/>
      <c r="BF30" s="16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6"/>
      <c r="BT30" s="6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3"/>
      <c r="CF30" s="6"/>
      <c r="CH30" s="6"/>
    </row>
    <row r="31" spans="1:86" x14ac:dyDescent="0.25">
      <c r="A31" s="71" t="s">
        <v>8</v>
      </c>
      <c r="B31" s="26">
        <f>算例!AV31</f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6"/>
      <c r="O31" s="2"/>
      <c r="P31" s="1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6"/>
      <c r="AC31" s="2"/>
      <c r="AD31" s="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6"/>
      <c r="AQ31" s="2"/>
      <c r="AR31" s="1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6"/>
      <c r="BE31" s="2"/>
      <c r="BF31" s="16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6"/>
      <c r="BT31" s="6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3"/>
      <c r="CF31" s="6"/>
      <c r="CH31" s="6"/>
    </row>
    <row r="32" spans="1:86" x14ac:dyDescent="0.25">
      <c r="A32" s="71" t="s">
        <v>9</v>
      </c>
      <c r="B32" s="26">
        <f>算例!AV32</f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6"/>
      <c r="O32" s="2"/>
      <c r="P32" s="1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6"/>
      <c r="AC32" s="2"/>
      <c r="AD32" s="16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6"/>
      <c r="AQ32" s="2"/>
      <c r="AR32" s="1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6"/>
      <c r="BE32" s="2"/>
      <c r="BF32" s="16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6"/>
      <c r="BT32" s="6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3"/>
      <c r="CF32" s="6"/>
      <c r="CH32" s="6"/>
    </row>
    <row r="33" spans="1:86" x14ac:dyDescent="0.25">
      <c r="A33" s="71" t="s">
        <v>10</v>
      </c>
      <c r="B33" s="26">
        <f>算例!AV33</f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6"/>
      <c r="O33" s="2"/>
      <c r="P33" s="1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6"/>
      <c r="AC33" s="2"/>
      <c r="AD33" s="1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/>
      <c r="AQ33" s="2"/>
      <c r="AR33" s="1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6"/>
      <c r="BE33" s="2"/>
      <c r="BF33" s="16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6"/>
      <c r="BT33" s="6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3"/>
      <c r="CF33" s="6"/>
      <c r="CH33" s="6"/>
    </row>
    <row r="34" spans="1:86" x14ac:dyDescent="0.25">
      <c r="A34" s="71" t="s">
        <v>11</v>
      </c>
      <c r="B34" s="26">
        <f>算例!AV34</f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6"/>
      <c r="O34" s="2"/>
      <c r="P34" s="1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6"/>
      <c r="AC34" s="2"/>
      <c r="AD34" s="16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6"/>
      <c r="AQ34" s="2"/>
      <c r="AR34" s="1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6"/>
      <c r="BE34" s="2"/>
      <c r="BF34" s="16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6"/>
      <c r="BT34" s="6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3"/>
      <c r="CF34" s="6"/>
      <c r="CH34" s="6"/>
    </row>
    <row r="35" spans="1:86" x14ac:dyDescent="0.25">
      <c r="A35" s="71" t="s">
        <v>12</v>
      </c>
      <c r="B35" s="26">
        <f>算例!AV35</f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6"/>
      <c r="O35" s="2"/>
      <c r="P35" s="1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6"/>
      <c r="AC35" s="2"/>
      <c r="AD35" s="16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6"/>
      <c r="AQ35" s="2"/>
      <c r="AR35" s="1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6"/>
      <c r="BE35" s="2"/>
      <c r="BF35" s="16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6"/>
      <c r="BT35" s="6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3"/>
      <c r="CF35" s="6"/>
      <c r="CH35" s="6"/>
    </row>
    <row r="36" spans="1:86" x14ac:dyDescent="0.25">
      <c r="A36" s="71" t="s">
        <v>13</v>
      </c>
      <c r="B36" s="26">
        <f>算例!AV36</f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6"/>
      <c r="O36" s="2"/>
      <c r="P36" s="1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6"/>
      <c r="AC36" s="2"/>
      <c r="AD36" s="16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6"/>
      <c r="AQ36" s="2"/>
      <c r="AR36" s="1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6"/>
      <c r="BE36" s="2"/>
      <c r="BF36" s="16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6"/>
      <c r="BT36" s="6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3"/>
      <c r="CF36" s="6"/>
      <c r="CH36" s="6"/>
    </row>
    <row r="37" spans="1:86" x14ac:dyDescent="0.25">
      <c r="A37" s="71" t="s">
        <v>14</v>
      </c>
      <c r="B37" s="26">
        <f>算例!AV37</f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6"/>
      <c r="O37" s="2"/>
      <c r="P37" s="1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6"/>
      <c r="AC37" s="2"/>
      <c r="AD37" s="16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6"/>
      <c r="AQ37" s="2"/>
      <c r="AR37" s="1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6"/>
      <c r="BE37" s="2"/>
      <c r="BF37" s="16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6"/>
      <c r="BT37" s="6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3"/>
      <c r="CF37" s="6"/>
      <c r="CH37" s="6"/>
    </row>
    <row r="38" spans="1:86" x14ac:dyDescent="0.25">
      <c r="A38" s="71" t="s">
        <v>15</v>
      </c>
      <c r="B38" s="26">
        <f>算例!AV38</f>
        <v>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6"/>
      <c r="O38" s="2"/>
      <c r="P38" s="1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6"/>
      <c r="AC38" s="2"/>
      <c r="AD38" s="16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6"/>
      <c r="AQ38" s="2"/>
      <c r="AR38" s="1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6"/>
      <c r="BE38" s="2"/>
      <c r="BF38" s="16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6"/>
      <c r="BT38" s="6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3"/>
      <c r="CF38" s="6"/>
      <c r="CH38" s="6"/>
    </row>
    <row r="39" spans="1:86" x14ac:dyDescent="0.25">
      <c r="A39" s="71" t="s">
        <v>16</v>
      </c>
      <c r="B39" s="26">
        <f>算例!AV39</f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6"/>
      <c r="O39" s="2"/>
      <c r="P39" s="1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6"/>
      <c r="AC39" s="2"/>
      <c r="AD39" s="16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6"/>
      <c r="AQ39" s="2"/>
      <c r="AR39" s="1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6"/>
      <c r="BE39" s="2"/>
      <c r="BF39" s="16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6"/>
      <c r="BT39" s="6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3"/>
      <c r="CF39" s="6"/>
      <c r="CH39" s="6"/>
    </row>
    <row r="40" spans="1:86" x14ac:dyDescent="0.25">
      <c r="A40" s="71" t="s">
        <v>17</v>
      </c>
      <c r="B40" s="26">
        <f>算例!AV40</f>
        <v>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6"/>
      <c r="O40" s="2"/>
      <c r="P40" s="1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6"/>
      <c r="AC40" s="2"/>
      <c r="AD40" s="16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6"/>
      <c r="AQ40" s="2"/>
      <c r="AR40" s="1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6"/>
      <c r="BE40" s="2"/>
      <c r="BF40" s="16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6"/>
      <c r="BT40" s="6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3"/>
      <c r="CF40" s="6"/>
      <c r="CH40" s="6"/>
    </row>
    <row r="41" spans="1:86" x14ac:dyDescent="0.25">
      <c r="A41" s="71" t="s">
        <v>18</v>
      </c>
      <c r="B41" s="26">
        <f>算例!AV41</f>
        <v>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6"/>
      <c r="O41" s="2"/>
      <c r="P41" s="1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6"/>
      <c r="AC41" s="2"/>
      <c r="AD41" s="16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6"/>
      <c r="AQ41" s="2"/>
      <c r="AR41" s="1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6"/>
      <c r="BE41" s="2"/>
      <c r="BF41" s="16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6"/>
      <c r="BT41" s="6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3"/>
      <c r="CF41" s="6"/>
      <c r="CH41" s="6"/>
    </row>
    <row r="42" spans="1:86" x14ac:dyDescent="0.25">
      <c r="A42" s="71" t="s">
        <v>19</v>
      </c>
      <c r="B42" s="26">
        <f>算例!AV42</f>
        <v>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6"/>
      <c r="O42" s="2"/>
      <c r="P42" s="1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6"/>
      <c r="AC42" s="2"/>
      <c r="AD42" s="16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6"/>
      <c r="AQ42" s="2"/>
      <c r="AR42" s="1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6"/>
      <c r="BE42" s="2"/>
      <c r="BF42" s="16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6"/>
      <c r="BT42" s="6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3"/>
      <c r="CF42" s="6"/>
      <c r="CH42" s="6"/>
    </row>
    <row r="43" spans="1:86" x14ac:dyDescent="0.25">
      <c r="A43" s="71" t="s">
        <v>20</v>
      </c>
      <c r="B43" s="26">
        <f>算例!AV43</f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6"/>
      <c r="O43" s="2"/>
      <c r="P43" s="1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6"/>
      <c r="AC43" s="2"/>
      <c r="AD43" s="16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6"/>
      <c r="AQ43" s="2"/>
      <c r="AR43" s="1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6"/>
      <c r="BE43" s="2"/>
      <c r="BF43" s="16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6"/>
      <c r="BT43" s="6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3"/>
      <c r="CF43" s="6"/>
      <c r="CH43" s="6"/>
    </row>
    <row r="44" spans="1:86" x14ac:dyDescent="0.25">
      <c r="A44" s="71" t="s">
        <v>21</v>
      </c>
      <c r="B44" s="26">
        <f>算例!AV44</f>
        <v>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6"/>
      <c r="O44" s="2"/>
      <c r="P44" s="1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6"/>
      <c r="AC44" s="2"/>
      <c r="AD44" s="16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6"/>
      <c r="AQ44" s="2"/>
      <c r="AR44" s="1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6"/>
      <c r="BE44" s="2"/>
      <c r="BF44" s="16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6"/>
      <c r="BT44" s="6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3"/>
      <c r="CF44" s="6"/>
      <c r="CH44" s="6"/>
    </row>
    <row r="45" spans="1:86" x14ac:dyDescent="0.25">
      <c r="A45" s="71" t="s">
        <v>22</v>
      </c>
      <c r="B45" s="26">
        <f>算例!AV45</f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6"/>
      <c r="O45" s="2"/>
      <c r="P45" s="1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6"/>
      <c r="AC45" s="2"/>
      <c r="AD45" s="1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6"/>
      <c r="AQ45" s="2"/>
      <c r="AR45" s="1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6"/>
      <c r="BE45" s="2"/>
      <c r="BF45" s="16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6"/>
      <c r="BT45" s="6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3"/>
      <c r="CF45" s="6"/>
      <c r="CH45" s="6"/>
    </row>
    <row r="46" spans="1:86" x14ac:dyDescent="0.25">
      <c r="A46" s="65"/>
      <c r="B46" s="26">
        <f>算例!AV46</f>
        <v>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86" x14ac:dyDescent="0.25">
      <c r="A47" s="73" t="s">
        <v>139</v>
      </c>
      <c r="B47" s="26">
        <f>算例!AV47</f>
        <v>0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2"/>
      <c r="N47" s="2"/>
      <c r="O47" s="2"/>
      <c r="P47" s="2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2"/>
      <c r="AB47" s="2"/>
      <c r="AC47" s="2"/>
      <c r="AD47" s="2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2"/>
      <c r="AP47" s="2"/>
      <c r="AQ47" s="2"/>
      <c r="AR47" s="2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2"/>
      <c r="BD47" s="2"/>
      <c r="BE47" s="2"/>
      <c r="BF47" s="2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2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5"/>
    </row>
    <row r="48" spans="1:86" x14ac:dyDescent="0.25">
      <c r="A48" s="71" t="s">
        <v>1</v>
      </c>
      <c r="B48" s="26" t="str">
        <f>算例!AV48</f>
        <v>得分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6"/>
      <c r="O48" s="2"/>
      <c r="P48" s="1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"/>
      <c r="AC48" s="2"/>
      <c r="AD48" s="16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6"/>
      <c r="AQ48" s="2"/>
      <c r="AR48" s="1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6"/>
      <c r="BE48" s="2"/>
      <c r="BF48" s="16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6"/>
      <c r="BT48" s="6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3"/>
      <c r="CF48" s="6"/>
      <c r="CH48" s="6"/>
    </row>
    <row r="49" spans="1:86" x14ac:dyDescent="0.25">
      <c r="A49" s="71" t="s">
        <v>3</v>
      </c>
      <c r="B49" s="26">
        <f>算例!AV49</f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6"/>
      <c r="O49" s="2"/>
      <c r="P49" s="1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6"/>
      <c r="AC49" s="2"/>
      <c r="AD49" s="16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6"/>
      <c r="AQ49" s="2"/>
      <c r="AR49" s="1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6"/>
      <c r="BE49" s="2"/>
      <c r="BF49" s="16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6"/>
      <c r="BT49" s="6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3"/>
      <c r="CF49" s="6"/>
      <c r="CH49" s="6"/>
    </row>
    <row r="50" spans="1:86" x14ac:dyDescent="0.25">
      <c r="A50" s="71" t="s">
        <v>4</v>
      </c>
      <c r="B50" s="26">
        <f>算例!AV50</f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6"/>
      <c r="O50" s="2"/>
      <c r="P50" s="1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6"/>
      <c r="AC50" s="2"/>
      <c r="AD50" s="16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  <c r="AQ50" s="2"/>
      <c r="AR50" s="1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6"/>
      <c r="BE50" s="2"/>
      <c r="BF50" s="16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6"/>
      <c r="BT50" s="6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3"/>
      <c r="CF50" s="6"/>
      <c r="CH50" s="6"/>
    </row>
    <row r="51" spans="1:86" x14ac:dyDescent="0.25">
      <c r="A51" s="71" t="s">
        <v>5</v>
      </c>
      <c r="B51" s="26">
        <f>算例!AV51</f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6"/>
      <c r="O51" s="2"/>
      <c r="P51" s="1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6"/>
      <c r="AC51" s="2"/>
      <c r="AD51" s="16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6"/>
      <c r="AQ51" s="2"/>
      <c r="AR51" s="1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6"/>
      <c r="BE51" s="2"/>
      <c r="BF51" s="16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6"/>
      <c r="BT51" s="6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3"/>
      <c r="CF51" s="6"/>
      <c r="CH51" s="6"/>
    </row>
    <row r="52" spans="1:86" x14ac:dyDescent="0.25">
      <c r="A52" s="71" t="s">
        <v>6</v>
      </c>
      <c r="B52" s="26">
        <f>算例!AV52</f>
        <v>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6"/>
      <c r="O52" s="2"/>
      <c r="P52" s="1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6"/>
      <c r="AC52" s="2"/>
      <c r="AD52" s="1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6"/>
      <c r="AQ52" s="2"/>
      <c r="AR52" s="1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6"/>
      <c r="BE52" s="2"/>
      <c r="BF52" s="16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6"/>
      <c r="BT52" s="6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3"/>
      <c r="CF52" s="6"/>
      <c r="CH52" s="6"/>
    </row>
    <row r="53" spans="1:86" x14ac:dyDescent="0.25">
      <c r="A53" s="71" t="s">
        <v>7</v>
      </c>
      <c r="B53" s="26">
        <f>算例!AV53</f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6"/>
      <c r="O53" s="2"/>
      <c r="P53" s="1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6"/>
      <c r="AC53" s="2"/>
      <c r="AD53" s="1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6"/>
      <c r="AQ53" s="2"/>
      <c r="AR53" s="1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16"/>
      <c r="BE53" s="2"/>
      <c r="BF53" s="16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6"/>
      <c r="BT53" s="6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3"/>
      <c r="CF53" s="6"/>
      <c r="CH53" s="6"/>
    </row>
    <row r="54" spans="1:86" x14ac:dyDescent="0.25">
      <c r="A54" s="71" t="s">
        <v>8</v>
      </c>
      <c r="B54" s="26">
        <f>算例!AV54</f>
        <v>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6"/>
      <c r="O54" s="2"/>
      <c r="P54" s="1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6"/>
      <c r="AC54" s="2"/>
      <c r="AD54" s="1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6"/>
      <c r="AQ54" s="2"/>
      <c r="AR54" s="1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6"/>
      <c r="BE54" s="2"/>
      <c r="BF54" s="16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6"/>
      <c r="BT54" s="6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3"/>
      <c r="CF54" s="6"/>
      <c r="CH54" s="6"/>
    </row>
    <row r="55" spans="1:86" x14ac:dyDescent="0.25">
      <c r="A55" s="71" t="s">
        <v>9</v>
      </c>
      <c r="B55" s="26">
        <f>算例!AV55</f>
        <v>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6"/>
      <c r="O55" s="2"/>
      <c r="P55" s="1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6"/>
      <c r="AC55" s="2"/>
      <c r="AD55" s="1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6"/>
      <c r="AQ55" s="2"/>
      <c r="AR55" s="1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6"/>
      <c r="BE55" s="2"/>
      <c r="BF55" s="16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6"/>
      <c r="BT55" s="6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3"/>
      <c r="CF55" s="6"/>
      <c r="CH55" s="6"/>
    </row>
    <row r="56" spans="1:86" x14ac:dyDescent="0.25">
      <c r="A56" s="71" t="s">
        <v>10</v>
      </c>
      <c r="B56" s="26">
        <f>算例!AV56</f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6"/>
      <c r="O56" s="2"/>
      <c r="P56" s="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6"/>
      <c r="AC56" s="2"/>
      <c r="AD56" s="1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6"/>
      <c r="AQ56" s="2"/>
      <c r="AR56" s="1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6"/>
      <c r="BE56" s="2"/>
      <c r="BF56" s="16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6"/>
      <c r="BT56" s="6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3"/>
      <c r="CF56" s="6"/>
      <c r="CH56" s="6"/>
    </row>
    <row r="57" spans="1:86" x14ac:dyDescent="0.25">
      <c r="A57" s="71" t="s">
        <v>11</v>
      </c>
      <c r="B57" s="26">
        <f>算例!AV57</f>
        <v>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6"/>
      <c r="O57" s="2"/>
      <c r="P57" s="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6"/>
      <c r="AC57" s="2"/>
      <c r="AD57" s="1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6"/>
      <c r="AQ57" s="2"/>
      <c r="AR57" s="1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6"/>
      <c r="BE57" s="2"/>
      <c r="BF57" s="16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6"/>
      <c r="BT57" s="6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3"/>
      <c r="CF57" s="6"/>
      <c r="CH57" s="6"/>
    </row>
    <row r="58" spans="1:86" x14ac:dyDescent="0.25">
      <c r="A58" s="71" t="s">
        <v>12</v>
      </c>
      <c r="B58" s="26">
        <f>算例!AV58</f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6"/>
      <c r="O58" s="2"/>
      <c r="P58" s="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6"/>
      <c r="AC58" s="2"/>
      <c r="AD58" s="1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6"/>
      <c r="AQ58" s="2"/>
      <c r="AR58" s="1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6"/>
      <c r="BE58" s="2"/>
      <c r="BF58" s="16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6"/>
      <c r="BT58" s="6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3"/>
      <c r="CF58" s="6"/>
      <c r="CH58" s="6"/>
    </row>
    <row r="59" spans="1:86" x14ac:dyDescent="0.25">
      <c r="A59" s="71" t="s">
        <v>13</v>
      </c>
      <c r="B59" s="26">
        <f>算例!AV59</f>
        <v>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6"/>
      <c r="O59" s="2"/>
      <c r="P59" s="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2"/>
      <c r="AD59" s="16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6"/>
      <c r="AQ59" s="2"/>
      <c r="AR59" s="1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6"/>
      <c r="BE59" s="2"/>
      <c r="BF59" s="16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6"/>
      <c r="BT59" s="6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3"/>
      <c r="CF59" s="6"/>
      <c r="CH59" s="6"/>
    </row>
    <row r="60" spans="1:86" x14ac:dyDescent="0.25">
      <c r="A60" s="71" t="s">
        <v>14</v>
      </c>
      <c r="B60" s="26">
        <f>算例!AV60</f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6"/>
      <c r="O60" s="2"/>
      <c r="P60" s="1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6"/>
      <c r="AC60" s="2"/>
      <c r="AD60" s="16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6"/>
      <c r="AQ60" s="2"/>
      <c r="AR60" s="16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6"/>
      <c r="BE60" s="2"/>
      <c r="BF60" s="16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6"/>
      <c r="BT60" s="6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3"/>
      <c r="CF60" s="6"/>
      <c r="CH60" s="6"/>
    </row>
    <row r="61" spans="1:86" x14ac:dyDescent="0.25">
      <c r="A61" s="71" t="s">
        <v>15</v>
      </c>
      <c r="B61" s="26">
        <f>算例!AV61</f>
        <v>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6"/>
      <c r="O61" s="2"/>
      <c r="P61" s="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6"/>
      <c r="AC61" s="2"/>
      <c r="AD61" s="16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6"/>
      <c r="AQ61" s="2"/>
      <c r="AR61" s="16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6"/>
      <c r="BE61" s="2"/>
      <c r="BF61" s="16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6"/>
      <c r="BT61" s="6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3"/>
      <c r="CF61" s="6"/>
      <c r="CH61" s="6"/>
    </row>
    <row r="62" spans="1:86" x14ac:dyDescent="0.25">
      <c r="A62" s="71" t="s">
        <v>16</v>
      </c>
      <c r="B62" s="26">
        <f>算例!AV62</f>
        <v>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6"/>
      <c r="O62" s="2"/>
      <c r="P62" s="1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6"/>
      <c r="AC62" s="2"/>
      <c r="AD62" s="16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16"/>
      <c r="AQ62" s="2"/>
      <c r="AR62" s="16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6"/>
      <c r="BE62" s="2"/>
      <c r="BF62" s="16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6"/>
      <c r="BT62" s="6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3"/>
      <c r="CF62" s="6"/>
      <c r="CH62" s="6"/>
    </row>
    <row r="63" spans="1:86" x14ac:dyDescent="0.25">
      <c r="A63" s="71" t="s">
        <v>17</v>
      </c>
      <c r="B63" s="26">
        <f>算例!AV63</f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6"/>
      <c r="O63" s="2"/>
      <c r="P63" s="1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6"/>
      <c r="AC63" s="2"/>
      <c r="AD63" s="16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6"/>
      <c r="AQ63" s="2"/>
      <c r="AR63" s="16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16"/>
      <c r="BE63" s="2"/>
      <c r="BF63" s="16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6"/>
      <c r="BT63" s="6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3"/>
      <c r="CF63" s="6"/>
      <c r="CH63" s="6"/>
    </row>
    <row r="64" spans="1:86" x14ac:dyDescent="0.25">
      <c r="A64" s="71" t="s">
        <v>18</v>
      </c>
      <c r="B64" s="26">
        <f>算例!AV64</f>
        <v>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6"/>
      <c r="O64" s="2"/>
      <c r="P64" s="1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6"/>
      <c r="AC64" s="2"/>
      <c r="AD64" s="16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16"/>
      <c r="AQ64" s="2"/>
      <c r="AR64" s="16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6"/>
      <c r="BE64" s="2"/>
      <c r="BF64" s="16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6"/>
      <c r="BT64" s="6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3"/>
      <c r="CF64" s="6"/>
      <c r="CH64" s="6"/>
    </row>
    <row r="65" spans="1:86" x14ac:dyDescent="0.25">
      <c r="A65" s="71" t="s">
        <v>19</v>
      </c>
      <c r="B65" s="26">
        <f>算例!AV65</f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6"/>
      <c r="O65" s="2"/>
      <c r="P65" s="1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6"/>
      <c r="AC65" s="2"/>
      <c r="AD65" s="16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16"/>
      <c r="AQ65" s="2"/>
      <c r="AR65" s="16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6"/>
      <c r="BE65" s="2"/>
      <c r="BF65" s="16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6"/>
      <c r="BT65" s="6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3"/>
      <c r="CF65" s="6"/>
      <c r="CH65" s="6"/>
    </row>
    <row r="66" spans="1:86" x14ac:dyDescent="0.25">
      <c r="A66" s="71" t="s">
        <v>20</v>
      </c>
      <c r="B66" s="26">
        <f>算例!AV66</f>
        <v>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6"/>
      <c r="O66" s="2"/>
      <c r="P66" s="1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6"/>
      <c r="AC66" s="2"/>
      <c r="AD66" s="16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16"/>
      <c r="AQ66" s="2"/>
      <c r="AR66" s="16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6"/>
      <c r="BE66" s="2"/>
      <c r="BF66" s="16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6"/>
      <c r="BT66" s="6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3"/>
      <c r="CF66" s="6"/>
      <c r="CH66" s="6"/>
    </row>
    <row r="67" spans="1:86" x14ac:dyDescent="0.25">
      <c r="A67" s="71" t="s">
        <v>21</v>
      </c>
      <c r="B67" s="26">
        <f>算例!AV67</f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6"/>
      <c r="O67" s="2"/>
      <c r="P67" s="1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6"/>
      <c r="AC67" s="2"/>
      <c r="AD67" s="16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6"/>
      <c r="AQ67" s="2"/>
      <c r="AR67" s="16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6"/>
      <c r="BE67" s="2"/>
      <c r="BF67" s="16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6"/>
      <c r="BT67" s="6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3"/>
      <c r="CF67" s="6"/>
      <c r="CH67" s="6"/>
    </row>
    <row r="68" spans="1:86" x14ac:dyDescent="0.25">
      <c r="A68" s="71" t="s">
        <v>22</v>
      </c>
      <c r="B68" s="26">
        <f>算例!AV68</f>
        <v>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6"/>
      <c r="O68" s="2"/>
      <c r="P68" s="1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6"/>
      <c r="AC68" s="2"/>
      <c r="AD68" s="16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16"/>
      <c r="AQ68" s="2"/>
      <c r="AR68" s="16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6"/>
      <c r="BE68" s="2"/>
      <c r="BF68" s="16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6"/>
      <c r="BT68" s="6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3"/>
      <c r="CF68" s="6"/>
      <c r="CH68" s="6"/>
    </row>
    <row r="69" spans="1:86" s="1" customFormat="1" ht="16.2" customHeight="1" x14ac:dyDescent="0.25">
      <c r="A69" s="72"/>
      <c r="B69" s="26">
        <f>算例!AV69</f>
        <v>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6"/>
      <c r="O69" s="2"/>
      <c r="P69" s="1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6"/>
      <c r="AC69" s="2"/>
      <c r="AD69" s="16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16"/>
      <c r="AQ69" s="2"/>
      <c r="AR69" s="16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6"/>
      <c r="BE69" s="2"/>
      <c r="BF69" s="16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5"/>
      <c r="BT69" s="15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5"/>
      <c r="CH69" s="15"/>
    </row>
    <row r="70" spans="1:86" s="1" customFormat="1" ht="16.2" customHeight="1" x14ac:dyDescent="0.25">
      <c r="A70" s="73" t="s">
        <v>138</v>
      </c>
      <c r="B70" s="26">
        <f>算例!AV70</f>
        <v>0</v>
      </c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2"/>
      <c r="N70" s="2"/>
      <c r="O70" s="2"/>
      <c r="P70" s="2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2"/>
      <c r="AB70" s="2"/>
      <c r="AC70" s="2"/>
      <c r="AD70" s="2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2"/>
      <c r="AP70" s="2"/>
      <c r="AQ70" s="2"/>
      <c r="AR70" s="2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2"/>
      <c r="BD70" s="2"/>
      <c r="BE70" s="2"/>
      <c r="BF70" s="2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2"/>
      <c r="BR70"/>
      <c r="BS70"/>
      <c r="BT70"/>
      <c r="BU70" s="73"/>
      <c r="BV70" s="73"/>
      <c r="BW70" s="73"/>
      <c r="BX70" s="73"/>
      <c r="BY70" s="73"/>
      <c r="BZ70" s="73"/>
      <c r="CA70" s="73"/>
      <c r="CB70" s="73"/>
      <c r="CC70" s="73"/>
      <c r="CD70" s="73"/>
      <c r="CE70" s="5"/>
      <c r="CF70"/>
      <c r="CG70"/>
      <c r="CH70"/>
    </row>
    <row r="71" spans="1:86" s="1" customFormat="1" ht="16.2" customHeight="1" x14ac:dyDescent="0.25">
      <c r="A71" s="71" t="s">
        <v>1</v>
      </c>
      <c r="B71" s="26" t="str">
        <f>算例!AV71</f>
        <v>得分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6"/>
      <c r="O71" s="2"/>
      <c r="P71" s="1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6"/>
      <c r="AC71" s="2"/>
      <c r="AD71" s="16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6"/>
      <c r="AQ71" s="2"/>
      <c r="AR71" s="16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6"/>
      <c r="BE71" s="2"/>
      <c r="BF71" s="16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6"/>
      <c r="BS71"/>
      <c r="BT71" s="6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3"/>
      <c r="CF71" s="6"/>
      <c r="CG71"/>
      <c r="CH71" s="6"/>
    </row>
    <row r="72" spans="1:86" s="1" customFormat="1" ht="16.2" customHeight="1" x14ac:dyDescent="0.25">
      <c r="A72" s="71" t="s">
        <v>3</v>
      </c>
      <c r="B72" s="26">
        <f>算例!AV72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6"/>
      <c r="O72" s="2"/>
      <c r="P72" s="1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6"/>
      <c r="AC72" s="2"/>
      <c r="AD72" s="16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16"/>
      <c r="AQ72" s="2"/>
      <c r="AR72" s="16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6"/>
      <c r="BE72" s="2"/>
      <c r="BF72" s="16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6"/>
      <c r="BS72"/>
      <c r="BT72" s="6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3"/>
      <c r="CF72" s="6"/>
      <c r="CG72"/>
      <c r="CH72" s="6"/>
    </row>
    <row r="73" spans="1:86" s="1" customFormat="1" ht="16.2" customHeight="1" x14ac:dyDescent="0.25">
      <c r="A73" s="71" t="s">
        <v>4</v>
      </c>
      <c r="B73" s="26">
        <f>算例!AV73</f>
        <v>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6"/>
      <c r="O73" s="2"/>
      <c r="P73" s="1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6"/>
      <c r="AC73" s="2"/>
      <c r="AD73" s="16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16"/>
      <c r="AQ73" s="2"/>
      <c r="AR73" s="16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6"/>
      <c r="BE73" s="2"/>
      <c r="BF73" s="16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6"/>
      <c r="BS73"/>
      <c r="BT73" s="6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3"/>
      <c r="CF73" s="6"/>
      <c r="CG73"/>
      <c r="CH73" s="6"/>
    </row>
    <row r="74" spans="1:86" s="1" customFormat="1" ht="16.2" customHeight="1" x14ac:dyDescent="0.25">
      <c r="A74" s="71" t="s">
        <v>5</v>
      </c>
      <c r="B74" s="26">
        <f>算例!AV74</f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6"/>
      <c r="O74" s="2"/>
      <c r="P74" s="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6"/>
      <c r="AC74" s="2"/>
      <c r="AD74" s="16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16"/>
      <c r="AQ74" s="2"/>
      <c r="AR74" s="16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6"/>
      <c r="BE74" s="2"/>
      <c r="BF74" s="16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6"/>
      <c r="BS74"/>
      <c r="BT74" s="6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3"/>
      <c r="CF74" s="6"/>
      <c r="CG74"/>
      <c r="CH74" s="6"/>
    </row>
    <row r="75" spans="1:86" s="1" customFormat="1" ht="16.2" customHeight="1" x14ac:dyDescent="0.25">
      <c r="A75" s="71" t="s">
        <v>6</v>
      </c>
      <c r="B75" s="26">
        <f>算例!AV75</f>
        <v>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6"/>
      <c r="O75" s="2"/>
      <c r="P75" s="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6"/>
      <c r="AC75" s="2"/>
      <c r="AD75" s="16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6"/>
      <c r="AQ75" s="2"/>
      <c r="AR75" s="16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6"/>
      <c r="BE75" s="2"/>
      <c r="BF75" s="16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6"/>
      <c r="BS75"/>
      <c r="BT75" s="6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3"/>
      <c r="CF75" s="6"/>
      <c r="CG75"/>
      <c r="CH75" s="6"/>
    </row>
    <row r="76" spans="1:86" s="1" customFormat="1" ht="16.2" customHeight="1" x14ac:dyDescent="0.25">
      <c r="A76" s="71" t="s">
        <v>7</v>
      </c>
      <c r="B76" s="26">
        <f>算例!AV76</f>
        <v>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6"/>
      <c r="O76" s="2"/>
      <c r="P76" s="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6"/>
      <c r="AC76" s="2"/>
      <c r="AD76" s="16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16"/>
      <c r="AQ76" s="2"/>
      <c r="AR76" s="16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6"/>
      <c r="BE76" s="2"/>
      <c r="BF76" s="16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6"/>
      <c r="BS76"/>
      <c r="BT76" s="6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3"/>
      <c r="CF76" s="6"/>
      <c r="CG76"/>
      <c r="CH76" s="6"/>
    </row>
    <row r="77" spans="1:86" s="1" customFormat="1" ht="16.2" customHeight="1" x14ac:dyDescent="0.25">
      <c r="A77" s="71" t="s">
        <v>8</v>
      </c>
      <c r="B77" s="26">
        <f>算例!AV77</f>
        <v>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6"/>
      <c r="O77" s="2"/>
      <c r="P77" s="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6"/>
      <c r="AC77" s="2"/>
      <c r="AD77" s="16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16"/>
      <c r="AQ77" s="2"/>
      <c r="AR77" s="16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6"/>
      <c r="BE77" s="2"/>
      <c r="BF77" s="16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6"/>
      <c r="BS77"/>
      <c r="BT77" s="6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3"/>
      <c r="CF77" s="6"/>
      <c r="CG77"/>
      <c r="CH77" s="6"/>
    </row>
    <row r="78" spans="1:86" s="1" customFormat="1" ht="16.2" customHeight="1" x14ac:dyDescent="0.25">
      <c r="A78" s="71" t="s">
        <v>9</v>
      </c>
      <c r="B78" s="26">
        <f>算例!AV78</f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6"/>
      <c r="O78" s="2"/>
      <c r="P78" s="1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6"/>
      <c r="AC78" s="2"/>
      <c r="AD78" s="16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16"/>
      <c r="AQ78" s="2"/>
      <c r="AR78" s="16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6"/>
      <c r="BE78" s="2"/>
      <c r="BF78" s="16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6"/>
      <c r="BS78"/>
      <c r="BT78" s="6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3"/>
      <c r="CF78" s="6"/>
      <c r="CG78"/>
      <c r="CH78" s="6"/>
    </row>
    <row r="79" spans="1:86" s="1" customFormat="1" ht="16.2" customHeight="1" x14ac:dyDescent="0.25">
      <c r="A79" s="71" t="s">
        <v>10</v>
      </c>
      <c r="B79" s="26">
        <f>算例!AV79</f>
        <v>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6"/>
      <c r="O79" s="2"/>
      <c r="P79" s="1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6"/>
      <c r="AC79" s="2"/>
      <c r="AD79" s="16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6"/>
      <c r="AQ79" s="2"/>
      <c r="AR79" s="16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6"/>
      <c r="BE79" s="2"/>
      <c r="BF79" s="16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6"/>
      <c r="BS79"/>
      <c r="BT79" s="6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3"/>
      <c r="CF79" s="6"/>
      <c r="CG79"/>
      <c r="CH79" s="6"/>
    </row>
    <row r="80" spans="1:86" s="1" customFormat="1" ht="16.2" customHeight="1" x14ac:dyDescent="0.25">
      <c r="A80" s="71" t="s">
        <v>11</v>
      </c>
      <c r="B80" s="26">
        <f>算例!AV80</f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6"/>
      <c r="O80" s="2"/>
      <c r="P80" s="1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6"/>
      <c r="AC80" s="2"/>
      <c r="AD80" s="16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16"/>
      <c r="AQ80" s="2"/>
      <c r="AR80" s="16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6"/>
      <c r="BE80" s="2"/>
      <c r="BF80" s="16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6"/>
      <c r="BS80"/>
      <c r="BT80" s="6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3"/>
      <c r="CF80" s="6"/>
      <c r="CG80"/>
      <c r="CH80" s="6"/>
    </row>
    <row r="81" spans="1:86" s="1" customFormat="1" ht="16.2" customHeight="1" x14ac:dyDescent="0.25">
      <c r="A81" s="71" t="s">
        <v>12</v>
      </c>
      <c r="B81" s="26">
        <f>算例!AV81</f>
        <v>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6"/>
      <c r="O81" s="2"/>
      <c r="P81" s="1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6"/>
      <c r="AC81" s="2"/>
      <c r="AD81" s="16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16"/>
      <c r="AQ81" s="2"/>
      <c r="AR81" s="16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6"/>
      <c r="BE81" s="2"/>
      <c r="BF81" s="16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6"/>
      <c r="BS81"/>
      <c r="BT81" s="6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3"/>
      <c r="CF81" s="6"/>
      <c r="CG81"/>
      <c r="CH81" s="6"/>
    </row>
    <row r="82" spans="1:86" s="1" customFormat="1" ht="16.2" customHeight="1" x14ac:dyDescent="0.25">
      <c r="A82" s="71" t="s">
        <v>13</v>
      </c>
      <c r="B82" s="26">
        <f>算例!AV82</f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6"/>
      <c r="O82" s="2"/>
      <c r="P82" s="1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6"/>
      <c r="AC82" s="2"/>
      <c r="AD82" s="16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16"/>
      <c r="AQ82" s="2"/>
      <c r="AR82" s="16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6"/>
      <c r="BE82" s="2"/>
      <c r="BF82" s="16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6"/>
      <c r="BS82"/>
      <c r="BT82" s="6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3"/>
      <c r="CF82" s="6"/>
      <c r="CG82"/>
      <c r="CH82" s="6"/>
    </row>
    <row r="83" spans="1:86" s="1" customFormat="1" ht="16.2" customHeight="1" x14ac:dyDescent="0.25">
      <c r="A83" s="71" t="s">
        <v>14</v>
      </c>
      <c r="B83" s="26">
        <f>算例!AV83</f>
        <v>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6"/>
      <c r="O83" s="2"/>
      <c r="P83" s="1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6"/>
      <c r="AC83" s="2"/>
      <c r="AD83" s="16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6"/>
      <c r="AQ83" s="2"/>
      <c r="AR83" s="16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6"/>
      <c r="BE83" s="2"/>
      <c r="BF83" s="16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6"/>
      <c r="BS83"/>
      <c r="BT83" s="6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3"/>
      <c r="CF83" s="6"/>
      <c r="CG83"/>
      <c r="CH83" s="6"/>
    </row>
    <row r="84" spans="1:86" s="1" customFormat="1" ht="16.2" customHeight="1" x14ac:dyDescent="0.25">
      <c r="A84" s="71" t="s">
        <v>15</v>
      </c>
      <c r="B84" s="26">
        <f>算例!AV84</f>
        <v>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6"/>
      <c r="O84" s="2"/>
      <c r="P84" s="1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6"/>
      <c r="AC84" s="2"/>
      <c r="AD84" s="16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16"/>
      <c r="AQ84" s="2"/>
      <c r="AR84" s="16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6"/>
      <c r="BE84" s="2"/>
      <c r="BF84" s="16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6"/>
      <c r="BS84"/>
      <c r="BT84" s="6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3"/>
      <c r="CF84" s="6"/>
      <c r="CG84"/>
      <c r="CH84" s="6"/>
    </row>
    <row r="85" spans="1:86" s="1" customFormat="1" ht="16.2" customHeight="1" x14ac:dyDescent="0.25">
      <c r="A85" s="71" t="s">
        <v>16</v>
      </c>
      <c r="B85" s="26">
        <f>算例!AV85</f>
        <v>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6"/>
      <c r="O85" s="2"/>
      <c r="P85" s="1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6"/>
      <c r="AC85" s="2"/>
      <c r="AD85" s="16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6"/>
      <c r="AQ85" s="2"/>
      <c r="AR85" s="16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6"/>
      <c r="BE85" s="2"/>
      <c r="BF85" s="16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6"/>
      <c r="BS85"/>
      <c r="BT85" s="6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3"/>
      <c r="CF85" s="6"/>
      <c r="CG85"/>
      <c r="CH85" s="6"/>
    </row>
    <row r="86" spans="1:86" s="1" customFormat="1" ht="16.2" customHeight="1" x14ac:dyDescent="0.25">
      <c r="A86" s="71" t="s">
        <v>17</v>
      </c>
      <c r="B86" s="26">
        <f>算例!AV86</f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6"/>
      <c r="O86" s="2"/>
      <c r="P86" s="1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6"/>
      <c r="AC86" s="2"/>
      <c r="AD86" s="16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16"/>
      <c r="AQ86" s="2"/>
      <c r="AR86" s="16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6"/>
      <c r="BE86" s="2"/>
      <c r="BF86" s="16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6"/>
      <c r="BS86"/>
      <c r="BT86" s="6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3"/>
      <c r="CF86" s="6"/>
      <c r="CG86"/>
      <c r="CH86" s="6"/>
    </row>
    <row r="87" spans="1:86" s="1" customFormat="1" ht="16.2" customHeight="1" x14ac:dyDescent="0.25">
      <c r="A87" s="71" t="s">
        <v>18</v>
      </c>
      <c r="B87" s="26">
        <f>算例!AV87</f>
        <v>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6"/>
      <c r="O87" s="2"/>
      <c r="P87" s="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6"/>
      <c r="AC87" s="2"/>
      <c r="AD87" s="16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6"/>
      <c r="AQ87" s="2"/>
      <c r="AR87" s="16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6"/>
      <c r="BE87" s="2"/>
      <c r="BF87" s="16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6"/>
      <c r="BS87"/>
      <c r="BT87" s="6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3"/>
      <c r="CF87" s="6"/>
      <c r="CG87"/>
      <c r="CH87" s="6"/>
    </row>
    <row r="88" spans="1:86" s="1" customFormat="1" ht="16.2" customHeight="1" x14ac:dyDescent="0.25">
      <c r="A88" s="71" t="s">
        <v>19</v>
      </c>
      <c r="B88" s="26">
        <f>算例!AV88</f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6"/>
      <c r="O88" s="2"/>
      <c r="P88" s="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6"/>
      <c r="AC88" s="2"/>
      <c r="AD88" s="16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16"/>
      <c r="AQ88" s="2"/>
      <c r="AR88" s="16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6"/>
      <c r="BE88" s="2"/>
      <c r="BF88" s="16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6"/>
      <c r="BS88"/>
      <c r="BT88" s="6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3"/>
      <c r="CF88" s="6"/>
      <c r="CG88"/>
      <c r="CH88" s="6"/>
    </row>
    <row r="89" spans="1:86" s="1" customFormat="1" ht="16.2" customHeight="1" x14ac:dyDescent="0.25">
      <c r="A89" s="71" t="s">
        <v>20</v>
      </c>
      <c r="B89" s="26">
        <f>算例!AV89</f>
        <v>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6"/>
      <c r="O89" s="2"/>
      <c r="P89" s="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6"/>
      <c r="AC89" s="2"/>
      <c r="AD89" s="16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16"/>
      <c r="AQ89" s="2"/>
      <c r="AR89" s="16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6"/>
      <c r="BE89" s="2"/>
      <c r="BF89" s="16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6"/>
      <c r="BS89"/>
      <c r="BT89" s="6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3"/>
      <c r="CF89" s="6"/>
      <c r="CG89"/>
      <c r="CH89" s="6"/>
    </row>
    <row r="90" spans="1:86" s="1" customFormat="1" ht="16.2" customHeight="1" x14ac:dyDescent="0.25">
      <c r="A90" s="71" t="s">
        <v>21</v>
      </c>
      <c r="B90" s="26">
        <f>算例!AV90</f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6"/>
      <c r="O90" s="2"/>
      <c r="P90" s="1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6"/>
      <c r="AC90" s="2"/>
      <c r="AD90" s="16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16"/>
      <c r="AQ90" s="2"/>
      <c r="AR90" s="16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6"/>
      <c r="BE90" s="2"/>
      <c r="BF90" s="16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6"/>
      <c r="BS90"/>
      <c r="BT90" s="6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3"/>
      <c r="CF90" s="6"/>
      <c r="CG90"/>
      <c r="CH90" s="6"/>
    </row>
    <row r="91" spans="1:86" s="1" customFormat="1" ht="16.2" customHeight="1" x14ac:dyDescent="0.25">
      <c r="A91" s="71" t="s">
        <v>22</v>
      </c>
      <c r="B91" s="26">
        <f>算例!AV91</f>
        <v>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6"/>
      <c r="O91" s="2"/>
      <c r="P91" s="1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6"/>
      <c r="AC91" s="2"/>
      <c r="AD91" s="16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6"/>
      <c r="AQ91" s="2"/>
      <c r="AR91" s="16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6"/>
      <c r="BE91" s="2"/>
      <c r="BF91" s="16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6"/>
      <c r="BS91"/>
      <c r="BT91" s="6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3"/>
      <c r="CF91" s="6"/>
      <c r="CG91"/>
      <c r="CH91" s="6"/>
    </row>
    <row r="92" spans="1:86" s="1" customFormat="1" ht="16.2" customHeight="1" x14ac:dyDescent="0.25">
      <c r="A92" s="72"/>
      <c r="B92" s="26">
        <f>算例!AV92</f>
        <v>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6"/>
      <c r="O92" s="2"/>
      <c r="P92" s="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6"/>
      <c r="AC92" s="2"/>
      <c r="AD92" s="16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16"/>
      <c r="AQ92" s="2"/>
      <c r="AR92" s="16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6"/>
      <c r="BE92" s="2"/>
      <c r="BF92" s="16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15"/>
      <c r="BT92" s="15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5"/>
      <c r="CH92" s="15"/>
    </row>
    <row r="93" spans="1:86" s="1" customFormat="1" ht="16.2" customHeight="1" x14ac:dyDescent="0.25">
      <c r="A93" s="73" t="s">
        <v>137</v>
      </c>
      <c r="B93" s="26">
        <f>算例!AV93</f>
        <v>0</v>
      </c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2"/>
      <c r="N93" s="2"/>
      <c r="O93" s="2"/>
      <c r="P93" s="2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2"/>
      <c r="AB93" s="2"/>
      <c r="AC93" s="2"/>
      <c r="AD93" s="2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2"/>
      <c r="AP93" s="2"/>
      <c r="AQ93" s="2"/>
      <c r="AR93" s="2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2"/>
      <c r="BD93" s="2"/>
      <c r="BE93" s="2"/>
      <c r="BF93" s="2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2"/>
      <c r="BR93"/>
      <c r="BS93"/>
      <c r="BT93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5"/>
      <c r="CF93"/>
      <c r="CG93"/>
      <c r="CH93"/>
    </row>
    <row r="94" spans="1:86" s="1" customFormat="1" ht="16.2" customHeight="1" x14ac:dyDescent="0.25">
      <c r="A94" s="71" t="s">
        <v>1</v>
      </c>
      <c r="B94" s="26" t="str">
        <f>算例!AV94</f>
        <v>得分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6"/>
      <c r="O94" s="2"/>
      <c r="P94" s="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6"/>
      <c r="AC94" s="2"/>
      <c r="AD94" s="16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16"/>
      <c r="AQ94" s="2"/>
      <c r="AR94" s="16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6"/>
      <c r="BE94" s="2"/>
      <c r="BF94" s="16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6"/>
      <c r="BS94"/>
      <c r="BT94" s="6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3"/>
      <c r="CF94" s="6"/>
      <c r="CG94"/>
      <c r="CH94" s="6"/>
    </row>
    <row r="95" spans="1:86" s="1" customFormat="1" ht="16.2" customHeight="1" x14ac:dyDescent="0.25">
      <c r="A95" s="71" t="s">
        <v>3</v>
      </c>
      <c r="B95" s="26">
        <f>算例!AV95</f>
        <v>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6"/>
      <c r="O95" s="2"/>
      <c r="P95" s="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6"/>
      <c r="AC95" s="2"/>
      <c r="AD95" s="16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6"/>
      <c r="AQ95" s="2"/>
      <c r="AR95" s="16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6"/>
      <c r="BE95" s="2"/>
      <c r="BF95" s="16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6"/>
      <c r="BS95"/>
      <c r="BT95" s="6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3"/>
      <c r="CF95" s="6"/>
      <c r="CG95"/>
      <c r="CH95" s="6"/>
    </row>
    <row r="96" spans="1:86" s="1" customFormat="1" ht="16.2" customHeight="1" x14ac:dyDescent="0.25">
      <c r="A96" s="71" t="s">
        <v>4</v>
      </c>
      <c r="B96" s="26">
        <f>算例!AV96</f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6"/>
      <c r="O96" s="2"/>
      <c r="P96" s="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6"/>
      <c r="AC96" s="2"/>
      <c r="AD96" s="16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16"/>
      <c r="AQ96" s="2"/>
      <c r="AR96" s="16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6"/>
      <c r="BE96" s="2"/>
      <c r="BF96" s="16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6"/>
      <c r="BS96"/>
      <c r="BT96" s="6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3"/>
      <c r="CF96" s="6"/>
      <c r="CG96"/>
      <c r="CH96" s="6"/>
    </row>
    <row r="97" spans="1:86" s="1" customFormat="1" ht="16.2" customHeight="1" x14ac:dyDescent="0.25">
      <c r="A97" s="71" t="s">
        <v>5</v>
      </c>
      <c r="B97" s="26">
        <f>算例!AV97</f>
        <v>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6"/>
      <c r="O97" s="2"/>
      <c r="P97" s="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6"/>
      <c r="AC97" s="2"/>
      <c r="AD97" s="16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16"/>
      <c r="AQ97" s="2"/>
      <c r="AR97" s="16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6"/>
      <c r="BE97" s="2"/>
      <c r="BF97" s="16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6"/>
      <c r="BS97"/>
      <c r="BT97" s="6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3"/>
      <c r="CF97" s="6"/>
      <c r="CG97"/>
      <c r="CH97" s="6"/>
    </row>
    <row r="98" spans="1:86" s="1" customFormat="1" ht="16.2" customHeight="1" x14ac:dyDescent="0.25">
      <c r="A98" s="71" t="s">
        <v>6</v>
      </c>
      <c r="B98" s="26">
        <f>算例!AV98</f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6"/>
      <c r="O98" s="2"/>
      <c r="P98" s="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6"/>
      <c r="AC98" s="2"/>
      <c r="AD98" s="16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6"/>
      <c r="AQ98" s="2"/>
      <c r="AR98" s="16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6"/>
      <c r="BE98" s="2"/>
      <c r="BF98" s="16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6"/>
      <c r="BS98"/>
      <c r="BT98" s="6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3"/>
      <c r="CF98" s="6"/>
      <c r="CG98"/>
      <c r="CH98" s="6"/>
    </row>
    <row r="99" spans="1:86" s="1" customFormat="1" ht="16.2" customHeight="1" x14ac:dyDescent="0.25">
      <c r="A99" s="71" t="s">
        <v>7</v>
      </c>
      <c r="B99" s="26">
        <f>算例!AV99</f>
        <v>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6"/>
      <c r="O99" s="2"/>
      <c r="P99" s="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6"/>
      <c r="AC99" s="2"/>
      <c r="AD99" s="16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6"/>
      <c r="AQ99" s="2"/>
      <c r="AR99" s="16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6"/>
      <c r="BE99" s="2"/>
      <c r="BF99" s="16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6"/>
      <c r="BS99"/>
      <c r="BT99" s="6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3"/>
      <c r="CF99" s="6"/>
      <c r="CG99"/>
      <c r="CH99" s="6"/>
    </row>
    <row r="100" spans="1:86" s="1" customFormat="1" ht="16.2" customHeight="1" x14ac:dyDescent="0.25">
      <c r="A100" s="71" t="s">
        <v>8</v>
      </c>
      <c r="B100" s="26">
        <f>算例!AV100</f>
        <v>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6"/>
      <c r="O100" s="2"/>
      <c r="P100" s="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6"/>
      <c r="AC100" s="2"/>
      <c r="AD100" s="16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16"/>
      <c r="AQ100" s="2"/>
      <c r="AR100" s="16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6"/>
      <c r="BE100" s="2"/>
      <c r="BF100" s="16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6"/>
      <c r="BS100"/>
      <c r="BT100" s="6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3"/>
      <c r="CF100" s="6"/>
      <c r="CG100"/>
      <c r="CH100" s="6"/>
    </row>
    <row r="101" spans="1:86" s="1" customFormat="1" ht="16.2" customHeight="1" x14ac:dyDescent="0.25">
      <c r="A101" s="71" t="s">
        <v>9</v>
      </c>
      <c r="B101" s="26">
        <f>算例!AV101</f>
        <v>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6"/>
      <c r="O101" s="2"/>
      <c r="P101" s="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6"/>
      <c r="AC101" s="2"/>
      <c r="AD101" s="16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16"/>
      <c r="AQ101" s="2"/>
      <c r="AR101" s="16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6"/>
      <c r="BE101" s="2"/>
      <c r="BF101" s="16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6"/>
      <c r="BS101"/>
      <c r="BT101" s="6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3"/>
      <c r="CF101" s="6"/>
      <c r="CG101"/>
      <c r="CH101" s="6"/>
    </row>
    <row r="102" spans="1:86" s="1" customFormat="1" ht="16.2" customHeight="1" x14ac:dyDescent="0.25">
      <c r="A102" s="71" t="s">
        <v>10</v>
      </c>
      <c r="B102" s="26">
        <f>算例!AV102</f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6"/>
      <c r="O102" s="2"/>
      <c r="P102" s="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6"/>
      <c r="AC102" s="2"/>
      <c r="AD102" s="16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16"/>
      <c r="AQ102" s="2"/>
      <c r="AR102" s="16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6"/>
      <c r="BE102" s="2"/>
      <c r="BF102" s="16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6"/>
      <c r="BS102"/>
      <c r="BT102" s="6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3"/>
      <c r="CF102" s="6"/>
      <c r="CG102"/>
      <c r="CH102" s="6"/>
    </row>
    <row r="103" spans="1:86" s="1" customFormat="1" ht="16.2" customHeight="1" x14ac:dyDescent="0.25">
      <c r="A103" s="71" t="s">
        <v>11</v>
      </c>
      <c r="B103" s="26">
        <f>算例!AV103</f>
        <v>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6"/>
      <c r="O103" s="2"/>
      <c r="P103" s="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6"/>
      <c r="AC103" s="2"/>
      <c r="AD103" s="16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6"/>
      <c r="AQ103" s="2"/>
      <c r="AR103" s="16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6"/>
      <c r="BE103" s="2"/>
      <c r="BF103" s="16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6"/>
      <c r="BS103"/>
      <c r="BT103" s="6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3"/>
      <c r="CF103" s="6"/>
      <c r="CG103"/>
      <c r="CH103" s="6"/>
    </row>
    <row r="104" spans="1:86" s="1" customFormat="1" ht="16.2" customHeight="1" x14ac:dyDescent="0.25">
      <c r="A104" s="71" t="s">
        <v>12</v>
      </c>
      <c r="B104" s="26">
        <f>算例!AV104</f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6"/>
      <c r="O104" s="2"/>
      <c r="P104" s="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6"/>
      <c r="AC104" s="2"/>
      <c r="AD104" s="16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6"/>
      <c r="AQ104" s="2"/>
      <c r="AR104" s="16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6"/>
      <c r="BE104" s="2"/>
      <c r="BF104" s="16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6"/>
      <c r="BS104"/>
      <c r="BT104" s="6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3"/>
      <c r="CF104" s="6"/>
      <c r="CG104"/>
      <c r="CH104" s="6"/>
    </row>
    <row r="105" spans="1:86" s="1" customFormat="1" ht="16.2" customHeight="1" x14ac:dyDescent="0.25">
      <c r="A105" s="71" t="s">
        <v>13</v>
      </c>
      <c r="B105" s="26">
        <f>算例!AV105</f>
        <v>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6"/>
      <c r="O105" s="2"/>
      <c r="P105" s="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6"/>
      <c r="AC105" s="2"/>
      <c r="AD105" s="16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6"/>
      <c r="AQ105" s="2"/>
      <c r="AR105" s="16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6"/>
      <c r="BE105" s="2"/>
      <c r="BF105" s="16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6"/>
      <c r="BS105"/>
      <c r="BT105" s="6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3"/>
      <c r="CF105" s="6"/>
      <c r="CG105"/>
      <c r="CH105" s="6"/>
    </row>
    <row r="106" spans="1:86" s="1" customFormat="1" ht="16.2" customHeight="1" x14ac:dyDescent="0.25">
      <c r="A106" s="71" t="s">
        <v>14</v>
      </c>
      <c r="B106" s="26">
        <f>算例!AV106</f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6"/>
      <c r="O106" s="2"/>
      <c r="P106" s="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6"/>
      <c r="AC106" s="2"/>
      <c r="AD106" s="16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6"/>
      <c r="AQ106" s="2"/>
      <c r="AR106" s="16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6"/>
      <c r="BE106" s="2"/>
      <c r="BF106" s="16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6"/>
      <c r="BS106"/>
      <c r="BT106" s="6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3"/>
      <c r="CF106" s="6"/>
      <c r="CG106"/>
      <c r="CH106" s="6"/>
    </row>
    <row r="107" spans="1:86" s="1" customFormat="1" ht="16.2" customHeight="1" x14ac:dyDescent="0.25">
      <c r="A107" s="71" t="s">
        <v>15</v>
      </c>
      <c r="B107" s="26">
        <f>算例!AV107</f>
        <v>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6"/>
      <c r="O107" s="2"/>
      <c r="P107" s="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6"/>
      <c r="AC107" s="2"/>
      <c r="AD107" s="16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6"/>
      <c r="AQ107" s="2"/>
      <c r="AR107" s="16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6"/>
      <c r="BE107" s="2"/>
      <c r="BF107" s="16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6"/>
      <c r="BS107"/>
      <c r="BT107" s="6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3"/>
      <c r="CF107" s="6"/>
      <c r="CG107"/>
      <c r="CH107" s="6"/>
    </row>
    <row r="108" spans="1:86" s="1" customFormat="1" ht="16.2" customHeight="1" x14ac:dyDescent="0.25">
      <c r="A108" s="71" t="s">
        <v>16</v>
      </c>
      <c r="B108" s="26">
        <f>算例!AV108</f>
        <v>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6"/>
      <c r="O108" s="2"/>
      <c r="P108" s="1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6"/>
      <c r="AC108" s="2"/>
      <c r="AD108" s="16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6"/>
      <c r="AQ108" s="2"/>
      <c r="AR108" s="16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6"/>
      <c r="BE108" s="2"/>
      <c r="BF108" s="16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6"/>
      <c r="BS108"/>
      <c r="BT108" s="6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3"/>
      <c r="CF108" s="6"/>
      <c r="CG108"/>
      <c r="CH108" s="6"/>
    </row>
    <row r="109" spans="1:86" s="1" customFormat="1" ht="16.2" customHeight="1" x14ac:dyDescent="0.25">
      <c r="A109" s="71" t="s">
        <v>17</v>
      </c>
      <c r="B109" s="26">
        <f>算例!AV109</f>
        <v>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6"/>
      <c r="O109" s="2"/>
      <c r="P109" s="1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6"/>
      <c r="AC109" s="2"/>
      <c r="AD109" s="16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6"/>
      <c r="AQ109" s="2"/>
      <c r="AR109" s="16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6"/>
      <c r="BE109" s="2"/>
      <c r="BF109" s="16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6"/>
      <c r="BS109"/>
      <c r="BT109" s="6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3"/>
      <c r="CF109" s="6"/>
      <c r="CG109"/>
      <c r="CH109" s="6"/>
    </row>
    <row r="110" spans="1:86" s="1" customFormat="1" ht="16.2" customHeight="1" x14ac:dyDescent="0.25">
      <c r="A110" s="71" t="s">
        <v>18</v>
      </c>
      <c r="B110" s="26">
        <f>算例!AV110</f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6"/>
      <c r="O110" s="2"/>
      <c r="P110" s="1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6"/>
      <c r="AC110" s="2"/>
      <c r="AD110" s="16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6"/>
      <c r="AQ110" s="2"/>
      <c r="AR110" s="16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6"/>
      <c r="BE110" s="2"/>
      <c r="BF110" s="16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6"/>
      <c r="BS110"/>
      <c r="BT110" s="6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3"/>
      <c r="CF110" s="6"/>
      <c r="CG110"/>
      <c r="CH110" s="6"/>
    </row>
    <row r="111" spans="1:86" s="1" customFormat="1" ht="16.2" customHeight="1" x14ac:dyDescent="0.25">
      <c r="A111" s="71" t="s">
        <v>19</v>
      </c>
      <c r="B111" s="26">
        <f>算例!AV111</f>
        <v>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6"/>
      <c r="O111" s="2"/>
      <c r="P111" s="1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6"/>
      <c r="AC111" s="2"/>
      <c r="AD111" s="16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6"/>
      <c r="AQ111" s="2"/>
      <c r="AR111" s="16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6"/>
      <c r="BE111" s="2"/>
      <c r="BF111" s="16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6"/>
      <c r="BS111"/>
      <c r="BT111" s="6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3"/>
      <c r="CF111" s="6"/>
      <c r="CG111"/>
      <c r="CH111" s="6"/>
    </row>
    <row r="112" spans="1:86" s="1" customFormat="1" ht="16.2" customHeight="1" x14ac:dyDescent="0.25">
      <c r="A112" s="71" t="s">
        <v>20</v>
      </c>
      <c r="B112" s="26">
        <f>算例!AV112</f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6"/>
      <c r="O112" s="2"/>
      <c r="P112" s="1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6"/>
      <c r="AC112" s="2"/>
      <c r="AD112" s="16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6"/>
      <c r="AQ112" s="2"/>
      <c r="AR112" s="16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6"/>
      <c r="BE112" s="2"/>
      <c r="BF112" s="16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6"/>
      <c r="BS112"/>
      <c r="BT112" s="6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3"/>
      <c r="CF112" s="6"/>
      <c r="CG112"/>
      <c r="CH112" s="6"/>
    </row>
    <row r="113" spans="1:86" s="1" customFormat="1" ht="16.2" customHeight="1" x14ac:dyDescent="0.25">
      <c r="A113" s="71" t="s">
        <v>21</v>
      </c>
      <c r="B113" s="26">
        <f>算例!AV113</f>
        <v>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6"/>
      <c r="O113" s="2"/>
      <c r="P113" s="1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6"/>
      <c r="AC113" s="2"/>
      <c r="AD113" s="16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6"/>
      <c r="AQ113" s="2"/>
      <c r="AR113" s="16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6"/>
      <c r="BE113" s="2"/>
      <c r="BF113" s="16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6"/>
      <c r="BS113"/>
      <c r="BT113" s="6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3"/>
      <c r="CF113" s="6"/>
      <c r="CG113"/>
      <c r="CH113" s="6"/>
    </row>
    <row r="114" spans="1:86" s="1" customFormat="1" ht="16.2" customHeight="1" x14ac:dyDescent="0.25">
      <c r="A114" s="71" t="s">
        <v>22</v>
      </c>
      <c r="B114" s="26">
        <f>算例!AV114</f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6"/>
      <c r="O114" s="2"/>
      <c r="P114" s="1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6"/>
      <c r="AC114" s="2"/>
      <c r="AD114" s="16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6"/>
      <c r="AQ114" s="2"/>
      <c r="AR114" s="16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6"/>
      <c r="BE114" s="2"/>
      <c r="BF114" s="16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6"/>
      <c r="BS114"/>
      <c r="BT114" s="6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3"/>
      <c r="CF114" s="6"/>
      <c r="CG114"/>
      <c r="CH114" s="6"/>
    </row>
    <row r="115" spans="1:86" s="1" customFormat="1" ht="16.2" customHeight="1" x14ac:dyDescent="0.25">
      <c r="A115" s="2"/>
      <c r="B115" s="1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6"/>
      <c r="O115" s="2"/>
      <c r="P115" s="1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6"/>
      <c r="AC115" s="2"/>
      <c r="AD115" s="16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16"/>
      <c r="AQ115" s="2"/>
      <c r="AR115" s="16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6"/>
      <c r="BE115" s="2"/>
      <c r="BF115" s="16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15"/>
      <c r="BT115" s="15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5"/>
      <c r="CH115" s="15"/>
    </row>
    <row r="116" spans="1:86" ht="13.2" customHeight="1" x14ac:dyDescent="0.25">
      <c r="A116" s="31" t="s">
        <v>56</v>
      </c>
      <c r="B116" s="32">
        <f>算例!B117</f>
        <v>4</v>
      </c>
      <c r="C116" s="32" t="s">
        <v>55</v>
      </c>
      <c r="D116" s="32">
        <f>算例!D117</f>
        <v>5</v>
      </c>
      <c r="E116" s="32"/>
      <c r="F116" s="32"/>
      <c r="G116" s="3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6" x14ac:dyDescent="0.25">
      <c r="A117" s="13"/>
      <c r="B117" s="13"/>
      <c r="C117" s="13"/>
      <c r="D117" s="13"/>
      <c r="E117" s="13"/>
      <c r="F117" s="13"/>
      <c r="G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6" x14ac:dyDescent="0.25">
      <c r="A118" s="14"/>
      <c r="B118" s="14"/>
      <c r="C118" s="14"/>
      <c r="D118" s="14"/>
      <c r="E118" s="14"/>
      <c r="F118" s="14"/>
      <c r="G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19" spans="1:86" x14ac:dyDescent="0.25"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</row>
    <row r="120" spans="1:86" x14ac:dyDescent="0.25">
      <c r="A120" s="161" t="s">
        <v>146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3"/>
    </row>
    <row r="121" spans="1:86" x14ac:dyDescent="0.25">
      <c r="A121" s="17"/>
      <c r="B121" s="72" t="s">
        <v>3</v>
      </c>
      <c r="C121" s="72" t="s">
        <v>4</v>
      </c>
      <c r="D121" s="72" t="s">
        <v>5</v>
      </c>
      <c r="E121" s="72" t="s">
        <v>6</v>
      </c>
      <c r="F121" s="72" t="s">
        <v>7</v>
      </c>
      <c r="G121" s="72" t="s">
        <v>8</v>
      </c>
      <c r="H121" s="72" t="s">
        <v>9</v>
      </c>
      <c r="I121" s="72" t="s">
        <v>10</v>
      </c>
      <c r="J121" s="72" t="s">
        <v>11</v>
      </c>
      <c r="K121" s="72" t="s">
        <v>12</v>
      </c>
      <c r="L121" s="72" t="s">
        <v>13</v>
      </c>
      <c r="M121" s="72" t="s">
        <v>14</v>
      </c>
      <c r="N121" s="72" t="s">
        <v>15</v>
      </c>
      <c r="O121" s="72" t="s">
        <v>16</v>
      </c>
      <c r="P121" s="72" t="s">
        <v>17</v>
      </c>
      <c r="Q121" s="72" t="s">
        <v>18</v>
      </c>
      <c r="R121" s="72" t="s">
        <v>19</v>
      </c>
      <c r="S121" s="72" t="s">
        <v>20</v>
      </c>
      <c r="T121" s="72" t="s">
        <v>21</v>
      </c>
      <c r="U121" s="18" t="s">
        <v>22</v>
      </c>
    </row>
    <row r="122" spans="1:86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</v>
      </c>
      <c r="D122" s="19">
        <f>(ABS($B$5-B3)+ABS($B$28-B26)+ABS($B$51-B49)+ABS($B$74-B72)+ABS($B$97-B95))/$D$116</f>
        <v>0</v>
      </c>
      <c r="E122" s="19">
        <f>(ABS($B$6-B3)+ABS($B$29-B26)+ABS($B$52-B49)+ABS($B$75-B72)+ABS($B$98-B95))/$D$116</f>
        <v>0</v>
      </c>
      <c r="F122" s="19">
        <f>(ABS($B$7-B3)+ABS($B$30-B26)+ABS($B$53-B49)+ABS($B$76-B72)+ABS($B$99-B95))/$D$116</f>
        <v>0</v>
      </c>
      <c r="G122" s="19">
        <f>(ABS($B$8-B3)+ABS($B$31-B26)+ABS($B$54-B49)+ABS($B$77-B72)+ABS($B$100-B95))/$D$116</f>
        <v>0</v>
      </c>
      <c r="H122" s="19">
        <f t="shared" ref="H122:H127" si="2">(ABS($B$9-B3)+ABS($B$32-B26)+ABS($B$55-B49)+ABS($B$78-B72)+ABS($B$101-B95))/$D$116</f>
        <v>0</v>
      </c>
      <c r="I122" s="19">
        <f t="shared" ref="I122:I130" si="3">(ABS($B$10-B3)+ABS($B$33-B26)+ABS($B$56-B49)+ABS($B$79-B72)+ABS($B$102-B95))/$D$116</f>
        <v>0</v>
      </c>
      <c r="J122" s="19">
        <f t="shared" ref="J122:J129" si="4">(ABS($B$11-B3)+ABS($B$34-B26)+ABS($B$57-B49)+ABS($B$80-B72)+ABS($B$103-B95))/$D$116</f>
        <v>0</v>
      </c>
      <c r="K122" s="19">
        <f t="shared" ref="K122:K130" si="5">(ABS($B$12-B3)+ABS($B$35-B26)+ABS($B$58-B49)+ABS($B$81-B72)+ABS($B$104-B95))/$D$116</f>
        <v>0</v>
      </c>
      <c r="L122" s="19">
        <f t="shared" ref="L122:L131" si="6">(ABS($B$13-B3)+ABS($B$36-B26)+ABS($B$59-B49)+ABS($B$82-B72)+ABS($B$105-B95))/$D$116</f>
        <v>0</v>
      </c>
      <c r="M122" s="19">
        <f t="shared" ref="M122:M132" si="7">(ABS($B$14-B3)+ABS($B$37-B26)+ABS($B$60-B49)+ABS($B$83-B72)+ABS($B$106-B95))/$D$116</f>
        <v>0</v>
      </c>
      <c r="N122" s="19">
        <f t="shared" ref="N122:N133" si="8">(ABS($B$15-B3)+ABS($B$38-B26)+ABS($B$61-B49)+ABS($B$84-B72)+ABS($B$107-B95))/$D$116</f>
        <v>0</v>
      </c>
      <c r="O122" s="19">
        <f t="shared" ref="O122:O135" si="9">(ABS($B$16-B3)+ABS($B$39-B26)+ABS($B$62-B49)+ABS($B$85-B72)+ABS($B$108-B95))/$D$116</f>
        <v>0</v>
      </c>
      <c r="P122" s="19">
        <f t="shared" ref="P122:P135" si="10">(ABS($B$17-B3)+ABS($B$40-B26)+ABS($B$63-B49)+ABS($B$86-B72)+ABS($B$109-B95))/$D$116</f>
        <v>0</v>
      </c>
      <c r="Q122" s="19">
        <f t="shared" ref="Q122:Q136" si="11">(ABS($B$18-B3)+ABS($B$41-B26)+ABS($B$64-B49)+ABS($B$87-B72)+ABS($B$110-B95))/$D$116</f>
        <v>0</v>
      </c>
      <c r="R122" s="19">
        <f t="shared" ref="R122:R137" si="12">(ABS($B$19-B3)+ABS($B$42-B26)+ABS($B$65-B49)+ABS($B$88-B72)+ABS($B$111-B95))/$D$116</f>
        <v>0</v>
      </c>
      <c r="S122" s="19">
        <f t="shared" ref="S122:S138" si="13">(ABS($B$20-B3)+ABS($B$43-B26)+ABS($B$66-B49)+ABS($B$89-B72)+ABS($B$112-B95))/$D$116</f>
        <v>0</v>
      </c>
      <c r="T122" s="19">
        <f t="shared" ref="T122:T139" si="14">(ABS($B$21-B3)+ABS($B$44-B26)+ABS($B$67-B49)+ABS($B$90-B72)+ABS($B$113-B95))/$D$116</f>
        <v>0</v>
      </c>
      <c r="U122" s="21">
        <f t="shared" ref="U122:U140" si="15">(ABS($B$22-B3)+ABS($B$45-B26)+ABS($B$68-B49)+ABS($B$91-B72)+ABS($B$114-B95))/$D$116</f>
        <v>0</v>
      </c>
    </row>
    <row r="123" spans="1:86" x14ac:dyDescent="0.25">
      <c r="A123" s="17" t="s">
        <v>4</v>
      </c>
      <c r="B123" s="19">
        <f t="shared" si="0"/>
        <v>0</v>
      </c>
      <c r="C123" s="20">
        <f t="shared" si="1"/>
        <v>0</v>
      </c>
      <c r="D123" s="19">
        <f>(ABS($B$5-B4)+ABS($B$28-B27)+ABS($B$51-B50)+ABS($B$74-B73)+ABS($B$97-B96))/$D$116</f>
        <v>0</v>
      </c>
      <c r="E123" s="19">
        <f>(ABS($B$6-B4)+ABS($B$29-B27)+ABS($B$52-B50)+ABS($B$75-B73)+ABS($B$98-B96))/$D$116</f>
        <v>0</v>
      </c>
      <c r="F123" s="19">
        <f>(ABS($B$7-B4)+ABS($B$30-B27)+ABS($B$53-B50)+ABS($B$76-B73)+ABS($B$99-B96))/$D$116</f>
        <v>0</v>
      </c>
      <c r="G123" s="19">
        <f>(ABS($B$8-B4)+ABS($B$31-B27)+ABS($B$54-B50)+ABS($B$77-B73)+ABS($B$100-B96))/$D$116</f>
        <v>0</v>
      </c>
      <c r="H123" s="19">
        <f t="shared" si="2"/>
        <v>0</v>
      </c>
      <c r="I123" s="19">
        <f t="shared" si="3"/>
        <v>0</v>
      </c>
      <c r="J123" s="19">
        <f t="shared" si="4"/>
        <v>0</v>
      </c>
      <c r="K123" s="19">
        <f t="shared" si="5"/>
        <v>0</v>
      </c>
      <c r="L123" s="19">
        <f t="shared" si="6"/>
        <v>0</v>
      </c>
      <c r="M123" s="19">
        <f t="shared" si="7"/>
        <v>0</v>
      </c>
      <c r="N123" s="19">
        <f t="shared" si="8"/>
        <v>0</v>
      </c>
      <c r="O123" s="19">
        <f t="shared" si="9"/>
        <v>0</v>
      </c>
      <c r="P123" s="19">
        <f t="shared" si="10"/>
        <v>0</v>
      </c>
      <c r="Q123" s="19">
        <f t="shared" si="11"/>
        <v>0</v>
      </c>
      <c r="R123" s="19">
        <f t="shared" si="12"/>
        <v>0</v>
      </c>
      <c r="S123" s="19">
        <f t="shared" si="13"/>
        <v>0</v>
      </c>
      <c r="T123" s="19">
        <f t="shared" si="14"/>
        <v>0</v>
      </c>
      <c r="U123" s="21">
        <f t="shared" si="15"/>
        <v>0</v>
      </c>
    </row>
    <row r="124" spans="1:86" x14ac:dyDescent="0.25">
      <c r="A124" s="17" t="s">
        <v>5</v>
      </c>
      <c r="B124" s="19">
        <f t="shared" si="0"/>
        <v>0</v>
      </c>
      <c r="C124" s="20">
        <f t="shared" si="1"/>
        <v>0</v>
      </c>
      <c r="D124" s="19">
        <f t="shared" ref="D124:D141" si="16">(ABS($B$5-B5)+ABS($B$28-B28)+ABS($B$51-B51)+ABS($B$74-B74)+ABS($B$97-B97))/$D$116</f>
        <v>0</v>
      </c>
      <c r="E124" s="19">
        <f>(ABS($B$6-B5)+ABS($B$29-B28)+ABS($B$52-B51)+ABS($B$75-B74)+ABS($B$98-B97))/$D$116</f>
        <v>0</v>
      </c>
      <c r="F124" s="19">
        <f>(ABS($B$7-B5)+ABS($B$30-B28)+ABS($B$53-B51)+ABS($B$76-B74)+ABS($B$99-B97))/$D$116</f>
        <v>0</v>
      </c>
      <c r="G124" s="19">
        <f>(ABS($B$8-B5)+ABS($B$31-B28)+ABS($B$54-B51)+ABS($B$77-B74)+ABS($B$100-B97))/$D$116</f>
        <v>0</v>
      </c>
      <c r="H124" s="19">
        <f t="shared" si="2"/>
        <v>0</v>
      </c>
      <c r="I124" s="19">
        <f t="shared" si="3"/>
        <v>0</v>
      </c>
      <c r="J124" s="19">
        <f t="shared" si="4"/>
        <v>0</v>
      </c>
      <c r="K124" s="19">
        <f t="shared" si="5"/>
        <v>0</v>
      </c>
      <c r="L124" s="19">
        <f t="shared" si="6"/>
        <v>0</v>
      </c>
      <c r="M124" s="19">
        <f t="shared" si="7"/>
        <v>0</v>
      </c>
      <c r="N124" s="19">
        <f t="shared" si="8"/>
        <v>0</v>
      </c>
      <c r="O124" s="19">
        <f t="shared" si="9"/>
        <v>0</v>
      </c>
      <c r="P124" s="19">
        <f t="shared" si="10"/>
        <v>0</v>
      </c>
      <c r="Q124" s="19">
        <f t="shared" si="11"/>
        <v>0</v>
      </c>
      <c r="R124" s="19">
        <f t="shared" si="12"/>
        <v>0</v>
      </c>
      <c r="S124" s="19">
        <f t="shared" si="13"/>
        <v>0</v>
      </c>
      <c r="T124" s="19">
        <f t="shared" si="14"/>
        <v>0</v>
      </c>
      <c r="U124" s="21">
        <f t="shared" si="15"/>
        <v>0</v>
      </c>
    </row>
    <row r="125" spans="1:86" x14ac:dyDescent="0.25">
      <c r="A125" s="17" t="s">
        <v>6</v>
      </c>
      <c r="B125" s="19">
        <f t="shared" si="0"/>
        <v>0</v>
      </c>
      <c r="C125" s="20">
        <f t="shared" si="1"/>
        <v>0</v>
      </c>
      <c r="D125" s="19">
        <f t="shared" si="16"/>
        <v>0</v>
      </c>
      <c r="E125" s="19">
        <f t="shared" ref="E125:E141" si="17">(ABS($B$6-B6)+ABS($B$29-B29)+ABS($B$52-B52)+ABS($B$75-B75)+ABS($B$98-B98))/$D$116</f>
        <v>0</v>
      </c>
      <c r="F125" s="19">
        <f>(ABS($B$7-B6)+ABS($B$30-B29)+ABS($B$53-B52)+ABS($B$76-B75)+ABS($B$99-B98))/$D$116</f>
        <v>0</v>
      </c>
      <c r="G125" s="19">
        <f>(ABS($B$8-B6)+ABS($B$31-B29)+ABS($B$54-B52)+ABS($B$77-B75)+ABS($B$100-B98))/$D$116</f>
        <v>0</v>
      </c>
      <c r="H125" s="19">
        <f t="shared" si="2"/>
        <v>0</v>
      </c>
      <c r="I125" s="19">
        <f t="shared" si="3"/>
        <v>0</v>
      </c>
      <c r="J125" s="19">
        <f t="shared" si="4"/>
        <v>0</v>
      </c>
      <c r="K125" s="19">
        <f t="shared" si="5"/>
        <v>0</v>
      </c>
      <c r="L125" s="19">
        <f t="shared" si="6"/>
        <v>0</v>
      </c>
      <c r="M125" s="19">
        <f t="shared" si="7"/>
        <v>0</v>
      </c>
      <c r="N125" s="19">
        <f t="shared" si="8"/>
        <v>0</v>
      </c>
      <c r="O125" s="19">
        <f t="shared" si="9"/>
        <v>0</v>
      </c>
      <c r="P125" s="19">
        <f t="shared" si="10"/>
        <v>0</v>
      </c>
      <c r="Q125" s="19">
        <f t="shared" si="11"/>
        <v>0</v>
      </c>
      <c r="R125" s="19">
        <f t="shared" si="12"/>
        <v>0</v>
      </c>
      <c r="S125" s="19">
        <f t="shared" si="13"/>
        <v>0</v>
      </c>
      <c r="T125" s="19">
        <f t="shared" si="14"/>
        <v>0</v>
      </c>
      <c r="U125" s="21">
        <f t="shared" si="15"/>
        <v>0</v>
      </c>
    </row>
    <row r="126" spans="1:86" x14ac:dyDescent="0.25">
      <c r="A126" s="17" t="s">
        <v>7</v>
      </c>
      <c r="B126" s="19">
        <f t="shared" si="0"/>
        <v>0</v>
      </c>
      <c r="C126" s="20">
        <f t="shared" si="1"/>
        <v>0</v>
      </c>
      <c r="D126" s="19">
        <f t="shared" si="16"/>
        <v>0</v>
      </c>
      <c r="E126" s="19">
        <f t="shared" si="17"/>
        <v>0</v>
      </c>
      <c r="F126" s="19">
        <f t="shared" ref="F126:F141" si="18">(ABS($B$7-B7)+ABS($B$30-B30)+ABS($B$53-B53)+ABS($B$76-B76)+ABS($B$99-B99))/$D$116</f>
        <v>0</v>
      </c>
      <c r="G126" s="19">
        <f>(ABS($B$8-B7)+ABS($B$31-B30)+ABS($B$54-B53)+ABS($B$77-B76)+ABS($B$100-B99))/$D$116</f>
        <v>0</v>
      </c>
      <c r="H126" s="19">
        <f t="shared" si="2"/>
        <v>0</v>
      </c>
      <c r="I126" s="19">
        <f t="shared" si="3"/>
        <v>0</v>
      </c>
      <c r="J126" s="19">
        <f t="shared" si="4"/>
        <v>0</v>
      </c>
      <c r="K126" s="19">
        <f t="shared" si="5"/>
        <v>0</v>
      </c>
      <c r="L126" s="19">
        <f t="shared" si="6"/>
        <v>0</v>
      </c>
      <c r="M126" s="19">
        <f t="shared" si="7"/>
        <v>0</v>
      </c>
      <c r="N126" s="19">
        <f t="shared" si="8"/>
        <v>0</v>
      </c>
      <c r="O126" s="19">
        <f t="shared" si="9"/>
        <v>0</v>
      </c>
      <c r="P126" s="19">
        <f t="shared" si="10"/>
        <v>0</v>
      </c>
      <c r="Q126" s="19">
        <f t="shared" si="11"/>
        <v>0</v>
      </c>
      <c r="R126" s="19">
        <f t="shared" si="12"/>
        <v>0</v>
      </c>
      <c r="S126" s="19">
        <f t="shared" si="13"/>
        <v>0</v>
      </c>
      <c r="T126" s="19">
        <f t="shared" si="14"/>
        <v>0</v>
      </c>
      <c r="U126" s="21">
        <f t="shared" si="15"/>
        <v>0</v>
      </c>
    </row>
    <row r="127" spans="1:86" x14ac:dyDescent="0.25">
      <c r="A127" s="17" t="s">
        <v>8</v>
      </c>
      <c r="B127" s="19">
        <f t="shared" si="0"/>
        <v>0</v>
      </c>
      <c r="C127" s="20">
        <f t="shared" si="1"/>
        <v>0</v>
      </c>
      <c r="D127" s="19">
        <f t="shared" si="16"/>
        <v>0</v>
      </c>
      <c r="E127" s="19">
        <f t="shared" si="17"/>
        <v>0</v>
      </c>
      <c r="F127" s="19">
        <f t="shared" si="18"/>
        <v>0</v>
      </c>
      <c r="G127" s="19">
        <f t="shared" ref="G127:G141" si="19">(ABS($B$8-B8)+ABS($B$31-B31)+ABS($B$54-B54)+ABS($B$77-B77)+ABS($B$100-B100))/$D$116</f>
        <v>0</v>
      </c>
      <c r="H127" s="19">
        <f t="shared" si="2"/>
        <v>0</v>
      </c>
      <c r="I127" s="19">
        <f t="shared" si="3"/>
        <v>0</v>
      </c>
      <c r="J127" s="19">
        <f t="shared" si="4"/>
        <v>0</v>
      </c>
      <c r="K127" s="19">
        <f t="shared" si="5"/>
        <v>0</v>
      </c>
      <c r="L127" s="19">
        <f t="shared" si="6"/>
        <v>0</v>
      </c>
      <c r="M127" s="19">
        <f t="shared" si="7"/>
        <v>0</v>
      </c>
      <c r="N127" s="19">
        <f t="shared" si="8"/>
        <v>0</v>
      </c>
      <c r="O127" s="19">
        <f t="shared" si="9"/>
        <v>0</v>
      </c>
      <c r="P127" s="19">
        <f t="shared" si="10"/>
        <v>0</v>
      </c>
      <c r="Q127" s="19">
        <f t="shared" si="11"/>
        <v>0</v>
      </c>
      <c r="R127" s="19">
        <f t="shared" si="12"/>
        <v>0</v>
      </c>
      <c r="S127" s="19">
        <f t="shared" si="13"/>
        <v>0</v>
      </c>
      <c r="T127" s="19">
        <f t="shared" si="14"/>
        <v>0</v>
      </c>
      <c r="U127" s="21">
        <f t="shared" si="15"/>
        <v>0</v>
      </c>
    </row>
    <row r="128" spans="1:86" x14ac:dyDescent="0.25">
      <c r="A128" s="17" t="s">
        <v>9</v>
      </c>
      <c r="B128" s="19">
        <f t="shared" si="0"/>
        <v>0</v>
      </c>
      <c r="C128" s="20">
        <f t="shared" si="1"/>
        <v>0</v>
      </c>
      <c r="D128" s="19">
        <f t="shared" si="16"/>
        <v>0</v>
      </c>
      <c r="E128" s="19">
        <f t="shared" si="17"/>
        <v>0</v>
      </c>
      <c r="F128" s="19">
        <f t="shared" si="18"/>
        <v>0</v>
      </c>
      <c r="G128" s="19">
        <f t="shared" si="19"/>
        <v>0</v>
      </c>
      <c r="H128" s="19">
        <f t="shared" ref="H128:H141" si="20">(ABS($B$9-B9)+ABS($B$32-B32)+ABS($B$55-B55)+ABS($B$78-B78)+ABS($B$101-B101))/$D$116</f>
        <v>0</v>
      </c>
      <c r="I128" s="19">
        <f t="shared" si="3"/>
        <v>0</v>
      </c>
      <c r="J128" s="19">
        <f t="shared" si="4"/>
        <v>0</v>
      </c>
      <c r="K128" s="19">
        <f t="shared" si="5"/>
        <v>0</v>
      </c>
      <c r="L128" s="19">
        <f t="shared" si="6"/>
        <v>0</v>
      </c>
      <c r="M128" s="19">
        <f t="shared" si="7"/>
        <v>0</v>
      </c>
      <c r="N128" s="19">
        <f t="shared" si="8"/>
        <v>0</v>
      </c>
      <c r="O128" s="19">
        <f t="shared" si="9"/>
        <v>0</v>
      </c>
      <c r="P128" s="19">
        <f t="shared" si="10"/>
        <v>0</v>
      </c>
      <c r="Q128" s="19">
        <f t="shared" si="11"/>
        <v>0</v>
      </c>
      <c r="R128" s="19">
        <f t="shared" si="12"/>
        <v>0</v>
      </c>
      <c r="S128" s="19">
        <f t="shared" si="13"/>
        <v>0</v>
      </c>
      <c r="T128" s="19">
        <f t="shared" si="14"/>
        <v>0</v>
      </c>
      <c r="U128" s="21">
        <f t="shared" si="15"/>
        <v>0</v>
      </c>
    </row>
    <row r="129" spans="1:21" x14ac:dyDescent="0.25">
      <c r="A129" s="17" t="s">
        <v>10</v>
      </c>
      <c r="B129" s="19">
        <f t="shared" si="0"/>
        <v>0</v>
      </c>
      <c r="C129" s="20">
        <f t="shared" si="1"/>
        <v>0</v>
      </c>
      <c r="D129" s="19">
        <f t="shared" si="16"/>
        <v>0</v>
      </c>
      <c r="E129" s="19">
        <f t="shared" si="17"/>
        <v>0</v>
      </c>
      <c r="F129" s="19">
        <f t="shared" si="18"/>
        <v>0</v>
      </c>
      <c r="G129" s="19">
        <f t="shared" si="19"/>
        <v>0</v>
      </c>
      <c r="H129" s="19">
        <f t="shared" si="20"/>
        <v>0</v>
      </c>
      <c r="I129" s="19">
        <f t="shared" si="3"/>
        <v>0</v>
      </c>
      <c r="J129" s="19">
        <f t="shared" si="4"/>
        <v>0</v>
      </c>
      <c r="K129" s="19">
        <f t="shared" si="5"/>
        <v>0</v>
      </c>
      <c r="L129" s="19">
        <f t="shared" si="6"/>
        <v>0</v>
      </c>
      <c r="M129" s="19">
        <f t="shared" si="7"/>
        <v>0</v>
      </c>
      <c r="N129" s="19">
        <f t="shared" si="8"/>
        <v>0</v>
      </c>
      <c r="O129" s="19">
        <f t="shared" si="9"/>
        <v>0</v>
      </c>
      <c r="P129" s="19">
        <f t="shared" si="10"/>
        <v>0</v>
      </c>
      <c r="Q129" s="19">
        <f t="shared" si="11"/>
        <v>0</v>
      </c>
      <c r="R129" s="19">
        <f t="shared" si="12"/>
        <v>0</v>
      </c>
      <c r="S129" s="19">
        <f t="shared" si="13"/>
        <v>0</v>
      </c>
      <c r="T129" s="19">
        <f t="shared" si="14"/>
        <v>0</v>
      </c>
      <c r="U129" s="21">
        <f t="shared" si="15"/>
        <v>0</v>
      </c>
    </row>
    <row r="130" spans="1:21" x14ac:dyDescent="0.25">
      <c r="A130" s="17" t="s">
        <v>11</v>
      </c>
      <c r="B130" s="19">
        <f t="shared" si="0"/>
        <v>0</v>
      </c>
      <c r="C130" s="20">
        <f t="shared" si="1"/>
        <v>0</v>
      </c>
      <c r="D130" s="19">
        <f t="shared" si="16"/>
        <v>0</v>
      </c>
      <c r="E130" s="19">
        <f t="shared" si="17"/>
        <v>0</v>
      </c>
      <c r="F130" s="19">
        <f t="shared" si="18"/>
        <v>0</v>
      </c>
      <c r="G130" s="19">
        <f t="shared" si="19"/>
        <v>0</v>
      </c>
      <c r="H130" s="19">
        <f t="shared" si="20"/>
        <v>0</v>
      </c>
      <c r="I130" s="19">
        <f t="shared" si="3"/>
        <v>0</v>
      </c>
      <c r="J130" s="19">
        <f t="shared" ref="J130:J141" si="21">(ABS($B$11-B11)+ABS($B$34-B34)+ABS($B$57-B57)+ABS($B$80-B80)+ABS($B$103-B103))/$D$116</f>
        <v>0</v>
      </c>
      <c r="K130" s="19">
        <f t="shared" si="5"/>
        <v>0</v>
      </c>
      <c r="L130" s="19">
        <f t="shared" si="6"/>
        <v>0</v>
      </c>
      <c r="M130" s="19">
        <f t="shared" si="7"/>
        <v>0</v>
      </c>
      <c r="N130" s="19">
        <f t="shared" si="8"/>
        <v>0</v>
      </c>
      <c r="O130" s="19">
        <f t="shared" si="9"/>
        <v>0</v>
      </c>
      <c r="P130" s="19">
        <f t="shared" si="10"/>
        <v>0</v>
      </c>
      <c r="Q130" s="19">
        <f t="shared" si="11"/>
        <v>0</v>
      </c>
      <c r="R130" s="19">
        <f t="shared" si="12"/>
        <v>0</v>
      </c>
      <c r="S130" s="19">
        <f t="shared" si="13"/>
        <v>0</v>
      </c>
      <c r="T130" s="19">
        <f t="shared" si="14"/>
        <v>0</v>
      </c>
      <c r="U130" s="21">
        <f t="shared" si="15"/>
        <v>0</v>
      </c>
    </row>
    <row r="131" spans="1:21" x14ac:dyDescent="0.25">
      <c r="A131" s="17" t="s">
        <v>12</v>
      </c>
      <c r="B131" s="19">
        <f t="shared" si="0"/>
        <v>0</v>
      </c>
      <c r="C131" s="20">
        <f t="shared" si="1"/>
        <v>0</v>
      </c>
      <c r="D131" s="19">
        <f t="shared" si="16"/>
        <v>0</v>
      </c>
      <c r="E131" s="19">
        <f t="shared" si="17"/>
        <v>0</v>
      </c>
      <c r="F131" s="19">
        <f t="shared" si="18"/>
        <v>0</v>
      </c>
      <c r="G131" s="19">
        <f t="shared" si="19"/>
        <v>0</v>
      </c>
      <c r="H131" s="19">
        <f t="shared" si="20"/>
        <v>0</v>
      </c>
      <c r="I131" s="19">
        <f>(ABS($B$10-B12)+ABS($B$33-B35)+ABS($B$56-B58)+ABS($B$79-B81)+ABS($B$102-B104))/$D$116</f>
        <v>0</v>
      </c>
      <c r="J131" s="19">
        <f t="shared" si="21"/>
        <v>0</v>
      </c>
      <c r="K131" s="19">
        <f t="shared" ref="K131:K141" si="22">(ABS($B$12-B12)+ABS($B$35-B35)+ABS($B$58-B58)+ABS($B$81-B81)+ABS($B$104-B104))/$D$116</f>
        <v>0</v>
      </c>
      <c r="L131" s="19">
        <f t="shared" si="6"/>
        <v>0</v>
      </c>
      <c r="M131" s="19">
        <f t="shared" si="7"/>
        <v>0</v>
      </c>
      <c r="N131" s="19">
        <f t="shared" si="8"/>
        <v>0</v>
      </c>
      <c r="O131" s="19">
        <f t="shared" si="9"/>
        <v>0</v>
      </c>
      <c r="P131" s="19">
        <f t="shared" si="10"/>
        <v>0</v>
      </c>
      <c r="Q131" s="19">
        <f t="shared" si="11"/>
        <v>0</v>
      </c>
      <c r="R131" s="19">
        <f t="shared" si="12"/>
        <v>0</v>
      </c>
      <c r="S131" s="19">
        <f t="shared" si="13"/>
        <v>0</v>
      </c>
      <c r="T131" s="19">
        <f t="shared" si="14"/>
        <v>0</v>
      </c>
      <c r="U131" s="21">
        <f t="shared" si="15"/>
        <v>0</v>
      </c>
    </row>
    <row r="132" spans="1:21" x14ac:dyDescent="0.25">
      <c r="A132" s="17" t="s">
        <v>13</v>
      </c>
      <c r="B132" s="19">
        <f t="shared" si="0"/>
        <v>0</v>
      </c>
      <c r="C132" s="20">
        <f t="shared" si="1"/>
        <v>0</v>
      </c>
      <c r="D132" s="19">
        <f t="shared" si="16"/>
        <v>0</v>
      </c>
      <c r="E132" s="19">
        <f t="shared" si="17"/>
        <v>0</v>
      </c>
      <c r="F132" s="19">
        <f t="shared" si="18"/>
        <v>0</v>
      </c>
      <c r="G132" s="19">
        <f t="shared" si="19"/>
        <v>0</v>
      </c>
      <c r="H132" s="19">
        <f t="shared" si="20"/>
        <v>0</v>
      </c>
      <c r="I132" s="19">
        <f t="shared" ref="I132:I141" si="23">(ABS($B$10-B13)+ABS($B$33-B36)+ABS($B$56-B59)+ABS($B$79-B82)+ABS($B$102-B105))/$D$116</f>
        <v>0</v>
      </c>
      <c r="J132" s="19">
        <f t="shared" si="21"/>
        <v>0</v>
      </c>
      <c r="K132" s="19">
        <f t="shared" si="22"/>
        <v>0</v>
      </c>
      <c r="L132" s="19">
        <f t="shared" ref="L132:L141" si="24">(ABS($B$13-B13)+ABS($B$36-B36)+ABS($B$59-B59)+ABS($B$82-B82)+ABS($B$105-B105))/$D$116</f>
        <v>0</v>
      </c>
      <c r="M132" s="19">
        <f t="shared" si="7"/>
        <v>0</v>
      </c>
      <c r="N132" s="19">
        <f t="shared" si="8"/>
        <v>0</v>
      </c>
      <c r="O132" s="19">
        <f t="shared" si="9"/>
        <v>0</v>
      </c>
      <c r="P132" s="19">
        <f t="shared" si="10"/>
        <v>0</v>
      </c>
      <c r="Q132" s="19">
        <f t="shared" si="11"/>
        <v>0</v>
      </c>
      <c r="R132" s="19">
        <f t="shared" si="12"/>
        <v>0</v>
      </c>
      <c r="S132" s="19">
        <f t="shared" si="13"/>
        <v>0</v>
      </c>
      <c r="T132" s="19">
        <f t="shared" si="14"/>
        <v>0</v>
      </c>
      <c r="U132" s="21">
        <f t="shared" si="15"/>
        <v>0</v>
      </c>
    </row>
    <row r="133" spans="1:21" x14ac:dyDescent="0.25">
      <c r="A133" s="17" t="s">
        <v>14</v>
      </c>
      <c r="B133" s="19">
        <f t="shared" si="0"/>
        <v>0</v>
      </c>
      <c r="C133" s="20">
        <f t="shared" si="1"/>
        <v>0</v>
      </c>
      <c r="D133" s="19">
        <f t="shared" si="16"/>
        <v>0</v>
      </c>
      <c r="E133" s="19">
        <f t="shared" si="17"/>
        <v>0</v>
      </c>
      <c r="F133" s="19">
        <f t="shared" si="18"/>
        <v>0</v>
      </c>
      <c r="G133" s="19">
        <f t="shared" si="19"/>
        <v>0</v>
      </c>
      <c r="H133" s="19">
        <f t="shared" si="20"/>
        <v>0</v>
      </c>
      <c r="I133" s="19">
        <f t="shared" si="23"/>
        <v>0</v>
      </c>
      <c r="J133" s="19">
        <f t="shared" si="21"/>
        <v>0</v>
      </c>
      <c r="K133" s="19">
        <f t="shared" si="22"/>
        <v>0</v>
      </c>
      <c r="L133" s="19">
        <f t="shared" si="24"/>
        <v>0</v>
      </c>
      <c r="M133" s="19">
        <f t="shared" ref="M133:M141" si="25">(ABS($B$14-B14)+ABS($B$37-B37)+ABS($B$60-B60)+ABS($B$83-B83)+ABS($B$106-B106))/$D$116</f>
        <v>0</v>
      </c>
      <c r="N133" s="19">
        <f t="shared" si="8"/>
        <v>0</v>
      </c>
      <c r="O133" s="19">
        <f t="shared" si="9"/>
        <v>0</v>
      </c>
      <c r="P133" s="19">
        <f t="shared" si="10"/>
        <v>0</v>
      </c>
      <c r="Q133" s="19">
        <f t="shared" si="11"/>
        <v>0</v>
      </c>
      <c r="R133" s="19">
        <f t="shared" si="12"/>
        <v>0</v>
      </c>
      <c r="S133" s="19">
        <f t="shared" si="13"/>
        <v>0</v>
      </c>
      <c r="T133" s="19">
        <f t="shared" si="14"/>
        <v>0</v>
      </c>
      <c r="U133" s="21">
        <f t="shared" si="15"/>
        <v>0</v>
      </c>
    </row>
    <row r="134" spans="1:21" x14ac:dyDescent="0.25">
      <c r="A134" s="17" t="s">
        <v>15</v>
      </c>
      <c r="B134" s="19">
        <f t="shared" si="0"/>
        <v>0</v>
      </c>
      <c r="C134" s="20">
        <f t="shared" si="1"/>
        <v>0</v>
      </c>
      <c r="D134" s="19">
        <f t="shared" si="16"/>
        <v>0</v>
      </c>
      <c r="E134" s="19">
        <f t="shared" si="17"/>
        <v>0</v>
      </c>
      <c r="F134" s="19">
        <f t="shared" si="18"/>
        <v>0</v>
      </c>
      <c r="G134" s="19">
        <f t="shared" si="19"/>
        <v>0</v>
      </c>
      <c r="H134" s="19">
        <f t="shared" si="20"/>
        <v>0</v>
      </c>
      <c r="I134" s="19">
        <f t="shared" si="23"/>
        <v>0</v>
      </c>
      <c r="J134" s="19">
        <f t="shared" si="21"/>
        <v>0</v>
      </c>
      <c r="K134" s="19">
        <f t="shared" si="22"/>
        <v>0</v>
      </c>
      <c r="L134" s="19">
        <f t="shared" si="24"/>
        <v>0</v>
      </c>
      <c r="M134" s="19">
        <f t="shared" si="25"/>
        <v>0</v>
      </c>
      <c r="N134" s="19">
        <f t="shared" ref="N134:N141" si="26">(ABS($B$15-B15)+ABS($B$38-B38)+ABS($B$61-B61)+ABS($B$84-B84)+ABS($B$107-B107))/$D$116</f>
        <v>0</v>
      </c>
      <c r="O134" s="19">
        <f t="shared" si="9"/>
        <v>0</v>
      </c>
      <c r="P134" s="19">
        <f t="shared" si="10"/>
        <v>0</v>
      </c>
      <c r="Q134" s="19">
        <f t="shared" si="11"/>
        <v>0</v>
      </c>
      <c r="R134" s="19">
        <f t="shared" si="12"/>
        <v>0</v>
      </c>
      <c r="S134" s="19">
        <f t="shared" si="13"/>
        <v>0</v>
      </c>
      <c r="T134" s="19">
        <f t="shared" si="14"/>
        <v>0</v>
      </c>
      <c r="U134" s="21">
        <f t="shared" si="15"/>
        <v>0</v>
      </c>
    </row>
    <row r="135" spans="1:21" x14ac:dyDescent="0.25">
      <c r="A135" s="17" t="s">
        <v>16</v>
      </c>
      <c r="B135" s="19">
        <f t="shared" si="0"/>
        <v>0</v>
      </c>
      <c r="C135" s="20">
        <f t="shared" si="1"/>
        <v>0</v>
      </c>
      <c r="D135" s="19">
        <f t="shared" si="16"/>
        <v>0</v>
      </c>
      <c r="E135" s="19">
        <f t="shared" si="17"/>
        <v>0</v>
      </c>
      <c r="F135" s="19">
        <f t="shared" si="18"/>
        <v>0</v>
      </c>
      <c r="G135" s="19">
        <f t="shared" si="19"/>
        <v>0</v>
      </c>
      <c r="H135" s="19">
        <f t="shared" si="20"/>
        <v>0</v>
      </c>
      <c r="I135" s="19">
        <f t="shared" si="23"/>
        <v>0</v>
      </c>
      <c r="J135" s="19">
        <f t="shared" si="21"/>
        <v>0</v>
      </c>
      <c r="K135" s="19">
        <f t="shared" si="22"/>
        <v>0</v>
      </c>
      <c r="L135" s="19">
        <f t="shared" si="24"/>
        <v>0</v>
      </c>
      <c r="M135" s="19">
        <f t="shared" si="25"/>
        <v>0</v>
      </c>
      <c r="N135" s="19">
        <f t="shared" si="26"/>
        <v>0</v>
      </c>
      <c r="O135" s="19">
        <f t="shared" si="9"/>
        <v>0</v>
      </c>
      <c r="P135" s="19">
        <f t="shared" si="10"/>
        <v>0</v>
      </c>
      <c r="Q135" s="19">
        <f t="shared" si="11"/>
        <v>0</v>
      </c>
      <c r="R135" s="19">
        <f t="shared" si="12"/>
        <v>0</v>
      </c>
      <c r="S135" s="19">
        <f t="shared" si="13"/>
        <v>0</v>
      </c>
      <c r="T135" s="19">
        <f t="shared" si="14"/>
        <v>0</v>
      </c>
      <c r="U135" s="21">
        <f t="shared" si="15"/>
        <v>0</v>
      </c>
    </row>
    <row r="136" spans="1:21" x14ac:dyDescent="0.25">
      <c r="A136" s="17" t="s">
        <v>17</v>
      </c>
      <c r="B136" s="19">
        <f t="shared" si="0"/>
        <v>0</v>
      </c>
      <c r="C136" s="20">
        <f t="shared" si="1"/>
        <v>0</v>
      </c>
      <c r="D136" s="19">
        <f t="shared" si="16"/>
        <v>0</v>
      </c>
      <c r="E136" s="19">
        <f t="shared" si="17"/>
        <v>0</v>
      </c>
      <c r="F136" s="19">
        <f t="shared" si="18"/>
        <v>0</v>
      </c>
      <c r="G136" s="19">
        <f t="shared" si="19"/>
        <v>0</v>
      </c>
      <c r="H136" s="19">
        <f t="shared" si="20"/>
        <v>0</v>
      </c>
      <c r="I136" s="19">
        <f t="shared" si="23"/>
        <v>0</v>
      </c>
      <c r="J136" s="19">
        <f t="shared" si="21"/>
        <v>0</v>
      </c>
      <c r="K136" s="19">
        <f t="shared" si="22"/>
        <v>0</v>
      </c>
      <c r="L136" s="19">
        <f t="shared" si="24"/>
        <v>0</v>
      </c>
      <c r="M136" s="19">
        <f t="shared" si="25"/>
        <v>0</v>
      </c>
      <c r="N136" s="19">
        <f t="shared" si="26"/>
        <v>0</v>
      </c>
      <c r="O136" s="19">
        <f t="shared" ref="O136:O141" si="27">(ABS($B$16-B17)+ABS($B$39-B40)+ABS($B$62-B63)+ABS($B$85-B86)+ABS($B$108-B109))/$D$116</f>
        <v>0</v>
      </c>
      <c r="P136" s="19">
        <f t="shared" ref="P136:P141" si="28">(ABS($B$17-B17)+ABS($B$40-B40)+ABS($B$63-B63)+ABS($B$86-B86)+ABS($B$109-B109))/$D$116</f>
        <v>0</v>
      </c>
      <c r="Q136" s="19">
        <f t="shared" si="11"/>
        <v>0</v>
      </c>
      <c r="R136" s="19">
        <f t="shared" si="12"/>
        <v>0</v>
      </c>
      <c r="S136" s="19">
        <f t="shared" si="13"/>
        <v>0</v>
      </c>
      <c r="T136" s="19">
        <f t="shared" si="14"/>
        <v>0</v>
      </c>
      <c r="U136" s="21">
        <f t="shared" si="15"/>
        <v>0</v>
      </c>
    </row>
    <row r="137" spans="1:21" x14ac:dyDescent="0.25">
      <c r="A137" s="17" t="s">
        <v>18</v>
      </c>
      <c r="B137" s="19">
        <f t="shared" si="0"/>
        <v>0</v>
      </c>
      <c r="C137" s="20">
        <f t="shared" si="1"/>
        <v>0</v>
      </c>
      <c r="D137" s="19">
        <f t="shared" si="16"/>
        <v>0</v>
      </c>
      <c r="E137" s="19">
        <f t="shared" si="17"/>
        <v>0</v>
      </c>
      <c r="F137" s="19">
        <f t="shared" si="18"/>
        <v>0</v>
      </c>
      <c r="G137" s="19">
        <f t="shared" si="19"/>
        <v>0</v>
      </c>
      <c r="H137" s="19">
        <f t="shared" si="20"/>
        <v>0</v>
      </c>
      <c r="I137" s="19">
        <f t="shared" si="23"/>
        <v>0</v>
      </c>
      <c r="J137" s="19">
        <f t="shared" si="21"/>
        <v>0</v>
      </c>
      <c r="K137" s="19">
        <f t="shared" si="22"/>
        <v>0</v>
      </c>
      <c r="L137" s="19">
        <f t="shared" si="24"/>
        <v>0</v>
      </c>
      <c r="M137" s="19">
        <f t="shared" si="25"/>
        <v>0</v>
      </c>
      <c r="N137" s="19">
        <f t="shared" si="26"/>
        <v>0</v>
      </c>
      <c r="O137" s="19">
        <f t="shared" si="27"/>
        <v>0</v>
      </c>
      <c r="P137" s="19">
        <f t="shared" si="28"/>
        <v>0</v>
      </c>
      <c r="Q137" s="19">
        <f>(ABS($B$18-B18)+ABS($B$41-B41)+ABS($B$64-B64)+ABS($B$87-B87)+ABS($B$110-B110))/$D$116</f>
        <v>0</v>
      </c>
      <c r="R137" s="19">
        <f t="shared" si="12"/>
        <v>0</v>
      </c>
      <c r="S137" s="19">
        <f t="shared" si="13"/>
        <v>0</v>
      </c>
      <c r="T137" s="19">
        <f t="shared" si="14"/>
        <v>0</v>
      </c>
      <c r="U137" s="21">
        <f t="shared" si="15"/>
        <v>0</v>
      </c>
    </row>
    <row r="138" spans="1:21" x14ac:dyDescent="0.25">
      <c r="A138" s="17" t="s">
        <v>19</v>
      </c>
      <c r="B138" s="19">
        <f t="shared" si="0"/>
        <v>0</v>
      </c>
      <c r="C138" s="20">
        <f t="shared" si="1"/>
        <v>0</v>
      </c>
      <c r="D138" s="19">
        <f t="shared" si="16"/>
        <v>0</v>
      </c>
      <c r="E138" s="19">
        <f t="shared" si="17"/>
        <v>0</v>
      </c>
      <c r="F138" s="19">
        <f t="shared" si="18"/>
        <v>0</v>
      </c>
      <c r="G138" s="19">
        <f t="shared" si="19"/>
        <v>0</v>
      </c>
      <c r="H138" s="19">
        <f t="shared" si="20"/>
        <v>0</v>
      </c>
      <c r="I138" s="19">
        <f t="shared" si="23"/>
        <v>0</v>
      </c>
      <c r="J138" s="19">
        <f t="shared" si="21"/>
        <v>0</v>
      </c>
      <c r="K138" s="19">
        <f t="shared" si="22"/>
        <v>0</v>
      </c>
      <c r="L138" s="19">
        <f t="shared" si="24"/>
        <v>0</v>
      </c>
      <c r="M138" s="19">
        <f t="shared" si="25"/>
        <v>0</v>
      </c>
      <c r="N138" s="19">
        <f t="shared" si="26"/>
        <v>0</v>
      </c>
      <c r="O138" s="19">
        <f t="shared" si="27"/>
        <v>0</v>
      </c>
      <c r="P138" s="19">
        <f t="shared" si="28"/>
        <v>0</v>
      </c>
      <c r="Q138" s="19">
        <f>(ABS($B$18-B19)+ABS($B$41-B42)+ABS($B$64-B65)+ABS($B$87-B88)+ABS($B$110-B111))/$D$116</f>
        <v>0</v>
      </c>
      <c r="R138" s="19">
        <f>(ABS($B$19-B19)+ABS($B$42-B42)+ABS($B$65-B65)+ABS($B$88-B88)+ABS($B$111-B111))/$D$116</f>
        <v>0</v>
      </c>
      <c r="S138" s="19">
        <f t="shared" si="13"/>
        <v>0</v>
      </c>
      <c r="T138" s="19">
        <f t="shared" si="14"/>
        <v>0</v>
      </c>
      <c r="U138" s="21">
        <f t="shared" si="15"/>
        <v>0</v>
      </c>
    </row>
    <row r="139" spans="1:21" x14ac:dyDescent="0.25">
      <c r="A139" s="17" t="s">
        <v>20</v>
      </c>
      <c r="B139" s="19">
        <f t="shared" si="0"/>
        <v>0</v>
      </c>
      <c r="C139" s="20">
        <f t="shared" si="1"/>
        <v>0</v>
      </c>
      <c r="D139" s="19">
        <f t="shared" si="16"/>
        <v>0</v>
      </c>
      <c r="E139" s="19">
        <f t="shared" si="17"/>
        <v>0</v>
      </c>
      <c r="F139" s="19">
        <f t="shared" si="18"/>
        <v>0</v>
      </c>
      <c r="G139" s="19">
        <f t="shared" si="19"/>
        <v>0</v>
      </c>
      <c r="H139" s="19">
        <f t="shared" si="20"/>
        <v>0</v>
      </c>
      <c r="I139" s="19">
        <f t="shared" si="23"/>
        <v>0</v>
      </c>
      <c r="J139" s="19">
        <f t="shared" si="21"/>
        <v>0</v>
      </c>
      <c r="K139" s="19">
        <f t="shared" si="22"/>
        <v>0</v>
      </c>
      <c r="L139" s="19">
        <f t="shared" si="24"/>
        <v>0</v>
      </c>
      <c r="M139" s="19">
        <f t="shared" si="25"/>
        <v>0</v>
      </c>
      <c r="N139" s="19">
        <f t="shared" si="26"/>
        <v>0</v>
      </c>
      <c r="O139" s="19">
        <f t="shared" si="27"/>
        <v>0</v>
      </c>
      <c r="P139" s="19">
        <f t="shared" si="28"/>
        <v>0</v>
      </c>
      <c r="Q139" s="19">
        <f>(ABS($B$18-B20)+ABS($B$41-B43)+ABS($B$64-B66)+ABS($B$87-B89)+ABS($B$110-B112))/$D$116</f>
        <v>0</v>
      </c>
      <c r="R139" s="19">
        <f>(ABS($B$19-B20)+ABS($B$42-B43)+ABS($B$65-B66)+ABS($B$88-B89)+ABS($B$111-B112))/$D$116</f>
        <v>0</v>
      </c>
      <c r="S139" s="19">
        <f>(ABS($B$20-B20)+ABS($B$43-B43)+ABS($B$66-B66)+ABS($B$89-B89)+ABS($B$112-B112))/$D$116</f>
        <v>0</v>
      </c>
      <c r="T139" s="19">
        <f t="shared" si="14"/>
        <v>0</v>
      </c>
      <c r="U139" s="21">
        <f t="shared" si="15"/>
        <v>0</v>
      </c>
    </row>
    <row r="140" spans="1:21" x14ac:dyDescent="0.25">
      <c r="A140" s="17" t="s">
        <v>21</v>
      </c>
      <c r="B140" s="19">
        <f t="shared" si="0"/>
        <v>0</v>
      </c>
      <c r="C140" s="20">
        <f t="shared" si="1"/>
        <v>0</v>
      </c>
      <c r="D140" s="19">
        <f t="shared" si="16"/>
        <v>0</v>
      </c>
      <c r="E140" s="19">
        <f t="shared" si="17"/>
        <v>0</v>
      </c>
      <c r="F140" s="19">
        <f t="shared" si="18"/>
        <v>0</v>
      </c>
      <c r="G140" s="19">
        <f t="shared" si="19"/>
        <v>0</v>
      </c>
      <c r="H140" s="19">
        <f t="shared" si="20"/>
        <v>0</v>
      </c>
      <c r="I140" s="19">
        <f t="shared" si="23"/>
        <v>0</v>
      </c>
      <c r="J140" s="19">
        <f t="shared" si="21"/>
        <v>0</v>
      </c>
      <c r="K140" s="19">
        <f t="shared" si="22"/>
        <v>0</v>
      </c>
      <c r="L140" s="19">
        <f t="shared" si="24"/>
        <v>0</v>
      </c>
      <c r="M140" s="19">
        <f t="shared" si="25"/>
        <v>0</v>
      </c>
      <c r="N140" s="19">
        <f t="shared" si="26"/>
        <v>0</v>
      </c>
      <c r="O140" s="19">
        <f t="shared" si="27"/>
        <v>0</v>
      </c>
      <c r="P140" s="19">
        <f t="shared" si="28"/>
        <v>0</v>
      </c>
      <c r="Q140" s="19">
        <f>(ABS($B$18-B21)+ABS($B$41-B44)+ABS($B$64-B67)+ABS($B$87-B90)+ABS($B$110-B113))/$D$116</f>
        <v>0</v>
      </c>
      <c r="R140" s="19">
        <f>(ABS($B$19-B21)+ABS($B$42-B44)+ABS($B$65-B67)+ABS($B$88-B90)+ABS($B$111-B113))/$D$116</f>
        <v>0</v>
      </c>
      <c r="S140" s="19">
        <f>(ABS($B$20-B21)+ABS($B$43-B44)+ABS($B$66-B67)+ABS($B$89-B90)+ABS($B$112-B113))/$D$116</f>
        <v>0</v>
      </c>
      <c r="T140" s="19">
        <f>(ABS($B$21-B21)+ABS($B$44-B44)+ABS($B$67-B67)+ABS($B$90-B90)+ABS($B$113-B113))/$D$116</f>
        <v>0</v>
      </c>
      <c r="U140" s="21">
        <f t="shared" si="15"/>
        <v>0</v>
      </c>
    </row>
    <row r="141" spans="1:21" x14ac:dyDescent="0.25">
      <c r="A141" s="22" t="s">
        <v>22</v>
      </c>
      <c r="B141" s="19">
        <f t="shared" si="0"/>
        <v>0</v>
      </c>
      <c r="C141" s="20">
        <f t="shared" si="1"/>
        <v>0</v>
      </c>
      <c r="D141" s="19">
        <f t="shared" si="16"/>
        <v>0</v>
      </c>
      <c r="E141" s="19">
        <f t="shared" si="17"/>
        <v>0</v>
      </c>
      <c r="F141" s="19">
        <f t="shared" si="18"/>
        <v>0</v>
      </c>
      <c r="G141" s="19">
        <f t="shared" si="19"/>
        <v>0</v>
      </c>
      <c r="H141" s="19">
        <f t="shared" si="20"/>
        <v>0</v>
      </c>
      <c r="I141" s="19">
        <f t="shared" si="23"/>
        <v>0</v>
      </c>
      <c r="J141" s="19">
        <f t="shared" si="21"/>
        <v>0</v>
      </c>
      <c r="K141" s="19">
        <f t="shared" si="22"/>
        <v>0</v>
      </c>
      <c r="L141" s="19">
        <f t="shared" si="24"/>
        <v>0</v>
      </c>
      <c r="M141" s="19">
        <f t="shared" si="25"/>
        <v>0</v>
      </c>
      <c r="N141" s="19">
        <f t="shared" si="26"/>
        <v>0</v>
      </c>
      <c r="O141" s="19">
        <f t="shared" si="27"/>
        <v>0</v>
      </c>
      <c r="P141" s="19">
        <f t="shared" si="28"/>
        <v>0</v>
      </c>
      <c r="Q141" s="19">
        <f>(ABS($B$18-B22)+ABS($B$41-B45)+ABS($B$64-B68)+ABS($B$87-B91)+ABS($B$110-B114))/$D$116</f>
        <v>0</v>
      </c>
      <c r="R141" s="19">
        <f>(ABS($B$19-B22)+ABS($B$42-B45)+ABS($B$65-B68)+ABS($B$88-B91)+ABS($B$111-B114))/$D$116</f>
        <v>0</v>
      </c>
      <c r="S141" s="19">
        <f>(ABS($B$20-B22)+ABS($B$43-B45)+ABS($B$66-B68)+ABS($B$89-B91)+ABS($B$112-B114))/$D$116</f>
        <v>0</v>
      </c>
      <c r="T141" s="19">
        <f>(ABS($B$21-B22)+ABS($B$44-B45)+ABS($B$67-B68)+ABS($B$90-B91)+ABS($B$113-B114))/$D$116</f>
        <v>0</v>
      </c>
      <c r="U141" s="21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23"/>
  <sheetViews>
    <sheetView zoomScale="85" zoomScaleNormal="85" workbookViewId="0">
      <selection activeCell="O103" sqref="O103"/>
    </sheetView>
  </sheetViews>
  <sheetFormatPr defaultRowHeight="13.8" x14ac:dyDescent="0.25"/>
  <cols>
    <col min="1" max="18" width="7.77734375" style="26" bestFit="1" customWidth="1"/>
    <col min="19" max="19" width="7.77734375" style="34" bestFit="1" customWidth="1"/>
    <col min="20" max="27" width="7.77734375" style="26" bestFit="1" customWidth="1"/>
    <col min="28" max="28" width="7.77734375" style="26" customWidth="1"/>
    <col min="29" max="29" width="9.88671875" style="34" bestFit="1" customWidth="1"/>
    <col min="30" max="30" width="7.77734375" style="34" bestFit="1" customWidth="1"/>
    <col min="31" max="33" width="7.77734375" style="26" bestFit="1" customWidth="1"/>
    <col min="34" max="34" width="9.88671875" style="26" bestFit="1" customWidth="1"/>
    <col min="35" max="35" width="7.77734375" style="26" bestFit="1" customWidth="1"/>
    <col min="36" max="38" width="3.88671875" style="26" bestFit="1" customWidth="1"/>
    <col min="39" max="39" width="7.77734375" style="26" bestFit="1" customWidth="1"/>
    <col min="40" max="43" width="8.88671875" style="26"/>
    <col min="44" max="44" width="9.88671875" style="26" bestFit="1" customWidth="1"/>
    <col min="45" max="48" width="8.88671875" style="26"/>
    <col min="49" max="49" width="9.88671875" style="26" bestFit="1" customWidth="1"/>
    <col min="50" max="53" width="8.88671875" style="26"/>
    <col min="54" max="54" width="9.88671875" style="26" bestFit="1" customWidth="1"/>
    <col min="55" max="58" width="8.88671875" style="26"/>
    <col min="59" max="59" width="9.88671875" style="26" bestFit="1" customWidth="1"/>
    <col min="60" max="63" width="8.88671875" style="26"/>
    <col min="64" max="64" width="9.88671875" style="26" bestFit="1" customWidth="1"/>
    <col min="65" max="68" width="8.88671875" style="26"/>
    <col min="69" max="69" width="9.88671875" style="26" bestFit="1" customWidth="1"/>
    <col min="70" max="73" width="8.88671875" style="26"/>
    <col min="74" max="74" width="9.88671875" style="26" bestFit="1" customWidth="1"/>
    <col min="75" max="76" width="11" style="26" customWidth="1"/>
    <col min="77" max="77" width="8.88671875" style="26"/>
    <col min="78" max="78" width="9.6640625" style="26" customWidth="1"/>
    <col min="79" max="79" width="15.44140625" style="26" customWidth="1"/>
    <col min="80" max="83" width="8.88671875" style="26"/>
    <col min="84" max="84" width="9.88671875" style="26" bestFit="1" customWidth="1"/>
    <col min="85" max="88" width="8.88671875" style="26"/>
    <col min="89" max="89" width="9.88671875" style="26" bestFit="1" customWidth="1"/>
    <col min="90" max="16384" width="8.88671875" style="26"/>
  </cols>
  <sheetData>
    <row r="1" spans="1:89" x14ac:dyDescent="0.25">
      <c r="A1" s="26" t="s">
        <v>217</v>
      </c>
      <c r="B1" s="26" t="s">
        <v>213</v>
      </c>
      <c r="Y1" s="169"/>
      <c r="Z1" s="169"/>
      <c r="AA1" s="169"/>
      <c r="AB1" s="169"/>
      <c r="AC1" s="169"/>
      <c r="AD1" s="169">
        <v>2</v>
      </c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</row>
    <row r="2" spans="1:89" x14ac:dyDescent="0.25">
      <c r="B2" s="60">
        <f>B3+B5+B7+B9+B11</f>
        <v>0.99999999999999989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168" t="s">
        <v>116</v>
      </c>
      <c r="Z2" s="168"/>
      <c r="AA2" s="26" t="s">
        <v>176</v>
      </c>
      <c r="AC2" s="107" t="s">
        <v>118</v>
      </c>
      <c r="AD2" s="167" t="s">
        <v>119</v>
      </c>
      <c r="AE2" s="167"/>
      <c r="AF2" s="26" t="s">
        <v>176</v>
      </c>
      <c r="AH2" s="107" t="s">
        <v>118</v>
      </c>
      <c r="AI2" s="167"/>
      <c r="AJ2" s="167"/>
      <c r="AM2" s="107"/>
      <c r="AN2" s="167"/>
      <c r="AO2" s="167"/>
      <c r="AR2" s="107"/>
      <c r="AS2" s="167"/>
      <c r="AT2" s="167"/>
      <c r="AW2" s="107"/>
      <c r="AX2" s="167"/>
      <c r="AY2" s="167"/>
      <c r="BB2" s="107"/>
      <c r="BC2" s="167"/>
      <c r="BD2" s="167"/>
      <c r="BG2" s="107"/>
      <c r="BH2" s="167"/>
      <c r="BI2" s="167"/>
      <c r="BL2" s="107"/>
      <c r="BM2" s="167"/>
      <c r="BN2" s="167"/>
      <c r="BQ2" s="107"/>
      <c r="BR2" s="167"/>
      <c r="BS2" s="167"/>
      <c r="BV2" s="107"/>
      <c r="BW2" s="167"/>
      <c r="BX2" s="167"/>
      <c r="CA2" s="107"/>
      <c r="CB2" s="167"/>
      <c r="CC2" s="167"/>
      <c r="CF2" s="107"/>
      <c r="CG2" s="167"/>
      <c r="CH2" s="167"/>
      <c r="CK2" s="107"/>
    </row>
    <row r="3" spans="1:89" x14ac:dyDescent="0.25">
      <c r="A3" s="26">
        <v>0.35710918221641974</v>
      </c>
      <c r="B3" s="60">
        <f>D14+F14+J14+T14+V14+R14</f>
        <v>0.31686383793246931</v>
      </c>
      <c r="C3" s="68" t="s">
        <v>85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8" t="s">
        <v>8</v>
      </c>
      <c r="J3" s="68" t="s">
        <v>9</v>
      </c>
      <c r="K3" s="68" t="s">
        <v>10</v>
      </c>
      <c r="L3" s="68" t="s">
        <v>11</v>
      </c>
      <c r="M3" s="68" t="s">
        <v>12</v>
      </c>
      <c r="N3" s="68" t="s">
        <v>13</v>
      </c>
      <c r="O3" s="68" t="s">
        <v>14</v>
      </c>
      <c r="P3" s="68" t="s">
        <v>15</v>
      </c>
      <c r="Q3" s="68" t="s">
        <v>16</v>
      </c>
      <c r="R3" s="68" t="s">
        <v>17</v>
      </c>
      <c r="S3" s="68" t="s">
        <v>18</v>
      </c>
      <c r="T3" s="68" t="s">
        <v>19</v>
      </c>
      <c r="U3" s="68" t="s">
        <v>20</v>
      </c>
      <c r="V3" s="68" t="s">
        <v>21</v>
      </c>
      <c r="W3" s="68" t="s">
        <v>22</v>
      </c>
      <c r="X3" s="108"/>
      <c r="Y3" s="109" t="s">
        <v>85</v>
      </c>
      <c r="Z3" s="109">
        <f>D4*$AC$19+E4*$AC$26+F4*$AC$33+G4*$AC$40+H4*$AC$47+I4*$AC$54+J4*$AC$61+K4*$AC$68+L4*$AC$75+M4*$AC$82+N4*$AM$19+O4*$AM$26+P4*$AM$33+Q4*$AM$40+R4*$AM$47+S4*$AM$54+T4*$AM$61+U4*$AM$68+V4*$AM$75+W4*$AM$82</f>
        <v>0.85551213517876568</v>
      </c>
      <c r="AA3" s="26">
        <f>1-A3</f>
        <v>0.64289081778358026</v>
      </c>
      <c r="AB3" s="26">
        <f>A5/AA3*Z5+A7/AA3*Z7+A9/AA3*Z9+A11/AA3*Z11</f>
        <v>0.8536707771854819</v>
      </c>
      <c r="AC3" s="34">
        <f>$AA$14-AB3</f>
        <v>6.5756584714926625E-4</v>
      </c>
      <c r="AD3" s="34">
        <f>A3*(1+参数!M16)^参数!$B$9</f>
        <v>0.36697241226314398</v>
      </c>
      <c r="AE3" s="110">
        <f>AD3/$AD$12</f>
        <v>0.36424300029764017</v>
      </c>
      <c r="AF3" s="26">
        <f>1-AE3</f>
        <v>0.63575699970235977</v>
      </c>
      <c r="AG3" s="26">
        <f>AE5/AF3*Z5+AE7/AF3*Z7+AE9/AF3*Z9+AE11/AF3*Z11</f>
        <v>0.85374814390482323</v>
      </c>
      <c r="AH3" s="26">
        <f>$AB$14-AG3</f>
        <v>-0.85374814390482323</v>
      </c>
      <c r="AI3" s="34"/>
      <c r="AJ3" s="110"/>
      <c r="AN3" s="34"/>
      <c r="AO3" s="110"/>
      <c r="AS3" s="34"/>
      <c r="AT3" s="110"/>
      <c r="AX3" s="34"/>
      <c r="AY3" s="110"/>
      <c r="BC3" s="34"/>
      <c r="BD3" s="110"/>
      <c r="BH3" s="34"/>
      <c r="BI3" s="110"/>
      <c r="BM3" s="34"/>
      <c r="BN3" s="110"/>
      <c r="BR3" s="34"/>
      <c r="BS3" s="110"/>
      <c r="BW3" s="34"/>
      <c r="BX3" s="110"/>
      <c r="CB3" s="34"/>
      <c r="CC3" s="110"/>
      <c r="CG3" s="34"/>
      <c r="CH3" s="110"/>
    </row>
    <row r="4" spans="1:89" x14ac:dyDescent="0.25">
      <c r="B4" s="60"/>
      <c r="C4" s="111"/>
      <c r="D4" s="111">
        <f>D14/$B$3</f>
        <v>0.20253247626288895</v>
      </c>
      <c r="E4" s="111"/>
      <c r="F4" s="111">
        <f>F14/$B$3</f>
        <v>0.15613881072305688</v>
      </c>
      <c r="G4" s="111"/>
      <c r="H4" s="111"/>
      <c r="I4" s="111"/>
      <c r="J4" s="111">
        <f>J14/$B$3</f>
        <v>0.16872840065329162</v>
      </c>
      <c r="K4" s="111"/>
      <c r="L4" s="111"/>
      <c r="M4" s="111"/>
      <c r="N4" s="111"/>
      <c r="O4" s="111"/>
      <c r="P4" s="111"/>
      <c r="Q4" s="111"/>
      <c r="R4" s="111">
        <f>R14/$B$3</f>
        <v>0.12162703807571382</v>
      </c>
      <c r="S4" s="111"/>
      <c r="T4" s="111">
        <f>T14/$B$3</f>
        <v>0.16418602600223153</v>
      </c>
      <c r="U4" s="111"/>
      <c r="V4" s="111">
        <f>V14/$B$3</f>
        <v>0.1867872482828172</v>
      </c>
      <c r="W4" s="111"/>
      <c r="X4" s="60">
        <f>SUM(D4:W4)</f>
        <v>1</v>
      </c>
      <c r="Y4" s="109"/>
      <c r="Z4" s="109"/>
      <c r="AD4" s="34">
        <f>A4*(1+参数!M17)^参数!$B$9</f>
        <v>0</v>
      </c>
      <c r="AE4" s="110"/>
      <c r="AI4" s="34"/>
      <c r="AJ4" s="110"/>
      <c r="AN4" s="34"/>
      <c r="AO4" s="110"/>
      <c r="AS4" s="34"/>
      <c r="AT4" s="110"/>
      <c r="AX4" s="34"/>
      <c r="AY4" s="110"/>
      <c r="BC4" s="34"/>
      <c r="BD4" s="110"/>
      <c r="BH4" s="34"/>
      <c r="BI4" s="110"/>
      <c r="BM4" s="34"/>
      <c r="BN4" s="110"/>
      <c r="BR4" s="34"/>
      <c r="BS4" s="110"/>
      <c r="BW4" s="34"/>
      <c r="BX4" s="110"/>
      <c r="CB4" s="34"/>
      <c r="CC4" s="110"/>
      <c r="CG4" s="34"/>
      <c r="CH4" s="110"/>
    </row>
    <row r="5" spans="1:89" x14ac:dyDescent="0.25">
      <c r="A5" s="26">
        <v>0.35011350350169984</v>
      </c>
      <c r="B5" s="60">
        <f>E14+H14+N14+P14+U14+W14+S14</f>
        <v>0.34344038736061977</v>
      </c>
      <c r="C5" s="68" t="s">
        <v>86</v>
      </c>
      <c r="D5" s="68" t="s">
        <v>3</v>
      </c>
      <c r="E5" s="68" t="s">
        <v>4</v>
      </c>
      <c r="F5" s="68" t="s">
        <v>5</v>
      </c>
      <c r="G5" s="68" t="s">
        <v>6</v>
      </c>
      <c r="H5" s="68" t="s">
        <v>7</v>
      </c>
      <c r="I5" s="68" t="s">
        <v>8</v>
      </c>
      <c r="J5" s="68" t="s">
        <v>9</v>
      </c>
      <c r="K5" s="68" t="s">
        <v>10</v>
      </c>
      <c r="L5" s="68" t="s">
        <v>11</v>
      </c>
      <c r="M5" s="68" t="s">
        <v>12</v>
      </c>
      <c r="N5" s="68" t="s">
        <v>13</v>
      </c>
      <c r="O5" s="68" t="s">
        <v>14</v>
      </c>
      <c r="P5" s="68" t="s">
        <v>15</v>
      </c>
      <c r="Q5" s="68" t="s">
        <v>16</v>
      </c>
      <c r="R5" s="68" t="s">
        <v>17</v>
      </c>
      <c r="S5" s="68" t="s">
        <v>18</v>
      </c>
      <c r="T5" s="68" t="s">
        <v>19</v>
      </c>
      <c r="U5" s="68" t="s">
        <v>20</v>
      </c>
      <c r="V5" s="68" t="s">
        <v>21</v>
      </c>
      <c r="W5" s="68" t="s">
        <v>22</v>
      </c>
      <c r="X5" s="108"/>
      <c r="Y5" s="109" t="s">
        <v>86</v>
      </c>
      <c r="Z5" s="109">
        <f>D6*$AC$19+E6*$AC$26+F6*$AC$33+G6*$AC$40+H6*$AC$47+I6*$AC$54+J6*$AC$61+K6*$AC$68+L6*$AC$75+M6*$AC$82+N6*$AM$19+O6*$AM$26+P6*$AM$33+Q6*$AM$40+R6*$AM$47+S6*$AM$54+T6*$AM$61+U6*$AM$68+V6*$AM$75+W6*$AM$82</f>
        <v>0.86250315756632046</v>
      </c>
      <c r="AA5" s="26">
        <f t="shared" ref="AA5:AA11" si="0">1-A5</f>
        <v>0.64988649649830021</v>
      </c>
      <c r="AB5" s="26">
        <f>A3/AA5*Z3+A7/AA5*Z7+A9/AA5*Z9+A11/AA5*Z11</f>
        <v>0.84992432329643375</v>
      </c>
      <c r="AC5" s="34">
        <f>$AA$14-AB5</f>
        <v>4.4040197361974176E-3</v>
      </c>
      <c r="AD5" s="34">
        <f>A5*(1+参数!M18)^参数!$B$9</f>
        <v>0.35000815453124706</v>
      </c>
      <c r="AE5" s="110">
        <f t="shared" ref="AE5:AE11" si="1">AD5/$AD$12</f>
        <v>0.34740491675893059</v>
      </c>
      <c r="AF5" s="26">
        <f t="shared" ref="AF5:AF11" si="2">1-AE5</f>
        <v>0.65259508324106941</v>
      </c>
      <c r="AG5" s="26">
        <f>AE7/AF5*Z7+AE9/AF5*Z9+AE11/AF5*Z11+AE3/AF5*Z3</f>
        <v>0.85007203082983396</v>
      </c>
      <c r="AH5" s="26">
        <f t="shared" ref="AH5:AH11" si="3">$AB$14-AG5</f>
        <v>-0.85007203082983396</v>
      </c>
      <c r="AI5" s="34"/>
      <c r="AJ5" s="110"/>
      <c r="AN5" s="34"/>
      <c r="AO5" s="110"/>
      <c r="AS5" s="34"/>
      <c r="AT5" s="110"/>
      <c r="AX5" s="34"/>
      <c r="AY5" s="110"/>
      <c r="BC5" s="34"/>
      <c r="BD5" s="110"/>
      <c r="BH5" s="34"/>
      <c r="BI5" s="110"/>
      <c r="BM5" s="34"/>
      <c r="BN5" s="110"/>
      <c r="BR5" s="34"/>
      <c r="BS5" s="110"/>
      <c r="BW5" s="34"/>
      <c r="BX5" s="110"/>
      <c r="CB5" s="34"/>
      <c r="CC5" s="110"/>
      <c r="CG5" s="34"/>
      <c r="CH5" s="110"/>
    </row>
    <row r="6" spans="1:89" x14ac:dyDescent="0.25">
      <c r="B6" s="60"/>
      <c r="C6" s="111"/>
      <c r="D6" s="111"/>
      <c r="E6" s="111">
        <f>E14/$B$5</f>
        <v>0.19687332504652208</v>
      </c>
      <c r="F6" s="111"/>
      <c r="G6" s="111"/>
      <c r="H6" s="111">
        <f>H14/$B$5</f>
        <v>0.12736729531325938</v>
      </c>
      <c r="I6" s="111"/>
      <c r="J6" s="111"/>
      <c r="K6" s="111"/>
      <c r="L6" s="111"/>
      <c r="M6" s="111"/>
      <c r="N6" s="111">
        <f>N14/$B$5</f>
        <v>0.13359082039223177</v>
      </c>
      <c r="O6" s="111"/>
      <c r="P6" s="111">
        <f>P14/$B$5</f>
        <v>0.10100231185217463</v>
      </c>
      <c r="Q6" s="111"/>
      <c r="R6" s="111"/>
      <c r="S6" s="111">
        <f>S14/$B$5</f>
        <v>0.18890073936112228</v>
      </c>
      <c r="T6" s="111"/>
      <c r="U6" s="111">
        <f>U14/$B$5</f>
        <v>0.11941179558817688</v>
      </c>
      <c r="V6" s="111"/>
      <c r="W6" s="111">
        <f>W14/$B$5</f>
        <v>0.13285371244651287</v>
      </c>
      <c r="X6" s="60">
        <f>SUM(D6:W6)</f>
        <v>0.99999999999999989</v>
      </c>
      <c r="Y6" s="109"/>
      <c r="Z6" s="109"/>
      <c r="AD6" s="34">
        <f>A6*(1+参数!M19)^参数!$B$9</f>
        <v>0</v>
      </c>
      <c r="AE6" s="110"/>
      <c r="AI6" s="34"/>
      <c r="AJ6" s="110"/>
      <c r="AN6" s="34"/>
      <c r="AO6" s="110"/>
      <c r="AS6" s="34"/>
      <c r="AT6" s="110"/>
      <c r="AX6" s="34"/>
      <c r="AY6" s="110"/>
      <c r="BC6" s="34"/>
      <c r="BD6" s="110"/>
      <c r="BH6" s="34"/>
      <c r="BI6" s="110"/>
      <c r="BM6" s="34"/>
      <c r="BN6" s="110"/>
      <c r="BR6" s="34"/>
      <c r="BS6" s="110"/>
      <c r="BW6" s="34"/>
      <c r="BX6" s="110"/>
      <c r="CB6" s="34"/>
      <c r="CC6" s="110"/>
      <c r="CG6" s="34"/>
      <c r="CH6" s="110"/>
    </row>
    <row r="7" spans="1:89" x14ac:dyDescent="0.25">
      <c r="A7" s="26">
        <v>0.17337427840225414</v>
      </c>
      <c r="B7" s="60">
        <f>G14+I14+L14+Q14</f>
        <v>0.19598828903241045</v>
      </c>
      <c r="C7" s="68" t="s">
        <v>87</v>
      </c>
      <c r="D7" s="68" t="s">
        <v>3</v>
      </c>
      <c r="E7" s="68" t="s">
        <v>4</v>
      </c>
      <c r="F7" s="68" t="s">
        <v>5</v>
      </c>
      <c r="G7" s="68" t="s">
        <v>6</v>
      </c>
      <c r="H7" s="68" t="s">
        <v>7</v>
      </c>
      <c r="I7" s="68" t="s">
        <v>8</v>
      </c>
      <c r="J7" s="68" t="s">
        <v>9</v>
      </c>
      <c r="K7" s="68" t="s">
        <v>10</v>
      </c>
      <c r="L7" s="68" t="s">
        <v>11</v>
      </c>
      <c r="M7" s="68" t="s">
        <v>12</v>
      </c>
      <c r="N7" s="68" t="s">
        <v>13</v>
      </c>
      <c r="O7" s="68" t="s">
        <v>14</v>
      </c>
      <c r="P7" s="68" t="s">
        <v>15</v>
      </c>
      <c r="Q7" s="68" t="s">
        <v>16</v>
      </c>
      <c r="R7" s="68" t="s">
        <v>17</v>
      </c>
      <c r="S7" s="68" t="s">
        <v>18</v>
      </c>
      <c r="T7" s="68" t="s">
        <v>19</v>
      </c>
      <c r="U7" s="68" t="s">
        <v>20</v>
      </c>
      <c r="V7" s="68" t="s">
        <v>21</v>
      </c>
      <c r="W7" s="68" t="s">
        <v>22</v>
      </c>
      <c r="X7" s="108"/>
      <c r="Y7" s="109" t="s">
        <v>87</v>
      </c>
      <c r="Z7" s="109">
        <f>D8*$AC$19+E8*$AC$26+F8*$AC$33+G8*$AC$40+H8*$AC$47+I8*$AC$54+J8*$AC$61+K8*$AC$68+L8*$AC$75+M8*$AC$82+N8*$AM$19+O8*$AM$26+P8*$AM$33+Q8*$AM$40+R8*$AM$47+S8*$AM$54+T8*$AM$61+U8*$AM$68+V8*$AM$75+W8*$AM$82</f>
        <v>0.849797005426009</v>
      </c>
      <c r="AA7" s="26">
        <f t="shared" si="0"/>
        <v>0.82662572159774583</v>
      </c>
      <c r="AB7" s="26">
        <f>A3/AA7*Z3+A5/AA7*Z5+A9/AA7*Z9+A11/AA7*Z11</f>
        <v>0.85527873371999885</v>
      </c>
      <c r="AC7" s="34">
        <f>$AA$14-AB7</f>
        <v>-9.5039068736768595E-4</v>
      </c>
      <c r="AD7" s="34">
        <f>A7*(1+参数!M20)^参数!$B$9</f>
        <v>0.17365331008957222</v>
      </c>
      <c r="AE7" s="110">
        <f t="shared" si="1"/>
        <v>0.17236173773544125</v>
      </c>
      <c r="AF7" s="26">
        <f t="shared" si="2"/>
        <v>0.82763826226455872</v>
      </c>
      <c r="AG7" s="26">
        <f>AE9/AF7*Z9+AE11/AF7*Z11+AE3/AF7*Z3+AE5/AF7*Z5</f>
        <v>0.85534732875248831</v>
      </c>
      <c r="AH7" s="26">
        <f t="shared" si="3"/>
        <v>-0.85534732875248831</v>
      </c>
      <c r="AI7" s="34"/>
      <c r="AJ7" s="110"/>
      <c r="AN7" s="34"/>
      <c r="AO7" s="110"/>
      <c r="AS7" s="34"/>
      <c r="AT7" s="110"/>
      <c r="AX7" s="34"/>
      <c r="AY7" s="110"/>
      <c r="BC7" s="34"/>
      <c r="BD7" s="110"/>
      <c r="BH7" s="34"/>
      <c r="BI7" s="110"/>
      <c r="BM7" s="34"/>
      <c r="BN7" s="110"/>
      <c r="BR7" s="34"/>
      <c r="BS7" s="110"/>
      <c r="BW7" s="34"/>
      <c r="BX7" s="110"/>
      <c r="CB7" s="34"/>
      <c r="CC7" s="110"/>
      <c r="CG7" s="34"/>
      <c r="CH7" s="110"/>
    </row>
    <row r="8" spans="1:89" x14ac:dyDescent="0.25">
      <c r="B8" s="60"/>
      <c r="C8" s="111"/>
      <c r="D8" s="111"/>
      <c r="E8" s="111"/>
      <c r="F8" s="111"/>
      <c r="G8" s="111">
        <f>G14/$B$7</f>
        <v>0.26545605356824548</v>
      </c>
      <c r="H8" s="111"/>
      <c r="I8" s="111">
        <f>I14/$B$7</f>
        <v>0.30156380794925652</v>
      </c>
      <c r="J8" s="111"/>
      <c r="K8" s="111"/>
      <c r="L8" s="111">
        <f>L14/$B$7</f>
        <v>0.20485173535581913</v>
      </c>
      <c r="M8" s="111"/>
      <c r="N8" s="111"/>
      <c r="O8" s="111"/>
      <c r="P8" s="111"/>
      <c r="Q8" s="111">
        <f>Q14/$B$7</f>
        <v>0.2281284031266789</v>
      </c>
      <c r="R8" s="111"/>
      <c r="S8" s="111"/>
      <c r="T8" s="111"/>
      <c r="U8" s="111"/>
      <c r="V8" s="111"/>
      <c r="W8" s="111"/>
      <c r="X8" s="60">
        <f>SUM(D8:W8)</f>
        <v>1</v>
      </c>
      <c r="Y8" s="109"/>
      <c r="Z8" s="109"/>
      <c r="AD8" s="34">
        <f>A8*(1+参数!M21)^参数!$B$9</f>
        <v>0</v>
      </c>
      <c r="AE8" s="110"/>
      <c r="AI8" s="34"/>
      <c r="AJ8" s="110"/>
      <c r="AN8" s="34"/>
      <c r="AO8" s="110"/>
      <c r="AS8" s="34"/>
      <c r="AT8" s="110"/>
      <c r="AX8" s="34"/>
      <c r="AY8" s="110"/>
      <c r="BC8" s="34"/>
      <c r="BD8" s="110"/>
      <c r="BH8" s="34"/>
      <c r="BI8" s="110"/>
      <c r="BM8" s="34"/>
      <c r="BN8" s="110"/>
      <c r="BR8" s="34"/>
      <c r="BS8" s="110"/>
      <c r="BW8" s="34"/>
      <c r="BX8" s="110"/>
      <c r="CB8" s="34"/>
      <c r="CC8" s="110"/>
      <c r="CG8" s="34"/>
      <c r="CH8" s="110"/>
    </row>
    <row r="9" spans="1:89" x14ac:dyDescent="0.25">
      <c r="A9" s="26">
        <v>0.1194030358796262</v>
      </c>
      <c r="B9" s="60">
        <f>K14+M14+O14</f>
        <v>0.14370748567450031</v>
      </c>
      <c r="C9" s="112" t="s">
        <v>88</v>
      </c>
      <c r="D9" s="68" t="s">
        <v>3</v>
      </c>
      <c r="E9" s="68" t="s">
        <v>4</v>
      </c>
      <c r="F9" s="68" t="s">
        <v>5</v>
      </c>
      <c r="G9" s="68" t="s">
        <v>6</v>
      </c>
      <c r="H9" s="68" t="s">
        <v>7</v>
      </c>
      <c r="I9" s="68" t="s">
        <v>8</v>
      </c>
      <c r="J9" s="68" t="s">
        <v>9</v>
      </c>
      <c r="K9" s="68" t="s">
        <v>10</v>
      </c>
      <c r="L9" s="68" t="s">
        <v>11</v>
      </c>
      <c r="M9" s="68" t="s">
        <v>12</v>
      </c>
      <c r="N9" s="68" t="s">
        <v>13</v>
      </c>
      <c r="O9" s="68" t="s">
        <v>14</v>
      </c>
      <c r="P9" s="68" t="s">
        <v>15</v>
      </c>
      <c r="Q9" s="68" t="s">
        <v>16</v>
      </c>
      <c r="R9" s="68" t="s">
        <v>17</v>
      </c>
      <c r="S9" s="68" t="s">
        <v>18</v>
      </c>
      <c r="T9" s="68" t="s">
        <v>19</v>
      </c>
      <c r="U9" s="68" t="s">
        <v>20</v>
      </c>
      <c r="V9" s="68" t="s">
        <v>21</v>
      </c>
      <c r="W9" s="68" t="s">
        <v>22</v>
      </c>
      <c r="X9" s="108"/>
      <c r="Y9" s="109" t="s">
        <v>88</v>
      </c>
      <c r="Z9" s="109">
        <f>D10*$AC$19+E10*$AC$26+F10*$AC$33+G10*$AC$40+H10*$AC$47+I10*$AC$54+J10*$AC$61+K10*$AC$68+L10*$AC$75+M10*$AC$82+N10*$AM$19+O10*$AM$26+P10*$AM$33+Q10*$AM$40+R10*$AM$47+S10*$AM$54+T10*$AM$61+U10*$AM$68+V10*$AM$75+W10*$AM$82</f>
        <v>0.83339722854353793</v>
      </c>
      <c r="AA9" s="26">
        <f t="shared" si="0"/>
        <v>0.8805969641203738</v>
      </c>
      <c r="AB9" s="26">
        <f>A3/AA9*Z3+A5/AA9*Z5+A7/AA9*Z7+A11/AA9*Z11</f>
        <v>0.85716646162282883</v>
      </c>
      <c r="AC9" s="34">
        <f>$AA$14-AB9</f>
        <v>-2.8381185901976691E-3</v>
      </c>
      <c r="AD9" s="34">
        <f>A9*(1+参数!M22)^参数!$B$9</f>
        <v>0.11685950518040997</v>
      </c>
      <c r="AE9" s="110">
        <f t="shared" si="1"/>
        <v>0.11599034520798797</v>
      </c>
      <c r="AF9" s="26">
        <f t="shared" si="2"/>
        <v>0.88400965479201199</v>
      </c>
      <c r="AG9" s="26">
        <f>AE11/AF9*Z11+AE3/AF9*Z3+AE5/AF9*Z5+AE7/AF9*Z7</f>
        <v>0.85714520088931967</v>
      </c>
      <c r="AH9" s="26">
        <f t="shared" si="3"/>
        <v>-0.85714520088931967</v>
      </c>
      <c r="AI9" s="34"/>
      <c r="AJ9" s="110"/>
      <c r="AN9" s="34"/>
      <c r="AO9" s="110"/>
      <c r="AS9" s="34"/>
      <c r="AT9" s="110"/>
      <c r="AX9" s="34"/>
      <c r="AY9" s="110"/>
      <c r="BC9" s="34"/>
      <c r="BD9" s="110"/>
      <c r="BH9" s="34"/>
      <c r="BI9" s="110"/>
      <c r="BM9" s="34"/>
      <c r="BN9" s="110"/>
      <c r="BR9" s="34"/>
      <c r="BS9" s="110"/>
      <c r="BW9" s="34"/>
      <c r="BX9" s="110"/>
      <c r="CB9" s="34"/>
      <c r="CC9" s="110"/>
      <c r="CG9" s="34"/>
      <c r="CH9" s="110"/>
    </row>
    <row r="10" spans="1:89" x14ac:dyDescent="0.25">
      <c r="B10" s="60"/>
      <c r="C10" s="60"/>
      <c r="D10" s="60"/>
      <c r="E10" s="60"/>
      <c r="F10" s="60"/>
      <c r="G10" s="60"/>
      <c r="H10" s="60"/>
      <c r="I10" s="60"/>
      <c r="J10" s="60"/>
      <c r="K10" s="60">
        <f>K14/$B$9</f>
        <v>0.42155483641880015</v>
      </c>
      <c r="L10" s="60"/>
      <c r="M10" s="60">
        <f>M14/$B$9</f>
        <v>0.30067254527483933</v>
      </c>
      <c r="N10" s="60"/>
      <c r="O10" s="60">
        <f>O14/$B$9</f>
        <v>0.27777261830636057</v>
      </c>
      <c r="P10" s="60"/>
      <c r="Q10" s="60"/>
      <c r="R10" s="60"/>
      <c r="S10" s="60"/>
      <c r="T10" s="60"/>
      <c r="U10" s="60"/>
      <c r="V10" s="60"/>
      <c r="W10" s="60"/>
      <c r="X10" s="60">
        <f>SUM(D10:W10)</f>
        <v>1</v>
      </c>
      <c r="Y10" s="109"/>
      <c r="Z10" s="109"/>
      <c r="AD10" s="34">
        <f>A10*(1+参数!M23)^参数!$B$9</f>
        <v>0</v>
      </c>
      <c r="AE10" s="110"/>
      <c r="AI10" s="34"/>
      <c r="AJ10" s="110"/>
      <c r="AN10" s="34"/>
      <c r="AO10" s="110"/>
      <c r="AS10" s="34"/>
      <c r="AT10" s="110"/>
      <c r="AX10" s="34"/>
      <c r="AY10" s="110"/>
      <c r="BC10" s="34"/>
      <c r="BD10" s="110"/>
      <c r="BH10" s="34"/>
      <c r="BI10" s="110"/>
      <c r="BM10" s="34"/>
      <c r="BN10" s="110"/>
      <c r="BR10" s="34"/>
      <c r="BS10" s="110"/>
      <c r="BW10" s="34"/>
      <c r="BX10" s="110"/>
      <c r="CB10" s="34"/>
      <c r="CC10" s="110"/>
      <c r="CG10" s="34"/>
      <c r="CH10" s="110"/>
    </row>
    <row r="11" spans="1:89" x14ac:dyDescent="0.25">
      <c r="A11" s="26">
        <v>0</v>
      </c>
      <c r="B11" s="60">
        <v>0</v>
      </c>
      <c r="C11" s="112" t="s">
        <v>112</v>
      </c>
      <c r="D11" s="68" t="s">
        <v>3</v>
      </c>
      <c r="E11" s="68" t="s">
        <v>4</v>
      </c>
      <c r="F11" s="68" t="s">
        <v>5</v>
      </c>
      <c r="G11" s="68" t="s">
        <v>6</v>
      </c>
      <c r="H11" s="68" t="s">
        <v>7</v>
      </c>
      <c r="I11" s="68" t="s">
        <v>8</v>
      </c>
      <c r="J11" s="68" t="s">
        <v>9</v>
      </c>
      <c r="K11" s="68" t="s">
        <v>10</v>
      </c>
      <c r="L11" s="68" t="s">
        <v>11</v>
      </c>
      <c r="M11" s="68" t="s">
        <v>12</v>
      </c>
      <c r="N11" s="68" t="s">
        <v>13</v>
      </c>
      <c r="O11" s="68" t="s">
        <v>14</v>
      </c>
      <c r="P11" s="68" t="s">
        <v>15</v>
      </c>
      <c r="Q11" s="68" t="s">
        <v>16</v>
      </c>
      <c r="R11" s="68" t="s">
        <v>17</v>
      </c>
      <c r="S11" s="68" t="s">
        <v>18</v>
      </c>
      <c r="T11" s="68" t="s">
        <v>19</v>
      </c>
      <c r="U11" s="68" t="s">
        <v>20</v>
      </c>
      <c r="V11" s="68" t="s">
        <v>21</v>
      </c>
      <c r="W11" s="68" t="s">
        <v>22</v>
      </c>
      <c r="X11" s="108"/>
      <c r="Y11" s="109" t="s">
        <v>112</v>
      </c>
      <c r="Z11" s="109">
        <f>D12*$AC$19+E12*$AC$26+F12*$AC$33+G12*$AC$40+H12*$AC$47+I12*$AC$54+J12*$AC$61+K12*$AC$68+L12*$AC$75+M12*$AC$82+N12*$AM$19+O12*$AM$26+P12*$AM$33+Q12*$AM$40+R12*$AM$47+S12*$AM$54+T12*$AM$61+U12*$AM$68+V12*$AM$75+W12*$AM$82</f>
        <v>0</v>
      </c>
      <c r="AA11" s="26">
        <f t="shared" si="0"/>
        <v>1</v>
      </c>
      <c r="AB11" s="26">
        <f>A5/AA11*Z5+A7/AA11*Z7+A9/AA11*Z9+A3/AA11*Z3</f>
        <v>0.85432834303263117</v>
      </c>
      <c r="AC11" s="34">
        <f>$AA$14-AB11</f>
        <v>0</v>
      </c>
      <c r="AD11" s="34">
        <f>A11*(1+参数!M24)^参数!$B$9</f>
        <v>0</v>
      </c>
      <c r="AE11" s="110">
        <f t="shared" si="1"/>
        <v>0</v>
      </c>
      <c r="AF11" s="26">
        <f t="shared" si="2"/>
        <v>1</v>
      </c>
      <c r="AG11" s="26">
        <f>AE3/AF11*Z3+AE5/AF11*Z5+AE7/AF11*Z7+AE9/AF11*Z9</f>
        <v>0.85439066537894282</v>
      </c>
      <c r="AH11" s="26">
        <f t="shared" si="3"/>
        <v>-0.85439066537894282</v>
      </c>
      <c r="AI11" s="34"/>
      <c r="AJ11" s="110"/>
      <c r="AN11" s="34"/>
      <c r="AO11" s="110"/>
      <c r="AS11" s="34"/>
      <c r="AT11" s="110"/>
      <c r="AX11" s="34"/>
      <c r="AY11" s="110"/>
      <c r="BC11" s="34"/>
      <c r="BD11" s="110"/>
      <c r="BH11" s="34"/>
      <c r="BI11" s="110"/>
      <c r="BM11" s="34"/>
      <c r="BN11" s="110"/>
      <c r="BR11" s="34"/>
      <c r="BS11" s="110"/>
      <c r="BW11" s="34"/>
      <c r="BX11" s="110"/>
      <c r="CB11" s="34"/>
      <c r="CC11" s="110"/>
      <c r="CG11" s="34"/>
      <c r="CH11" s="110"/>
    </row>
    <row r="12" spans="1:89" x14ac:dyDescent="0.25"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109"/>
      <c r="Z12" s="109"/>
      <c r="AD12" s="34">
        <f>AD3+AD5+AD7+AD9+AD11</f>
        <v>1.0074933820643732</v>
      </c>
      <c r="AE12" s="34">
        <f>AE3+AE5+AE7+AE9+AE11</f>
        <v>1</v>
      </c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</row>
    <row r="13" spans="1:89" x14ac:dyDescent="0.25">
      <c r="S13" s="26"/>
      <c r="AC13" s="26"/>
      <c r="AD13" s="26"/>
    </row>
    <row r="14" spans="1:89" x14ac:dyDescent="0.25">
      <c r="C14" s="61" t="s">
        <v>84</v>
      </c>
      <c r="D14" s="61">
        <f>算例!AG196</f>
        <v>6.4175217734625728E-2</v>
      </c>
      <c r="E14" s="61">
        <f>算例!AH196</f>
        <v>6.7614251014950749E-2</v>
      </c>
      <c r="F14" s="61">
        <f>算例!AI196</f>
        <v>4.9474742815919195E-2</v>
      </c>
      <c r="G14" s="61">
        <f>算例!AJ196</f>
        <v>5.2026277752136321E-2</v>
      </c>
      <c r="H14" s="61">
        <f>算例!AK196</f>
        <v>4.3743073239460251E-2</v>
      </c>
      <c r="I14" s="61">
        <f>算例!AL196</f>
        <v>5.9102974754073202E-2</v>
      </c>
      <c r="J14" s="61">
        <f>算例!AM196</f>
        <v>5.3463928599209343E-2</v>
      </c>
      <c r="K14" s="61">
        <f>算例!AN196</f>
        <v>6.0580585615671048E-2</v>
      </c>
      <c r="L14" s="61">
        <f>算例!AO196</f>
        <v>4.0148541117707132E-2</v>
      </c>
      <c r="M14" s="61">
        <f>算例!AP196</f>
        <v>4.3208895492799521E-2</v>
      </c>
      <c r="N14" s="61">
        <f>算例!AQ196</f>
        <v>4.5880483103331059E-2</v>
      </c>
      <c r="O14" s="61">
        <f>算例!AR196</f>
        <v>3.9918004566029758E-2</v>
      </c>
      <c r="P14" s="61">
        <f>算例!AS196</f>
        <v>3.4688273106828975E-2</v>
      </c>
      <c r="Q14" s="61">
        <f>算例!AT196</f>
        <v>4.471049540849379E-2</v>
      </c>
      <c r="R14" s="61">
        <f>算例!AU196</f>
        <v>3.8539210081029257E-2</v>
      </c>
      <c r="S14" s="61">
        <f>算例!AV196</f>
        <v>6.4876143098891309E-2</v>
      </c>
      <c r="T14" s="61">
        <f>算例!AW196</f>
        <v>5.2024614333947283E-2</v>
      </c>
      <c r="U14" s="61">
        <f>算例!AX196</f>
        <v>4.1010833332230615E-2</v>
      </c>
      <c r="V14" s="61">
        <f>算例!AY196</f>
        <v>5.9186124367738492E-2</v>
      </c>
      <c r="W14" s="61">
        <f>算例!AZ196</f>
        <v>4.5627330464926771E-2</v>
      </c>
      <c r="X14" s="26">
        <f>SUM(D14:W14)</f>
        <v>0.99999999999999978</v>
      </c>
      <c r="Y14" s="168" t="s">
        <v>117</v>
      </c>
      <c r="Z14" s="168"/>
      <c r="AA14" s="34">
        <f>Z3*A3+Z5*A5+Z7*A7+Z9*A9+Z11*A11</f>
        <v>0.85432834303263117</v>
      </c>
      <c r="AE14" s="34"/>
    </row>
    <row r="15" spans="1:89" x14ac:dyDescent="0.25">
      <c r="D15" s="75" t="s">
        <v>3</v>
      </c>
      <c r="E15" s="75" t="s">
        <v>4</v>
      </c>
      <c r="F15" s="75" t="s">
        <v>5</v>
      </c>
      <c r="G15" s="75" t="s">
        <v>6</v>
      </c>
      <c r="H15" s="75" t="s">
        <v>7</v>
      </c>
      <c r="I15" s="75" t="s">
        <v>8</v>
      </c>
      <c r="J15" s="75" t="s">
        <v>9</v>
      </c>
      <c r="K15" s="75" t="s">
        <v>10</v>
      </c>
      <c r="L15" s="75" t="s">
        <v>11</v>
      </c>
      <c r="M15" s="75" t="s">
        <v>12</v>
      </c>
      <c r="N15" s="75" t="s">
        <v>13</v>
      </c>
      <c r="O15" s="75" t="s">
        <v>14</v>
      </c>
      <c r="P15" s="75" t="s">
        <v>15</v>
      </c>
      <c r="Q15" s="75" t="s">
        <v>16</v>
      </c>
      <c r="R15" s="75" t="s">
        <v>17</v>
      </c>
      <c r="S15" s="75" t="s">
        <v>18</v>
      </c>
      <c r="T15" s="75" t="s">
        <v>19</v>
      </c>
      <c r="U15" s="75" t="s">
        <v>20</v>
      </c>
      <c r="V15" s="75" t="s">
        <v>21</v>
      </c>
      <c r="W15" s="75" t="s">
        <v>22</v>
      </c>
    </row>
    <row r="17" spans="2:39" x14ac:dyDescent="0.25">
      <c r="S17" s="26"/>
    </row>
    <row r="18" spans="2:39" x14ac:dyDescent="0.25">
      <c r="B18" s="167" t="s">
        <v>114</v>
      </c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U18" s="168" t="s">
        <v>115</v>
      </c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</row>
    <row r="19" spans="2:39" x14ac:dyDescent="0.25">
      <c r="B19" s="113" t="s">
        <v>3</v>
      </c>
      <c r="C19" s="113" t="s">
        <v>34</v>
      </c>
      <c r="D19" s="113" t="s">
        <v>35</v>
      </c>
      <c r="E19" s="113" t="s">
        <v>36</v>
      </c>
      <c r="F19" s="113" t="s">
        <v>37</v>
      </c>
      <c r="G19" s="113" t="s">
        <v>52</v>
      </c>
      <c r="H19" s="113" t="s">
        <v>53</v>
      </c>
      <c r="I19" s="113" t="s">
        <v>54</v>
      </c>
      <c r="K19" s="113" t="s">
        <v>75</v>
      </c>
      <c r="L19" s="113" t="s">
        <v>34</v>
      </c>
      <c r="M19" s="113" t="s">
        <v>35</v>
      </c>
      <c r="N19" s="113" t="s">
        <v>36</v>
      </c>
      <c r="O19" s="113" t="s">
        <v>37</v>
      </c>
      <c r="P19" s="113" t="s">
        <v>52</v>
      </c>
      <c r="Q19" s="113" t="s">
        <v>53</v>
      </c>
      <c r="R19" s="113" t="s">
        <v>54</v>
      </c>
      <c r="U19" s="113" t="s">
        <v>3</v>
      </c>
      <c r="V19" s="113" t="s">
        <v>34</v>
      </c>
      <c r="W19" s="113" t="s">
        <v>35</v>
      </c>
      <c r="X19" s="113" t="s">
        <v>36</v>
      </c>
      <c r="Y19" s="113" t="s">
        <v>37</v>
      </c>
      <c r="Z19" s="113" t="s">
        <v>52</v>
      </c>
      <c r="AA19" s="113" t="s">
        <v>53</v>
      </c>
      <c r="AB19" s="113" t="s">
        <v>54</v>
      </c>
      <c r="AC19" s="34">
        <f>SUM(AC20:AC24)/算例!$D$117</f>
        <v>0.84891273928558664</v>
      </c>
      <c r="AE19" s="108" t="s">
        <v>75</v>
      </c>
      <c r="AF19" s="113" t="s">
        <v>34</v>
      </c>
      <c r="AG19" s="113" t="s">
        <v>35</v>
      </c>
      <c r="AH19" s="113" t="s">
        <v>36</v>
      </c>
      <c r="AI19" s="113" t="s">
        <v>37</v>
      </c>
      <c r="AJ19" s="113" t="s">
        <v>52</v>
      </c>
      <c r="AK19" s="113" t="s">
        <v>53</v>
      </c>
      <c r="AL19" s="113" t="s">
        <v>54</v>
      </c>
      <c r="AM19" s="34">
        <f>SUM(AM20:AM24)/算例!$D$117</f>
        <v>0.84891273928558664</v>
      </c>
    </row>
    <row r="20" spans="2:39" x14ac:dyDescent="0.25">
      <c r="B20" s="26" t="s">
        <v>38</v>
      </c>
      <c r="C20" s="26">
        <f>'C1'!B3</f>
        <v>0.64288629436564249</v>
      </c>
      <c r="D20" s="26">
        <f>'C2'!B3</f>
        <v>0.59942790204009522</v>
      </c>
      <c r="E20" s="26">
        <f>'C4'!B3</f>
        <v>0.5</v>
      </c>
      <c r="F20" s="26">
        <f>算例!AA3</f>
        <v>0.5</v>
      </c>
      <c r="G20" s="26">
        <f>'C5'!B3</f>
        <v>0</v>
      </c>
      <c r="H20" s="26">
        <f>'C6'!B3</f>
        <v>0</v>
      </c>
      <c r="I20" s="26">
        <f>'C7'!B3</f>
        <v>0</v>
      </c>
      <c r="K20" s="26" t="s">
        <v>38</v>
      </c>
      <c r="L20" s="26">
        <f>'C1'!$B$13</f>
        <v>0.2612908942036814</v>
      </c>
      <c r="M20" s="26">
        <f>'C2'!$B$13</f>
        <v>0.21013188237448641</v>
      </c>
      <c r="N20" s="26">
        <f>'C3'!$B$13</f>
        <v>0.25</v>
      </c>
      <c r="O20" s="26">
        <f>'C4'!$B$13</f>
        <v>0.87177815066963993</v>
      </c>
      <c r="P20" s="26">
        <f>'C5'!$B$13</f>
        <v>0</v>
      </c>
      <c r="Q20" s="26">
        <f>'C6'!$B$13</f>
        <v>0</v>
      </c>
      <c r="R20" s="26">
        <f>'C7'!$B$13</f>
        <v>0</v>
      </c>
      <c r="U20" s="26" t="s">
        <v>38</v>
      </c>
      <c r="V20" s="26">
        <f>1-ABS(C20-L91)</f>
        <v>0.80044320930414936</v>
      </c>
      <c r="W20" s="26">
        <f t="shared" ref="W20:Y24" si="4">1-ABS(D20-M91)</f>
        <v>0.79909044177183164</v>
      </c>
      <c r="X20" s="26">
        <f t="shared" si="4"/>
        <v>0.96308783176243062</v>
      </c>
      <c r="Y20" s="26">
        <f t="shared" si="4"/>
        <v>0.84769579079413937</v>
      </c>
      <c r="AC20" s="34">
        <f>V20*算例!$A$119+W20*算例!$B$119+X20*算例!$C$119+Y20*算例!$D$119+Z20*算例!$E$119+AA20*算例!$F$119+AB20*算例!$G$119</f>
        <v>0.84792169863575462</v>
      </c>
      <c r="AE20" s="26" t="s">
        <v>38</v>
      </c>
      <c r="AF20" s="34">
        <f>1-ABS(C20-L91)</f>
        <v>0.80044320930414936</v>
      </c>
      <c r="AG20" s="34">
        <f t="shared" ref="AG20:AI24" si="5">1-ABS(D20-M91)</f>
        <v>0.79909044177183164</v>
      </c>
      <c r="AH20" s="34">
        <f t="shared" si="5"/>
        <v>0.96308783176243062</v>
      </c>
      <c r="AI20" s="34">
        <f t="shared" si="5"/>
        <v>0.84769579079413937</v>
      </c>
      <c r="AJ20" s="34"/>
      <c r="AM20" s="34">
        <f>AF20*算例!$A$119+AG20*算例!$B$119+AH20*算例!$C$119+AI20*算例!$D$119+AJ20*算例!$E$119+AK20*算例!$F$119+AL20*算例!$G$119</f>
        <v>0.84792169863575462</v>
      </c>
    </row>
    <row r="21" spans="2:39" x14ac:dyDescent="0.25">
      <c r="B21" s="26" t="s">
        <v>39</v>
      </c>
      <c r="C21" s="26">
        <f>'C1'!B26</f>
        <v>0.40682980364583193</v>
      </c>
      <c r="D21" s="26">
        <f>'C2'!B26</f>
        <v>0.52306689040178389</v>
      </c>
      <c r="E21" s="26">
        <f>'C3'!B26</f>
        <v>0.75</v>
      </c>
      <c r="F21" s="26">
        <f>'C4'!B26</f>
        <v>0.87177815066963993</v>
      </c>
      <c r="G21" s="26">
        <f>'C5'!B26</f>
        <v>0</v>
      </c>
      <c r="H21" s="26">
        <f>'C6'!B26</f>
        <v>0</v>
      </c>
      <c r="I21" s="26">
        <f>'C7'!B26</f>
        <v>0</v>
      </c>
      <c r="K21" s="26" t="s">
        <v>39</v>
      </c>
      <c r="L21" s="26">
        <f>'C1'!$B$36</f>
        <v>0.25</v>
      </c>
      <c r="M21" s="26">
        <f>'C2'!$B$36</f>
        <v>0.25</v>
      </c>
      <c r="N21" s="26">
        <f>'C3'!$B$36</f>
        <v>0.25</v>
      </c>
      <c r="O21" s="26">
        <f>'C4'!$B$36</f>
        <v>0.25</v>
      </c>
      <c r="P21" s="26">
        <f>'C5'!$B$36</f>
        <v>0</v>
      </c>
      <c r="Q21" s="26">
        <f>'C6'!$B$36</f>
        <v>0</v>
      </c>
      <c r="R21" s="26">
        <f>'C7'!$B$36</f>
        <v>0</v>
      </c>
      <c r="U21" s="26" t="s">
        <v>39</v>
      </c>
      <c r="V21" s="26">
        <f>1-ABS(C21-L92)</f>
        <v>0.90550893687052669</v>
      </c>
      <c r="W21" s="26">
        <f t="shared" si="4"/>
        <v>0.97528825617528014</v>
      </c>
      <c r="X21" s="26">
        <f t="shared" si="4"/>
        <v>0.76911774144034561</v>
      </c>
      <c r="Y21" s="26">
        <f t="shared" si="4"/>
        <v>0.73565394686062091</v>
      </c>
      <c r="AC21" s="34">
        <f>V21*算例!$A$119+W21*算例!$B$119+X21*算例!$C$119+Y21*算例!$D$119+Z21*算例!$E$119+AA21*算例!$F$119+AB21*算例!$G$119</f>
        <v>0.8598887533724463</v>
      </c>
      <c r="AE21" s="26" t="s">
        <v>39</v>
      </c>
      <c r="AF21" s="34">
        <f>1-ABS(C21-L92)</f>
        <v>0.90550893687052669</v>
      </c>
      <c r="AG21" s="34">
        <f t="shared" si="5"/>
        <v>0.97528825617528014</v>
      </c>
      <c r="AH21" s="34">
        <f t="shared" si="5"/>
        <v>0.76911774144034561</v>
      </c>
      <c r="AI21" s="34">
        <f t="shared" si="5"/>
        <v>0.73565394686062091</v>
      </c>
      <c r="AJ21" s="34"/>
      <c r="AM21" s="34">
        <f>AF21*算例!$A$119+AG21*算例!$B$119+AH21*算例!$C$119+AI21*算例!$D$119+AJ21*算例!$E$119+AK21*算例!$F$119+AL21*算例!$G$119</f>
        <v>0.8598887533724463</v>
      </c>
    </row>
    <row r="22" spans="2:39" x14ac:dyDescent="0.25">
      <c r="B22" s="26" t="s">
        <v>40</v>
      </c>
      <c r="C22" s="26">
        <f>'C1'!B49</f>
        <v>0.5</v>
      </c>
      <c r="D22" s="26">
        <f>'C2'!B49</f>
        <v>0.14491530917288389</v>
      </c>
      <c r="E22" s="26">
        <f>'C3'!B26</f>
        <v>0.75</v>
      </c>
      <c r="F22" s="26">
        <f>'C4'!B26</f>
        <v>0.87177815066963993</v>
      </c>
      <c r="G22" s="26">
        <f>'C5'!B26</f>
        <v>0</v>
      </c>
      <c r="H22" s="26">
        <f>'C6'!B26</f>
        <v>0</v>
      </c>
      <c r="I22" s="26">
        <f>'C7'!B26</f>
        <v>0</v>
      </c>
      <c r="K22" s="26" t="s">
        <v>40</v>
      </c>
      <c r="L22" s="26">
        <f>'C1'!$B$59</f>
        <v>0.25670067120535173</v>
      </c>
      <c r="M22" s="26">
        <f>'C2'!$B$59</f>
        <v>0.63082819932954748</v>
      </c>
      <c r="N22" s="26">
        <f>'C3'!$B$59</f>
        <v>0.19448936652326546</v>
      </c>
      <c r="O22" s="26">
        <f>'C4'!$B$59</f>
        <v>0.57473170739254553</v>
      </c>
      <c r="P22" s="26">
        <f>'C5'!$B$59</f>
        <v>0</v>
      </c>
      <c r="Q22" s="26">
        <f>'C6'!$B$59</f>
        <v>0</v>
      </c>
      <c r="R22" s="26">
        <f>'C7'!$B$59</f>
        <v>0</v>
      </c>
      <c r="U22" s="26" t="s">
        <v>40</v>
      </c>
      <c r="V22" s="26">
        <f>1-ABS(C22-L93)</f>
        <v>0.94601265762099218</v>
      </c>
      <c r="W22" s="26">
        <f t="shared" si="4"/>
        <v>0.717846061413692</v>
      </c>
      <c r="X22" s="26">
        <f t="shared" si="4"/>
        <v>0.87318651334268838</v>
      </c>
      <c r="Y22" s="26">
        <f t="shared" si="4"/>
        <v>0.68604430032037533</v>
      </c>
      <c r="AC22" s="34">
        <f>V22*算例!$A$119+W22*算例!$B$119+X22*算例!$C$119+Y22*算例!$D$119+Z22*算例!$E$119+AA22*算例!$F$119+AB22*算例!$G$119</f>
        <v>0.84317754871486361</v>
      </c>
      <c r="AE22" s="26" t="s">
        <v>40</v>
      </c>
      <c r="AF22" s="34">
        <f>1-ABS(C22-L93)</f>
        <v>0.94601265762099218</v>
      </c>
      <c r="AG22" s="34">
        <f t="shared" si="5"/>
        <v>0.717846061413692</v>
      </c>
      <c r="AH22" s="34">
        <f t="shared" si="5"/>
        <v>0.87318651334268838</v>
      </c>
      <c r="AI22" s="34">
        <f t="shared" si="5"/>
        <v>0.68604430032037533</v>
      </c>
      <c r="AJ22" s="34"/>
      <c r="AM22" s="34">
        <f>AF22*算例!$A$119+AG22*算例!$B$119+AH22*算例!$C$119+AI22*算例!$D$119+AJ22*算例!$E$119+AK22*算例!$F$119+AL22*算例!$G$119</f>
        <v>0.84317754871486361</v>
      </c>
    </row>
    <row r="23" spans="2:39" x14ac:dyDescent="0.25">
      <c r="B23" s="26" t="s">
        <v>72</v>
      </c>
      <c r="C23" s="26">
        <f>'C1'!B72</f>
        <v>0.68418976880101223</v>
      </c>
      <c r="D23" s="26">
        <f>'C2'!B72</f>
        <v>0.28464627854016511</v>
      </c>
      <c r="E23" s="26">
        <f>'C3'!B72</f>
        <v>0.25</v>
      </c>
      <c r="F23" s="26">
        <f>'C4'!B72</f>
        <v>0.73323255215177086</v>
      </c>
      <c r="G23" s="26">
        <f>'C5'!B72</f>
        <v>0</v>
      </c>
      <c r="H23" s="26">
        <f>'C6'!B72</f>
        <v>0</v>
      </c>
      <c r="I23" s="26">
        <f>'C7'!B72</f>
        <v>0</v>
      </c>
      <c r="K23" s="26" t="s">
        <v>72</v>
      </c>
      <c r="L23" s="26">
        <f>'C1'!$B$82</f>
        <v>0.25670067120535173</v>
      </c>
      <c r="M23" s="26">
        <f>'C2'!$B$82</f>
        <v>0.6263050926069671</v>
      </c>
      <c r="N23" s="26">
        <f>'C3'!$B$82</f>
        <v>0.29059271688987998</v>
      </c>
      <c r="O23" s="26">
        <f>'C4'!$B$82</f>
        <v>0.30450287193653897</v>
      </c>
      <c r="P23" s="26">
        <f>'C5'!$B$82</f>
        <v>0</v>
      </c>
      <c r="Q23" s="26">
        <f>'C6'!$B$82</f>
        <v>0</v>
      </c>
      <c r="R23" s="26">
        <f>'C7'!$B$82</f>
        <v>0</v>
      </c>
      <c r="U23" s="26" t="s">
        <v>72</v>
      </c>
      <c r="V23" s="26">
        <f>1-ABS(C23-L94)</f>
        <v>0.84797778440046179</v>
      </c>
      <c r="W23" s="26">
        <f t="shared" si="4"/>
        <v>0.84419688307816731</v>
      </c>
      <c r="X23" s="26">
        <f t="shared" si="4"/>
        <v>0.86622626744476938</v>
      </c>
      <c r="Y23" s="26">
        <f t="shared" si="4"/>
        <v>0.82065086866518722</v>
      </c>
      <c r="AC23" s="34">
        <f>V23*算例!$A$119+W23*算例!$B$119+X23*算例!$C$119+Y23*算例!$D$119+Z23*算例!$E$119+AA23*算例!$F$119+AB23*算例!$G$119</f>
        <v>0.84768468753678861</v>
      </c>
      <c r="AE23" s="26" t="s">
        <v>72</v>
      </c>
      <c r="AF23" s="34">
        <f>1-ABS(C23-L94)</f>
        <v>0.84797778440046179</v>
      </c>
      <c r="AG23" s="34">
        <f t="shared" si="5"/>
        <v>0.84419688307816731</v>
      </c>
      <c r="AH23" s="34">
        <f t="shared" si="5"/>
        <v>0.86622626744476938</v>
      </c>
      <c r="AI23" s="34">
        <f t="shared" si="5"/>
        <v>0.82065086866518722</v>
      </c>
      <c r="AJ23" s="34"/>
      <c r="AM23" s="34">
        <f>AF23*算例!$A$119+AG23*算例!$B$119+AH23*算例!$C$119+AI23*算例!$D$119+AJ23*算例!$E$119+AK23*算例!$F$119+AL23*算例!$G$119</f>
        <v>0.84768468753678861</v>
      </c>
    </row>
    <row r="24" spans="2:39" x14ac:dyDescent="0.25">
      <c r="B24" s="26" t="s">
        <v>73</v>
      </c>
      <c r="C24" s="26">
        <f>'C1'!B95</f>
        <v>0.51691462543827438</v>
      </c>
      <c r="D24" s="26">
        <f>'C2'!B95</f>
        <v>0.625</v>
      </c>
      <c r="E24" s="26">
        <f>'C3'!B95</f>
        <v>0.5</v>
      </c>
      <c r="F24" s="26">
        <f>'C4'!B95</f>
        <v>0.875</v>
      </c>
      <c r="G24" s="26">
        <f>'C5'!B95</f>
        <v>0</v>
      </c>
      <c r="H24" s="26">
        <f>'C6'!B95</f>
        <v>0</v>
      </c>
      <c r="I24" s="26">
        <f>'C7'!B95</f>
        <v>0</v>
      </c>
      <c r="K24" s="26" t="s">
        <v>73</v>
      </c>
      <c r="L24" s="26">
        <f>'C1'!$B$105</f>
        <v>0.56283891088750126</v>
      </c>
      <c r="M24" s="26">
        <f>'C2'!$B$105</f>
        <v>0.40476756160713562</v>
      </c>
      <c r="N24" s="26">
        <f>'C3'!$B$105</f>
        <v>0.10416666666666667</v>
      </c>
      <c r="O24" s="26">
        <f>'C4'!$B$105</f>
        <v>0.4905548755793403</v>
      </c>
      <c r="P24" s="26">
        <f>'C5'!$B$105</f>
        <v>0</v>
      </c>
      <c r="Q24" s="26">
        <f>'C6'!$B$105</f>
        <v>0</v>
      </c>
      <c r="R24" s="26">
        <f>'C7'!$B$105</f>
        <v>0</v>
      </c>
      <c r="U24" s="26" t="s">
        <v>73</v>
      </c>
      <c r="V24" s="26">
        <f>1-ABS(C24-L95)</f>
        <v>0.7779470186543469</v>
      </c>
      <c r="W24" s="26">
        <f t="shared" si="4"/>
        <v>0.88104512212328157</v>
      </c>
      <c r="X24" s="26">
        <f t="shared" si="4"/>
        <v>0.93412741784318643</v>
      </c>
      <c r="Y24" s="26">
        <f t="shared" si="4"/>
        <v>0.83314214547259335</v>
      </c>
      <c r="AC24" s="34">
        <f>V24*算例!$A$119+W24*算例!$B$119+X24*算例!$C$119+Y24*算例!$D$119+Z24*算例!$E$119+AA24*算例!$F$119+AB24*算例!$G$119</f>
        <v>0.84589100816808072</v>
      </c>
      <c r="AE24" s="26" t="s">
        <v>73</v>
      </c>
      <c r="AF24" s="34">
        <f>1-ABS(C24-L95)</f>
        <v>0.7779470186543469</v>
      </c>
      <c r="AG24" s="34">
        <f t="shared" si="5"/>
        <v>0.88104512212328157</v>
      </c>
      <c r="AH24" s="34">
        <f t="shared" si="5"/>
        <v>0.93412741784318643</v>
      </c>
      <c r="AI24" s="34">
        <f t="shared" si="5"/>
        <v>0.83314214547259335</v>
      </c>
      <c r="AJ24" s="34"/>
      <c r="AM24" s="34">
        <f>AF24*算例!$A$119+AG24*算例!$B$119+AH24*算例!$C$119+AI24*算例!$D$119+AJ24*算例!$E$119+AK24*算例!$F$119+AL24*算例!$G$119</f>
        <v>0.84589100816808072</v>
      </c>
    </row>
    <row r="26" spans="2:39" x14ac:dyDescent="0.25">
      <c r="B26" s="113" t="s">
        <v>103</v>
      </c>
      <c r="C26" s="113" t="s">
        <v>34</v>
      </c>
      <c r="D26" s="113" t="s">
        <v>35</v>
      </c>
      <c r="E26" s="113" t="s">
        <v>36</v>
      </c>
      <c r="F26" s="113" t="s">
        <v>37</v>
      </c>
      <c r="G26" s="113" t="s">
        <v>52</v>
      </c>
      <c r="H26" s="113" t="s">
        <v>53</v>
      </c>
      <c r="I26" s="113" t="s">
        <v>54</v>
      </c>
      <c r="K26" s="113" t="s">
        <v>95</v>
      </c>
      <c r="L26" s="113" t="s">
        <v>34</v>
      </c>
      <c r="M26" s="113" t="s">
        <v>35</v>
      </c>
      <c r="N26" s="113" t="s">
        <v>36</v>
      </c>
      <c r="O26" s="113" t="s">
        <v>37</v>
      </c>
      <c r="P26" s="113" t="s">
        <v>52</v>
      </c>
      <c r="Q26" s="113" t="s">
        <v>53</v>
      </c>
      <c r="R26" s="113" t="s">
        <v>54</v>
      </c>
      <c r="U26" s="113" t="s">
        <v>103</v>
      </c>
      <c r="V26" s="113" t="s">
        <v>34</v>
      </c>
      <c r="W26" s="113" t="s">
        <v>35</v>
      </c>
      <c r="X26" s="113" t="s">
        <v>36</v>
      </c>
      <c r="Y26" s="113" t="s">
        <v>37</v>
      </c>
      <c r="Z26" s="113" t="s">
        <v>52</v>
      </c>
      <c r="AA26" s="113" t="s">
        <v>53</v>
      </c>
      <c r="AB26" s="113" t="s">
        <v>54</v>
      </c>
      <c r="AC26" s="34">
        <f>SUM(AC27:AC31)/算例!$D$117</f>
        <v>0.87127813535982401</v>
      </c>
      <c r="AE26" s="108" t="s">
        <v>95</v>
      </c>
      <c r="AF26" s="113" t="s">
        <v>34</v>
      </c>
      <c r="AG26" s="113" t="s">
        <v>35</v>
      </c>
      <c r="AH26" s="113" t="s">
        <v>36</v>
      </c>
      <c r="AI26" s="113" t="s">
        <v>37</v>
      </c>
      <c r="AJ26" s="113" t="s">
        <v>52</v>
      </c>
      <c r="AK26" s="113" t="s">
        <v>53</v>
      </c>
      <c r="AL26" s="113" t="s">
        <v>54</v>
      </c>
      <c r="AM26" s="34">
        <f>SUM(AM27:AM31)/算例!$D$117</f>
        <v>0.84843247122689802</v>
      </c>
    </row>
    <row r="27" spans="2:39" x14ac:dyDescent="0.25">
      <c r="B27" s="26" t="s">
        <v>38</v>
      </c>
      <c r="C27" s="26">
        <f>'C1'!$B$4</f>
        <v>0.20552271568282393</v>
      </c>
      <c r="D27" s="26">
        <f>'C2'!$B$4</f>
        <v>0.41666666666666669</v>
      </c>
      <c r="E27" s="26">
        <f>'C3'!$B$4</f>
        <v>0.71208633104669916</v>
      </c>
      <c r="F27" s="26">
        <f>'C4'!$B$4</f>
        <v>0.625</v>
      </c>
      <c r="G27" s="26">
        <f>'C5'!$B$4</f>
        <v>0</v>
      </c>
      <c r="H27" s="26">
        <f>'C6'!$B$4</f>
        <v>0</v>
      </c>
      <c r="I27" s="26">
        <f>'C7'!$B$4</f>
        <v>0</v>
      </c>
      <c r="K27" s="26" t="s">
        <v>38</v>
      </c>
      <c r="L27" s="26">
        <f>'C1'!$B$14</f>
        <v>0.31661773710712426</v>
      </c>
      <c r="M27" s="26">
        <f>'C2'!$B$14</f>
        <v>0.67660454993581109</v>
      </c>
      <c r="N27" s="26">
        <f>'C3'!$B$14</f>
        <v>0.52306689040178389</v>
      </c>
      <c r="O27" s="26">
        <f>'C4'!$B$14</f>
        <v>0.5</v>
      </c>
      <c r="P27" s="26">
        <f>'C5'!$B$14</f>
        <v>0</v>
      </c>
      <c r="Q27" s="26">
        <f>'C6'!$B$14</f>
        <v>0</v>
      </c>
      <c r="R27" s="26">
        <f>'C7'!$B$14</f>
        <v>0</v>
      </c>
      <c r="U27" s="26" t="s">
        <v>38</v>
      </c>
      <c r="V27" s="26">
        <f>1-ABS(C27-L91)</f>
        <v>0.76219321201303214</v>
      </c>
      <c r="W27" s="26">
        <f t="shared" ref="W27:Y31" si="6">1-ABS(D27-M91)</f>
        <v>0.98185167714526023</v>
      </c>
      <c r="X27" s="26">
        <f t="shared" si="6"/>
        <v>0.82482583719087021</v>
      </c>
      <c r="Y27" s="26">
        <f t="shared" si="6"/>
        <v>0.97269579079413937</v>
      </c>
      <c r="AC27" s="34">
        <f>V27*算例!$A$119+W27*算例!$B$119+X27*算例!$C$119+Y27*算例!$D$119+Z27*算例!$E$119+AA27*算例!$F$119+AB27*算例!$G$119</f>
        <v>0.8533584481511034</v>
      </c>
      <c r="AE27" s="26" t="s">
        <v>38</v>
      </c>
      <c r="AF27" s="34">
        <f>1-ABS(L27-L91)</f>
        <v>0.87328823343733242</v>
      </c>
      <c r="AG27" s="34">
        <f t="shared" ref="AG27:AI31" si="7">1-ABS(M27-M91)</f>
        <v>0.72191379387611576</v>
      </c>
      <c r="AH27" s="34">
        <f t="shared" si="7"/>
        <v>0.98615472216421451</v>
      </c>
      <c r="AI27" s="34">
        <f t="shared" si="7"/>
        <v>0.84769579079413937</v>
      </c>
      <c r="AJ27" s="34"/>
      <c r="AM27" s="34">
        <f>AF27*算例!$A$119+AG27*算例!$B$119+AH27*算例!$C$119+AI27*算例!$D$119+AJ27*算例!$E$119+AK27*算例!$F$119+AL27*算例!$G$119</f>
        <v>0.8673911013103307</v>
      </c>
    </row>
    <row r="28" spans="2:39" x14ac:dyDescent="0.25">
      <c r="B28" s="26" t="s">
        <v>39</v>
      </c>
      <c r="C28" s="26">
        <f>'C1'!$B$27</f>
        <v>0.40682980364583193</v>
      </c>
      <c r="D28" s="26">
        <f>'C2'!$B$27</f>
        <v>0.875</v>
      </c>
      <c r="E28" s="26">
        <f>'C3'!$B$27</f>
        <v>0.52083333333333337</v>
      </c>
      <c r="F28" s="26">
        <f>'C4'!$B$27</f>
        <v>0.87177815066963993</v>
      </c>
      <c r="G28" s="26">
        <f>'C5'!$B$27</f>
        <v>0</v>
      </c>
      <c r="H28" s="26">
        <f>'C6'!$B$27</f>
        <v>0</v>
      </c>
      <c r="I28" s="26">
        <f>'C7'!$B$27</f>
        <v>0</v>
      </c>
      <c r="K28" s="26" t="s">
        <v>39</v>
      </c>
      <c r="L28" s="26">
        <f>'C1'!$B$37</f>
        <v>0.625</v>
      </c>
      <c r="M28" s="26">
        <f>'C2'!$B$37</f>
        <v>0.40682980364583193</v>
      </c>
      <c r="N28" s="26">
        <f>'C3'!$B$37</f>
        <v>0.40476756160713562</v>
      </c>
      <c r="O28" s="26">
        <f>'C4'!$B$37</f>
        <v>0.87177815066963993</v>
      </c>
      <c r="P28" s="26">
        <f>'C5'!$B$37</f>
        <v>0</v>
      </c>
      <c r="Q28" s="26">
        <f>'C6'!$B$37</f>
        <v>0</v>
      </c>
      <c r="R28" s="26">
        <f>'C7'!$B$37</f>
        <v>0</v>
      </c>
      <c r="U28" s="26" t="s">
        <v>39</v>
      </c>
      <c r="V28" s="26">
        <f>1-ABS(C28-L92)</f>
        <v>0.90550893687052669</v>
      </c>
      <c r="W28" s="26">
        <f t="shared" si="6"/>
        <v>0.67277863422650375</v>
      </c>
      <c r="X28" s="26">
        <f t="shared" si="6"/>
        <v>0.99828440810701224</v>
      </c>
      <c r="Y28" s="26">
        <f t="shared" si="6"/>
        <v>0.73565394686062091</v>
      </c>
      <c r="AC28" s="34">
        <f>V28*算例!$A$119+W28*算例!$B$119+X28*算例!$C$119+Y28*算例!$D$119+Z28*算例!$E$119+AA28*算例!$F$119+AB28*算例!$G$119</f>
        <v>0.85667849564935761</v>
      </c>
      <c r="AE28" s="26" t="s">
        <v>39</v>
      </c>
      <c r="AF28" s="34">
        <f>1-ABS(L28-L92)</f>
        <v>0.87632086677530519</v>
      </c>
      <c r="AG28" s="34">
        <f t="shared" si="7"/>
        <v>0.85905116941932813</v>
      </c>
      <c r="AH28" s="34">
        <f t="shared" si="7"/>
        <v>0.88564982016678995</v>
      </c>
      <c r="AI28" s="34">
        <f t="shared" si="7"/>
        <v>0.73565394686062091</v>
      </c>
      <c r="AJ28" s="34"/>
      <c r="AM28" s="34">
        <f>AF28*算例!$A$119+AG28*算例!$B$119+AH28*算例!$C$119+AI28*算例!$D$119+AJ28*算例!$E$119+AK28*算例!$F$119+AL28*算例!$G$119</f>
        <v>0.85409912766477836</v>
      </c>
    </row>
    <row r="29" spans="2:39" x14ac:dyDescent="0.25">
      <c r="B29" s="26" t="s">
        <v>40</v>
      </c>
      <c r="C29" s="26">
        <f>'C1'!$B$50</f>
        <v>0.65087169727742411</v>
      </c>
      <c r="D29" s="26">
        <f>'C2'!$B$50</f>
        <v>0.29913606269075987</v>
      </c>
      <c r="E29" s="26">
        <f>'C3'!$B$50</f>
        <v>0.76332227207667658</v>
      </c>
      <c r="F29" s="26">
        <f>'C4'!$B$50</f>
        <v>0.40682980364583193</v>
      </c>
      <c r="G29" s="26">
        <f>'C5'!$B$50</f>
        <v>0</v>
      </c>
      <c r="H29" s="26">
        <f>'C6'!$B$50</f>
        <v>0</v>
      </c>
      <c r="I29" s="26">
        <f>'C7'!$B$50</f>
        <v>0</v>
      </c>
      <c r="K29" s="26" t="s">
        <v>40</v>
      </c>
      <c r="L29" s="26">
        <f>'C1'!$B$60</f>
        <v>0.91556649736645168</v>
      </c>
      <c r="M29" s="26">
        <f>'C2'!$B$60</f>
        <v>0.72346881719911038</v>
      </c>
      <c r="N29" s="26">
        <f>'C3'!$B$60</f>
        <v>0.75</v>
      </c>
      <c r="O29" s="26">
        <f>'C4'!$B$60</f>
        <v>0.5</v>
      </c>
      <c r="P29" s="26">
        <f>'C5'!$B$60</f>
        <v>0</v>
      </c>
      <c r="Q29" s="26">
        <f>'C6'!$B$60</f>
        <v>0</v>
      </c>
      <c r="R29" s="26">
        <f>'C7'!$B$60</f>
        <v>0</v>
      </c>
      <c r="U29" s="26" t="s">
        <v>40</v>
      </c>
      <c r="V29" s="26">
        <f>1-ABS(C29-L93)</f>
        <v>0.90311564510158371</v>
      </c>
      <c r="W29" s="26">
        <f t="shared" si="6"/>
        <v>0.87206681493156801</v>
      </c>
      <c r="X29" s="26">
        <f t="shared" si="6"/>
        <v>0.8598642412660118</v>
      </c>
      <c r="Y29" s="26">
        <f t="shared" si="6"/>
        <v>0.84900735265581662</v>
      </c>
      <c r="AC29" s="34">
        <f>V29*算例!$A$119+W29*算例!$B$119+X29*算例!$C$119+Y29*算例!$D$119+Z29*算例!$E$119+AA29*算例!$F$119+AB29*算例!$G$119</f>
        <v>0.87797678424182246</v>
      </c>
      <c r="AE29" s="26" t="s">
        <v>40</v>
      </c>
      <c r="AF29" s="34">
        <f>1-ABS(L29-L93)</f>
        <v>0.63842084501255614</v>
      </c>
      <c r="AG29" s="34">
        <f t="shared" si="7"/>
        <v>0.70360043056008148</v>
      </c>
      <c r="AH29" s="34">
        <f t="shared" si="7"/>
        <v>0.87318651334268838</v>
      </c>
      <c r="AI29" s="34">
        <f t="shared" si="7"/>
        <v>0.94217754900998474</v>
      </c>
      <c r="AJ29" s="34"/>
      <c r="AM29" s="34">
        <f>AF29*算例!$A$119+AG29*算例!$B$119+AH29*算例!$C$119+AI29*算例!$D$119+AJ29*算例!$E$119+AK29*算例!$F$119+AL29*算例!$G$119</f>
        <v>0.75571168480420847</v>
      </c>
    </row>
    <row r="30" spans="2:39" x14ac:dyDescent="0.25">
      <c r="B30" s="26" t="s">
        <v>72</v>
      </c>
      <c r="C30" s="26">
        <f>'C1'!$B$73</f>
        <v>0.5</v>
      </c>
      <c r="D30" s="26">
        <f>'C2'!$B$73</f>
        <v>0.87177815066963993</v>
      </c>
      <c r="E30" s="26">
        <f>'C3'!$B$73</f>
        <v>0.52083333333333337</v>
      </c>
      <c r="F30" s="26">
        <f>'C4'!$B$73</f>
        <v>0.625</v>
      </c>
      <c r="G30" s="26">
        <f>'C5'!$B$73</f>
        <v>0</v>
      </c>
      <c r="H30" s="26">
        <f>'C6'!$B$73</f>
        <v>0</v>
      </c>
      <c r="I30" s="26">
        <f>'C7'!$B$73</f>
        <v>0</v>
      </c>
      <c r="K30" s="26" t="s">
        <v>72</v>
      </c>
      <c r="L30" s="26">
        <f>'C1'!$B$83</f>
        <v>0.35780286762248564</v>
      </c>
      <c r="M30" s="26">
        <f>'C2'!$B$83</f>
        <v>0.24164729592141171</v>
      </c>
      <c r="N30" s="26">
        <f>'C3'!$B$83</f>
        <v>0.41666666666666669</v>
      </c>
      <c r="O30" s="26">
        <f>'C4'!$B$83</f>
        <v>0.5</v>
      </c>
      <c r="P30" s="26">
        <f>'C5'!$B$83</f>
        <v>0</v>
      </c>
      <c r="Q30" s="26">
        <f>'C6'!$B$83</f>
        <v>0</v>
      </c>
      <c r="R30" s="26">
        <f>'C7'!$B$83</f>
        <v>0</v>
      </c>
      <c r="U30" s="26" t="s">
        <v>72</v>
      </c>
      <c r="V30" s="26">
        <f>1-ABS(C30-L94)</f>
        <v>0.96783244679852598</v>
      </c>
      <c r="W30" s="26">
        <f t="shared" si="6"/>
        <v>0.56867124479235787</v>
      </c>
      <c r="X30" s="26">
        <f t="shared" si="6"/>
        <v>0.86294039922189725</v>
      </c>
      <c r="Y30" s="26">
        <f t="shared" si="6"/>
        <v>0.92888342081695807</v>
      </c>
      <c r="AC30" s="34">
        <f>V30*算例!$A$119+W30*算例!$B$119+X30*算例!$C$119+Y30*算例!$D$119+Z30*算例!$E$119+AA30*算例!$F$119+AB30*算例!$G$119</f>
        <v>0.85593484060590008</v>
      </c>
      <c r="AE30" s="26" t="s">
        <v>72</v>
      </c>
      <c r="AF30" s="34">
        <f>1-ABS(L30-L94)</f>
        <v>0.82563531442101157</v>
      </c>
      <c r="AG30" s="34">
        <f t="shared" si="7"/>
        <v>0.80119790045941386</v>
      </c>
      <c r="AH30" s="34">
        <f t="shared" si="7"/>
        <v>0.96710706588856388</v>
      </c>
      <c r="AI30" s="34">
        <f t="shared" si="7"/>
        <v>0.94611657918304193</v>
      </c>
      <c r="AJ30" s="34"/>
      <c r="AM30" s="34">
        <f>AF30*算例!$A$119+AG30*算例!$B$119+AH30*算例!$C$119+AI30*算例!$D$119+AJ30*算例!$E$119+AK30*算例!$F$119+AL30*算例!$G$119</f>
        <v>0.87418795920988468</v>
      </c>
    </row>
    <row r="31" spans="2:39" x14ac:dyDescent="0.25">
      <c r="B31" s="26" t="s">
        <v>73</v>
      </c>
      <c r="C31" s="26">
        <f>'C1'!$B$96</f>
        <v>0.75554106391368792</v>
      </c>
      <c r="D31" s="26">
        <f>'C2'!$B$96</f>
        <v>0.625</v>
      </c>
      <c r="E31" s="26">
        <f>'C3'!$B$96</f>
        <v>0.73361260596169564</v>
      </c>
      <c r="F31" s="26">
        <f>'C4'!$B$96</f>
        <v>0.6067919623352922</v>
      </c>
      <c r="G31" s="26">
        <f>'C5'!$B$96</f>
        <v>0</v>
      </c>
      <c r="H31" s="26">
        <f>'C6'!$B$96</f>
        <v>0</v>
      </c>
      <c r="I31" s="26">
        <f>'C7'!$B$96</f>
        <v>0</v>
      </c>
      <c r="K31" s="26" t="s">
        <v>73</v>
      </c>
      <c r="L31" s="26">
        <f>'C1'!$B$106</f>
        <v>0.75554106391368792</v>
      </c>
      <c r="M31" s="26">
        <f>'C2'!$B$106</f>
        <v>0.40682980364583193</v>
      </c>
      <c r="N31" s="26">
        <f>'C3'!$B$106</f>
        <v>0.87177815066963993</v>
      </c>
      <c r="O31" s="26">
        <f>'C4'!$B$106</f>
        <v>0.75</v>
      </c>
      <c r="P31" s="26">
        <f>'C5'!$B$106</f>
        <v>0</v>
      </c>
      <c r="Q31" s="26">
        <f>'C6'!$B$106</f>
        <v>0</v>
      </c>
      <c r="R31" s="26">
        <f>'C7'!$B$106</f>
        <v>0</v>
      </c>
      <c r="U31" s="26" t="s">
        <v>73</v>
      </c>
      <c r="V31" s="26">
        <f>1-ABS(C31-L95)</f>
        <v>0.98342654287023956</v>
      </c>
      <c r="W31" s="26">
        <f t="shared" si="6"/>
        <v>0.88104512212328157</v>
      </c>
      <c r="X31" s="26">
        <f t="shared" si="6"/>
        <v>0.83225997619511793</v>
      </c>
      <c r="Y31" s="26">
        <f t="shared" si="6"/>
        <v>0.89864981686269885</v>
      </c>
      <c r="AC31" s="34">
        <f>V31*算例!$A$119+W31*算例!$B$119+X31*算例!$C$119+Y31*算例!$D$119+Z31*算例!$E$119+AA31*算例!$F$119+AB31*算例!$G$119</f>
        <v>0.9124421081509364</v>
      </c>
      <c r="AE31" s="26" t="s">
        <v>73</v>
      </c>
      <c r="AF31" s="34">
        <f>1-ABS(L31-L95)</f>
        <v>0.98342654287023956</v>
      </c>
      <c r="AG31" s="34">
        <f t="shared" si="7"/>
        <v>0.90078468152255042</v>
      </c>
      <c r="AH31" s="34">
        <f t="shared" si="7"/>
        <v>0.69409443148717365</v>
      </c>
      <c r="AI31" s="34">
        <f t="shared" si="7"/>
        <v>0.95814214547259335</v>
      </c>
      <c r="AJ31" s="34"/>
      <c r="AM31" s="34">
        <f>AF31*算例!$A$119+AG31*算例!$B$119+AH31*算例!$C$119+AI31*算例!$D$119+AJ31*算例!$E$119+AK31*算例!$F$119+AL31*算例!$G$119</f>
        <v>0.89077248314528845</v>
      </c>
    </row>
    <row r="33" spans="2:39" x14ac:dyDescent="0.25">
      <c r="B33" s="113" t="s">
        <v>104</v>
      </c>
      <c r="C33" s="113" t="s">
        <v>34</v>
      </c>
      <c r="D33" s="113" t="s">
        <v>35</v>
      </c>
      <c r="E33" s="113" t="s">
        <v>36</v>
      </c>
      <c r="F33" s="113" t="s">
        <v>37</v>
      </c>
      <c r="G33" s="113" t="s">
        <v>52</v>
      </c>
      <c r="H33" s="113" t="s">
        <v>53</v>
      </c>
      <c r="I33" s="113" t="s">
        <v>54</v>
      </c>
      <c r="K33" s="113" t="s">
        <v>96</v>
      </c>
      <c r="L33" s="113" t="s">
        <v>34</v>
      </c>
      <c r="M33" s="113" t="s">
        <v>35</v>
      </c>
      <c r="N33" s="113" t="s">
        <v>36</v>
      </c>
      <c r="O33" s="113" t="s">
        <v>37</v>
      </c>
      <c r="P33" s="113" t="s">
        <v>52</v>
      </c>
      <c r="Q33" s="113" t="s">
        <v>53</v>
      </c>
      <c r="R33" s="113" t="s">
        <v>54</v>
      </c>
      <c r="U33" s="113" t="s">
        <v>104</v>
      </c>
      <c r="V33" s="113" t="s">
        <v>34</v>
      </c>
      <c r="W33" s="113" t="s">
        <v>35</v>
      </c>
      <c r="X33" s="113" t="s">
        <v>36</v>
      </c>
      <c r="Y33" s="113" t="s">
        <v>37</v>
      </c>
      <c r="Z33" s="113" t="s">
        <v>52</v>
      </c>
      <c r="AA33" s="113" t="s">
        <v>53</v>
      </c>
      <c r="AB33" s="113" t="s">
        <v>54</v>
      </c>
      <c r="AC33" s="34">
        <f>SUM(AC34:AC38)/算例!$D$117</f>
        <v>0.87355212207615407</v>
      </c>
      <c r="AE33" s="113" t="s">
        <v>96</v>
      </c>
      <c r="AF33" s="113" t="s">
        <v>34</v>
      </c>
      <c r="AG33" s="113" t="s">
        <v>35</v>
      </c>
      <c r="AH33" s="113" t="s">
        <v>36</v>
      </c>
      <c r="AI33" s="113" t="s">
        <v>37</v>
      </c>
      <c r="AJ33" s="113" t="s">
        <v>52</v>
      </c>
      <c r="AK33" s="113" t="s">
        <v>53</v>
      </c>
      <c r="AL33" s="113" t="s">
        <v>54</v>
      </c>
      <c r="AM33" s="34">
        <f>SUM(AM34:AM38)/算例!$D$117</f>
        <v>0.86074318379968628</v>
      </c>
    </row>
    <row r="34" spans="2:39" x14ac:dyDescent="0.25">
      <c r="B34" s="26" t="s">
        <v>38</v>
      </c>
      <c r="C34" s="26">
        <f>'C1'!$B$5</f>
        <v>0.4947159086309435</v>
      </c>
      <c r="D34" s="26">
        <f>'C2'!$B$5</f>
        <v>0.11669361991395928</v>
      </c>
      <c r="E34" s="26">
        <f>'C3'!$B$5</f>
        <v>0.52083333333333337</v>
      </c>
      <c r="F34" s="26">
        <f>'C4'!$B$5</f>
        <v>0.72916666666666663</v>
      </c>
      <c r="G34" s="26">
        <f>'C5'!$B$5</f>
        <v>0</v>
      </c>
      <c r="H34" s="26">
        <f>'C6'!$B$5</f>
        <v>0</v>
      </c>
      <c r="I34" s="26">
        <f>'C7'!$B$5</f>
        <v>0</v>
      </c>
      <c r="K34" s="26" t="s">
        <v>38</v>
      </c>
      <c r="L34" s="26">
        <f>'C1'!$B$15</f>
        <v>0.58466425565475144</v>
      </c>
      <c r="M34" s="26">
        <f>'C2'!$B$15</f>
        <v>0.45626560555946682</v>
      </c>
      <c r="N34" s="26">
        <f>'C3'!$B$15</f>
        <v>0.4273335484895</v>
      </c>
      <c r="O34" s="26">
        <f>'C4'!$B$15</f>
        <v>0.56387738315938607</v>
      </c>
      <c r="P34" s="26">
        <f>'C5'!$B$15</f>
        <v>0</v>
      </c>
      <c r="Q34" s="26">
        <f>'C6'!$B$15</f>
        <v>0</v>
      </c>
      <c r="R34" s="26">
        <f>'C7'!$B$15</f>
        <v>0</v>
      </c>
      <c r="U34" s="26" t="s">
        <v>38</v>
      </c>
      <c r="V34" s="26">
        <f>1-ABS(C34-L91)</f>
        <v>0.94861359503884835</v>
      </c>
      <c r="W34" s="26">
        <f t="shared" ref="W34:Y38" si="8">1-ABS(D34-M91)</f>
        <v>0.71817527610203236</v>
      </c>
      <c r="X34" s="26">
        <f t="shared" si="8"/>
        <v>0.98392116509576399</v>
      </c>
      <c r="Y34" s="26">
        <f t="shared" si="8"/>
        <v>0.923137542539194</v>
      </c>
      <c r="AC34" s="34">
        <f>V34*算例!$A$119+W34*算例!$B$119+X34*算例!$C$119+Y34*算例!$D$119+Z34*算例!$E$119+AA34*算例!$F$119+AB34*算例!$G$119</f>
        <v>0.90753141589076602</v>
      </c>
      <c r="AE34" s="26" t="s">
        <v>38</v>
      </c>
      <c r="AF34" s="26">
        <f>1-ABS(L34-L91)</f>
        <v>0.85866524801504029</v>
      </c>
      <c r="AG34" s="26">
        <f t="shared" ref="AG34:AI38" si="9">1-ABS(M34-M91)</f>
        <v>0.94225273825246014</v>
      </c>
      <c r="AH34" s="26">
        <f t="shared" si="9"/>
        <v>0.89042138025193063</v>
      </c>
      <c r="AI34" s="26">
        <f t="shared" si="9"/>
        <v>0.91157317395352544</v>
      </c>
      <c r="AM34" s="34">
        <f>AF34*算例!$A$119+AG34*算例!$B$119+AH34*算例!$C$119+AI34*算例!$D$119+AJ34*算例!$E$119+AK34*算例!$F$119+AL34*算例!$G$119</f>
        <v>0.89125796801251966</v>
      </c>
    </row>
    <row r="35" spans="2:39" x14ac:dyDescent="0.25">
      <c r="B35" s="26" t="s">
        <v>39</v>
      </c>
      <c r="C35" s="26">
        <f>'C1'!$B$28</f>
        <v>0.52083333333333337</v>
      </c>
      <c r="D35" s="26">
        <f>'C2'!$B$28</f>
        <v>0.52083333333333337</v>
      </c>
      <c r="E35" s="26">
        <f>'C3'!$B$28</f>
        <v>0.52083333333333337</v>
      </c>
      <c r="F35" s="26">
        <f>'C4'!$B$28</f>
        <v>0.52083333333333337</v>
      </c>
      <c r="G35" s="26">
        <f>'C5'!$B$28</f>
        <v>0</v>
      </c>
      <c r="H35" s="26">
        <f>'C6'!$B$28</f>
        <v>0</v>
      </c>
      <c r="I35" s="26">
        <f>'C7'!$B$28</f>
        <v>0</v>
      </c>
      <c r="K35" s="26" t="s">
        <v>39</v>
      </c>
      <c r="L35" s="26">
        <f>'C1'!$B$38</f>
        <v>0.31374526480654097</v>
      </c>
      <c r="M35" s="26">
        <f>'C2'!$B$38</f>
        <v>0.42766963219649307</v>
      </c>
      <c r="N35" s="26">
        <f>'C3'!$B$38</f>
        <v>0.31374526480654097</v>
      </c>
      <c r="O35" s="26">
        <f>'C4'!$B$38</f>
        <v>0.4273335484895</v>
      </c>
      <c r="P35" s="26">
        <f>'C5'!$B$38</f>
        <v>0</v>
      </c>
      <c r="Q35" s="26">
        <f>'C6'!$B$38</f>
        <v>0</v>
      </c>
      <c r="R35" s="26">
        <f>'C7'!$B$38</f>
        <v>0</v>
      </c>
      <c r="U35" s="26" t="s">
        <v>39</v>
      </c>
      <c r="V35" s="26">
        <f>1-ABS(C35-L92)</f>
        <v>0.98048753344197181</v>
      </c>
      <c r="W35" s="26">
        <f t="shared" si="8"/>
        <v>0.97305469910682962</v>
      </c>
      <c r="X35" s="26">
        <f t="shared" si="8"/>
        <v>0.99828440810701224</v>
      </c>
      <c r="Y35" s="26">
        <f t="shared" si="8"/>
        <v>0.91340123580307253</v>
      </c>
      <c r="AC35" s="34">
        <f>V35*算例!$A$119+W35*算例!$B$119+X35*算例!$C$119+Y35*算例!$D$119+Z35*算例!$E$119+AA35*算例!$F$119+AB35*算例!$G$119</f>
        <v>0.97338724059536852</v>
      </c>
      <c r="AE35" s="26" t="s">
        <v>39</v>
      </c>
      <c r="AF35" s="26">
        <f>1-ABS(L35-L92)</f>
        <v>0.81242439803123578</v>
      </c>
      <c r="AG35" s="26">
        <f t="shared" si="9"/>
        <v>0.87989099796998937</v>
      </c>
      <c r="AH35" s="26">
        <f t="shared" si="9"/>
        <v>0.79462752336619535</v>
      </c>
      <c r="AI35" s="26">
        <f t="shared" si="9"/>
        <v>0.81990145095923916</v>
      </c>
      <c r="AM35" s="34">
        <f>AF35*算例!$A$119+AG35*算例!$B$119+AH35*算例!$C$119+AI35*算例!$D$119+AJ35*算例!$E$119+AK35*算例!$F$119+AL35*算例!$G$119</f>
        <v>0.82259005729192691</v>
      </c>
    </row>
    <row r="36" spans="2:39" x14ac:dyDescent="0.25">
      <c r="B36" s="26" t="s">
        <v>40</v>
      </c>
      <c r="C36" s="26">
        <f>'C1'!$B$51</f>
        <v>0.52083333333333337</v>
      </c>
      <c r="D36" s="26">
        <f>'C2'!$B$51</f>
        <v>0.58466425565475144</v>
      </c>
      <c r="E36" s="26">
        <f>'C3'!$B$51</f>
        <v>0.33995875011860649</v>
      </c>
      <c r="F36" s="26">
        <f>'C4'!$B$51</f>
        <v>0.44479718318376521</v>
      </c>
      <c r="G36" s="26">
        <f>'C5'!$B$51</f>
        <v>0</v>
      </c>
      <c r="H36" s="26">
        <f>'C6'!$B$51</f>
        <v>0</v>
      </c>
      <c r="I36" s="26">
        <f>'C7'!$B$51</f>
        <v>0</v>
      </c>
      <c r="K36" s="26" t="s">
        <v>40</v>
      </c>
      <c r="L36" s="26">
        <f>'C1'!$B$61</f>
        <v>0.41529616498879313</v>
      </c>
      <c r="M36" s="26">
        <f>'C2'!$B$61</f>
        <v>0.3330934903873225</v>
      </c>
      <c r="N36" s="26">
        <f>'C3'!$B$61</f>
        <v>0.80680352326116278</v>
      </c>
      <c r="O36" s="26">
        <f>'C4'!$B$61</f>
        <v>0.72090977154381108</v>
      </c>
      <c r="P36" s="26">
        <f>'C5'!$B$61</f>
        <v>0</v>
      </c>
      <c r="Q36" s="26">
        <f>'C6'!$B$61</f>
        <v>0</v>
      </c>
      <c r="R36" s="26">
        <f>'C7'!$B$61</f>
        <v>0</v>
      </c>
      <c r="U36" s="26" t="s">
        <v>40</v>
      </c>
      <c r="V36" s="26">
        <f>1-ABS(C36-L93)</f>
        <v>0.96684599095432555</v>
      </c>
      <c r="W36" s="26">
        <f t="shared" si="8"/>
        <v>0.84240499210444042</v>
      </c>
      <c r="X36" s="26">
        <f t="shared" si="8"/>
        <v>0.71677223677591817</v>
      </c>
      <c r="Y36" s="26">
        <f t="shared" si="8"/>
        <v>0.88697473219375</v>
      </c>
      <c r="AC36" s="34">
        <f>V36*算例!$A$119+W36*算例!$B$119+X36*算例!$C$119+Y36*算例!$D$119+Z36*算例!$E$119+AA36*算例!$F$119+AB36*算例!$G$119</f>
        <v>0.86745866382566028</v>
      </c>
      <c r="AE36" s="26" t="s">
        <v>40</v>
      </c>
      <c r="AF36" s="26">
        <f>1-ABS(L36-L93)</f>
        <v>0.86130882260978536</v>
      </c>
      <c r="AG36" s="26">
        <f t="shared" si="9"/>
        <v>0.90602424262813064</v>
      </c>
      <c r="AH36" s="26">
        <f t="shared" si="9"/>
        <v>0.81638299008152559</v>
      </c>
      <c r="AI36" s="26">
        <f t="shared" si="9"/>
        <v>0.83691267944620418</v>
      </c>
      <c r="AM36" s="34">
        <f>AF36*算例!$A$119+AG36*算例!$B$119+AH36*算例!$C$119+AI36*算例!$D$119+AJ36*算例!$E$119+AK36*算例!$F$119+AL36*算例!$G$119</f>
        <v>0.85536102700685235</v>
      </c>
    </row>
    <row r="37" spans="2:39" x14ac:dyDescent="0.25">
      <c r="B37" s="26" t="s">
        <v>72</v>
      </c>
      <c r="C37" s="26">
        <f>'C1'!$B$74</f>
        <v>0.80641923684416827</v>
      </c>
      <c r="D37" s="26">
        <f>'C2'!$B$74</f>
        <v>0.26698399249535826</v>
      </c>
      <c r="E37" s="26">
        <f>'C3'!$B$74</f>
        <v>0.5</v>
      </c>
      <c r="F37" s="26">
        <f>'C4'!$B$74</f>
        <v>0.58466425565475144</v>
      </c>
      <c r="G37" s="26">
        <f>'C5'!$B$74</f>
        <v>0</v>
      </c>
      <c r="H37" s="26">
        <f>'C6'!$B$74</f>
        <v>0</v>
      </c>
      <c r="I37" s="26">
        <f>'C7'!$B$74</f>
        <v>0</v>
      </c>
      <c r="K37" s="26" t="s">
        <v>72</v>
      </c>
      <c r="L37" s="26">
        <f>'C1'!$B$84</f>
        <v>0.40476756160713562</v>
      </c>
      <c r="M37" s="26">
        <f>'C2'!$B$84</f>
        <v>0.40476756160713562</v>
      </c>
      <c r="N37" s="26">
        <f>'C3'!$B$84</f>
        <v>0.65303936672550944</v>
      </c>
      <c r="O37" s="26">
        <f>'C4'!$B$84</f>
        <v>0.36209783546175134</v>
      </c>
      <c r="P37" s="26">
        <f>'C5'!$B$84</f>
        <v>0</v>
      </c>
      <c r="Q37" s="26">
        <f>'C6'!$B$84</f>
        <v>0</v>
      </c>
      <c r="R37" s="26">
        <f>'C7'!$B$84</f>
        <v>0</v>
      </c>
      <c r="U37" s="26" t="s">
        <v>72</v>
      </c>
      <c r="V37" s="26">
        <f>1-ABS(C37-L94)</f>
        <v>0.72574831635730574</v>
      </c>
      <c r="W37" s="26">
        <f t="shared" si="8"/>
        <v>0.82653459703336041</v>
      </c>
      <c r="X37" s="26">
        <f t="shared" si="8"/>
        <v>0.88377373255523062</v>
      </c>
      <c r="Y37" s="26">
        <f t="shared" si="8"/>
        <v>0.96921916516220663</v>
      </c>
      <c r="AC37" s="34">
        <f>V37*算例!$A$119+W37*算例!$B$119+X37*算例!$C$119+Y37*算例!$D$119+Z37*算例!$E$119+AA37*算例!$F$119+AB37*算例!$G$119</f>
        <v>0.82193255386273301</v>
      </c>
      <c r="AE37" s="26" t="s">
        <v>72</v>
      </c>
      <c r="AF37" s="26">
        <f>1-ABS(L37-L94)</f>
        <v>0.87260000840566154</v>
      </c>
      <c r="AG37" s="26">
        <f t="shared" si="9"/>
        <v>0.96431816614513788</v>
      </c>
      <c r="AH37" s="26">
        <f t="shared" si="9"/>
        <v>0.73073436582972118</v>
      </c>
      <c r="AI37" s="26">
        <f t="shared" si="9"/>
        <v>0.80821441464479327</v>
      </c>
      <c r="AM37" s="34">
        <f>AF37*算例!$A$119+AG37*算例!$B$119+AH37*算例!$C$119+AI37*算例!$D$119+AJ37*算例!$E$119+AK37*算例!$F$119+AL37*算例!$G$119</f>
        <v>0.8458193902454415</v>
      </c>
    </row>
    <row r="38" spans="2:39" x14ac:dyDescent="0.25">
      <c r="B38" s="26" t="s">
        <v>73</v>
      </c>
      <c r="C38" s="26">
        <f>'C1'!$B$97</f>
        <v>0.875</v>
      </c>
      <c r="D38" s="26">
        <f>'C2'!$B$97</f>
        <v>0.37066431931980437</v>
      </c>
      <c r="E38" s="26">
        <f>'C3'!$B$97</f>
        <v>0.8394952374036605</v>
      </c>
      <c r="F38" s="26">
        <f>'C4'!$B$97</f>
        <v>0.35711226457311668</v>
      </c>
      <c r="G38" s="26">
        <f>'C5'!$B$97</f>
        <v>0</v>
      </c>
      <c r="H38" s="26">
        <f>'C6'!$B$97</f>
        <v>0</v>
      </c>
      <c r="I38" s="26">
        <f>'C7'!$B$97</f>
        <v>0</v>
      </c>
      <c r="K38" s="26" t="s">
        <v>73</v>
      </c>
      <c r="L38" s="26">
        <f>'C1'!$B$107</f>
        <v>0.75554106391368792</v>
      </c>
      <c r="M38" s="26">
        <f>'C2'!$B$107</f>
        <v>0.25670067120535173</v>
      </c>
      <c r="N38" s="26">
        <f>'C3'!$B$107</f>
        <v>0.44479718318376521</v>
      </c>
      <c r="O38" s="26">
        <f>'C4'!$B$107</f>
        <v>0.87177815066963993</v>
      </c>
      <c r="P38" s="26">
        <f>'C5'!$B$107</f>
        <v>0</v>
      </c>
      <c r="Q38" s="26">
        <f>'C6'!$B$107</f>
        <v>0</v>
      </c>
      <c r="R38" s="26">
        <f>'C7'!$B$107</f>
        <v>0</v>
      </c>
      <c r="U38" s="26" t="s">
        <v>73</v>
      </c>
      <c r="V38" s="26">
        <f>1-ABS(C38-L95)</f>
        <v>0.86396760678392748</v>
      </c>
      <c r="W38" s="26">
        <f t="shared" si="8"/>
        <v>0.8646191971965228</v>
      </c>
      <c r="X38" s="26">
        <f t="shared" si="8"/>
        <v>0.72637734475315308</v>
      </c>
      <c r="Y38" s="26">
        <f t="shared" si="8"/>
        <v>0.64897011910052327</v>
      </c>
      <c r="AC38" s="34">
        <f>V38*算例!$A$119+W38*算例!$B$119+X38*算例!$C$119+Y38*算例!$D$119+Z38*算例!$E$119+AA38*算例!$F$119+AB38*算例!$G$119</f>
        <v>0.79745073620624229</v>
      </c>
      <c r="AE38" s="26" t="s">
        <v>73</v>
      </c>
      <c r="AF38" s="26">
        <f>1-ABS(L38-L95)</f>
        <v>0.98342654287023956</v>
      </c>
      <c r="AG38" s="26">
        <f t="shared" si="9"/>
        <v>0.75065554908207011</v>
      </c>
      <c r="AH38" s="26">
        <f t="shared" si="9"/>
        <v>0.87892460102695158</v>
      </c>
      <c r="AI38" s="26">
        <f t="shared" si="9"/>
        <v>0.83636399480295343</v>
      </c>
      <c r="AM38" s="34">
        <f>AF38*算例!$A$119+AG38*算例!$B$119+AH38*算例!$C$119+AI38*算例!$D$119+AJ38*算例!$E$119+AK38*算例!$F$119+AL38*算例!$G$119</f>
        <v>0.88868747644169077</v>
      </c>
    </row>
    <row r="40" spans="2:39" x14ac:dyDescent="0.25">
      <c r="B40" s="113" t="s">
        <v>105</v>
      </c>
      <c r="C40" s="113" t="s">
        <v>34</v>
      </c>
      <c r="D40" s="113" t="s">
        <v>35</v>
      </c>
      <c r="E40" s="113" t="s">
        <v>36</v>
      </c>
      <c r="F40" s="113" t="s">
        <v>37</v>
      </c>
      <c r="G40" s="113" t="s">
        <v>52</v>
      </c>
      <c r="H40" s="113" t="s">
        <v>53</v>
      </c>
      <c r="I40" s="113" t="s">
        <v>54</v>
      </c>
      <c r="K40" s="113" t="s">
        <v>97</v>
      </c>
      <c r="L40" s="113" t="s">
        <v>34</v>
      </c>
      <c r="M40" s="113" t="s">
        <v>35</v>
      </c>
      <c r="N40" s="113" t="s">
        <v>36</v>
      </c>
      <c r="O40" s="113" t="s">
        <v>37</v>
      </c>
      <c r="P40" s="113" t="s">
        <v>52</v>
      </c>
      <c r="Q40" s="113" t="s">
        <v>53</v>
      </c>
      <c r="R40" s="113" t="s">
        <v>54</v>
      </c>
      <c r="U40" s="113" t="s">
        <v>105</v>
      </c>
      <c r="V40" s="113" t="s">
        <v>34</v>
      </c>
      <c r="W40" s="113" t="s">
        <v>35</v>
      </c>
      <c r="X40" s="113" t="s">
        <v>36</v>
      </c>
      <c r="Y40" s="113" t="s">
        <v>37</v>
      </c>
      <c r="Z40" s="113" t="s">
        <v>52</v>
      </c>
      <c r="AA40" s="113" t="s">
        <v>53</v>
      </c>
      <c r="AB40" s="113" t="s">
        <v>54</v>
      </c>
      <c r="AC40" s="34">
        <f>SUM(AC41:AC45)/算例!$D$117</f>
        <v>0.85447762186648413</v>
      </c>
      <c r="AE40" s="108" t="s">
        <v>97</v>
      </c>
      <c r="AF40" s="113" t="s">
        <v>34</v>
      </c>
      <c r="AG40" s="113" t="s">
        <v>35</v>
      </c>
      <c r="AH40" s="113" t="s">
        <v>36</v>
      </c>
      <c r="AI40" s="113" t="s">
        <v>37</v>
      </c>
      <c r="AJ40" s="113" t="s">
        <v>52</v>
      </c>
      <c r="AK40" s="113" t="s">
        <v>53</v>
      </c>
      <c r="AL40" s="113" t="s">
        <v>54</v>
      </c>
      <c r="AM40" s="34">
        <f>SUM(AM41:AM45)/算例!$D$117</f>
        <v>0.84187603807844413</v>
      </c>
    </row>
    <row r="41" spans="2:39" x14ac:dyDescent="0.25">
      <c r="B41" s="26" t="s">
        <v>38</v>
      </c>
      <c r="C41" s="26">
        <f>'C1'!$B$6</f>
        <v>0.625</v>
      </c>
      <c r="D41" s="26">
        <f>'C2'!$B$6</f>
        <v>0.3359786498446844</v>
      </c>
      <c r="E41" s="26">
        <f>'C3'!$B$6</f>
        <v>0.40476756160713562</v>
      </c>
      <c r="F41" s="26">
        <f>'C4'!$B$6</f>
        <v>0.81378857070356991</v>
      </c>
      <c r="G41" s="26">
        <f>'C5'!$B$6</f>
        <v>0</v>
      </c>
      <c r="H41" s="26">
        <f>'C6'!$B$6</f>
        <v>0</v>
      </c>
      <c r="I41" s="26">
        <f>'C7'!$B$6</f>
        <v>0</v>
      </c>
      <c r="K41" s="26" t="s">
        <v>38</v>
      </c>
      <c r="L41" s="26">
        <f>'C1'!$B$16</f>
        <v>0.4947159086309435</v>
      </c>
      <c r="M41" s="26">
        <f>'C2'!$B$16</f>
        <v>0.66069666052031106</v>
      </c>
      <c r="N41" s="26">
        <f>'C3'!$B$16</f>
        <v>0.34438839099749008</v>
      </c>
      <c r="O41" s="26">
        <f>'C4'!$B$16</f>
        <v>0.336212941940632</v>
      </c>
      <c r="P41" s="26">
        <f>'C5'!$B$16</f>
        <v>0</v>
      </c>
      <c r="Q41" s="26">
        <f>'C6'!$B$16</f>
        <v>0</v>
      </c>
      <c r="R41" s="26">
        <f>'C7'!$B$16</f>
        <v>0</v>
      </c>
      <c r="U41" s="26" t="s">
        <v>38</v>
      </c>
      <c r="V41" s="26">
        <f>1-ABS(C41-L91)</f>
        <v>0.81832950366979174</v>
      </c>
      <c r="W41" s="26">
        <f t="shared" ref="W41:Y45" si="10">1-ABS(D41-M91)</f>
        <v>0.93746030603275754</v>
      </c>
      <c r="X41" s="26">
        <f t="shared" si="10"/>
        <v>0.8678553933695663</v>
      </c>
      <c r="Y41" s="26">
        <f t="shared" si="10"/>
        <v>0.83851563850229072</v>
      </c>
      <c r="AC41" s="34">
        <f>V41*算例!$A$119+W41*算例!$B$119+X41*算例!$C$119+Y41*算例!$D$119+Z41*算例!$E$119+AA41*算例!$F$119+AB41*算例!$G$119</f>
        <v>0.85756505679220341</v>
      </c>
      <c r="AE41" s="26" t="s">
        <v>38</v>
      </c>
      <c r="AF41" s="26">
        <f>1-ABS(L41-L91)</f>
        <v>0.94861359503884835</v>
      </c>
      <c r="AG41" s="26">
        <f t="shared" ref="AG41:AI45" si="11">1-ABS(M41-M91)</f>
        <v>0.73782168329161579</v>
      </c>
      <c r="AH41" s="26">
        <f t="shared" si="11"/>
        <v>0.8074762227599207</v>
      </c>
      <c r="AI41" s="26">
        <f t="shared" si="11"/>
        <v>0.68390873273477137</v>
      </c>
      <c r="AM41" s="34">
        <f>AF41*算例!$A$119+AG41*算例!$B$119+AH41*算例!$C$119+AI41*算例!$D$119+AJ41*算例!$E$119+AK41*算例!$F$119+AL41*算例!$G$119</f>
        <v>0.83146514027405838</v>
      </c>
    </row>
    <row r="42" spans="2:39" x14ac:dyDescent="0.25">
      <c r="B42" s="26" t="s">
        <v>39</v>
      </c>
      <c r="C42" s="26">
        <f>'C1'!$B$29</f>
        <v>0.40476756160713562</v>
      </c>
      <c r="D42" s="26">
        <f>'C2'!$B$29</f>
        <v>0.40476756160713562</v>
      </c>
      <c r="E42" s="26">
        <f>'C3'!$B$29</f>
        <v>0.40476756160713562</v>
      </c>
      <c r="F42" s="26">
        <f>'C4'!$B$29</f>
        <v>0.40476756160713562</v>
      </c>
      <c r="G42" s="26">
        <f>'C5'!$B$29</f>
        <v>0</v>
      </c>
      <c r="H42" s="26">
        <f>'C6'!$B$29</f>
        <v>0</v>
      </c>
      <c r="I42" s="26">
        <f>'C7'!$B$29</f>
        <v>0</v>
      </c>
      <c r="K42" s="26" t="s">
        <v>39</v>
      </c>
      <c r="L42" s="26">
        <f>'C1'!$B$39</f>
        <v>0.36479254204844258</v>
      </c>
      <c r="M42" s="26">
        <f>'C2'!$B$39</f>
        <v>0.38533846822342155</v>
      </c>
      <c r="N42" s="26">
        <f>'C3'!$B$39</f>
        <v>0.30893992712019447</v>
      </c>
      <c r="O42" s="26">
        <f>'C4'!$B$39</f>
        <v>0.46092047452096557</v>
      </c>
      <c r="P42" s="26">
        <f>'C5'!$B$39</f>
        <v>0</v>
      </c>
      <c r="Q42" s="26">
        <f>'C6'!$B$39</f>
        <v>0</v>
      </c>
      <c r="R42" s="26">
        <f>'C7'!$B$39</f>
        <v>0</v>
      </c>
      <c r="U42" s="26" t="s">
        <v>39</v>
      </c>
      <c r="V42" s="26">
        <f>1-ABS(C42-L92)</f>
        <v>0.90344669483183049</v>
      </c>
      <c r="W42" s="26">
        <f t="shared" si="10"/>
        <v>0.85698892738063193</v>
      </c>
      <c r="X42" s="26">
        <f t="shared" si="10"/>
        <v>0.88564982016678995</v>
      </c>
      <c r="Y42" s="26">
        <f t="shared" si="10"/>
        <v>0.79733546407687483</v>
      </c>
      <c r="AC42" s="34">
        <f>V42*算例!$A$119+W42*算例!$B$119+X42*算例!$C$119+Y42*算例!$D$119+Z42*算例!$E$119+AA42*算例!$F$119+AB42*算例!$G$119</f>
        <v>0.8737892380620873</v>
      </c>
      <c r="AE42" s="26" t="s">
        <v>39</v>
      </c>
      <c r="AF42" s="34">
        <f>1-ABS(L42-L92)</f>
        <v>0.8634716752731374</v>
      </c>
      <c r="AG42" s="34">
        <f t="shared" si="11"/>
        <v>0.8375598339969178</v>
      </c>
      <c r="AH42" s="34">
        <f t="shared" si="11"/>
        <v>0.78982218567984885</v>
      </c>
      <c r="AI42" s="34">
        <f t="shared" si="11"/>
        <v>0.85348837699070468</v>
      </c>
      <c r="AJ42" s="34"/>
      <c r="AK42" s="34"/>
      <c r="AM42" s="34">
        <f>AF42*算例!$A$119+AG42*算例!$B$119+AH42*算例!$C$119+AI42*算例!$D$119+AJ42*算例!$E$119+AK42*算例!$F$119+AL42*算例!$G$119</f>
        <v>0.83837943987720653</v>
      </c>
    </row>
    <row r="43" spans="2:39" x14ac:dyDescent="0.25">
      <c r="B43" s="26" t="s">
        <v>40</v>
      </c>
      <c r="C43" s="26">
        <f>'C1'!$B$52</f>
        <v>0.40476756160713562</v>
      </c>
      <c r="D43" s="26">
        <f>'C2'!$B$52</f>
        <v>0.29059271688987998</v>
      </c>
      <c r="E43" s="26">
        <f>'C3'!$B$52</f>
        <v>0.36518214621443834</v>
      </c>
      <c r="F43" s="26">
        <f>'C4'!$B$52</f>
        <v>0.75</v>
      </c>
      <c r="G43" s="26">
        <f>'C5'!$B$52</f>
        <v>0</v>
      </c>
      <c r="H43" s="26">
        <f>'C6'!$B$52</f>
        <v>0</v>
      </c>
      <c r="I43" s="26">
        <f>'C7'!$B$52</f>
        <v>0</v>
      </c>
      <c r="K43" s="26" t="s">
        <v>40</v>
      </c>
      <c r="L43" s="26">
        <f>'C1'!$B$62</f>
        <v>0.40739376424762674</v>
      </c>
      <c r="M43" s="26">
        <f>'C2'!$B$62</f>
        <v>0.55521926899252472</v>
      </c>
      <c r="N43" s="26">
        <f>'C3'!$B$62</f>
        <v>0.72779726619656793</v>
      </c>
      <c r="O43" s="26">
        <f>'C4'!$B$62</f>
        <v>0.41666666666666669</v>
      </c>
      <c r="P43" s="26">
        <f>'C5'!$B$62</f>
        <v>0</v>
      </c>
      <c r="Q43" s="26">
        <f>'C6'!$B$62</f>
        <v>0</v>
      </c>
      <c r="R43" s="26">
        <f>'C7'!$B$62</f>
        <v>0</v>
      </c>
      <c r="U43" s="26" t="s">
        <v>40</v>
      </c>
      <c r="V43" s="26">
        <f>1-ABS(C43-L93)</f>
        <v>0.85078021922812774</v>
      </c>
      <c r="W43" s="26">
        <f t="shared" si="10"/>
        <v>0.86352346913068811</v>
      </c>
      <c r="X43" s="26">
        <f t="shared" si="10"/>
        <v>0.74199563287174997</v>
      </c>
      <c r="Y43" s="26">
        <f t="shared" si="10"/>
        <v>0.80782245099001526</v>
      </c>
      <c r="AC43" s="34">
        <f>V43*算例!$A$119+W43*算例!$B$119+X43*算例!$C$119+Y43*算例!$D$119+Z43*算例!$E$119+AA43*算例!$F$119+AB43*算例!$G$119</f>
        <v>0.81968905738382847</v>
      </c>
      <c r="AE43" s="26" t="s">
        <v>40</v>
      </c>
      <c r="AF43" s="34">
        <f>1-ABS(L43-L93)</f>
        <v>0.85340642186861893</v>
      </c>
      <c r="AG43" s="34">
        <f t="shared" si="11"/>
        <v>0.87184997876666714</v>
      </c>
      <c r="AH43" s="34">
        <f t="shared" si="11"/>
        <v>0.89538924714612045</v>
      </c>
      <c r="AI43" s="34">
        <f t="shared" si="11"/>
        <v>0.85884421567665137</v>
      </c>
      <c r="AJ43" s="34"/>
      <c r="AK43" s="34"/>
      <c r="AM43" s="34">
        <f>AF43*算例!$A$119+AG43*算例!$B$119+AH43*算例!$C$119+AI43*算例!$D$119+AJ43*算例!$E$119+AK43*算例!$F$119+AL43*算例!$G$119</f>
        <v>0.86840650863880886</v>
      </c>
    </row>
    <row r="44" spans="2:39" x14ac:dyDescent="0.25">
      <c r="B44" s="26" t="s">
        <v>72</v>
      </c>
      <c r="C44" s="26">
        <f>'C1'!$B$75</f>
        <v>0.44479718318376521</v>
      </c>
      <c r="D44" s="26">
        <f>'C2'!$B$75</f>
        <v>0.25487727548781147</v>
      </c>
      <c r="E44" s="26">
        <f>'C3'!$B$75</f>
        <v>0.53375679952703392</v>
      </c>
      <c r="F44" s="26">
        <f>'C4'!$B$75</f>
        <v>0.68425061749288985</v>
      </c>
      <c r="G44" s="26">
        <f>'C5'!$B$75</f>
        <v>0</v>
      </c>
      <c r="H44" s="26">
        <f>'C6'!$B$75</f>
        <v>0</v>
      </c>
      <c r="I44" s="26">
        <f>'C7'!$B$75</f>
        <v>0</v>
      </c>
      <c r="K44" s="26" t="s">
        <v>72</v>
      </c>
      <c r="L44" s="26">
        <f>'C1'!$B$85</f>
        <v>0.40682980364583193</v>
      </c>
      <c r="M44" s="26">
        <f>'C2'!$B$85</f>
        <v>0.40682980364583193</v>
      </c>
      <c r="N44" s="26">
        <f>'C3'!$B$85</f>
        <v>0.15559149321861238</v>
      </c>
      <c r="O44" s="26">
        <f>'C4'!$B$85</f>
        <v>0.30861064340939526</v>
      </c>
      <c r="P44" s="26">
        <f>'C5'!$B$85</f>
        <v>0</v>
      </c>
      <c r="Q44" s="26">
        <f>'C6'!$B$85</f>
        <v>0</v>
      </c>
      <c r="R44" s="26">
        <f>'C7'!$B$85</f>
        <v>0</v>
      </c>
      <c r="U44" s="26" t="s">
        <v>72</v>
      </c>
      <c r="V44" s="26">
        <f>1-ABS(C44-L94)</f>
        <v>0.91262962998229114</v>
      </c>
      <c r="W44" s="26">
        <f t="shared" si="10"/>
        <v>0.81442788002581368</v>
      </c>
      <c r="X44" s="26">
        <f t="shared" si="10"/>
        <v>0.8500169330281967</v>
      </c>
      <c r="Y44" s="26">
        <f t="shared" si="10"/>
        <v>0.86963280332406823</v>
      </c>
      <c r="AC44" s="34">
        <f>V44*算例!$A$119+W44*算例!$B$119+X44*算例!$C$119+Y44*算例!$D$119+Z44*算例!$E$119+AA44*算例!$F$119+AB44*算例!$G$119</f>
        <v>0.87088658175373856</v>
      </c>
      <c r="AE44" s="26" t="s">
        <v>72</v>
      </c>
      <c r="AF44" s="34">
        <f>1-ABS(L44-L94)</f>
        <v>0.87466225044435797</v>
      </c>
      <c r="AG44" s="34">
        <f t="shared" si="11"/>
        <v>0.96638040818383408</v>
      </c>
      <c r="AH44" s="34">
        <f t="shared" si="11"/>
        <v>0.77181776066338181</v>
      </c>
      <c r="AI44" s="34">
        <f t="shared" si="11"/>
        <v>0.75472722259243719</v>
      </c>
      <c r="AJ44" s="34"/>
      <c r="AK44" s="34"/>
      <c r="AM44" s="34">
        <f>AF44*算例!$A$119+AG44*算例!$B$119+AH44*算例!$C$119+AI44*算例!$D$119+AJ44*算例!$E$119+AK44*算例!$F$119+AL44*算例!$G$119</f>
        <v>0.84930450536922109</v>
      </c>
    </row>
    <row r="45" spans="2:39" x14ac:dyDescent="0.25">
      <c r="B45" s="26" t="s">
        <v>73</v>
      </c>
      <c r="C45" s="26">
        <f>'C1'!$B$98</f>
        <v>1</v>
      </c>
      <c r="D45" s="26">
        <f>'C2'!$B$98</f>
        <v>0.41666666666666669</v>
      </c>
      <c r="E45" s="26">
        <f>'C3'!$B$98</f>
        <v>0.625</v>
      </c>
      <c r="F45" s="26">
        <f>'C4'!$B$98</f>
        <v>0.625</v>
      </c>
      <c r="G45" s="26">
        <f>'C5'!$B$98</f>
        <v>0</v>
      </c>
      <c r="H45" s="26">
        <f>'C6'!$B$98</f>
        <v>0</v>
      </c>
      <c r="I45" s="26">
        <f>'C7'!$B$98</f>
        <v>0</v>
      </c>
      <c r="K45" s="26" t="s">
        <v>73</v>
      </c>
      <c r="L45" s="26">
        <f>'C1'!$B$108</f>
        <v>0.6393039771577359</v>
      </c>
      <c r="M45" s="26">
        <f>'C2'!$B$108</f>
        <v>0.21219127452084638</v>
      </c>
      <c r="N45" s="26">
        <f>'C3'!$B$108</f>
        <v>0.75554106391368792</v>
      </c>
      <c r="O45" s="26">
        <f>'C4'!$B$108</f>
        <v>0.49399506575998092</v>
      </c>
      <c r="P45" s="26">
        <f>'C5'!$B$108</f>
        <v>0</v>
      </c>
      <c r="Q45" s="26">
        <f>'C6'!$B$108</f>
        <v>0</v>
      </c>
      <c r="R45" s="26">
        <f>'C7'!$B$108</f>
        <v>0</v>
      </c>
      <c r="U45" s="26" t="s">
        <v>73</v>
      </c>
      <c r="V45" s="26">
        <f>1-ABS(C45-L95)</f>
        <v>0.73896760678392748</v>
      </c>
      <c r="W45" s="26">
        <f t="shared" si="10"/>
        <v>0.91062154454338518</v>
      </c>
      <c r="X45" s="26">
        <f t="shared" si="10"/>
        <v>0.94087258215681357</v>
      </c>
      <c r="Y45" s="26">
        <f t="shared" si="10"/>
        <v>0.91685785452740665</v>
      </c>
      <c r="AC45" s="34">
        <f>V45*算例!$A$119+W45*算例!$B$119+X45*算例!$C$119+Y45*算例!$D$119+Z45*算例!$E$119+AA45*算例!$F$119+AB45*算例!$G$119</f>
        <v>0.85045817534056245</v>
      </c>
      <c r="AE45" s="26" t="s">
        <v>73</v>
      </c>
      <c r="AF45" s="26">
        <f>1-ABS(L45-L95)</f>
        <v>0.90033637037380843</v>
      </c>
      <c r="AG45" s="26">
        <f t="shared" si="11"/>
        <v>0.70614615239756484</v>
      </c>
      <c r="AH45" s="26">
        <f t="shared" si="11"/>
        <v>0.81033151824312566</v>
      </c>
      <c r="AI45" s="26">
        <f t="shared" si="11"/>
        <v>0.78585292028738762</v>
      </c>
      <c r="AM45" s="34">
        <f>AF45*算例!$A$119+AG45*算例!$B$119+AH45*算例!$C$119+AI45*算例!$D$119+AJ45*算例!$E$119+AK45*算例!$F$119+AL45*算例!$G$119</f>
        <v>0.82182459623292581</v>
      </c>
    </row>
    <row r="47" spans="2:39" x14ac:dyDescent="0.25">
      <c r="B47" s="113" t="s">
        <v>106</v>
      </c>
      <c r="C47" s="113" t="s">
        <v>34</v>
      </c>
      <c r="D47" s="113" t="s">
        <v>35</v>
      </c>
      <c r="E47" s="113" t="s">
        <v>36</v>
      </c>
      <c r="F47" s="113" t="s">
        <v>37</v>
      </c>
      <c r="G47" s="113" t="s">
        <v>52</v>
      </c>
      <c r="H47" s="113" t="s">
        <v>53</v>
      </c>
      <c r="I47" s="113" t="s">
        <v>54</v>
      </c>
      <c r="K47" s="113" t="s">
        <v>91</v>
      </c>
      <c r="L47" s="113" t="s">
        <v>34</v>
      </c>
      <c r="M47" s="113" t="s">
        <v>35</v>
      </c>
      <c r="N47" s="113" t="s">
        <v>36</v>
      </c>
      <c r="O47" s="113" t="s">
        <v>37</v>
      </c>
      <c r="P47" s="113" t="s">
        <v>52</v>
      </c>
      <c r="Q47" s="113" t="s">
        <v>53</v>
      </c>
      <c r="R47" s="113" t="s">
        <v>54</v>
      </c>
      <c r="U47" s="113" t="s">
        <v>106</v>
      </c>
      <c r="V47" s="113" t="s">
        <v>34</v>
      </c>
      <c r="W47" s="113" t="s">
        <v>35</v>
      </c>
      <c r="X47" s="113" t="s">
        <v>36</v>
      </c>
      <c r="Y47" s="113" t="s">
        <v>37</v>
      </c>
      <c r="Z47" s="113" t="s">
        <v>52</v>
      </c>
      <c r="AA47" s="113" t="s">
        <v>53</v>
      </c>
      <c r="AB47" s="113" t="s">
        <v>54</v>
      </c>
      <c r="AC47" s="34">
        <f>SUM(AC48:AC52)/算例!$D$117</f>
        <v>0.87271519562551525</v>
      </c>
      <c r="AE47" s="113" t="s">
        <v>91</v>
      </c>
      <c r="AF47" s="113" t="s">
        <v>34</v>
      </c>
      <c r="AG47" s="113" t="s">
        <v>35</v>
      </c>
      <c r="AH47" s="113" t="s">
        <v>36</v>
      </c>
      <c r="AI47" s="113" t="s">
        <v>37</v>
      </c>
      <c r="AJ47" s="113" t="s">
        <v>52</v>
      </c>
      <c r="AK47" s="113" t="s">
        <v>53</v>
      </c>
      <c r="AL47" s="113" t="s">
        <v>54</v>
      </c>
      <c r="AM47" s="34">
        <f>SUM(AM48:AM52)/算例!$D$117</f>
        <v>0.84156574435428477</v>
      </c>
    </row>
    <row r="48" spans="2:39" x14ac:dyDescent="0.25">
      <c r="B48" s="26" t="s">
        <v>38</v>
      </c>
      <c r="C48" s="26">
        <f>'C1'!$B$7</f>
        <v>0.53537722714116565</v>
      </c>
      <c r="D48" s="26">
        <f>'C2'!$B$7</f>
        <v>0.24935418897796657</v>
      </c>
      <c r="E48" s="26">
        <f>'C3'!$B$7</f>
        <v>0.625</v>
      </c>
      <c r="F48" s="26">
        <f>'C4'!$B$7</f>
        <v>0.72916666666666663</v>
      </c>
      <c r="G48" s="26">
        <f>'C5'!$B$7</f>
        <v>0</v>
      </c>
      <c r="H48" s="26">
        <f>'C6'!$B$7</f>
        <v>0</v>
      </c>
      <c r="I48" s="26">
        <f>'C7'!$B$7</f>
        <v>0</v>
      </c>
      <c r="K48" s="26" t="s">
        <v>38</v>
      </c>
      <c r="L48" s="26">
        <f>'C1'!$B$17</f>
        <v>0.33339589709101075</v>
      </c>
      <c r="M48" s="26">
        <f>'C2'!$B$17</f>
        <v>0.6688827333272217</v>
      </c>
      <c r="N48" s="26">
        <f>'C3'!$B$17</f>
        <v>0.625</v>
      </c>
      <c r="O48" s="26">
        <f>'C4'!$B$17</f>
        <v>0.47556947054902265</v>
      </c>
      <c r="P48" s="26">
        <f>'C5'!$B$17</f>
        <v>0</v>
      </c>
      <c r="Q48" s="26">
        <f>'C6'!$B$17</f>
        <v>0</v>
      </c>
      <c r="R48" s="26">
        <f>'C7'!$B$17</f>
        <v>0</v>
      </c>
      <c r="U48" s="26" t="s">
        <v>38</v>
      </c>
      <c r="V48" s="26">
        <f>1-ABS(C48-L91)</f>
        <v>0.90795227652862609</v>
      </c>
      <c r="W48" s="26">
        <f t="shared" ref="W48:Y52" si="12">1-ABS(D48-M91)</f>
        <v>0.85083584516603961</v>
      </c>
      <c r="X48" s="26">
        <f t="shared" si="12"/>
        <v>0.91191216823756938</v>
      </c>
      <c r="Y48" s="26">
        <f t="shared" si="12"/>
        <v>0.923137542539194</v>
      </c>
      <c r="AC48" s="34">
        <f>V48*算例!$A$119+W48*算例!$B$119+X48*算例!$C$119+Y48*算例!$D$119+Z48*算例!$E$119+AA48*算例!$F$119+AB48*算例!$G$119</f>
        <v>0.89979675308492979</v>
      </c>
      <c r="AE48" s="26" t="s">
        <v>38</v>
      </c>
      <c r="AF48" s="26">
        <f>1-ABS(L48-L91)</f>
        <v>0.89006639342121896</v>
      </c>
      <c r="AG48" s="26">
        <f t="shared" ref="AG48:AI52" si="13">1-ABS(M48-M91)</f>
        <v>0.72963561048470527</v>
      </c>
      <c r="AH48" s="26">
        <f t="shared" si="13"/>
        <v>0.91191216823756938</v>
      </c>
      <c r="AI48" s="26">
        <f t="shared" si="13"/>
        <v>0.82326526134316202</v>
      </c>
      <c r="AM48" s="34">
        <f>AF48*算例!$A$119+AG48*算例!$B$119+AH48*算例!$C$119+AI48*算例!$D$119+AJ48*算例!$E$119+AK48*算例!$F$119+AL48*算例!$G$119</f>
        <v>0.85342151072629524</v>
      </c>
    </row>
    <row r="49" spans="2:39" x14ac:dyDescent="0.25">
      <c r="B49" s="26" t="s">
        <v>39</v>
      </c>
      <c r="C49" s="26">
        <f>'C1'!$B$30</f>
        <v>0.625</v>
      </c>
      <c r="D49" s="26">
        <f>'C2'!$B$30</f>
        <v>0.625</v>
      </c>
      <c r="E49" s="26">
        <f>'C3'!$B$30</f>
        <v>0.625</v>
      </c>
      <c r="F49" s="26">
        <f>'C4'!$B$30</f>
        <v>0.625</v>
      </c>
      <c r="G49" s="26">
        <f>'C5'!$B$30</f>
        <v>0</v>
      </c>
      <c r="H49" s="26">
        <f>'C6'!$B$30</f>
        <v>0</v>
      </c>
      <c r="I49" s="26">
        <f>'C7'!$B$30</f>
        <v>0</v>
      </c>
      <c r="K49" s="26" t="s">
        <v>39</v>
      </c>
      <c r="L49" s="26">
        <f>'C1'!$B$40</f>
        <v>0.625</v>
      </c>
      <c r="M49" s="26">
        <f>'C2'!$B$40</f>
        <v>0.625</v>
      </c>
      <c r="N49" s="26">
        <f>'C3'!$B$40</f>
        <v>0.625</v>
      </c>
      <c r="O49" s="26">
        <f>'C4'!$B$40</f>
        <v>0.625</v>
      </c>
      <c r="P49" s="26">
        <f>'C5'!$B$40</f>
        <v>0</v>
      </c>
      <c r="Q49" s="26">
        <f>'C6'!$B$40</f>
        <v>0</v>
      </c>
      <c r="R49" s="26">
        <f>'C7'!$B$40</f>
        <v>0</v>
      </c>
      <c r="U49" s="26" t="s">
        <v>39</v>
      </c>
      <c r="V49" s="26">
        <f>1-ABS(C49-L92)</f>
        <v>0.87632086677530519</v>
      </c>
      <c r="W49" s="26">
        <f t="shared" si="12"/>
        <v>0.92277863422650375</v>
      </c>
      <c r="X49" s="26">
        <f t="shared" si="12"/>
        <v>0.89411774144034561</v>
      </c>
      <c r="Y49" s="26">
        <f t="shared" si="12"/>
        <v>0.98243209753026084</v>
      </c>
      <c r="AC49" s="34">
        <f>V49*算例!$A$119+W49*算例!$B$119+X49*算例!$C$119+Y49*算例!$D$119+Z49*算例!$E$119+AA49*算例!$F$119+AB49*算例!$G$119</f>
        <v>0.90597832354504837</v>
      </c>
      <c r="AE49" s="26" t="s">
        <v>39</v>
      </c>
      <c r="AF49" s="26">
        <f>1-ABS(L49-L92)</f>
        <v>0.87632086677530519</v>
      </c>
      <c r="AG49" s="26">
        <f t="shared" si="13"/>
        <v>0.92277863422650375</v>
      </c>
      <c r="AH49" s="26">
        <f t="shared" si="13"/>
        <v>0.89411774144034561</v>
      </c>
      <c r="AI49" s="26">
        <f t="shared" si="13"/>
        <v>0.98243209753026084</v>
      </c>
      <c r="AM49" s="34">
        <f>AF49*算例!$A$119+AG49*算例!$B$119+AH49*算例!$C$119+AI49*算例!$D$119+AJ49*算例!$E$119+AK49*算例!$F$119+AL49*算例!$G$119</f>
        <v>0.90597832354504837</v>
      </c>
    </row>
    <row r="50" spans="2:39" x14ac:dyDescent="0.25">
      <c r="B50" s="26" t="s">
        <v>40</v>
      </c>
      <c r="C50" s="26">
        <f>'C1'!$B$53</f>
        <v>0.625</v>
      </c>
      <c r="D50" s="26">
        <f>'C2'!$B$53</f>
        <v>0.75</v>
      </c>
      <c r="E50" s="26">
        <f>'C3'!$B$53</f>
        <v>0.72916666666666663</v>
      </c>
      <c r="F50" s="26">
        <f>'C4'!$B$53</f>
        <v>0.58466425565475144</v>
      </c>
      <c r="G50" s="26">
        <f>'C5'!$B$53</f>
        <v>0</v>
      </c>
      <c r="H50" s="26">
        <f>'C6'!$B$53</f>
        <v>0</v>
      </c>
      <c r="I50" s="26">
        <f>'C7'!$B$53</f>
        <v>0</v>
      </c>
      <c r="K50" s="26" t="s">
        <v>40</v>
      </c>
      <c r="L50" s="26">
        <f>'C1'!$B$63</f>
        <v>0.625</v>
      </c>
      <c r="M50" s="26">
        <f>'C2'!$B$63</f>
        <v>0.13492252053571185</v>
      </c>
      <c r="N50" s="26">
        <f>'C3'!$B$63</f>
        <v>0.29653145545584347</v>
      </c>
      <c r="O50" s="26">
        <f>'C4'!$B$63</f>
        <v>0.41666666666666669</v>
      </c>
      <c r="P50" s="26">
        <f>'C5'!$B$63</f>
        <v>0</v>
      </c>
      <c r="Q50" s="26">
        <f>'C6'!$B$63</f>
        <v>0</v>
      </c>
      <c r="R50" s="26">
        <f>'C7'!$B$63</f>
        <v>0</v>
      </c>
      <c r="U50" s="26" t="s">
        <v>40</v>
      </c>
      <c r="V50" s="26">
        <f>1-ABS(C50-L93)</f>
        <v>0.92898734237900782</v>
      </c>
      <c r="W50" s="26">
        <f t="shared" si="12"/>
        <v>0.67706924775919186</v>
      </c>
      <c r="X50" s="26">
        <f t="shared" si="12"/>
        <v>0.89401984667602175</v>
      </c>
      <c r="Y50" s="26">
        <f t="shared" si="12"/>
        <v>0.97315819533526382</v>
      </c>
      <c r="AC50" s="34">
        <f>V50*算例!$A$119+W50*算例!$B$119+X50*算例!$C$119+Y50*算例!$D$119+Z50*算例!$E$119+AA50*算例!$F$119+AB50*算例!$G$119</f>
        <v>0.8764874774727367</v>
      </c>
      <c r="AE50" s="26" t="s">
        <v>40</v>
      </c>
      <c r="AF50" s="26">
        <f>1-ABS(L50-L93)</f>
        <v>0.92898734237900782</v>
      </c>
      <c r="AG50" s="26">
        <f t="shared" si="13"/>
        <v>0.70785327277651999</v>
      </c>
      <c r="AH50" s="26">
        <f t="shared" si="13"/>
        <v>0.6733449421131551</v>
      </c>
      <c r="AI50" s="26">
        <f t="shared" si="13"/>
        <v>0.85884421567665137</v>
      </c>
      <c r="AM50" s="34">
        <f>AF50*算例!$A$119+AG50*算例!$B$119+AH50*算例!$C$119+AI50*算例!$D$119+AJ50*算例!$E$119+AK50*算例!$F$119+AL50*算例!$G$119</f>
        <v>0.81032845938669373</v>
      </c>
    </row>
    <row r="51" spans="2:39" x14ac:dyDescent="0.25">
      <c r="B51" s="26" t="s">
        <v>72</v>
      </c>
      <c r="C51" s="26">
        <f>'C1'!$B$76</f>
        <v>0.67006398134926726</v>
      </c>
      <c r="D51" s="26">
        <f>'C2'!$B$76</f>
        <v>0.58466425565475144</v>
      </c>
      <c r="E51" s="26">
        <f>'C3'!$B$76</f>
        <v>0.14261148400297316</v>
      </c>
      <c r="F51" s="26">
        <f>'C4'!$B$76</f>
        <v>0.27581384375185758</v>
      </c>
      <c r="G51" s="26">
        <f>'C5'!$B$76</f>
        <v>0</v>
      </c>
      <c r="H51" s="26">
        <f>'C6'!$B$76</f>
        <v>0</v>
      </c>
      <c r="I51" s="26">
        <f>'C7'!$B$76</f>
        <v>0</v>
      </c>
      <c r="K51" s="26" t="s">
        <v>72</v>
      </c>
      <c r="L51" s="26">
        <f>'C1'!$B$86</f>
        <v>0.36424656936267558</v>
      </c>
      <c r="M51" s="26">
        <f>'C2'!$B$86</f>
        <v>0.22487086755951979</v>
      </c>
      <c r="N51" s="26">
        <f>'C3'!$B$86</f>
        <v>0.31374526480654097</v>
      </c>
      <c r="O51" s="26">
        <f>'C4'!$B$86</f>
        <v>0.80607231209640506</v>
      </c>
      <c r="P51" s="26">
        <f>'C5'!$B$86</f>
        <v>0</v>
      </c>
      <c r="Q51" s="26">
        <f>'C6'!$B$86</f>
        <v>0</v>
      </c>
      <c r="R51" s="26">
        <f>'C7'!$B$86</f>
        <v>0</v>
      </c>
      <c r="U51" s="26" t="s">
        <v>72</v>
      </c>
      <c r="V51" s="26">
        <f>1-ABS(C51-L94)</f>
        <v>0.86210357185220676</v>
      </c>
      <c r="W51" s="26">
        <f t="shared" si="12"/>
        <v>0.85578513980724635</v>
      </c>
      <c r="X51" s="26">
        <f t="shared" si="12"/>
        <v>0.75883775144774257</v>
      </c>
      <c r="Y51" s="26">
        <f t="shared" si="12"/>
        <v>0.72193042293489951</v>
      </c>
      <c r="AC51" s="34">
        <f>V51*算例!$A$119+W51*算例!$B$119+X51*算例!$C$119+Y51*算例!$D$119+Z51*算例!$E$119+AA51*算例!$F$119+AB51*算例!$G$119</f>
        <v>0.81399745800450252</v>
      </c>
      <c r="AE51" s="26" t="s">
        <v>72</v>
      </c>
      <c r="AF51" s="26">
        <f>1-ABS(L51-L94)</f>
        <v>0.8320790161612015</v>
      </c>
      <c r="AG51" s="26">
        <f t="shared" si="13"/>
        <v>0.784421472097522</v>
      </c>
      <c r="AH51" s="26">
        <f t="shared" si="13"/>
        <v>0.92997153225131035</v>
      </c>
      <c r="AI51" s="26">
        <f t="shared" si="13"/>
        <v>0.74781110872055301</v>
      </c>
      <c r="AM51" s="34">
        <f>AF51*算例!$A$119+AG51*算例!$B$119+AH51*算例!$C$119+AI51*算例!$D$119+AJ51*算例!$E$119+AK51*算例!$F$119+AL51*算例!$G$119</f>
        <v>0.8343804502548956</v>
      </c>
    </row>
    <row r="52" spans="2:39" x14ac:dyDescent="0.25">
      <c r="B52" s="26" t="s">
        <v>73</v>
      </c>
      <c r="C52" s="26">
        <f>'C1'!$B$99</f>
        <v>0.875</v>
      </c>
      <c r="D52" s="26">
        <f>'C2'!$B$99</f>
        <v>0.625</v>
      </c>
      <c r="E52" s="26">
        <f>'C3'!$B$99</f>
        <v>0.52306689040178389</v>
      </c>
      <c r="F52" s="26">
        <f>'C4'!$B$99</f>
        <v>1</v>
      </c>
      <c r="G52" s="26">
        <f>'C5'!$B$99</f>
        <v>0</v>
      </c>
      <c r="H52" s="26">
        <f>'C6'!$B$99</f>
        <v>0</v>
      </c>
      <c r="I52" s="26">
        <f>'C7'!$B$99</f>
        <v>0</v>
      </c>
      <c r="K52" s="26" t="s">
        <v>73</v>
      </c>
      <c r="L52" s="26">
        <f>'C1'!$B$109</f>
        <v>0.75554106391368792</v>
      </c>
      <c r="M52" s="26">
        <f>'C2'!$B$109</f>
        <v>1</v>
      </c>
      <c r="N52" s="26">
        <f>'C3'!$B$109</f>
        <v>0.31481921458332768</v>
      </c>
      <c r="O52" s="26">
        <f>'C4'!$B$109</f>
        <v>0.52083333333333337</v>
      </c>
      <c r="P52" s="26">
        <f>'C5'!$B$109</f>
        <v>0</v>
      </c>
      <c r="Q52" s="26">
        <f>'C6'!$B$109</f>
        <v>0</v>
      </c>
      <c r="R52" s="26">
        <f>'C7'!$B$109</f>
        <v>0</v>
      </c>
      <c r="U52" s="26" t="s">
        <v>73</v>
      </c>
      <c r="V52" s="26">
        <f>1-ABS(C52-L95)</f>
        <v>0.86396760678392748</v>
      </c>
      <c r="W52" s="26">
        <f t="shared" si="12"/>
        <v>0.88104512212328157</v>
      </c>
      <c r="X52" s="26">
        <f t="shared" si="12"/>
        <v>0.95719430824497032</v>
      </c>
      <c r="Y52" s="26">
        <f t="shared" si="12"/>
        <v>0.70814214547259335</v>
      </c>
      <c r="AC52" s="34">
        <f>V52*算例!$A$119+W52*算例!$B$119+X52*算例!$C$119+Y52*算例!$D$119+Z52*算例!$E$119+AA52*算例!$F$119+AB52*算例!$G$119</f>
        <v>0.86731596602035887</v>
      </c>
      <c r="AE52" s="26" t="s">
        <v>73</v>
      </c>
      <c r="AF52" s="26">
        <f>1-ABS(L52-L95)</f>
        <v>0.98342654287023956</v>
      </c>
      <c r="AG52" s="26">
        <f t="shared" si="13"/>
        <v>0.50604512212328157</v>
      </c>
      <c r="AH52" s="26">
        <f t="shared" si="13"/>
        <v>0.74894663242651416</v>
      </c>
      <c r="AI52" s="26">
        <f t="shared" si="13"/>
        <v>0.81269118786074002</v>
      </c>
      <c r="AM52" s="34">
        <f>AF52*算例!$A$119+AG52*算例!$B$119+AH52*算例!$C$119+AI52*算例!$D$119+AJ52*算例!$E$119+AK52*算例!$F$119+AL52*算例!$G$119</f>
        <v>0.80371997785849159</v>
      </c>
    </row>
    <row r="54" spans="2:39" x14ac:dyDescent="0.25">
      <c r="B54" s="113" t="s">
        <v>107</v>
      </c>
      <c r="C54" s="113" t="s">
        <v>34</v>
      </c>
      <c r="D54" s="113" t="s">
        <v>35</v>
      </c>
      <c r="E54" s="113" t="s">
        <v>36</v>
      </c>
      <c r="F54" s="113" t="s">
        <v>37</v>
      </c>
      <c r="G54" s="113" t="s">
        <v>52</v>
      </c>
      <c r="H54" s="113" t="s">
        <v>53</v>
      </c>
      <c r="I54" s="113" t="s">
        <v>54</v>
      </c>
      <c r="K54" s="113" t="s">
        <v>98</v>
      </c>
      <c r="L54" s="113" t="s">
        <v>34</v>
      </c>
      <c r="M54" s="113" t="s">
        <v>35</v>
      </c>
      <c r="N54" s="113" t="s">
        <v>36</v>
      </c>
      <c r="O54" s="113" t="s">
        <v>37</v>
      </c>
      <c r="P54" s="113" t="s">
        <v>172</v>
      </c>
      <c r="Q54" s="113" t="s">
        <v>53</v>
      </c>
      <c r="R54" s="113" t="s">
        <v>54</v>
      </c>
      <c r="U54" s="108" t="s">
        <v>107</v>
      </c>
      <c r="V54" s="113" t="s">
        <v>34</v>
      </c>
      <c r="W54" s="113" t="s">
        <v>35</v>
      </c>
      <c r="X54" s="113" t="s">
        <v>36</v>
      </c>
      <c r="Y54" s="113" t="s">
        <v>37</v>
      </c>
      <c r="Z54" s="113" t="s">
        <v>52</v>
      </c>
      <c r="AA54" s="113" t="s">
        <v>53</v>
      </c>
      <c r="AB54" s="113" t="s">
        <v>54</v>
      </c>
      <c r="AC54" s="34">
        <f>SUM(AC55:AC59)/算例!$D$117</f>
        <v>0.84758946948138525</v>
      </c>
      <c r="AE54" s="113" t="s">
        <v>98</v>
      </c>
      <c r="AF54" s="113" t="s">
        <v>34</v>
      </c>
      <c r="AG54" s="113" t="s">
        <v>35</v>
      </c>
      <c r="AH54" s="113" t="s">
        <v>36</v>
      </c>
      <c r="AI54" s="113" t="s">
        <v>37</v>
      </c>
      <c r="AJ54" s="113" t="s">
        <v>52</v>
      </c>
      <c r="AK54" s="113" t="s">
        <v>53</v>
      </c>
      <c r="AL54" s="113" t="s">
        <v>54</v>
      </c>
      <c r="AM54" s="34">
        <f>SUM(AM55:AM59)/算例!$D$117</f>
        <v>0.8602663515719795</v>
      </c>
    </row>
    <row r="55" spans="2:39" x14ac:dyDescent="0.25">
      <c r="B55" s="26" t="s">
        <v>38</v>
      </c>
      <c r="C55" s="26">
        <f>'C1'!$B$8</f>
        <v>0.3125</v>
      </c>
      <c r="D55" s="26">
        <f>'C2'!$B$8</f>
        <v>0.63046580354855397</v>
      </c>
      <c r="E55" s="26">
        <f>'C3'!$B$8</f>
        <v>0.74022172433082334</v>
      </c>
      <c r="F55" s="26">
        <f>'C4'!$B$8</f>
        <v>0.46511560263145824</v>
      </c>
      <c r="G55" s="26">
        <f>'C5'!$B$8</f>
        <v>0</v>
      </c>
      <c r="H55" s="26">
        <f>'C6'!$B$8</f>
        <v>0</v>
      </c>
      <c r="I55" s="26">
        <f>'C7'!$B$8</f>
        <v>0</v>
      </c>
      <c r="K55" s="26" t="s">
        <v>38</v>
      </c>
      <c r="L55" s="26">
        <f>'C1'!$B$18</f>
        <v>0.25</v>
      </c>
      <c r="M55" s="26">
        <f>'C2'!$B$18</f>
        <v>5.8118543377975992E-2</v>
      </c>
      <c r="N55" s="26">
        <f>'C3'!$B$18</f>
        <v>0.625</v>
      </c>
      <c r="O55" s="26">
        <f>'C4'!$B$18</f>
        <v>0.75</v>
      </c>
      <c r="P55" s="26">
        <f>'C5'!$B$18</f>
        <v>0</v>
      </c>
      <c r="Q55" s="26">
        <f>'C6'!$B$18</f>
        <v>0</v>
      </c>
      <c r="R55" s="26">
        <f>'C7'!$B$18</f>
        <v>0</v>
      </c>
      <c r="U55" s="34" t="s">
        <v>38</v>
      </c>
      <c r="V55" s="34">
        <f>1-ABS(C55-L91)</f>
        <v>0.86917049633020826</v>
      </c>
      <c r="W55" s="34">
        <f t="shared" ref="W55:Y59" si="14">1-ABS(D55-M91)</f>
        <v>0.76805254026337288</v>
      </c>
      <c r="X55" s="34">
        <f t="shared" si="14"/>
        <v>0.79669044390674604</v>
      </c>
      <c r="Y55" s="34">
        <f t="shared" si="14"/>
        <v>0.81281139342559761</v>
      </c>
      <c r="Z55" s="34"/>
      <c r="AC55" s="34">
        <f>V55*算例!$A$119+W55*算例!$B$119+X55*算例!$C$119+Y55*算例!$D$119+Z55*算例!$E$119+AA55*算例!$F$119+AB55*算例!$G$119</f>
        <v>0.82237302657528399</v>
      </c>
      <c r="AE55" s="26" t="s">
        <v>38</v>
      </c>
      <c r="AF55" s="26">
        <f>1-ABS(L55-L91)</f>
        <v>0.80667049633020826</v>
      </c>
      <c r="AG55" s="26">
        <f t="shared" ref="AG55:AI59" si="15">1-ABS(M55-M91)</f>
        <v>0.65960019956604909</v>
      </c>
      <c r="AH55" s="26">
        <f t="shared" si="15"/>
        <v>0.91191216823756938</v>
      </c>
      <c r="AI55" s="26">
        <f t="shared" si="15"/>
        <v>0.90230420920586063</v>
      </c>
      <c r="AM55" s="34">
        <f>AF55*算例!$A$119+AG55*算例!$B$119+AH55*算例!$C$119+AI55*算例!$D$119+AJ55*算例!$E$119+AK55*算例!$F$119+AL55*算例!$G$119</f>
        <v>0.81791191188556456</v>
      </c>
    </row>
    <row r="56" spans="2:39" x14ac:dyDescent="0.25">
      <c r="B56" s="26" t="s">
        <v>39</v>
      </c>
      <c r="C56" s="26">
        <f>'C1'!$B$31</f>
        <v>0.57554498770273965</v>
      </c>
      <c r="D56" s="26">
        <f>'C2'!$B$31</f>
        <v>0.72916666666666663</v>
      </c>
      <c r="E56" s="26">
        <f>'C3'!$B$31</f>
        <v>0.57650102288757221</v>
      </c>
      <c r="F56" s="26">
        <f>'C4'!$B$31</f>
        <v>0.74022172433082334</v>
      </c>
      <c r="G56" s="26">
        <f>'C5'!$B$31</f>
        <v>0</v>
      </c>
      <c r="H56" s="26">
        <f>'C6'!$B$31</f>
        <v>0</v>
      </c>
      <c r="I56" s="26">
        <f>'C7'!$B$31</f>
        <v>0</v>
      </c>
      <c r="K56" s="26" t="s">
        <v>39</v>
      </c>
      <c r="L56" s="26">
        <f>'C1'!$B$41</f>
        <v>0.625</v>
      </c>
      <c r="M56" s="26">
        <f>'C2'!$B$41</f>
        <v>0.625</v>
      </c>
      <c r="N56" s="26">
        <f>'C3'!$B$41</f>
        <v>0.625</v>
      </c>
      <c r="O56" s="26">
        <f>'C4'!$B$41</f>
        <v>0.625</v>
      </c>
      <c r="P56" s="26">
        <f>'C5'!$B$41</f>
        <v>0</v>
      </c>
      <c r="Q56" s="26">
        <f>'C6'!$B$41</f>
        <v>0</v>
      </c>
      <c r="R56" s="26">
        <f>'C7'!$B$41</f>
        <v>0</v>
      </c>
      <c r="U56" s="34" t="s">
        <v>39</v>
      </c>
      <c r="V56" s="34">
        <f>1-ABS(C56-L92)</f>
        <v>0.92577587907256553</v>
      </c>
      <c r="W56" s="34">
        <f t="shared" si="14"/>
        <v>0.81861196755983712</v>
      </c>
      <c r="X56" s="34">
        <f t="shared" si="14"/>
        <v>0.9426167185527734</v>
      </c>
      <c r="Y56" s="34">
        <f t="shared" si="14"/>
        <v>0.8672103731994375</v>
      </c>
      <c r="Z56" s="34"/>
      <c r="AC56" s="34">
        <f>V56*算例!$A$119+W56*算例!$B$119+X56*算例!$C$119+Y56*算例!$D$119+Z56*算例!$E$119+AA56*算例!$F$119+AB56*算例!$G$119</f>
        <v>0.89976848075910265</v>
      </c>
      <c r="AE56" s="26" t="s">
        <v>39</v>
      </c>
      <c r="AF56" s="26">
        <f>1-ABS(L56-L92)</f>
        <v>0.87632086677530519</v>
      </c>
      <c r="AG56" s="26">
        <f t="shared" si="15"/>
        <v>0.92277863422650375</v>
      </c>
      <c r="AH56" s="26">
        <f t="shared" si="15"/>
        <v>0.89411774144034561</v>
      </c>
      <c r="AI56" s="26">
        <f t="shared" si="15"/>
        <v>0.98243209753026084</v>
      </c>
      <c r="AM56" s="34">
        <f>AF56*算例!$A$119+AG56*算例!$B$119+AH56*算例!$C$119+AI56*算例!$D$119+AJ56*算例!$E$119+AK56*算例!$F$119+AL56*算例!$G$119</f>
        <v>0.90597832354504837</v>
      </c>
    </row>
    <row r="57" spans="2:39" x14ac:dyDescent="0.25">
      <c r="B57" s="26" t="s">
        <v>40</v>
      </c>
      <c r="C57" s="26">
        <f>'C1'!$B$54</f>
        <v>0.74022172433082334</v>
      </c>
      <c r="D57" s="26">
        <f>'C2'!$B$54</f>
        <v>0.67268467633232909</v>
      </c>
      <c r="E57" s="26">
        <f>'C3'!$B$54</f>
        <v>0.75967538025924375</v>
      </c>
      <c r="F57" s="26">
        <f>'C4'!$B$54</f>
        <v>0.5</v>
      </c>
      <c r="G57" s="26">
        <f>'C5'!$B$54</f>
        <v>0</v>
      </c>
      <c r="H57" s="26">
        <f>'C6'!$B$54</f>
        <v>0</v>
      </c>
      <c r="I57" s="26">
        <f>'C7'!$B$54</f>
        <v>0</v>
      </c>
      <c r="K57" s="26" t="s">
        <v>40</v>
      </c>
      <c r="L57" s="26">
        <f>'C1'!$B$64</f>
        <v>0.75</v>
      </c>
      <c r="M57" s="26">
        <f>'C2'!$B$64</f>
        <v>0.69279774377801628</v>
      </c>
      <c r="N57" s="26">
        <f>'C3'!$B$64</f>
        <v>0.81241079221423418</v>
      </c>
      <c r="O57" s="26">
        <f>'C4'!$B$64</f>
        <v>0.5</v>
      </c>
      <c r="P57" s="26">
        <f>'C5'!$B$64</f>
        <v>0</v>
      </c>
      <c r="Q57" s="26">
        <f>'C6'!$B$64</f>
        <v>0</v>
      </c>
      <c r="R57" s="26">
        <f>'C7'!$B$64</f>
        <v>0</v>
      </c>
      <c r="U57" s="34" t="s">
        <v>40</v>
      </c>
      <c r="V57" s="34">
        <f>1-ABS(C57-L93)</f>
        <v>0.81376561804818448</v>
      </c>
      <c r="W57" s="34">
        <f t="shared" si="14"/>
        <v>0.75438457142686277</v>
      </c>
      <c r="X57" s="34">
        <f t="shared" si="14"/>
        <v>0.86351113308344463</v>
      </c>
      <c r="Y57" s="34">
        <f t="shared" si="14"/>
        <v>0.94217754900998474</v>
      </c>
      <c r="Z57" s="34"/>
      <c r="AC57" s="34">
        <f>V57*算例!$A$119+W57*算例!$B$119+X57*算例!$C$119+Y57*算例!$D$119+Z57*算例!$E$119+AA57*算例!$F$119+AB57*算例!$G$119</f>
        <v>0.83358757712700515</v>
      </c>
      <c r="AE57" s="26" t="s">
        <v>40</v>
      </c>
      <c r="AF57" s="26">
        <f>1-ABS(L57-L93)</f>
        <v>0.80398734237900782</v>
      </c>
      <c r="AG57" s="26">
        <f t="shared" si="15"/>
        <v>0.73427150398117558</v>
      </c>
      <c r="AH57" s="26">
        <f t="shared" si="15"/>
        <v>0.8107757211284542</v>
      </c>
      <c r="AI57" s="26">
        <f t="shared" si="15"/>
        <v>0.94217754900998474</v>
      </c>
      <c r="AM57" s="34">
        <f>AF57*算例!$A$119+AG57*算例!$B$119+AH57*算例!$C$119+AI57*算例!$D$119+AJ57*算例!$E$119+AK57*算例!$F$119+AL57*算例!$G$119</f>
        <v>0.81246980038144945</v>
      </c>
    </row>
    <row r="58" spans="2:39" x14ac:dyDescent="0.25">
      <c r="B58" s="26" t="s">
        <v>72</v>
      </c>
      <c r="C58" s="26">
        <f>'C1'!$B$77</f>
        <v>0.58466425565475144</v>
      </c>
      <c r="D58" s="26">
        <f>'C2'!$B$77</f>
        <v>0.37066431931980437</v>
      </c>
      <c r="E58" s="26">
        <f>'C3'!$B$77</f>
        <v>0.15559149321861238</v>
      </c>
      <c r="F58" s="26">
        <f>'C4'!$B$77</f>
        <v>0.22487086755951979</v>
      </c>
      <c r="G58" s="26">
        <f>'C5'!$B$77</f>
        <v>0</v>
      </c>
      <c r="H58" s="26">
        <f>'C6'!$B$77</f>
        <v>0</v>
      </c>
      <c r="I58" s="26">
        <f>'C7'!$B$77</f>
        <v>0</v>
      </c>
      <c r="K58" s="26" t="s">
        <v>72</v>
      </c>
      <c r="L58" s="26">
        <f>'C1'!$B$87</f>
        <v>0.375</v>
      </c>
      <c r="M58" s="26">
        <f>'C2'!$B$87</f>
        <v>0.5</v>
      </c>
      <c r="N58" s="26">
        <f>'C3'!$B$87</f>
        <v>0.28325277375506486</v>
      </c>
      <c r="O58" s="26">
        <f>'C4'!$B$87</f>
        <v>0.66333926968669998</v>
      </c>
      <c r="P58" s="26">
        <f>'C5'!$B$87</f>
        <v>0</v>
      </c>
      <c r="Q58" s="26">
        <f>'C6'!$B$87</f>
        <v>0</v>
      </c>
      <c r="R58" s="26">
        <f>'C7'!$B$87</f>
        <v>0</v>
      </c>
      <c r="U58" s="34" t="s">
        <v>72</v>
      </c>
      <c r="V58" s="34">
        <f>1-ABS(C58-L94)</f>
        <v>0.94750329754672258</v>
      </c>
      <c r="W58" s="34">
        <f t="shared" si="14"/>
        <v>0.93021492385780657</v>
      </c>
      <c r="X58" s="34">
        <f t="shared" si="14"/>
        <v>0.77181776066338181</v>
      </c>
      <c r="Y58" s="34">
        <f t="shared" si="14"/>
        <v>0.67098744674256172</v>
      </c>
      <c r="Z58" s="34"/>
      <c r="AC58" s="34">
        <f>V58*算例!$A$119+W58*算例!$B$119+X58*算例!$C$119+Y58*算例!$D$119+Z58*算例!$E$119+AA58*算例!$F$119+AB58*算例!$G$119</f>
        <v>0.85864686096748</v>
      </c>
      <c r="AE58" s="26" t="s">
        <v>72</v>
      </c>
      <c r="AF58" s="26">
        <f>1-ABS(L58-L94)</f>
        <v>0.84283244679852598</v>
      </c>
      <c r="AG58" s="26">
        <f t="shared" si="15"/>
        <v>0.94044939546199779</v>
      </c>
      <c r="AH58" s="26">
        <f t="shared" si="15"/>
        <v>0.89947904119983424</v>
      </c>
      <c r="AI58" s="26">
        <f t="shared" si="15"/>
        <v>0.89054415113025809</v>
      </c>
      <c r="AM58" s="34">
        <f>AF58*算例!$A$119+AG58*算例!$B$119+AH58*算例!$C$119+AI58*算例!$D$119+AJ58*算例!$E$119+AK58*算例!$F$119+AL58*算例!$G$119</f>
        <v>0.88367424078130719</v>
      </c>
    </row>
    <row r="59" spans="2:39" x14ac:dyDescent="0.25">
      <c r="B59" s="26" t="s">
        <v>73</v>
      </c>
      <c r="C59" s="26">
        <f>'C1'!$B$100</f>
        <v>0.53779312711556515</v>
      </c>
      <c r="D59" s="26">
        <f>'C2'!$B$100</f>
        <v>0.26267412831077142</v>
      </c>
      <c r="E59" s="26">
        <f>'C3'!$B$100</f>
        <v>0.46725163605771547</v>
      </c>
      <c r="F59" s="26">
        <f>'C4'!$B$100</f>
        <v>0.85900461792141947</v>
      </c>
      <c r="G59" s="26">
        <f>'C5'!$B$100</f>
        <v>0</v>
      </c>
      <c r="H59" s="26">
        <f>'C6'!$B$100</f>
        <v>0</v>
      </c>
      <c r="I59" s="26">
        <f>'C7'!$B$100</f>
        <v>0</v>
      </c>
      <c r="K59" s="26" t="s">
        <v>73</v>
      </c>
      <c r="L59" s="26">
        <f>'C1'!$B$110</f>
        <v>0.84950585581619698</v>
      </c>
      <c r="M59" s="26">
        <f>'C2'!$B$110</f>
        <v>0.52306689040178389</v>
      </c>
      <c r="N59" s="26">
        <f>'C3'!$B$110</f>
        <v>0.3656470057798773</v>
      </c>
      <c r="O59" s="26">
        <f>'C4'!$B$110</f>
        <v>0.84831862127679192</v>
      </c>
      <c r="P59" s="26">
        <f>'C5'!$B$110</f>
        <v>0</v>
      </c>
      <c r="Q59" s="26">
        <f>'C6'!$B$110</f>
        <v>0</v>
      </c>
      <c r="R59" s="26">
        <f>'C7'!$B$110</f>
        <v>0</v>
      </c>
      <c r="U59" s="34" t="s">
        <v>73</v>
      </c>
      <c r="V59" s="34">
        <f>1-ABS(C59-L95)</f>
        <v>0.79882552033163767</v>
      </c>
      <c r="W59" s="34">
        <f t="shared" si="14"/>
        <v>0.75662900618748985</v>
      </c>
      <c r="X59" s="34">
        <f t="shared" si="14"/>
        <v>0.90137905390090189</v>
      </c>
      <c r="Y59" s="34">
        <f t="shared" si="14"/>
        <v>0.84913752755117389</v>
      </c>
      <c r="Z59" s="34"/>
      <c r="AC59" s="34">
        <f>V59*算例!$A$119+W59*算例!$B$119+X59*算例!$C$119+Y59*算例!$D$119+Z59*算例!$E$119+AA59*算例!$F$119+AB59*算例!$G$119</f>
        <v>0.82357140197805456</v>
      </c>
      <c r="AE59" s="26" t="s">
        <v>73</v>
      </c>
      <c r="AF59" s="26">
        <f>1-ABS(L59-L95)</f>
        <v>0.8894617509677305</v>
      </c>
      <c r="AG59" s="26">
        <f t="shared" si="15"/>
        <v>0.98297823172149768</v>
      </c>
      <c r="AH59" s="26">
        <f t="shared" si="15"/>
        <v>0.79977442362306372</v>
      </c>
      <c r="AI59" s="26">
        <f t="shared" si="15"/>
        <v>0.85982352419580144</v>
      </c>
      <c r="AM59" s="34">
        <f>AF59*算例!$A$119+AG59*算例!$B$119+AH59*算例!$C$119+AI59*算例!$D$119+AJ59*算例!$E$119+AK59*算例!$F$119+AL59*算例!$G$119</f>
        <v>0.88129748126652785</v>
      </c>
    </row>
    <row r="61" spans="2:39" x14ac:dyDescent="0.25">
      <c r="B61" s="113" t="s">
        <v>92</v>
      </c>
      <c r="C61" s="113" t="s">
        <v>34</v>
      </c>
      <c r="D61" s="113" t="s">
        <v>35</v>
      </c>
      <c r="E61" s="113" t="s">
        <v>36</v>
      </c>
      <c r="F61" s="113" t="s">
        <v>37</v>
      </c>
      <c r="G61" s="113" t="s">
        <v>52</v>
      </c>
      <c r="H61" s="113" t="s">
        <v>53</v>
      </c>
      <c r="I61" s="113" t="s">
        <v>54</v>
      </c>
      <c r="K61" s="113" t="s">
        <v>99</v>
      </c>
      <c r="L61" s="113" t="s">
        <v>34</v>
      </c>
      <c r="M61" s="113" t="s">
        <v>35</v>
      </c>
      <c r="N61" s="113" t="s">
        <v>36</v>
      </c>
      <c r="O61" s="113" t="s">
        <v>37</v>
      </c>
      <c r="P61" s="113" t="s">
        <v>52</v>
      </c>
      <c r="Q61" s="113" t="s">
        <v>53</v>
      </c>
      <c r="R61" s="113" t="s">
        <v>54</v>
      </c>
      <c r="U61" s="113" t="s">
        <v>92</v>
      </c>
      <c r="V61" s="113" t="s">
        <v>34</v>
      </c>
      <c r="W61" s="113" t="s">
        <v>35</v>
      </c>
      <c r="X61" s="113" t="s">
        <v>36</v>
      </c>
      <c r="Y61" s="113" t="s">
        <v>37</v>
      </c>
      <c r="Z61" s="113" t="s">
        <v>52</v>
      </c>
      <c r="AA61" s="113" t="s">
        <v>53</v>
      </c>
      <c r="AB61" s="113" t="s">
        <v>54</v>
      </c>
      <c r="AC61" s="34">
        <f>SUM(AC62:AC66)/算例!$D$117</f>
        <v>0.85490063083291346</v>
      </c>
      <c r="AE61" s="113" t="s">
        <v>99</v>
      </c>
      <c r="AF61" s="113" t="s">
        <v>34</v>
      </c>
      <c r="AG61" s="113" t="s">
        <v>35</v>
      </c>
      <c r="AH61" s="113" t="s">
        <v>36</v>
      </c>
      <c r="AI61" s="113" t="s">
        <v>37</v>
      </c>
      <c r="AJ61" s="113" t="s">
        <v>52</v>
      </c>
      <c r="AK61" s="113" t="s">
        <v>53</v>
      </c>
      <c r="AL61" s="113" t="s">
        <v>54</v>
      </c>
      <c r="AM61" s="34">
        <f>SUM(AM62:AM66)/算例!$D$117</f>
        <v>0.84568152773075433</v>
      </c>
    </row>
    <row r="62" spans="2:39" x14ac:dyDescent="0.25">
      <c r="B62" s="26" t="s">
        <v>38</v>
      </c>
      <c r="C62" s="26">
        <f>'C1'!$B$9</f>
        <v>0.625</v>
      </c>
      <c r="D62" s="26">
        <f>'C2'!$B$9</f>
        <v>0.17435563013392796</v>
      </c>
      <c r="E62" s="26">
        <f>'C3'!$B$9</f>
        <v>0.5</v>
      </c>
      <c r="F62" s="26">
        <f>'C4'!$B$9</f>
        <v>1</v>
      </c>
      <c r="G62" s="26">
        <f>'C5'!$B$9</f>
        <v>0</v>
      </c>
      <c r="H62" s="26">
        <f>'C6'!$B$9</f>
        <v>0</v>
      </c>
      <c r="I62" s="26">
        <f>'C7'!$B$9</f>
        <v>0</v>
      </c>
      <c r="K62" s="26" t="s">
        <v>38</v>
      </c>
      <c r="L62" s="26">
        <f>'C1'!$B$19</f>
        <v>0.65004908713403109</v>
      </c>
      <c r="M62" s="26">
        <f>'C2'!$B$19</f>
        <v>0.25670067120535173</v>
      </c>
      <c r="N62" s="26">
        <f>'C3'!$B$19</f>
        <v>0.37098670162648179</v>
      </c>
      <c r="O62" s="26">
        <f>'C4'!$B$19</f>
        <v>0.75554106391368792</v>
      </c>
      <c r="P62" s="26">
        <f>'C5'!$B$19</f>
        <v>0</v>
      </c>
      <c r="Q62" s="26">
        <f>'C6'!$B$19</f>
        <v>0</v>
      </c>
      <c r="R62" s="26">
        <f>'C7'!$B$19</f>
        <v>0</v>
      </c>
      <c r="U62" s="26" t="s">
        <v>38</v>
      </c>
      <c r="V62" s="26">
        <f>1-ABS(C62-L91)</f>
        <v>0.81832950366979174</v>
      </c>
      <c r="W62" s="26">
        <f t="shared" ref="W62:Y66" si="16">1-ABS(D62-M91)</f>
        <v>0.77583728632200111</v>
      </c>
      <c r="X62" s="26">
        <f t="shared" si="16"/>
        <v>0.96308783176243062</v>
      </c>
      <c r="Y62" s="26">
        <f t="shared" si="16"/>
        <v>0.65230420920586063</v>
      </c>
      <c r="AC62" s="34">
        <f>V62*算例!$A$119+W62*算例!$B$119+X62*算例!$C$119+Y62*算例!$D$119+Z62*算例!$E$119+AA62*算例!$F$119+AB62*算例!$G$119</f>
        <v>0.82111684805380369</v>
      </c>
      <c r="AE62" s="26" t="s">
        <v>38</v>
      </c>
      <c r="AF62" s="26">
        <f>1-ABS(L62-L91)</f>
        <v>0.79328041653576076</v>
      </c>
      <c r="AG62" s="26">
        <f t="shared" ref="AG62:AI66" si="17">1-ABS(M62-M91)</f>
        <v>0.85818232739342482</v>
      </c>
      <c r="AH62" s="26">
        <f t="shared" si="17"/>
        <v>0.83407453338891235</v>
      </c>
      <c r="AI62" s="26">
        <f t="shared" si="17"/>
        <v>0.89676314529217271</v>
      </c>
      <c r="AM62" s="34">
        <f>AF62*算例!$A$119+AG62*算例!$B$119+AH62*算例!$C$119+AI62*算例!$D$119+AJ62*算例!$E$119+AK62*算例!$F$119+AL62*算例!$G$119</f>
        <v>0.83198173723404334</v>
      </c>
    </row>
    <row r="63" spans="2:39" x14ac:dyDescent="0.25">
      <c r="B63" s="26" t="s">
        <v>39</v>
      </c>
      <c r="C63" s="26">
        <f>'C1'!$B$32</f>
        <v>0.5</v>
      </c>
      <c r="D63" s="26">
        <f>'C2'!$B$32</f>
        <v>0.52306689040178389</v>
      </c>
      <c r="E63" s="26">
        <f>'C3'!$B$32</f>
        <v>0.625</v>
      </c>
      <c r="F63" s="26">
        <f>'C4'!$B$32</f>
        <v>0.75</v>
      </c>
      <c r="G63" s="26">
        <f>'C5'!$B$32</f>
        <v>0</v>
      </c>
      <c r="H63" s="26">
        <f>'C6'!$B$32</f>
        <v>0</v>
      </c>
      <c r="I63" s="26">
        <f>'C7'!$B$32</f>
        <v>0</v>
      </c>
      <c r="K63" s="26" t="s">
        <v>39</v>
      </c>
      <c r="L63" s="26">
        <f>'C1'!$B$42</f>
        <v>0.3499104162155473</v>
      </c>
      <c r="M63" s="26">
        <f>'C2'!$B$42</f>
        <v>0.37526861860562966</v>
      </c>
      <c r="N63" s="26">
        <f>'C3'!$B$42</f>
        <v>0.39943795453155728</v>
      </c>
      <c r="O63" s="26">
        <f>'C4'!$B$42</f>
        <v>0.42972632644592301</v>
      </c>
      <c r="P63" s="26">
        <f>'C5'!$B$42</f>
        <v>0</v>
      </c>
      <c r="Q63" s="26">
        <f>'C6'!$B$42</f>
        <v>0</v>
      </c>
      <c r="R63" s="26">
        <f>'C7'!$B$42</f>
        <v>0</v>
      </c>
      <c r="U63" s="26" t="s">
        <v>39</v>
      </c>
      <c r="V63" s="26">
        <f>1-ABS(C63-L92)</f>
        <v>0.99867913322469481</v>
      </c>
      <c r="W63" s="26">
        <f t="shared" si="16"/>
        <v>0.97528825617528014</v>
      </c>
      <c r="X63" s="26">
        <f t="shared" si="16"/>
        <v>0.89411774144034561</v>
      </c>
      <c r="Y63" s="26">
        <f t="shared" si="16"/>
        <v>0.85743209753026084</v>
      </c>
      <c r="AC63" s="34">
        <f>V63*算例!$A$119+W63*算例!$B$119+X63*算例!$C$119+Y63*算例!$D$119+Z63*算例!$E$119+AA63*算例!$F$119+AB63*算例!$G$119</f>
        <v>0.94667355451455948</v>
      </c>
      <c r="AE63" s="26" t="s">
        <v>39</v>
      </c>
      <c r="AF63" s="26">
        <f>1-ABS(L63-L92)</f>
        <v>0.84858954944024212</v>
      </c>
      <c r="AG63" s="26">
        <f t="shared" si="17"/>
        <v>0.82748998437912591</v>
      </c>
      <c r="AH63" s="26">
        <f t="shared" si="17"/>
        <v>0.88032021309121167</v>
      </c>
      <c r="AI63" s="26">
        <f t="shared" si="17"/>
        <v>0.82229422891566217</v>
      </c>
      <c r="AM63" s="34">
        <f>AF63*算例!$A$119+AG63*算例!$B$119+AH63*算例!$C$119+AI63*算例!$D$119+AJ63*算例!$E$119+AK63*算例!$F$119+AL63*算例!$G$119</f>
        <v>0.84835800426207431</v>
      </c>
    </row>
    <row r="64" spans="2:39" x14ac:dyDescent="0.25">
      <c r="B64" s="26" t="s">
        <v>40</v>
      </c>
      <c r="C64" s="26">
        <f>'C1'!$B$55</f>
        <v>0.3125</v>
      </c>
      <c r="D64" s="26">
        <f>'C2'!$B$55</f>
        <v>5.8118543377975992E-2</v>
      </c>
      <c r="E64" s="26">
        <f>'C3'!$B$55</f>
        <v>0.41666666666666669</v>
      </c>
      <c r="F64" s="26">
        <f>'C4'!$B$55</f>
        <v>0.625</v>
      </c>
      <c r="G64" s="26">
        <f>'C5'!$B$55</f>
        <v>0</v>
      </c>
      <c r="H64" s="26">
        <f>'C6'!$B$55</f>
        <v>0</v>
      </c>
      <c r="I64" s="26">
        <f>'C7'!$B$55</f>
        <v>0</v>
      </c>
      <c r="K64" s="26" t="s">
        <v>40</v>
      </c>
      <c r="L64" s="26">
        <f>'C1'!$B$65</f>
        <v>0.35516841406523569</v>
      </c>
      <c r="M64" s="26">
        <f>'C2'!$B$65</f>
        <v>0.40476756160713562</v>
      </c>
      <c r="N64" s="26">
        <f>'C3'!$B$65</f>
        <v>0.77153621548418361</v>
      </c>
      <c r="O64" s="26">
        <f>'C4'!$B$65</f>
        <v>0.375</v>
      </c>
      <c r="P64" s="26">
        <f>'C5'!$B$65</f>
        <v>0</v>
      </c>
      <c r="Q64" s="26">
        <f>'C6'!$B$65</f>
        <v>0</v>
      </c>
      <c r="R64" s="26">
        <f>'C7'!$B$65</f>
        <v>0</v>
      </c>
      <c r="U64" s="26" t="s">
        <v>40</v>
      </c>
      <c r="V64" s="26">
        <f>1-ABS(C64-L93)</f>
        <v>0.75851265762099218</v>
      </c>
      <c r="W64" s="26">
        <f t="shared" si="16"/>
        <v>0.63104929561878409</v>
      </c>
      <c r="X64" s="26">
        <f t="shared" si="16"/>
        <v>0.79348015332397837</v>
      </c>
      <c r="Y64" s="26">
        <f t="shared" si="16"/>
        <v>0.93282245099001526</v>
      </c>
      <c r="AC64" s="34">
        <f>V64*算例!$A$119+W64*算例!$B$119+X64*算例!$C$119+Y64*算例!$D$119+Z64*算例!$E$119+AA64*算例!$F$119+AB64*算例!$G$119</f>
        <v>0.76790832815165055</v>
      </c>
      <c r="AE64" s="26" t="s">
        <v>40</v>
      </c>
      <c r="AF64" s="26">
        <f>1-ABS(L64-L93)</f>
        <v>0.80118107168622787</v>
      </c>
      <c r="AG64" s="26">
        <f t="shared" si="17"/>
        <v>0.97769831384794381</v>
      </c>
      <c r="AH64" s="26">
        <f t="shared" si="17"/>
        <v>0.85165029785850477</v>
      </c>
      <c r="AI64" s="26">
        <f t="shared" si="17"/>
        <v>0.81717754900998474</v>
      </c>
      <c r="AM64" s="34">
        <f>AF64*算例!$A$119+AG64*算例!$B$119+AH64*算例!$C$119+AI64*算例!$D$119+AJ64*算例!$E$119+AK64*算例!$F$119+AL64*算例!$G$119</f>
        <v>0.85150129826020393</v>
      </c>
    </row>
    <row r="65" spans="2:39" x14ac:dyDescent="0.25">
      <c r="B65" s="26" t="s">
        <v>72</v>
      </c>
      <c r="C65" s="26">
        <f>'C1'!$B$78</f>
        <v>0.52083333333333337</v>
      </c>
      <c r="D65" s="26">
        <f>'C2'!$B$78</f>
        <v>0.75</v>
      </c>
      <c r="E65" s="26">
        <f>'C3'!$B$78</f>
        <v>0.10416666666666667</v>
      </c>
      <c r="F65" s="26">
        <f>'C4'!$B$78</f>
        <v>0.75</v>
      </c>
      <c r="G65" s="26">
        <f>'C5'!$B$78</f>
        <v>0</v>
      </c>
      <c r="H65" s="26">
        <f>'C6'!$B$78</f>
        <v>0</v>
      </c>
      <c r="I65" s="26">
        <f>'C7'!$B$78</f>
        <v>0</v>
      </c>
      <c r="K65" s="26" t="s">
        <v>72</v>
      </c>
      <c r="L65" s="26">
        <f>'C1'!$B$88</f>
        <v>0.47316431505794865</v>
      </c>
      <c r="M65" s="26">
        <f>'C2'!$B$88</f>
        <v>0.3125</v>
      </c>
      <c r="N65" s="26">
        <f>'C3'!$B$88</f>
        <v>0.59636833737329076</v>
      </c>
      <c r="O65" s="26">
        <f>'C4'!$B$88</f>
        <v>0.76005860978626694</v>
      </c>
      <c r="P65" s="26">
        <f>'C5'!$B$88</f>
        <v>0</v>
      </c>
      <c r="Q65" s="26">
        <f>'C6'!$B$88</f>
        <v>0</v>
      </c>
      <c r="R65" s="26">
        <f>'C7'!$B$88</f>
        <v>0</v>
      </c>
      <c r="U65" s="26" t="s">
        <v>72</v>
      </c>
      <c r="V65" s="26">
        <f>1-ABS(C65-L94)</f>
        <v>0.98866578013185935</v>
      </c>
      <c r="W65" s="26">
        <f t="shared" si="16"/>
        <v>0.69044939546199779</v>
      </c>
      <c r="X65" s="26">
        <f t="shared" si="16"/>
        <v>0.72039293411143612</v>
      </c>
      <c r="Y65" s="26">
        <f t="shared" si="16"/>
        <v>0.80388342081695807</v>
      </c>
      <c r="AC65" s="34">
        <f>V65*算例!$A$119+W65*算例!$B$119+X65*算例!$C$119+Y65*算例!$D$119+Z65*算例!$E$119+AA65*算例!$F$119+AB65*算例!$G$119</f>
        <v>0.83423693779554609</v>
      </c>
      <c r="AE65" s="26" t="s">
        <v>72</v>
      </c>
      <c r="AF65" s="26">
        <f>1-ABS(L65-L94)</f>
        <v>0.94099676185647463</v>
      </c>
      <c r="AG65" s="26">
        <f t="shared" si="17"/>
        <v>0.87205060453800221</v>
      </c>
      <c r="AH65" s="26">
        <f t="shared" si="17"/>
        <v>0.78740539518193986</v>
      </c>
      <c r="AI65" s="26">
        <f t="shared" si="17"/>
        <v>0.79382481103069114</v>
      </c>
      <c r="AM65" s="34">
        <f>AF65*算例!$A$119+AG65*算例!$B$119+AH65*算例!$C$119+AI65*算例!$D$119+AJ65*算例!$E$119+AK65*算例!$F$119+AL65*算例!$G$119</f>
        <v>0.86673389610027884</v>
      </c>
    </row>
    <row r="66" spans="2:39" x14ac:dyDescent="0.25">
      <c r="B66" s="26" t="s">
        <v>73</v>
      </c>
      <c r="C66" s="26">
        <f>'C1'!$B$101</f>
        <v>0.875</v>
      </c>
      <c r="D66" s="26">
        <f>'C2'!$B$101</f>
        <v>0.5</v>
      </c>
      <c r="E66" s="26">
        <f>'C3'!$B$101</f>
        <v>0.625</v>
      </c>
      <c r="F66" s="26">
        <f>'C4'!$B$101</f>
        <v>0.875</v>
      </c>
      <c r="G66" s="26">
        <f>'C5'!$B$101</f>
        <v>0</v>
      </c>
      <c r="H66" s="26">
        <f>'C6'!$B$101</f>
        <v>0</v>
      </c>
      <c r="I66" s="26">
        <f>'C7'!$B$101</f>
        <v>0</v>
      </c>
      <c r="K66" s="26" t="s">
        <v>73</v>
      </c>
      <c r="L66" s="26">
        <f>'C1'!$B$111</f>
        <v>0.55798463749175109</v>
      </c>
      <c r="M66" s="26">
        <f>'C2'!$B$111</f>
        <v>0.69051254473697143</v>
      </c>
      <c r="N66" s="26">
        <f>'C3'!$B$111</f>
        <v>0.73530834811899026</v>
      </c>
      <c r="O66" s="26">
        <f>'C4'!$B$111</f>
        <v>0.58466425565475144</v>
      </c>
      <c r="P66" s="26">
        <f>'C5'!$B$111</f>
        <v>0</v>
      </c>
      <c r="Q66" s="26">
        <f>'C6'!$B$111</f>
        <v>0</v>
      </c>
      <c r="R66" s="26">
        <f>'C7'!$B$111</f>
        <v>0</v>
      </c>
      <c r="U66" s="26" t="s">
        <v>73</v>
      </c>
      <c r="V66" s="26">
        <f>1-ABS(C66-L95)</f>
        <v>0.86396760678392748</v>
      </c>
      <c r="W66" s="26">
        <f t="shared" si="16"/>
        <v>0.99395487787671843</v>
      </c>
      <c r="X66" s="26">
        <f t="shared" si="16"/>
        <v>0.94087258215681357</v>
      </c>
      <c r="Y66" s="26">
        <f t="shared" si="16"/>
        <v>0.83314214547259335</v>
      </c>
      <c r="AC66" s="34">
        <f>V66*算例!$A$119+W66*算例!$B$119+X66*算例!$C$119+Y66*算例!$D$119+Z66*算例!$E$119+AA66*算例!$F$119+AB66*算例!$G$119</f>
        <v>0.90456748564900702</v>
      </c>
      <c r="AE66" s="26" t="s">
        <v>73</v>
      </c>
      <c r="AF66" s="26">
        <f>1-ABS(L66-L95)</f>
        <v>0.81901703070782361</v>
      </c>
      <c r="AG66" s="26">
        <f t="shared" si="17"/>
        <v>0.81553257738631013</v>
      </c>
      <c r="AH66" s="26">
        <f t="shared" si="17"/>
        <v>0.83056423403782331</v>
      </c>
      <c r="AI66" s="26">
        <f t="shared" si="17"/>
        <v>0.87652211018215809</v>
      </c>
      <c r="AM66" s="34">
        <f>AF66*算例!$A$119+AG66*算例!$B$119+AH66*算例!$C$119+AI66*算例!$D$119+AJ66*算例!$E$119+AK66*算例!$F$119+AL66*算例!$G$119</f>
        <v>0.82983270279717103</v>
      </c>
    </row>
    <row r="68" spans="2:39" x14ac:dyDescent="0.25">
      <c r="B68" s="113" t="s">
        <v>90</v>
      </c>
      <c r="C68" s="113" t="s">
        <v>34</v>
      </c>
      <c r="D68" s="113" t="s">
        <v>35</v>
      </c>
      <c r="E68" s="113" t="s">
        <v>36</v>
      </c>
      <c r="F68" s="113" t="s">
        <v>37</v>
      </c>
      <c r="G68" s="113" t="s">
        <v>52</v>
      </c>
      <c r="H68" s="113" t="s">
        <v>53</v>
      </c>
      <c r="I68" s="113" t="s">
        <v>173</v>
      </c>
      <c r="K68" s="113" t="s">
        <v>100</v>
      </c>
      <c r="L68" s="113" t="s">
        <v>34</v>
      </c>
      <c r="M68" s="113" t="s">
        <v>35</v>
      </c>
      <c r="N68" s="113" t="s">
        <v>36</v>
      </c>
      <c r="O68" s="113" t="s">
        <v>37</v>
      </c>
      <c r="P68" s="113" t="s">
        <v>52</v>
      </c>
      <c r="Q68" s="113" t="s">
        <v>53</v>
      </c>
      <c r="R68" s="113" t="s">
        <v>54</v>
      </c>
      <c r="U68" s="108" t="s">
        <v>90</v>
      </c>
      <c r="V68" s="113" t="s">
        <v>34</v>
      </c>
      <c r="W68" s="113" t="s">
        <v>35</v>
      </c>
      <c r="X68" s="113" t="s">
        <v>36</v>
      </c>
      <c r="Y68" s="113" t="s">
        <v>37</v>
      </c>
      <c r="Z68" s="113" t="s">
        <v>52</v>
      </c>
      <c r="AA68" s="113" t="s">
        <v>53</v>
      </c>
      <c r="AB68" s="113" t="s">
        <v>54</v>
      </c>
      <c r="AC68" s="34">
        <f>SUM(AC69:AC73)/算例!$D$117</f>
        <v>0.8197454687450707</v>
      </c>
      <c r="AE68" s="108" t="s">
        <v>100</v>
      </c>
      <c r="AF68" s="113" t="s">
        <v>34</v>
      </c>
      <c r="AG68" s="113" t="s">
        <v>35</v>
      </c>
      <c r="AH68" s="113" t="s">
        <v>36</v>
      </c>
      <c r="AI68" s="113" t="s">
        <v>37</v>
      </c>
      <c r="AJ68" s="113" t="s">
        <v>52</v>
      </c>
      <c r="AK68" s="113" t="s">
        <v>53</v>
      </c>
      <c r="AL68" s="113" t="s">
        <v>54</v>
      </c>
      <c r="AM68" s="34">
        <f>SUM(AM69:AM73)/算例!$D$117</f>
        <v>0.8462306191853074</v>
      </c>
    </row>
    <row r="69" spans="2:39" x14ac:dyDescent="0.25">
      <c r="B69" s="26" t="s">
        <v>38</v>
      </c>
      <c r="C69" s="26">
        <f>'C1'!$B$10</f>
        <v>0.625</v>
      </c>
      <c r="D69" s="26">
        <f>'C2'!$B$10</f>
        <v>0.41666666666666669</v>
      </c>
      <c r="E69" s="26">
        <f>'C3'!$B$10</f>
        <v>0.6393039771577359</v>
      </c>
      <c r="F69" s="26">
        <f>'C4'!$B$10</f>
        <v>0.125</v>
      </c>
      <c r="G69" s="26">
        <f>'C5'!$B$10</f>
        <v>0</v>
      </c>
      <c r="H69" s="26">
        <f>'C6'!$B$10</f>
        <v>0</v>
      </c>
      <c r="I69" s="26">
        <f>'C7'!$B$10</f>
        <v>0</v>
      </c>
      <c r="K69" s="26" t="s">
        <v>38</v>
      </c>
      <c r="L69" s="26">
        <f>'C1'!$B$20</f>
        <v>0.23559571926556103</v>
      </c>
      <c r="M69" s="26">
        <f>'C2'!$B$20</f>
        <v>0.48507124549628028</v>
      </c>
      <c r="N69" s="26">
        <f>'C3'!$B$20</f>
        <v>0.43131747088548389</v>
      </c>
      <c r="O69" s="26">
        <f>'C4'!$B$20</f>
        <v>0.85108800323267086</v>
      </c>
      <c r="P69" s="26">
        <f>'C5'!$B$20</f>
        <v>0</v>
      </c>
      <c r="Q69" s="26">
        <f>'C6'!$B$20</f>
        <v>0</v>
      </c>
      <c r="R69" s="26">
        <f>'C7'!$B$20</f>
        <v>0</v>
      </c>
      <c r="U69" s="34" t="s">
        <v>38</v>
      </c>
      <c r="V69" s="34">
        <f>1-ABS(C69-L91)</f>
        <v>0.81832950366979174</v>
      </c>
      <c r="W69" s="34">
        <f t="shared" ref="W69:Y73" si="18">1-ABS(D69-M91)</f>
        <v>0.98185167714526023</v>
      </c>
      <c r="X69" s="34">
        <f t="shared" si="18"/>
        <v>0.89760819107983347</v>
      </c>
      <c r="Y69" s="34">
        <f t="shared" si="18"/>
        <v>0.47269579079413937</v>
      </c>
      <c r="Z69" s="34"/>
      <c r="AC69" s="34">
        <f>V69*算例!$A$119+W69*算例!$B$119+X69*算例!$C$119+Y69*算例!$D$119+Z69*算例!$E$119+AA69*算例!$F$119+AB69*算例!$G$119</f>
        <v>0.81900855328604805</v>
      </c>
      <c r="AE69" s="26" t="s">
        <v>38</v>
      </c>
      <c r="AF69" s="26">
        <f>1-ABS(L69-L91)</f>
        <v>0.79226621559576926</v>
      </c>
      <c r="AG69" s="26">
        <f t="shared" ref="AG69:AI73" si="19">1-ABS(M69-M91)</f>
        <v>0.91344709831564663</v>
      </c>
      <c r="AH69" s="26">
        <f t="shared" si="19"/>
        <v>0.89440530264791451</v>
      </c>
      <c r="AI69" s="26">
        <f t="shared" si="19"/>
        <v>0.80121620597318977</v>
      </c>
      <c r="AM69" s="34">
        <f>AF69*算例!$A$119+AG69*算例!$B$119+AH69*算例!$C$119+AI69*算例!$D$119+AJ69*算例!$E$119+AK69*算例!$F$119+AL69*算例!$G$119</f>
        <v>0.84337966245939422</v>
      </c>
    </row>
    <row r="70" spans="2:39" x14ac:dyDescent="0.25">
      <c r="B70" s="26" t="s">
        <v>39</v>
      </c>
      <c r="C70" s="26">
        <f>'C1'!$B$33</f>
        <v>0.8217856570138955</v>
      </c>
      <c r="D70" s="26">
        <f>'C2'!$B$33</f>
        <v>0.58466425565475144</v>
      </c>
      <c r="E70" s="26">
        <f>'C3'!$B$33</f>
        <v>0.5</v>
      </c>
      <c r="F70" s="26">
        <f>'C4'!$B$33</f>
        <v>0.44037699528640017</v>
      </c>
      <c r="G70" s="26">
        <f>'C5'!$B$33</f>
        <v>0</v>
      </c>
      <c r="H70" s="26">
        <f>'C6'!$B$33</f>
        <v>0</v>
      </c>
      <c r="I70" s="26">
        <f>'C7'!$B$33</f>
        <v>0</v>
      </c>
      <c r="K70" s="26" t="s">
        <v>39</v>
      </c>
      <c r="L70" s="26">
        <f>'C1'!$B$43</f>
        <v>0.35419656861716758</v>
      </c>
      <c r="M70" s="26">
        <f>'C2'!$B$43</f>
        <v>0.43182910125578472</v>
      </c>
      <c r="N70" s="26">
        <f>'C3'!$B$43</f>
        <v>0.37169978625103051</v>
      </c>
      <c r="O70" s="26">
        <f>'C4'!$B$43</f>
        <v>0.43131747088548389</v>
      </c>
      <c r="P70" s="26">
        <f>'C5'!$B$43</f>
        <v>0</v>
      </c>
      <c r="Q70" s="26">
        <f>'C6'!$B$43</f>
        <v>0</v>
      </c>
      <c r="R70" s="26">
        <f>'C7'!$B$43</f>
        <v>0</v>
      </c>
      <c r="U70" s="34" t="s">
        <v>39</v>
      </c>
      <c r="V70" s="34">
        <f>1-ABS(C70-L92)</f>
        <v>0.67953520976140969</v>
      </c>
      <c r="W70" s="34">
        <f t="shared" si="18"/>
        <v>0.96311437857175231</v>
      </c>
      <c r="X70" s="34">
        <f t="shared" si="18"/>
        <v>0.98088225855965439</v>
      </c>
      <c r="Y70" s="34">
        <f t="shared" si="18"/>
        <v>0.83294489775613934</v>
      </c>
      <c r="Z70" s="34"/>
      <c r="AC70" s="34">
        <f>V70*算例!$A$119+W70*算例!$B$119+X70*算例!$C$119+Y70*算例!$D$119+Z70*算例!$E$119+AA70*算例!$F$119+AB70*算例!$G$119</f>
        <v>0.83459925892224884</v>
      </c>
      <c r="AE70" s="26" t="s">
        <v>39</v>
      </c>
      <c r="AF70" s="26">
        <f>1-ABS(L70-L92)</f>
        <v>0.85287570184186245</v>
      </c>
      <c r="AG70" s="26">
        <f t="shared" si="19"/>
        <v>0.88405046702928103</v>
      </c>
      <c r="AH70" s="26">
        <f t="shared" si="19"/>
        <v>0.85258204481068489</v>
      </c>
      <c r="AI70" s="26">
        <f t="shared" si="19"/>
        <v>0.82388537335522305</v>
      </c>
      <c r="AM70" s="34">
        <f>AF70*算例!$A$119+AG70*算例!$B$119+AH70*算例!$C$119+AI70*算例!$D$119+AJ70*算例!$E$119+AK70*算例!$F$119+AL70*算例!$G$119</f>
        <v>0.85468869134855585</v>
      </c>
    </row>
    <row r="71" spans="2:39" x14ac:dyDescent="0.25">
      <c r="B71" s="26" t="s">
        <v>40</v>
      </c>
      <c r="C71" s="26">
        <f>'C1'!$B$56</f>
        <v>0.86361925206542711</v>
      </c>
      <c r="D71" s="26">
        <f>'C2'!$B$56</f>
        <v>0.52306689040178389</v>
      </c>
      <c r="E71" s="26">
        <f>'C3'!$B$56</f>
        <v>0.51441784078242103</v>
      </c>
      <c r="F71" s="26">
        <f>'C4'!$B$56</f>
        <v>0.75</v>
      </c>
      <c r="G71" s="26">
        <f>'C5'!$B$56</f>
        <v>0</v>
      </c>
      <c r="H71" s="26">
        <f>'C6'!$B$56</f>
        <v>0</v>
      </c>
      <c r="I71" s="26">
        <f>'C7'!$B$56</f>
        <v>0</v>
      </c>
      <c r="K71" s="26" t="s">
        <v>40</v>
      </c>
      <c r="L71" s="26">
        <f>'C1'!$B$66</f>
        <v>0.31050686591885596</v>
      </c>
      <c r="M71" s="26">
        <f>'C2'!$B$66</f>
        <v>0.625</v>
      </c>
      <c r="N71" s="26">
        <f>'C3'!$B$66</f>
        <v>0.6393039771577359</v>
      </c>
      <c r="O71" s="26">
        <f>'C4'!$B$66</f>
        <v>0.77562803688985871</v>
      </c>
      <c r="P71" s="26">
        <f>'C5'!$B$66</f>
        <v>0</v>
      </c>
      <c r="Q71" s="26">
        <f>'C6'!$B$66</f>
        <v>0</v>
      </c>
      <c r="R71" s="26">
        <f>'C7'!$B$66</f>
        <v>0</v>
      </c>
      <c r="U71" s="34" t="s">
        <v>40</v>
      </c>
      <c r="V71" s="34">
        <f>1-ABS(C71-L93)</f>
        <v>0.69036809031358071</v>
      </c>
      <c r="W71" s="34">
        <f t="shared" si="18"/>
        <v>0.90400235735740797</v>
      </c>
      <c r="X71" s="34">
        <f t="shared" si="18"/>
        <v>0.89123132743973266</v>
      </c>
      <c r="Y71" s="34">
        <f t="shared" si="18"/>
        <v>0.80782245099001526</v>
      </c>
      <c r="Z71" s="34"/>
      <c r="AC71" s="34">
        <f>V71*算例!$A$119+W71*算例!$B$119+X71*算例!$C$119+Y71*算例!$D$119+Z71*算例!$E$119+AA71*算例!$F$119+AB71*算例!$G$119</f>
        <v>0.80092890710534936</v>
      </c>
      <c r="AE71" s="26" t="s">
        <v>40</v>
      </c>
      <c r="AF71" s="26">
        <f>1-ABS(L71-L93)</f>
        <v>0.75651952353984808</v>
      </c>
      <c r="AG71" s="26">
        <f t="shared" si="19"/>
        <v>0.80206924775919186</v>
      </c>
      <c r="AH71" s="26">
        <f t="shared" si="19"/>
        <v>0.98388253618495247</v>
      </c>
      <c r="AI71" s="26">
        <f t="shared" si="19"/>
        <v>0.78219441410015655</v>
      </c>
      <c r="AM71" s="34">
        <f>AF71*算例!$A$119+AG71*算例!$B$119+AH71*算例!$C$119+AI71*算例!$D$119+AJ71*算例!$E$119+AK71*算例!$F$119+AL71*算例!$G$119</f>
        <v>0.82632145512903921</v>
      </c>
    </row>
    <row r="72" spans="2:39" x14ac:dyDescent="0.25">
      <c r="B72" s="26" t="s">
        <v>72</v>
      </c>
      <c r="C72" s="26">
        <f>'C1'!$B$79</f>
        <v>0.71281145232474363</v>
      </c>
      <c r="D72" s="26">
        <f>'C2'!$B$79</f>
        <v>0.26429488803495071</v>
      </c>
      <c r="E72" s="26">
        <f>'C3'!$B$79</f>
        <v>0.57180909220291343</v>
      </c>
      <c r="F72" s="26">
        <f>'C4'!$B$79</f>
        <v>0.40682980364583193</v>
      </c>
      <c r="G72" s="26">
        <f>'C5'!$B$79</f>
        <v>0</v>
      </c>
      <c r="H72" s="26">
        <f>'C6'!$B$79</f>
        <v>0</v>
      </c>
      <c r="I72" s="26">
        <f>'C7'!$B$79</f>
        <v>0</v>
      </c>
      <c r="K72" s="26" t="s">
        <v>72</v>
      </c>
      <c r="L72" s="26">
        <f>'C1'!$B$89</f>
        <v>0.6393039771577359</v>
      </c>
      <c r="M72" s="26">
        <f>'C2'!$B$89</f>
        <v>0.14826572772792174</v>
      </c>
      <c r="N72" s="26">
        <f>'C3'!$B$89</f>
        <v>0.31374526480654097</v>
      </c>
      <c r="O72" s="26">
        <f>'C4'!$B$89</f>
        <v>0.20833333333333334</v>
      </c>
      <c r="P72" s="26">
        <f>'C5'!$B$89</f>
        <v>0</v>
      </c>
      <c r="Q72" s="26">
        <f>'C6'!$B$89</f>
        <v>0</v>
      </c>
      <c r="R72" s="26">
        <f>'C7'!$B$89</f>
        <v>0</v>
      </c>
      <c r="U72" s="34" t="s">
        <v>72</v>
      </c>
      <c r="V72" s="34">
        <f>1-ABS(C72-L94)</f>
        <v>0.81935610087673039</v>
      </c>
      <c r="W72" s="34">
        <f t="shared" si="18"/>
        <v>0.82384549257295292</v>
      </c>
      <c r="X72" s="34">
        <f t="shared" si="18"/>
        <v>0.81196464035231719</v>
      </c>
      <c r="Y72" s="34">
        <f t="shared" si="18"/>
        <v>0.85294638282887392</v>
      </c>
      <c r="Z72" s="34"/>
      <c r="AC72" s="34">
        <f>V72*算例!$A$119+W72*算例!$B$119+X72*算例!$C$119+Y72*算例!$D$119+Z72*算例!$E$119+AA72*算例!$F$119+AB72*算例!$G$119</f>
        <v>0.82344465637769315</v>
      </c>
      <c r="AE72" s="26" t="s">
        <v>72</v>
      </c>
      <c r="AF72" s="26">
        <f>1-ABS(L72-L94)</f>
        <v>0.89286357604373812</v>
      </c>
      <c r="AG72" s="26">
        <f t="shared" si="19"/>
        <v>0.70781633226592389</v>
      </c>
      <c r="AH72" s="26">
        <f t="shared" si="19"/>
        <v>0.92997153225131035</v>
      </c>
      <c r="AI72" s="26">
        <f t="shared" si="19"/>
        <v>0.6544499125163753</v>
      </c>
      <c r="AM72" s="34">
        <f>AF72*算例!$A$119+AG72*算例!$B$119+AH72*算例!$C$119+AI72*算例!$D$119+AJ72*算例!$E$119+AK72*算例!$F$119+AL72*算例!$G$119</f>
        <v>0.8293690668109639</v>
      </c>
    </row>
    <row r="73" spans="2:39" x14ac:dyDescent="0.25">
      <c r="B73" s="26" t="s">
        <v>73</v>
      </c>
      <c r="C73" s="26">
        <f>'C1'!$B$102</f>
        <v>0.875</v>
      </c>
      <c r="D73" s="26">
        <f>'C2'!$B$102</f>
        <v>0.17435563013392796</v>
      </c>
      <c r="E73" s="26">
        <f>'C3'!$B$102</f>
        <v>0.75</v>
      </c>
      <c r="F73" s="26">
        <f>'C4'!$B$102</f>
        <v>0.625</v>
      </c>
      <c r="G73" s="26">
        <f>'C5'!$B$102</f>
        <v>0</v>
      </c>
      <c r="H73" s="26">
        <f>'C6'!$B$102</f>
        <v>0</v>
      </c>
      <c r="I73" s="26">
        <f>'C7'!$B$102</f>
        <v>0</v>
      </c>
      <c r="K73" s="26" t="s">
        <v>73</v>
      </c>
      <c r="L73" s="26">
        <f>'C1'!$B$112</f>
        <v>0.84885662318458099</v>
      </c>
      <c r="M73" s="26">
        <f>'C2'!$B$112</f>
        <v>0.42445792527558313</v>
      </c>
      <c r="N73" s="26">
        <f>'C3'!$B$112</f>
        <v>0.39048523836496607</v>
      </c>
      <c r="O73" s="26">
        <f>'C4'!$B$112</f>
        <v>0.58490282584823416</v>
      </c>
      <c r="P73" s="26">
        <f>'C5'!$B$112</f>
        <v>0</v>
      </c>
      <c r="Q73" s="26">
        <f>'C6'!$B$112</f>
        <v>0</v>
      </c>
      <c r="R73" s="26">
        <f>'C7'!$B$112</f>
        <v>0</v>
      </c>
      <c r="U73" s="34" t="s">
        <v>73</v>
      </c>
      <c r="V73" s="34">
        <f>1-ABS(C73-L95)</f>
        <v>0.86396760678392748</v>
      </c>
      <c r="W73" s="34">
        <f t="shared" si="18"/>
        <v>0.6683105080106464</v>
      </c>
      <c r="X73" s="34">
        <f t="shared" si="18"/>
        <v>0.81587258215681357</v>
      </c>
      <c r="Y73" s="34">
        <f t="shared" si="18"/>
        <v>0.91685785452740665</v>
      </c>
      <c r="Z73" s="34"/>
      <c r="AC73" s="34">
        <f>V73*算例!$A$119+W73*算例!$B$119+X73*算例!$C$119+Y73*算例!$D$119+Z73*算例!$E$119+AA73*算例!$F$119+AB73*算例!$G$119</f>
        <v>0.82074596803401467</v>
      </c>
      <c r="AE73" s="26" t="s">
        <v>73</v>
      </c>
      <c r="AF73" s="26">
        <f>1-ABS(L73-L95)</f>
        <v>0.89011098359934648</v>
      </c>
      <c r="AG73" s="26">
        <f t="shared" si="19"/>
        <v>0.91841280315230156</v>
      </c>
      <c r="AH73" s="26">
        <f t="shared" si="19"/>
        <v>0.82461265620815249</v>
      </c>
      <c r="AI73" s="26">
        <f t="shared" si="19"/>
        <v>0.87676068037564081</v>
      </c>
      <c r="AM73" s="34">
        <f>AF73*算例!$A$119+AG73*算例!$B$119+AH73*算例!$C$119+AI73*算例!$D$119+AJ73*算例!$E$119+AK73*算例!$F$119+AL73*算例!$G$119</f>
        <v>0.87739422017858315</v>
      </c>
    </row>
    <row r="75" spans="2:39" x14ac:dyDescent="0.25">
      <c r="B75" s="113" t="s">
        <v>93</v>
      </c>
      <c r="C75" s="113" t="s">
        <v>34</v>
      </c>
      <c r="D75" s="113" t="s">
        <v>35</v>
      </c>
      <c r="E75" s="113" t="s">
        <v>36</v>
      </c>
      <c r="F75" s="113" t="s">
        <v>37</v>
      </c>
      <c r="G75" s="113" t="s">
        <v>52</v>
      </c>
      <c r="H75" s="113" t="s">
        <v>53</v>
      </c>
      <c r="I75" s="113" t="s">
        <v>54</v>
      </c>
      <c r="K75" s="113" t="s">
        <v>101</v>
      </c>
      <c r="L75" s="113" t="s">
        <v>34</v>
      </c>
      <c r="M75" s="113" t="s">
        <v>35</v>
      </c>
      <c r="N75" s="113" t="s">
        <v>36</v>
      </c>
      <c r="O75" s="113" t="s">
        <v>37</v>
      </c>
      <c r="P75" s="113" t="s">
        <v>52</v>
      </c>
      <c r="Q75" s="113" t="s">
        <v>53</v>
      </c>
      <c r="R75" s="113" t="s">
        <v>54</v>
      </c>
      <c r="U75" s="108" t="s">
        <v>93</v>
      </c>
      <c r="V75" s="113" t="s">
        <v>34</v>
      </c>
      <c r="W75" s="113" t="s">
        <v>35</v>
      </c>
      <c r="X75" s="113" t="s">
        <v>36</v>
      </c>
      <c r="Y75" s="113" t="s">
        <v>37</v>
      </c>
      <c r="Z75" s="113" t="s">
        <v>52</v>
      </c>
      <c r="AA75" s="113" t="s">
        <v>53</v>
      </c>
      <c r="AB75" s="113" t="s">
        <v>54</v>
      </c>
      <c r="AC75" s="34">
        <f>SUM(AC76:AC80)/算例!$D$117</f>
        <v>0.85580238588896762</v>
      </c>
      <c r="AE75" s="113" t="s">
        <v>101</v>
      </c>
      <c r="AF75" s="113" t="s">
        <v>34</v>
      </c>
      <c r="AG75" s="113" t="s">
        <v>35</v>
      </c>
      <c r="AH75" s="113" t="s">
        <v>36</v>
      </c>
      <c r="AI75" s="113" t="s">
        <v>37</v>
      </c>
      <c r="AJ75" s="113" t="s">
        <v>52</v>
      </c>
      <c r="AK75" s="113" t="s">
        <v>53</v>
      </c>
      <c r="AL75" s="113" t="s">
        <v>54</v>
      </c>
      <c r="AM75" s="34">
        <f>SUM(AM76:AM80)/算例!$D$117</f>
        <v>0.86586259881273209</v>
      </c>
    </row>
    <row r="76" spans="2:39" x14ac:dyDescent="0.25">
      <c r="B76" s="26" t="s">
        <v>38</v>
      </c>
      <c r="C76" s="26">
        <f>'C1'!$B$11</f>
        <v>0.31374526480654097</v>
      </c>
      <c r="D76" s="26">
        <f>'C2'!$B$11</f>
        <v>0.40682980364583193</v>
      </c>
      <c r="E76" s="26">
        <f>'C3'!$B$11</f>
        <v>0.27491768279227491</v>
      </c>
      <c r="F76" s="26">
        <f>'C4'!$B$11</f>
        <v>0.72657309512840351</v>
      </c>
      <c r="G76" s="26">
        <f>'C5'!$B$11</f>
        <v>0</v>
      </c>
      <c r="H76" s="26">
        <f>'C6'!$B$11</f>
        <v>0</v>
      </c>
      <c r="I76" s="26">
        <f>'C7'!$B$11</f>
        <v>0</v>
      </c>
      <c r="K76" s="26" t="s">
        <v>38</v>
      </c>
      <c r="L76" s="26">
        <f>'C1'!$B$21</f>
        <v>0.44479718318376521</v>
      </c>
      <c r="M76" s="26">
        <f>'C2'!$B$21</f>
        <v>0.625</v>
      </c>
      <c r="N76" s="26">
        <f>'C3'!$B$21</f>
        <v>0.75</v>
      </c>
      <c r="O76" s="26">
        <f>'C4'!$B$21</f>
        <v>0.87177815066963993</v>
      </c>
      <c r="P76" s="26">
        <f>'C5'!$B$21</f>
        <v>0</v>
      </c>
      <c r="Q76" s="26">
        <f>'C6'!$B$21</f>
        <v>0</v>
      </c>
      <c r="R76" s="26">
        <f>'C7'!$B$21</f>
        <v>0</v>
      </c>
      <c r="U76" s="26" t="s">
        <v>38</v>
      </c>
      <c r="V76" s="26">
        <f>1-ABS(C76-L91)</f>
        <v>0.87041576113674912</v>
      </c>
      <c r="W76" s="26">
        <f t="shared" ref="W76:Y80" si="20">1-ABS(D76-M91)</f>
        <v>0.99168854016609498</v>
      </c>
      <c r="X76" s="26">
        <f t="shared" si="20"/>
        <v>0.73800551455470553</v>
      </c>
      <c r="Y76" s="26">
        <f t="shared" si="20"/>
        <v>0.92573111407745712</v>
      </c>
      <c r="AC76" s="34">
        <f>V76*算例!$A$119+W76*算例!$B$119+X76*算例!$C$119+Y76*算例!$D$119+Z76*算例!$E$119+AA76*算例!$F$119+AB76*算例!$G$119</f>
        <v>0.86986505823821358</v>
      </c>
      <c r="AE76" s="26" t="s">
        <v>38</v>
      </c>
      <c r="AF76" s="34">
        <f>1-ABS(L76-L91)</f>
        <v>0.99853232048602658</v>
      </c>
      <c r="AG76" s="34">
        <f t="shared" ref="AG76:AI80" si="21">1-ABS(M76-M91)</f>
        <v>0.77351834381192686</v>
      </c>
      <c r="AH76" s="34">
        <f t="shared" si="21"/>
        <v>0.78691216823756938</v>
      </c>
      <c r="AI76" s="34">
        <f t="shared" si="21"/>
        <v>0.7805260585362207</v>
      </c>
      <c r="AJ76" s="34"/>
      <c r="AK76" s="34"/>
      <c r="AM76" s="34">
        <f>AF76*算例!$A$119+AG76*算例!$B$119+AH76*算例!$C$119+AI76*算例!$D$119+AJ76*算例!$E$119+AK76*算例!$F$119+AL76*算例!$G$119</f>
        <v>0.86792354779662151</v>
      </c>
    </row>
    <row r="77" spans="2:39" x14ac:dyDescent="0.25">
      <c r="B77" s="26" t="s">
        <v>39</v>
      </c>
      <c r="C77" s="26">
        <f>'C1'!$B$34</f>
        <v>0.34158437215401061</v>
      </c>
      <c r="D77" s="26">
        <f>'C2'!$B$34</f>
        <v>0.3552055624897168</v>
      </c>
      <c r="E77" s="26">
        <f>'C3'!$B$34</f>
        <v>0.3439091716932921</v>
      </c>
      <c r="F77" s="26">
        <f>'C4'!$B$34</f>
        <v>0.44342809360294971</v>
      </c>
      <c r="G77" s="26">
        <f>'C5'!$B$34</f>
        <v>0</v>
      </c>
      <c r="H77" s="26">
        <f>'C6'!$B$34</f>
        <v>0</v>
      </c>
      <c r="I77" s="26">
        <f>'C7'!$B$34</f>
        <v>0</v>
      </c>
      <c r="K77" s="26" t="s">
        <v>39</v>
      </c>
      <c r="L77" s="26">
        <f>'C1'!$B$44</f>
        <v>0.62535241053978585</v>
      </c>
      <c r="M77" s="26">
        <f>'C2'!$B$44</f>
        <v>0.75</v>
      </c>
      <c r="N77" s="26">
        <f>'C3'!$B$44</f>
        <v>0.67064949040423238</v>
      </c>
      <c r="O77" s="26">
        <f>'C4'!$B$44</f>
        <v>0.75</v>
      </c>
      <c r="P77" s="26">
        <f>'C5'!$B$44</f>
        <v>0</v>
      </c>
      <c r="Q77" s="26">
        <f>'C6'!$B$44</f>
        <v>0</v>
      </c>
      <c r="R77" s="26">
        <f>'C7'!$B$44</f>
        <v>0</v>
      </c>
      <c r="U77" s="34" t="s">
        <v>39</v>
      </c>
      <c r="V77" s="34">
        <f>1-ABS(C77-L92)</f>
        <v>0.84026350537870542</v>
      </c>
      <c r="W77" s="34">
        <f t="shared" si="20"/>
        <v>0.80742692826321305</v>
      </c>
      <c r="X77" s="34">
        <f t="shared" si="20"/>
        <v>0.82479143025294643</v>
      </c>
      <c r="Y77" s="34">
        <f t="shared" si="20"/>
        <v>0.83599599607268882</v>
      </c>
      <c r="Z77" s="34"/>
      <c r="AC77" s="34">
        <f>V77*算例!$A$119+W77*算例!$B$119+X77*算例!$C$119+Y77*算例!$D$119+Z77*算例!$E$119+AA77*算例!$F$119+AB77*算例!$G$119</f>
        <v>0.82918804477826469</v>
      </c>
      <c r="AE77" s="26" t="s">
        <v>39</v>
      </c>
      <c r="AF77" s="34">
        <f>1-ABS(L77-L92)</f>
        <v>0.87596845623551933</v>
      </c>
      <c r="AG77" s="34">
        <f t="shared" si="21"/>
        <v>0.79777863422650375</v>
      </c>
      <c r="AH77" s="34">
        <f t="shared" si="21"/>
        <v>0.84846825103611323</v>
      </c>
      <c r="AI77" s="34">
        <f t="shared" si="21"/>
        <v>0.85743209753026084</v>
      </c>
      <c r="AJ77" s="34"/>
      <c r="AK77" s="34"/>
      <c r="AM77" s="34">
        <f>AF77*算例!$A$119+AG77*算例!$B$119+AH77*算例!$C$119+AI77*算例!$D$119+AJ77*算例!$E$119+AK77*算例!$F$119+AL77*算例!$G$119</f>
        <v>0.85067498672807584</v>
      </c>
    </row>
    <row r="78" spans="2:39" x14ac:dyDescent="0.25">
      <c r="B78" s="26" t="s">
        <v>40</v>
      </c>
      <c r="C78" s="26">
        <f>'C1'!$B$57</f>
        <v>0.44775752203970542</v>
      </c>
      <c r="D78" s="26">
        <f>'C2'!$B$57</f>
        <v>0.32883450589235397</v>
      </c>
      <c r="E78" s="26">
        <f>'C3'!$B$57</f>
        <v>0.75554106391368792</v>
      </c>
      <c r="F78" s="26">
        <f>'C4'!$B$57</f>
        <v>0.4457614969102725</v>
      </c>
      <c r="G78" s="26">
        <f>'C5'!$B$57</f>
        <v>0</v>
      </c>
      <c r="H78" s="26">
        <f>'C6'!$B$57</f>
        <v>0</v>
      </c>
      <c r="I78" s="26">
        <f>'C7'!$B$57</f>
        <v>0</v>
      </c>
      <c r="K78" s="26" t="s">
        <v>40</v>
      </c>
      <c r="L78" s="26">
        <f>'C1'!$B$67</f>
        <v>0.62986859303175513</v>
      </c>
      <c r="M78" s="26">
        <f>'C2'!$B$67</f>
        <v>0.21216547089378771</v>
      </c>
      <c r="N78" s="26">
        <f>'C3'!$B$67</f>
        <v>0.5</v>
      </c>
      <c r="O78" s="26">
        <f>'C4'!$B$67</f>
        <v>0.72155739744032465</v>
      </c>
      <c r="P78" s="26">
        <f>'C5'!$B$67</f>
        <v>0</v>
      </c>
      <c r="Q78" s="26">
        <f>'C6'!$B$67</f>
        <v>0</v>
      </c>
      <c r="R78" s="26">
        <f>'C7'!$B$67</f>
        <v>0</v>
      </c>
      <c r="U78" s="34" t="s">
        <v>40</v>
      </c>
      <c r="V78" s="34">
        <f>1-ABS(C78-L93)</f>
        <v>0.89377017966069761</v>
      </c>
      <c r="W78" s="34">
        <f t="shared" si="20"/>
        <v>0.90176525813316211</v>
      </c>
      <c r="X78" s="34">
        <f t="shared" si="20"/>
        <v>0.86764544942900046</v>
      </c>
      <c r="Y78" s="34">
        <f t="shared" si="20"/>
        <v>0.88793904592025719</v>
      </c>
      <c r="Z78" s="34"/>
      <c r="AC78" s="34">
        <f>V78*算例!$A$119+W78*算例!$B$119+X78*算例!$C$119+Y78*算例!$D$119+Z78*算例!$E$119+AA78*算例!$F$119+AB78*算例!$G$119</f>
        <v>0.88796334273620026</v>
      </c>
      <c r="AE78" s="26" t="s">
        <v>40</v>
      </c>
      <c r="AF78" s="34">
        <f>1-ABS(L78-L93)</f>
        <v>0.92411874934725269</v>
      </c>
      <c r="AG78" s="34">
        <f t="shared" si="21"/>
        <v>0.78509622313459582</v>
      </c>
      <c r="AH78" s="34">
        <f t="shared" si="21"/>
        <v>0.87681348665731162</v>
      </c>
      <c r="AI78" s="34">
        <f t="shared" si="21"/>
        <v>0.83626505354969061</v>
      </c>
      <c r="AJ78" s="34"/>
      <c r="AK78" s="34"/>
      <c r="AM78" s="34">
        <f>AF78*算例!$A$119+AG78*算例!$B$119+AH78*算例!$C$119+AI78*算例!$D$119+AJ78*算例!$E$119+AK78*算例!$F$119+AL78*算例!$G$119</f>
        <v>0.87130987406260174</v>
      </c>
    </row>
    <row r="79" spans="2:39" x14ac:dyDescent="0.25">
      <c r="B79" s="26" t="s">
        <v>72</v>
      </c>
      <c r="C79" s="26">
        <f>'C1'!$B$80</f>
        <v>0.625</v>
      </c>
      <c r="D79" s="26">
        <f>'C2'!$B$80</f>
        <v>0.57379260676700294</v>
      </c>
      <c r="E79" s="26">
        <f>'C3'!$B$80</f>
        <v>0.17576593504453206</v>
      </c>
      <c r="F79" s="26">
        <f>'C4'!$B$80</f>
        <v>0.75</v>
      </c>
      <c r="G79" s="26">
        <f>'C5'!$B$80</f>
        <v>0</v>
      </c>
      <c r="H79" s="26">
        <f>'C6'!$B$80</f>
        <v>0</v>
      </c>
      <c r="I79" s="26">
        <f>'C7'!$B$80</f>
        <v>0</v>
      </c>
      <c r="K79" s="26" t="s">
        <v>72</v>
      </c>
      <c r="L79" s="26">
        <f>'C1'!$B$90</f>
        <v>0.625</v>
      </c>
      <c r="M79" s="26">
        <f>'C2'!$B$90</f>
        <v>0.57322051587171186</v>
      </c>
      <c r="N79" s="26">
        <f>'C3'!$B$90</f>
        <v>0.5895100771588393</v>
      </c>
      <c r="O79" s="26">
        <f>'C4'!$B$90</f>
        <v>0.625</v>
      </c>
      <c r="P79" s="26">
        <f>'C5'!$B$90</f>
        <v>0</v>
      </c>
      <c r="Q79" s="26">
        <f>'C6'!$B$90</f>
        <v>0</v>
      </c>
      <c r="R79" s="26">
        <f>'C7'!$B$90</f>
        <v>0</v>
      </c>
      <c r="U79" s="34" t="s">
        <v>72</v>
      </c>
      <c r="V79" s="34">
        <f>1-ABS(C79-L94)</f>
        <v>0.90716755320147402</v>
      </c>
      <c r="W79" s="34">
        <f t="shared" si="20"/>
        <v>0.86665678869499485</v>
      </c>
      <c r="X79" s="34">
        <f t="shared" si="20"/>
        <v>0.79199220248930147</v>
      </c>
      <c r="Y79" s="34">
        <f t="shared" si="20"/>
        <v>0.80388342081695807</v>
      </c>
      <c r="Z79" s="34"/>
      <c r="AC79" s="34">
        <f>V79*算例!$A$119+W79*算例!$B$119+X79*算例!$C$119+Y79*算例!$D$119+Z79*算例!$E$119+AA79*算例!$F$119+AB79*算例!$G$119</f>
        <v>0.85477894276445765</v>
      </c>
      <c r="AE79" s="26" t="s">
        <v>72</v>
      </c>
      <c r="AF79" s="34">
        <f>1-ABS(L79-L94)</f>
        <v>0.90716755320147402</v>
      </c>
      <c r="AG79" s="34">
        <f t="shared" si="21"/>
        <v>0.86722887959028594</v>
      </c>
      <c r="AH79" s="34">
        <f t="shared" si="21"/>
        <v>0.79426365539639132</v>
      </c>
      <c r="AI79" s="34">
        <f t="shared" si="21"/>
        <v>0.92888342081695807</v>
      </c>
      <c r="AJ79" s="34"/>
      <c r="AK79" s="34"/>
      <c r="AM79" s="34">
        <f>AF79*算例!$A$119+AG79*算例!$B$119+AH79*算例!$C$119+AI79*算例!$D$119+AJ79*算例!$E$119+AK79*算例!$F$119+AL79*算例!$G$119</f>
        <v>0.87421122417028829</v>
      </c>
    </row>
    <row r="80" spans="2:39" x14ac:dyDescent="0.25">
      <c r="B80" s="26" t="s">
        <v>73</v>
      </c>
      <c r="C80" s="26">
        <f>'C1'!$B$103</f>
        <v>0.53774997434497052</v>
      </c>
      <c r="D80" s="26">
        <f>'C2'!$B$103</f>
        <v>0.29361575483924207</v>
      </c>
      <c r="E80" s="26">
        <f>'C3'!$B$103</f>
        <v>0.625</v>
      </c>
      <c r="F80" s="26">
        <f>'C4'!$B$103</f>
        <v>0.875</v>
      </c>
      <c r="G80" s="26">
        <f>'C5'!$B$103</f>
        <v>0</v>
      </c>
      <c r="H80" s="26">
        <f>'C6'!$B$103</f>
        <v>0</v>
      </c>
      <c r="I80" s="26">
        <f>'C7'!$B$103</f>
        <v>0</v>
      </c>
      <c r="K80" s="26" t="s">
        <v>73</v>
      </c>
      <c r="L80" s="26">
        <f>'C1'!$B$113</f>
        <v>0.84957851123512651</v>
      </c>
      <c r="M80" s="26">
        <f>'C2'!$B$113</f>
        <v>0.70521185717803347</v>
      </c>
      <c r="N80" s="26">
        <f>'C3'!$B$113</f>
        <v>0.73530834811899026</v>
      </c>
      <c r="O80" s="26">
        <f>'C4'!$B$113</f>
        <v>0.76394206821894861</v>
      </c>
      <c r="P80" s="26">
        <f>'C5'!$B$113</f>
        <v>0</v>
      </c>
      <c r="Q80" s="26">
        <f>'C6'!$B$113</f>
        <v>0</v>
      </c>
      <c r="R80" s="26">
        <f>'C7'!$B$113</f>
        <v>0</v>
      </c>
      <c r="U80" s="34" t="s">
        <v>73</v>
      </c>
      <c r="V80" s="34">
        <f>1-ABS(C80-L95)</f>
        <v>0.79878236756104304</v>
      </c>
      <c r="W80" s="34">
        <f t="shared" si="20"/>
        <v>0.78757063271596051</v>
      </c>
      <c r="X80" s="34">
        <f t="shared" si="20"/>
        <v>0.94087258215681357</v>
      </c>
      <c r="Y80" s="34">
        <f t="shared" si="20"/>
        <v>0.83314214547259335</v>
      </c>
      <c r="Z80" s="34"/>
      <c r="AC80" s="34">
        <f>V80*算例!$A$119+W80*算例!$B$119+X80*算例!$C$119+Y80*算例!$D$119+Z80*算例!$E$119+AA80*算例!$F$119+AB80*算例!$G$119</f>
        <v>0.8372165409277017</v>
      </c>
      <c r="AE80" s="26" t="s">
        <v>73</v>
      </c>
      <c r="AF80" s="34">
        <f>1-ABS(L80-L95)</f>
        <v>0.88938909554880097</v>
      </c>
      <c r="AG80" s="34">
        <f t="shared" si="21"/>
        <v>0.80083326494524809</v>
      </c>
      <c r="AH80" s="34">
        <f t="shared" si="21"/>
        <v>0.83056423403782331</v>
      </c>
      <c r="AI80" s="34">
        <f t="shared" si="21"/>
        <v>0.94420007725364474</v>
      </c>
      <c r="AJ80" s="34"/>
      <c r="AK80" s="34"/>
      <c r="AM80" s="34">
        <f>AF80*算例!$A$119+AG80*算例!$B$119+AH80*算例!$C$119+AI80*算例!$D$119+AJ80*算例!$E$119+AK80*算例!$F$119+AL80*算例!$G$119</f>
        <v>0.86519336130607249</v>
      </c>
    </row>
    <row r="81" spans="2:39" x14ac:dyDescent="0.25">
      <c r="AF81" s="34"/>
      <c r="AG81" s="34"/>
      <c r="AH81" s="34"/>
      <c r="AI81" s="34"/>
      <c r="AJ81" s="34"/>
      <c r="AK81" s="34"/>
    </row>
    <row r="82" spans="2:39" x14ac:dyDescent="0.25">
      <c r="B82" s="113" t="s">
        <v>94</v>
      </c>
      <c r="C82" s="113" t="s">
        <v>34</v>
      </c>
      <c r="D82" s="113" t="s">
        <v>35</v>
      </c>
      <c r="E82" s="113" t="s">
        <v>36</v>
      </c>
      <c r="F82" s="113" t="s">
        <v>37</v>
      </c>
      <c r="G82" s="113" t="s">
        <v>172</v>
      </c>
      <c r="H82" s="113" t="s">
        <v>53</v>
      </c>
      <c r="I82" s="113" t="s">
        <v>173</v>
      </c>
      <c r="K82" s="113" t="s">
        <v>102</v>
      </c>
      <c r="L82" s="113" t="s">
        <v>34</v>
      </c>
      <c r="M82" s="113" t="s">
        <v>35</v>
      </c>
      <c r="N82" s="113" t="s">
        <v>36</v>
      </c>
      <c r="O82" s="113" t="s">
        <v>37</v>
      </c>
      <c r="P82" s="113" t="s">
        <v>52</v>
      </c>
      <c r="Q82" s="113" t="s">
        <v>53</v>
      </c>
      <c r="R82" s="113" t="s">
        <v>54</v>
      </c>
      <c r="U82" s="108" t="s">
        <v>94</v>
      </c>
      <c r="V82" s="113" t="s">
        <v>34</v>
      </c>
      <c r="W82" s="113" t="s">
        <v>35</v>
      </c>
      <c r="X82" s="113" t="s">
        <v>36</v>
      </c>
      <c r="Y82" s="113" t="s">
        <v>37</v>
      </c>
      <c r="Z82" s="113" t="s">
        <v>52</v>
      </c>
      <c r="AA82" s="113" t="s">
        <v>53</v>
      </c>
      <c r="AB82" s="113" t="s">
        <v>54</v>
      </c>
      <c r="AC82" s="34">
        <f>SUM(AC83:AC87)/算例!$D$117</f>
        <v>0.83864741405748355</v>
      </c>
      <c r="AE82" s="113" t="s">
        <v>102</v>
      </c>
      <c r="AF82" s="113" t="s">
        <v>34</v>
      </c>
      <c r="AG82" s="113" t="s">
        <v>35</v>
      </c>
      <c r="AH82" s="113" t="s">
        <v>36</v>
      </c>
      <c r="AI82" s="113" t="s">
        <v>37</v>
      </c>
      <c r="AJ82" s="113" t="s">
        <v>52</v>
      </c>
      <c r="AK82" s="113" t="s">
        <v>53</v>
      </c>
      <c r="AL82" s="113" t="s">
        <v>54</v>
      </c>
      <c r="AM82" s="34">
        <f>SUM(AM83:AM87)/算例!$D$117</f>
        <v>0.8725197775964334</v>
      </c>
    </row>
    <row r="83" spans="2:39" x14ac:dyDescent="0.25">
      <c r="B83" s="26" t="s">
        <v>38</v>
      </c>
      <c r="C83" s="26">
        <f>'C1'!$B$12</f>
        <v>0.3125</v>
      </c>
      <c r="D83" s="26">
        <f>'C2'!$B$12</f>
        <v>0.68479364854916658</v>
      </c>
      <c r="E83" s="26">
        <f>'C3'!$B$12</f>
        <v>0.69514987608250844</v>
      </c>
      <c r="F83" s="26">
        <f>'C4'!$B$12</f>
        <v>0.66483457041050742</v>
      </c>
      <c r="G83" s="26">
        <f>'C5'!$B$12</f>
        <v>0</v>
      </c>
      <c r="H83" s="26">
        <f>'C6'!$B$12</f>
        <v>0</v>
      </c>
      <c r="I83" s="26">
        <f>'C7'!$B$12</f>
        <v>0</v>
      </c>
      <c r="K83" s="26" t="s">
        <v>38</v>
      </c>
      <c r="L83" s="26">
        <f>'C1'!$B$22</f>
        <v>0.4947159086309435</v>
      </c>
      <c r="M83" s="26">
        <f>'C2'!$B$22</f>
        <v>0.11669361991395928</v>
      </c>
      <c r="N83" s="26">
        <f>'C3'!$B$22</f>
        <v>0.52306689040178389</v>
      </c>
      <c r="O83" s="26">
        <f>'C4'!$B$22</f>
        <v>0.4947159086309435</v>
      </c>
      <c r="P83" s="26">
        <f>'C5'!$B$22</f>
        <v>0</v>
      </c>
      <c r="Q83" s="26">
        <f>'C6'!$B$22</f>
        <v>0</v>
      </c>
      <c r="R83" s="26">
        <f>'C7'!$B$22</f>
        <v>0</v>
      </c>
      <c r="U83" s="26" t="s">
        <v>38</v>
      </c>
      <c r="V83" s="26">
        <f>1-ABS(C83-L91)</f>
        <v>0.86917049633020826</v>
      </c>
      <c r="W83" s="26">
        <f t="shared" ref="W83:Y87" si="22">1-ABS(D83-M91)</f>
        <v>0.71372469526276028</v>
      </c>
      <c r="X83" s="26">
        <f t="shared" si="22"/>
        <v>0.84176229215506093</v>
      </c>
      <c r="Y83" s="26">
        <f t="shared" si="22"/>
        <v>0.98746963879535321</v>
      </c>
      <c r="AC83" s="34">
        <f>V83*算例!$A$119+W83*算例!$B$119+X83*算例!$C$119+Y83*算例!$D$119+Z83*算例!$E$119+AA83*算例!$F$119+AB83*算例!$G$119</f>
        <v>0.84897415644270346</v>
      </c>
      <c r="AE83" s="26" t="s">
        <v>38</v>
      </c>
      <c r="AF83" s="34">
        <f>1-ABS(L83-L91)</f>
        <v>0.94861359503884835</v>
      </c>
      <c r="AG83" s="34">
        <f t="shared" ref="AG83:AI87" si="23">1-ABS(M83-M91)</f>
        <v>0.71817527610203236</v>
      </c>
      <c r="AH83" s="34">
        <f t="shared" si="23"/>
        <v>0.98615472216421451</v>
      </c>
      <c r="AI83" s="34">
        <f t="shared" si="23"/>
        <v>0.84241169942508287</v>
      </c>
      <c r="AJ83" s="34"/>
      <c r="AM83" s="34">
        <f>AF83*算例!$A$119+AG83*算例!$B$119+AH83*算例!$C$119+AI83*算例!$D$119+AJ83*算例!$E$119+AK83*算例!$F$119+AL83*算例!$G$119</f>
        <v>0.89598092869076196</v>
      </c>
    </row>
    <row r="84" spans="2:39" x14ac:dyDescent="0.25">
      <c r="B84" s="26" t="s">
        <v>39</v>
      </c>
      <c r="C84" s="26">
        <f>'C1'!$B$35</f>
        <v>0.74663374189589471</v>
      </c>
      <c r="D84" s="26">
        <f>'C2'!$B$35</f>
        <v>0.66748931668617661</v>
      </c>
      <c r="E84" s="26">
        <f>'C3'!$B$35</f>
        <v>0.64935758627931239</v>
      </c>
      <c r="F84" s="26">
        <f>'C4'!$B$35</f>
        <v>0.75</v>
      </c>
      <c r="G84" s="26">
        <f>'C5'!$B$35</f>
        <v>0</v>
      </c>
      <c r="H84" s="26">
        <f>'C6'!$B$35</f>
        <v>0</v>
      </c>
      <c r="I84" s="26">
        <f>'C7'!$B$35</f>
        <v>0</v>
      </c>
      <c r="K84" s="26" t="s">
        <v>39</v>
      </c>
      <c r="L84" s="26">
        <f>'C1'!$B$45</f>
        <v>0.52306689040178389</v>
      </c>
      <c r="M84" s="26">
        <f>'C2'!$B$45</f>
        <v>0.52306689040178389</v>
      </c>
      <c r="N84" s="26">
        <f>'C3'!$B$45</f>
        <v>0.52306689040178389</v>
      </c>
      <c r="O84" s="26">
        <f>'C4'!$B$45</f>
        <v>0.52306689040178389</v>
      </c>
      <c r="P84" s="26">
        <f>'C5'!$B$45</f>
        <v>0</v>
      </c>
      <c r="Q84" s="26">
        <f>'C6'!$B$45</f>
        <v>0</v>
      </c>
      <c r="R84" s="26">
        <f>'C7'!$B$45</f>
        <v>0</v>
      </c>
      <c r="U84" s="26" t="s">
        <v>39</v>
      </c>
      <c r="V84" s="34">
        <f>1-ABS(C84-L92)</f>
        <v>0.75468712487941048</v>
      </c>
      <c r="W84" s="34">
        <f t="shared" si="22"/>
        <v>0.88028931754032713</v>
      </c>
      <c r="X84" s="34">
        <f t="shared" si="22"/>
        <v>0.86976015516103322</v>
      </c>
      <c r="Y84" s="34">
        <f t="shared" si="22"/>
        <v>0.85743209753026084</v>
      </c>
      <c r="Z84" s="34"/>
      <c r="AA84" s="34"/>
      <c r="AC84" s="34">
        <f>V84*算例!$A$119+W84*算例!$B$119+X84*算例!$C$119+Y84*算例!$D$119+Z84*算例!$E$119+AA84*算例!$F$119+AB84*算例!$G$119</f>
        <v>0.82398756687962704</v>
      </c>
      <c r="AE84" s="26" t="s">
        <v>39</v>
      </c>
      <c r="AF84" s="34">
        <f>1-ABS(L84-L92)</f>
        <v>0.97825397637352129</v>
      </c>
      <c r="AG84" s="34">
        <f t="shared" si="23"/>
        <v>0.97528825617528014</v>
      </c>
      <c r="AH84" s="34">
        <f t="shared" si="23"/>
        <v>0.99605085103856172</v>
      </c>
      <c r="AI84" s="34">
        <f t="shared" si="23"/>
        <v>0.91563479287152305</v>
      </c>
      <c r="AJ84" s="34"/>
      <c r="AM84" s="34">
        <f>AF84*算例!$A$119+AG84*算例!$B$119+AH84*算例!$C$119+AI84*算例!$D$119+AJ84*算例!$E$119+AK84*算例!$F$119+AL84*算例!$G$119</f>
        <v>0.97271717347483344</v>
      </c>
    </row>
    <row r="85" spans="2:39" x14ac:dyDescent="0.25">
      <c r="B85" s="26" t="s">
        <v>40</v>
      </c>
      <c r="C85" s="26">
        <f>'C1'!$B$58</f>
        <v>0.84805520661436273</v>
      </c>
      <c r="D85" s="26">
        <f>'C2'!$B$58</f>
        <v>0.6239941825532348</v>
      </c>
      <c r="E85" s="26">
        <f>'C3'!$B$58</f>
        <v>0.75893760919203834</v>
      </c>
      <c r="F85" s="26">
        <f>'C4'!$B$58</f>
        <v>0.43226457280040154</v>
      </c>
      <c r="G85" s="26">
        <f>'C5'!$B$58</f>
        <v>0</v>
      </c>
      <c r="H85" s="26">
        <f>'C6'!$B$58</f>
        <v>0</v>
      </c>
      <c r="I85" s="26">
        <f>'C7'!$B$58</f>
        <v>0</v>
      </c>
      <c r="K85" s="26" t="s">
        <v>40</v>
      </c>
      <c r="L85" s="26">
        <f>'C1'!$B$68</f>
        <v>0.52306689040178389</v>
      </c>
      <c r="M85" s="26">
        <f>'C2'!$B$68</f>
        <v>0.3125</v>
      </c>
      <c r="N85" s="26">
        <f>'C3'!$B$68</f>
        <v>0.86075569500850269</v>
      </c>
      <c r="O85" s="26">
        <f>'C4'!$B$68</f>
        <v>0.19965607760416246</v>
      </c>
      <c r="P85" s="26">
        <f>'C5'!$B$68</f>
        <v>0</v>
      </c>
      <c r="Q85" s="26">
        <f>'C6'!$B$68</f>
        <v>0</v>
      </c>
      <c r="R85" s="26">
        <f>'C7'!$B$68</f>
        <v>0</v>
      </c>
      <c r="U85" s="26" t="s">
        <v>40</v>
      </c>
      <c r="V85" s="34">
        <f>1-ABS(C85-L93)</f>
        <v>0.70593213576464509</v>
      </c>
      <c r="W85" s="34">
        <f t="shared" si="22"/>
        <v>0.80307506520595706</v>
      </c>
      <c r="X85" s="34">
        <f t="shared" si="22"/>
        <v>0.86424890415065003</v>
      </c>
      <c r="Y85" s="34">
        <f t="shared" si="22"/>
        <v>0.87444212181038627</v>
      </c>
      <c r="Z85" s="34"/>
      <c r="AA85" s="34"/>
      <c r="AC85" s="34">
        <f>V85*算例!$A$119+W85*算例!$B$119+X85*算例!$C$119+Y85*算例!$D$119+Z85*算例!$E$119+AA85*算例!$F$119+AB85*算例!$G$119</f>
        <v>0.79021641165626999</v>
      </c>
      <c r="AE85" s="26" t="s">
        <v>40</v>
      </c>
      <c r="AF85" s="34">
        <f>1-ABS(L85-L93)</f>
        <v>0.96907954802277607</v>
      </c>
      <c r="AG85" s="34">
        <f t="shared" si="23"/>
        <v>0.88543075224080814</v>
      </c>
      <c r="AH85" s="34">
        <f t="shared" si="23"/>
        <v>0.76243081833418569</v>
      </c>
      <c r="AI85" s="34">
        <f t="shared" si="23"/>
        <v>0.64183362661414722</v>
      </c>
      <c r="AJ85" s="34"/>
      <c r="AM85" s="34">
        <f>AF85*算例!$A$119+AG85*算例!$B$119+AH85*算例!$C$119+AI85*算例!$D$119+AJ85*算例!$E$119+AK85*算例!$F$119+AL85*算例!$G$119</f>
        <v>0.85160071823294059</v>
      </c>
    </row>
    <row r="86" spans="2:39" x14ac:dyDescent="0.25">
      <c r="B86" s="26" t="s">
        <v>72</v>
      </c>
      <c r="C86" s="26">
        <f>'C1'!$B$81</f>
        <v>0.69987797222396508</v>
      </c>
      <c r="D86" s="26">
        <f>'C2'!$B$81</f>
        <v>0.58466425565475144</v>
      </c>
      <c r="E86" s="26">
        <f>'C3'!$B$81</f>
        <v>0.52306689040178389</v>
      </c>
      <c r="F86" s="26">
        <f>'C4'!$B$81</f>
        <v>0.67905904379495796</v>
      </c>
      <c r="G86" s="26">
        <f>'C5'!$B$81</f>
        <v>0</v>
      </c>
      <c r="H86" s="26">
        <f>'C6'!$B$81</f>
        <v>0</v>
      </c>
      <c r="I86" s="26">
        <f>'C7'!$B$81</f>
        <v>0</v>
      </c>
      <c r="K86" s="26" t="s">
        <v>72</v>
      </c>
      <c r="L86" s="26">
        <f>'C1'!$B$91</f>
        <v>0.35878696407307309</v>
      </c>
      <c r="M86" s="26">
        <f>'C2'!$B$91</f>
        <v>0.3125</v>
      </c>
      <c r="N86" s="26">
        <f>'C3'!$B$91</f>
        <v>0.56648011683317667</v>
      </c>
      <c r="O86" s="26">
        <f>'C4'!$B$91</f>
        <v>0.5</v>
      </c>
      <c r="P86" s="26">
        <f>'C5'!$B$91</f>
        <v>0</v>
      </c>
      <c r="Q86" s="26">
        <f>'C6'!$B$91</f>
        <v>0</v>
      </c>
      <c r="R86" s="26">
        <f>'C7'!$B$91</f>
        <v>0</v>
      </c>
      <c r="U86" s="26" t="s">
        <v>72</v>
      </c>
      <c r="V86" s="34">
        <f>1-ABS(C86-L94)</f>
        <v>0.83228958097750894</v>
      </c>
      <c r="W86" s="34">
        <f t="shared" si="22"/>
        <v>0.85578513980724635</v>
      </c>
      <c r="X86" s="34">
        <f t="shared" si="22"/>
        <v>0.86070684215344673</v>
      </c>
      <c r="Y86" s="34">
        <f t="shared" si="22"/>
        <v>0.87482437702200011</v>
      </c>
      <c r="Z86" s="34"/>
      <c r="AA86" s="34"/>
      <c r="AC86" s="34">
        <f>V86*算例!$A$119+W86*算例!$B$119+X86*算例!$C$119+Y86*算例!$D$119+Z86*算例!$E$119+AA86*算例!$F$119+AB86*算例!$G$119</f>
        <v>0.85047322744411469</v>
      </c>
      <c r="AE86" s="26" t="s">
        <v>72</v>
      </c>
      <c r="AF86" s="34">
        <f>1-ABS(L86-L94)</f>
        <v>0.82661941087159907</v>
      </c>
      <c r="AG86" s="34">
        <f t="shared" si="23"/>
        <v>0.87205060453800221</v>
      </c>
      <c r="AH86" s="34">
        <f t="shared" si="23"/>
        <v>0.81729361572205395</v>
      </c>
      <c r="AI86" s="34">
        <f t="shared" si="23"/>
        <v>0.94611657918304193</v>
      </c>
      <c r="AJ86" s="34"/>
      <c r="AM86" s="34">
        <f>AF86*算例!$A$119+AG86*算例!$B$119+AH86*算例!$C$119+AI86*算例!$D$119+AJ86*算例!$E$119+AK86*算例!$F$119+AL86*算例!$G$119</f>
        <v>0.85129877606420989</v>
      </c>
    </row>
    <row r="87" spans="2:39" x14ac:dyDescent="0.25">
      <c r="B87" s="26" t="s">
        <v>73</v>
      </c>
      <c r="C87" s="26">
        <f>'C1'!$B$104</f>
        <v>0.875</v>
      </c>
      <c r="D87" s="26">
        <f>'C2'!$B$104</f>
        <v>0.58466425565475144</v>
      </c>
      <c r="E87" s="26">
        <f>'C3'!$B$104</f>
        <v>0.41464783687007056</v>
      </c>
      <c r="F87" s="26">
        <f>'C4'!$B$104</f>
        <v>0.625</v>
      </c>
      <c r="G87" s="26">
        <f>'C5'!$B$104</f>
        <v>0</v>
      </c>
      <c r="H87" s="26">
        <f>'C6'!$B$104</f>
        <v>0</v>
      </c>
      <c r="I87" s="26">
        <f>'C7'!$B$104</f>
        <v>0</v>
      </c>
      <c r="K87" s="26" t="s">
        <v>73</v>
      </c>
      <c r="L87" s="26">
        <f>'C1'!$B$114</f>
        <v>0.49480221426113696</v>
      </c>
      <c r="M87" s="26">
        <f>'C2'!$B$114</f>
        <v>0.70508529287231259</v>
      </c>
      <c r="N87" s="26">
        <f>'C3'!$B$114</f>
        <v>0.37795611598841672</v>
      </c>
      <c r="O87" s="26">
        <f>'C4'!$B$114</f>
        <v>0.87177815066963993</v>
      </c>
      <c r="P87" s="26">
        <f>'C5'!$B$114</f>
        <v>0</v>
      </c>
      <c r="Q87" s="26">
        <f>'C6'!$B$114</f>
        <v>0</v>
      </c>
      <c r="R87" s="26">
        <f>'C7'!$B$114</f>
        <v>0</v>
      </c>
      <c r="U87" s="26" t="s">
        <v>73</v>
      </c>
      <c r="V87" s="34">
        <f>1-ABS(C87-L95)</f>
        <v>0.86396760678392748</v>
      </c>
      <c r="W87" s="34">
        <f t="shared" si="22"/>
        <v>0.92138086646853012</v>
      </c>
      <c r="X87" s="34">
        <f t="shared" si="22"/>
        <v>0.84877525471325699</v>
      </c>
      <c r="Y87" s="34">
        <f t="shared" si="22"/>
        <v>0.91685785452740665</v>
      </c>
      <c r="Z87" s="34"/>
      <c r="AA87" s="34"/>
      <c r="AC87" s="34">
        <f>V87*算例!$A$119+W87*算例!$B$119+X87*算例!$C$119+Y87*算例!$D$119+Z87*算例!$E$119+AA87*算例!$F$119+AB87*算例!$G$119</f>
        <v>0.87958570786470225</v>
      </c>
      <c r="AE87" s="26" t="s">
        <v>73</v>
      </c>
      <c r="AF87" s="34">
        <f>1-ABS(L87-L95)</f>
        <v>0.75583460747720954</v>
      </c>
      <c r="AG87" s="34">
        <f t="shared" si="23"/>
        <v>0.80095982925096898</v>
      </c>
      <c r="AH87" s="34">
        <f t="shared" si="23"/>
        <v>0.81208353383160314</v>
      </c>
      <c r="AI87" s="34">
        <f t="shared" si="23"/>
        <v>0.83636399480295343</v>
      </c>
      <c r="AJ87" s="34"/>
      <c r="AM87" s="34">
        <f>AF87*算例!$A$119+AG87*算例!$B$119+AH87*算例!$C$119+AI87*算例!$D$119+AJ87*算例!$E$119+AK87*算例!$F$119+AL87*算例!$G$119</f>
        <v>0.79100129151942145</v>
      </c>
    </row>
    <row r="88" spans="2:39" x14ac:dyDescent="0.25">
      <c r="V88" s="34"/>
      <c r="W88" s="34"/>
      <c r="X88" s="34"/>
      <c r="Y88" s="34"/>
      <c r="Z88" s="34"/>
      <c r="AA88" s="34"/>
      <c r="AF88" s="34"/>
      <c r="AG88" s="34"/>
      <c r="AH88" s="34"/>
      <c r="AI88" s="34"/>
      <c r="AJ88" s="34"/>
    </row>
    <row r="90" spans="2:39" x14ac:dyDescent="0.25">
      <c r="B90" s="108" t="s">
        <v>89</v>
      </c>
      <c r="C90" s="108" t="s">
        <v>34</v>
      </c>
      <c r="D90" s="108" t="s">
        <v>35</v>
      </c>
      <c r="E90" s="108" t="s">
        <v>36</v>
      </c>
      <c r="F90" s="108" t="s">
        <v>37</v>
      </c>
      <c r="G90" s="108" t="s">
        <v>52</v>
      </c>
      <c r="H90" s="108" t="s">
        <v>53</v>
      </c>
      <c r="I90" s="108" t="s">
        <v>54</v>
      </c>
      <c r="J90" s="26">
        <f>信任聚类!A3</f>
        <v>0.35710918221641974</v>
      </c>
      <c r="K90" s="108" t="s">
        <v>111</v>
      </c>
      <c r="L90" s="108" t="s">
        <v>34</v>
      </c>
      <c r="M90" s="108" t="s">
        <v>35</v>
      </c>
      <c r="N90" s="108" t="s">
        <v>36</v>
      </c>
      <c r="O90" s="108" t="s">
        <v>37</v>
      </c>
      <c r="P90" s="108" t="s">
        <v>52</v>
      </c>
      <c r="Q90" s="108" t="s">
        <v>53</v>
      </c>
      <c r="R90" s="108" t="s">
        <v>54</v>
      </c>
      <c r="S90" s="108" t="s">
        <v>74</v>
      </c>
    </row>
    <row r="91" spans="2:39" x14ac:dyDescent="0.25">
      <c r="B91" s="26" t="s">
        <v>38</v>
      </c>
      <c r="C91" s="26">
        <f>信任聚类!$D$4*C20+信任聚类!$E$4*C27+信任聚类!$F$4*C34+信任聚类!$G$4*C41+信任聚类!$H$4*C48+信任聚类!$I$4*C55+信任聚类!$J$4*C62+信任聚类!$K$4*C69+信任聚类!$L$4*C76+信任聚类!$M$4*C83+信任聚类!$N$4*L20+信任聚类!$O$4*L27+信任聚类!$P$4*L34+信任聚类!$Q$4*L41+信任聚类!$R$4*L48+信任聚类!$S$4*L55+信任聚类!$T$4*L62+信任聚类!$U$4*L69+信任聚类!$V$4*L76+信任聚类!$W$4*L83</f>
        <v>0.54326633086459908</v>
      </c>
      <c r="D91" s="26">
        <f>信任聚类!$D$4*D20+信任聚类!$E$4*D27+信任聚类!$F$4*D34+信任聚类!$G$4*D41+信任聚类!$H$4*D48+信任聚类!$I$4*D55+信任聚类!$J$4*D62+信任聚类!$K$4*D69+信任聚类!$L$4*D76+信任聚类!$M$4*D83+信任聚类!$N$4*M20+信任聚类!$O$4*M27+信任聚类!$P$4*M34+信任聚类!$Q$4*M41+信任聚类!$R$4*M48+信任聚类!$S$4*M55+信任聚类!$T$4*M62+信任聚类!$U$4*M69+信任聚类!$V$4*M76+信任聚类!$W$4*M83</f>
        <v>0.40928568591962794</v>
      </c>
      <c r="E91" s="26">
        <f>信任聚类!$D$4*E20+信任聚类!$E$4*E27+信任聚类!$F$4*E34+信任聚类!$G$4*E41+信任聚类!$H$4*E48+信任聚类!$I$4*E55+信任聚类!$J$4*E62+信任聚类!$K$4*E69+信任聚类!$L$4*E76+信任聚类!$M$4*E83+信任聚类!$N$4*N20+信任聚类!$O$4*N27+信任聚类!$P$4*N34+信任聚类!$Q$4*N41+信任聚类!$R$4*N48+信任聚类!$S$4*N55+信任聚类!$T$4*N62+信任聚类!$U$4*N69+信任聚类!$V$4*N76+信任聚类!$W$4*N83</f>
        <v>0.54397090295884409</v>
      </c>
      <c r="F91" s="26">
        <f>信任聚类!$D$4*F20+信任聚类!$E$4*F27+信任聚类!$F$4*F34+信任聚类!$G$4*F41+信任聚类!$H$4*F48+信任聚类!$I$4*F55+信任聚类!$J$4*F62+信任聚类!$K$4*F69+信任聚类!$L$4*F76+信任聚类!$M$4*F83+信任聚类!$N$4*O20+信任聚类!$O$4*O27+信任聚类!$P$4*O34+信任聚类!$Q$4*O41+信任聚类!$R$4*O48+信任聚类!$S$4*O55+信任聚类!$T$4*O62+信任聚类!$U$4*O69+信任聚类!$V$4*O76+信任聚类!$W$4*O83</f>
        <v>0.72857428768122989</v>
      </c>
      <c r="G91" s="26">
        <f>信任聚类!$D$4*G20+信任聚类!$E$4*G27+信任聚类!$F$4*G34+信任聚类!$G$4*G41+信任聚类!$H$4*G48+信任聚类!$I$4*G55+信任聚类!$J$4*G62+信任聚类!$K$4*G69+信任聚类!$L$4*G76+信任聚类!$M$4*G83+信任聚类!$N$4*P20+信任聚类!$O$4*P27+信任聚类!$P$4*P34+信任聚类!$Q$4*P41+信任聚类!$R$4*P48+信任聚类!$S$4*P55+信任聚类!$T$4*P62+信任聚类!$U$4*P69+信任聚类!$V$4*P76+信任聚类!$W$4*P83</f>
        <v>0</v>
      </c>
      <c r="H91" s="26">
        <f>信任聚类!$D$4*H20+信任聚类!$E$4*H27+信任聚类!$F$4*H34+信任聚类!$G$4*H41+信任聚类!$H$4*H48+信任聚类!$I$4*H55+信任聚类!$J$4*H62+信任聚类!$K$4*H69+信任聚类!$L$4*H76+信任聚类!$M$4*H83+信任聚类!$N$4*Q20+信任聚类!$O$4*Q27+信任聚类!$P$4*Q34+信任聚类!$Q$4*Q41+信任聚类!$R$4*Q48+信任聚类!$S$4*Q55+信任聚类!$T$4*Q62+信任聚类!$U$4*Q69+信任聚类!$V$4*Q76+信任聚类!$W$4*Q83</f>
        <v>0</v>
      </c>
      <c r="I91" s="26">
        <f>信任聚类!$D$4*I20+信任聚类!$E$4*I27+信任聚类!$F$4*I34+信任聚类!$G$4*I41+信任聚类!$H$4*I48+信任聚类!$I$4*I55+信任聚类!$J$4*I62+信任聚类!$K$4*I69+信任聚类!$L$4*I76+信任聚类!$M$4*I83+信任聚类!$N$4*R20+信任聚类!$O$4*R27+信任聚类!$P$4*R34+信任聚类!$Q$4*R41+信任聚类!$R$4*R48+信任聚类!$S$4*R55+信任聚类!$T$4*R62+信任聚类!$U$4*R69+信任聚类!$V$4*R76+信任聚类!$W$4*R83</f>
        <v>0</v>
      </c>
      <c r="K91" s="26" t="s">
        <v>38</v>
      </c>
      <c r="L91" s="26">
        <f t="shared" ref="L91:R95" si="24">C91*$J$90+C98*$J$97+C105*$J$104+C112*$J$111+C119*$J$118</f>
        <v>0.44332950366979179</v>
      </c>
      <c r="M91" s="26">
        <f t="shared" si="24"/>
        <v>0.39851834381192691</v>
      </c>
      <c r="N91" s="26">
        <f t="shared" si="24"/>
        <v>0.53691216823756938</v>
      </c>
      <c r="O91" s="26">
        <f t="shared" si="24"/>
        <v>0.65230420920586063</v>
      </c>
      <c r="P91" s="26">
        <f t="shared" si="24"/>
        <v>0</v>
      </c>
      <c r="Q91" s="26">
        <f t="shared" si="24"/>
        <v>0</v>
      </c>
      <c r="R91" s="26">
        <f t="shared" si="24"/>
        <v>0</v>
      </c>
      <c r="S91" s="26">
        <f>L91*算例!$A$119+M91*算例!$B$119+N91*算例!$C$119+O91*算例!$D$119+P91*算例!$E$119+Q91*算例!$F$119+R91*算例!$G$119</f>
        <v>0.48910914367057357</v>
      </c>
      <c r="T91" s="26">
        <f>_xlfn.RANK.AVG(S91,$S$91:$S$95,0)</f>
        <v>4</v>
      </c>
    </row>
    <row r="92" spans="2:39" x14ac:dyDescent="0.25">
      <c r="B92" s="26" t="s">
        <v>39</v>
      </c>
      <c r="C92" s="26">
        <f>信任聚类!$D$4*C21+信任聚类!$E$4*C28+信任聚类!$F$4*C35+信任聚类!$G$4*C42+信任聚类!$H$4*C49+信任聚类!$I$4*C56+信任聚类!$J$4*C63+信任聚类!$K$4*C70+信任聚类!$L$4*C77+信任聚类!$M$4*C84+信任聚类!$N$4*L21+信任聚类!$O$4*L28+信任聚类!$P$4*L35+信任聚类!$Q$4*L42+信任聚类!$R$4*L49+信任聚类!$S$4*L56+信任聚类!$T$4*L63+信任聚类!$U$4*L70+信任聚类!$V$4*L77+信任聚类!$W$4*L84</f>
        <v>0.49835790059246504</v>
      </c>
      <c r="D92" s="26">
        <f>信任聚类!$D$4*D21+信任聚类!$E$4*D28+信任聚类!$F$4*D35+信任聚类!$G$4*D42+信任聚类!$H$4*D49+信任聚类!$I$4*D56+信任聚类!$J$4*D63+信任聚类!$K$4*D70+信任聚类!$L$4*D77+信任聚类!$M$4*D84+信任聚类!$N$4*M21+信任聚类!$O$4*M28+信任聚类!$P$4*M35+信任聚类!$Q$4*M42+信任聚类!$R$4*M49+信任聚类!$S$4*M56+信任聚类!$T$4*M63+信任聚类!$U$4*M70+信任聚类!$V$4*M77+信任聚类!$W$4*M84</f>
        <v>0.55323776784961765</v>
      </c>
      <c r="E92" s="26">
        <f>信任聚类!$D$4*E21+信任聚类!$E$4*E28+信任聚类!$F$4*E35+信任聚类!$G$4*E42+信任聚类!$H$4*E49+信任聚类!$I$4*E56+信任聚类!$J$4*E63+信任聚类!$K$4*E70+信任聚类!$L$4*E77+信任聚类!$M$4*E84+信任聚类!$N$4*N21+信任聚类!$O$4*N28+信任聚类!$P$4*N35+信任聚类!$Q$4*N42+信任聚类!$R$4*N49+信任聚类!$S$4*N56+信任聚类!$T$4*N63+信任聚类!$U$4*N70+信任聚类!$V$4*N77+信任聚类!$W$4*N84</f>
        <v>0.60554470691826401</v>
      </c>
      <c r="F92" s="26">
        <f>信任聚类!$D$4*F21+信任聚类!$E$4*F28+信任聚类!$F$4*F35+信任聚类!$G$4*F42+信任聚类!$H$4*F49+信任聚类!$I$4*F56+信任聚类!$J$4*F63+信任聚类!$K$4*F70+信任聚类!$L$4*F77+信任聚类!$M$4*F84+信任聚类!$N$4*O21+信任聚类!$O$4*O28+信任聚类!$P$4*O35+信任聚类!$Q$4*O42+信任聚类!$R$4*O49+信任聚类!$S$4*O56+信任聚类!$T$4*O63+信任聚类!$U$4*O70+信任聚类!$V$4*O77+信任聚类!$W$4*O84</f>
        <v>0.67109437816569273</v>
      </c>
      <c r="G92" s="26">
        <f>信任聚类!$D$4*G21+信任聚类!$E$4*G28+信任聚类!$F$4*G35+信任聚类!$G$4*G42+信任聚类!$H$4*G49+信任聚类!$I$4*G56+信任聚类!$J$4*G63+信任聚类!$K$4*G70+信任聚类!$L$4*G77+信任聚类!$M$4*G84+信任聚类!$N$4*P21+信任聚类!$O$4*P28+信任聚类!$P$4*P35+信任聚类!$Q$4*P42+信任聚类!$R$4*P49+信任聚类!$S$4*P56+信任聚类!$T$4*P63+信任聚类!$U$4*P70+信任聚类!$V$4*P77+信任聚类!$W$4*P84</f>
        <v>0</v>
      </c>
      <c r="H92" s="26">
        <f>信任聚类!$D$4*H21+信任聚类!$E$4*H28+信任聚类!$F$4*H35+信任聚类!$G$4*H42+信任聚类!$H$4*H49+信任聚类!$I$4*H56+信任聚类!$J$4*H63+信任聚类!$K$4*H70+信任聚类!$L$4*H77+信任聚类!$M$4*H84+信任聚类!$N$4*Q21+信任聚类!$O$4*Q28+信任聚类!$P$4*Q35+信任聚类!$Q$4*Q42+信任聚类!$R$4*Q49+信任聚类!$S$4*Q56+信任聚类!$T$4*Q63+信任聚类!$U$4*Q70+信任聚类!$V$4*Q77+信任聚类!$W$4*Q84</f>
        <v>0</v>
      </c>
      <c r="I92" s="26">
        <f>信任聚类!$D$4*I21+信任聚类!$E$4*I28+信任聚类!$F$4*I35+信任聚类!$G$4*I42+信任聚类!$H$4*I49+信任聚类!$I$4*I56+信任聚类!$J$4*I63+信任聚类!$K$4*I70+信任聚类!$L$4*I77+信任聚类!$M$4*I84+信任聚类!$N$4*R21+信任聚类!$O$4*R28+信任聚类!$P$4*R35+信任聚类!$Q$4*R42+信任聚类!$R$4*R49+信任聚类!$S$4*R56+信任聚类!$T$4*R63+信任聚类!$U$4*R70+信任聚类!$V$4*R77+信任聚类!$W$4*R84</f>
        <v>0</v>
      </c>
      <c r="K92" s="26" t="s">
        <v>39</v>
      </c>
      <c r="L92" s="26">
        <f t="shared" si="24"/>
        <v>0.50132086677530519</v>
      </c>
      <c r="M92" s="26">
        <f t="shared" si="24"/>
        <v>0.54777863422650375</v>
      </c>
      <c r="N92" s="26">
        <f t="shared" si="24"/>
        <v>0.51911774144034561</v>
      </c>
      <c r="O92" s="26">
        <f t="shared" si="24"/>
        <v>0.60743209753026084</v>
      </c>
      <c r="P92" s="26">
        <f t="shared" si="24"/>
        <v>0</v>
      </c>
      <c r="Q92" s="26">
        <f t="shared" si="24"/>
        <v>0</v>
      </c>
      <c r="R92" s="26">
        <f t="shared" si="24"/>
        <v>0</v>
      </c>
      <c r="S92" s="26">
        <f>L92*算例!$A$119+M92*算例!$B$119+N92*算例!$C$119+O92*算例!$D$119+P92*算例!$E$119+Q92*算例!$F$119+R92*算例!$G$119</f>
        <v>0.53097832354504837</v>
      </c>
      <c r="T92" s="26">
        <f>_xlfn.RANK.AVG(S92,$S$91:$S$95,0)</f>
        <v>3</v>
      </c>
    </row>
    <row r="93" spans="2:39" x14ac:dyDescent="0.25">
      <c r="B93" s="26" t="s">
        <v>40</v>
      </c>
      <c r="C93" s="26">
        <f>信任聚类!$D$4*C22+信任聚类!$E$4*C29+信任聚类!$F$4*C36+信任聚类!$G$4*C43+信任聚类!$H$4*C50+信任聚类!$I$4*C57+信任聚类!$J$4*C64+信任聚类!$K$4*C71+信任聚类!$L$4*C78+信任聚类!$M$4*C85+信任聚类!$N$4*L22+信任聚类!$O$4*L29+信任聚类!$P$4*L36+信任聚类!$Q$4*L43+信任聚类!$R$4*L50+信任聚类!$S$4*L57+信任聚类!$T$4*L64+信任聚类!$U$4*L71+信任聚类!$V$4*L78+信任聚类!$W$4*L85</f>
        <v>0.48729817112356871</v>
      </c>
      <c r="D93" s="26">
        <f>信任聚类!$D$4*D22+信任聚类!$E$4*D29+信任聚类!$F$4*D36+信任聚类!$G$4*D43+信任聚类!$H$4*D50+信任聚类!$I$4*D57+信任聚类!$J$4*D64+信任聚类!$K$4*D71+信任聚类!$L$4*D78+信任聚类!$M$4*D85+信任聚类!$N$4*M22+信任聚类!$O$4*M29+信任聚类!$P$4*M36+信任聚类!$Q$4*M43+信任聚类!$R$4*M50+信任聚类!$S$4*M57+信任聚类!$T$4*M64+信任聚类!$U$4*M71+信任聚类!$V$4*M78+信任聚类!$W$4*M85</f>
        <v>0.25294229526410139</v>
      </c>
      <c r="E93" s="26">
        <f>信任聚类!$D$4*E22+信任聚类!$E$4*E29+信任聚类!$F$4*E36+信任聚类!$G$4*E43+信任聚类!$H$4*E50+信任聚类!$I$4*E57+信任聚类!$J$4*E64+信任聚类!$K$4*E71+信任聚类!$L$4*E78+信任聚类!$M$4*E85+信任聚类!$N$4*N22+信任聚类!$O$4*N29+信任聚类!$P$4*N36+信任聚类!$Q$4*N43+信任聚类!$R$4*N50+信任聚类!$S$4*N57+信任聚类!$T$4*N64+信任聚类!$U$4*N71+信任聚类!$V$4*N78+信任聚类!$W$4*N85</f>
        <v>0.53141894430972048</v>
      </c>
      <c r="F93" s="26">
        <f>信任聚类!$D$4*F22+信任聚类!$E$4*F29+信任聚类!$F$4*F36+信任聚类!$G$4*F43+信任聚类!$H$4*F50+信任聚类!$I$4*F57+信任聚类!$J$4*F64+信任聚类!$K$4*F71+信任聚类!$L$4*F78+信任聚类!$M$4*F85+信任聚类!$N$4*O22+信任聚类!$O$4*O29+信任聚类!$P$4*O36+信任聚类!$Q$4*O43+信任聚类!$R$4*O50+信任聚类!$S$4*O57+信任聚类!$T$4*O64+信任聚类!$U$4*O71+信任聚类!$V$4*O78+信任聚类!$W$4*O85</f>
        <v>0.59849415423896368</v>
      </c>
      <c r="G93" s="26">
        <f>信任聚类!$D$4*G22+信任聚类!$E$4*G29+信任聚类!$F$4*G36+信任聚类!$G$4*G43+信任聚类!$H$4*G50+信任聚类!$I$4*G57+信任聚类!$J$4*G64+信任聚类!$K$4*G71+信任聚类!$L$4*G78+信任聚类!$M$4*G85+信任聚类!$N$4*P22+信任聚类!$O$4*P29+信任聚类!$P$4*P36+信任聚类!$Q$4*P43+信任聚类!$R$4*P50+信任聚类!$S$4*P57+信任聚类!$T$4*P64+信任聚类!$U$4*P71+信任聚类!$V$4*P78+信任聚类!$W$4*P85</f>
        <v>0</v>
      </c>
      <c r="H93" s="26">
        <f>信任聚类!$D$4*H22+信任聚类!$E$4*H29+信任聚类!$F$4*H36+信任聚类!$G$4*H43+信任聚类!$H$4*H50+信任聚类!$I$4*H57+信任聚类!$J$4*H64+信任聚类!$K$4*H71+信任聚类!$L$4*H78+信任聚类!$M$4*H85+信任聚类!$N$4*Q22+信任聚类!$O$4*Q29+信任聚类!$P$4*Q36+信任聚类!$Q$4*Q43+信任聚类!$R$4*Q50+信任聚类!$S$4*Q57+信任聚类!$T$4*Q64+信任聚类!$U$4*Q71+信任聚类!$V$4*Q78+信任聚类!$W$4*Q85</f>
        <v>0</v>
      </c>
      <c r="I93" s="26">
        <f>信任聚类!$D$4*I22+信任聚类!$E$4*I29+信任聚类!$F$4*I36+信任聚类!$G$4*I43+信任聚类!$H$4*I50+信任聚类!$I$4*I57+信任聚类!$J$4*I64+信任聚类!$K$4*I71+信任聚类!$L$4*I78+信任聚类!$M$4*I85+信任聚类!$N$4*R22+信任聚类!$O$4*R29+信任聚类!$P$4*R36+信任聚类!$Q$4*R43+信任聚类!$R$4*R50+信任聚类!$S$4*R57+信任聚类!$T$4*R64+信任聚类!$U$4*R71+信任聚类!$V$4*R78+信任聚类!$W$4*R85</f>
        <v>0</v>
      </c>
      <c r="K93" s="26" t="s">
        <v>40</v>
      </c>
      <c r="L93" s="26">
        <f t="shared" si="24"/>
        <v>0.55398734237900782</v>
      </c>
      <c r="M93" s="26">
        <f t="shared" si="24"/>
        <v>0.42706924775919186</v>
      </c>
      <c r="N93" s="26">
        <f t="shared" si="24"/>
        <v>0.62318651334268838</v>
      </c>
      <c r="O93" s="26">
        <f t="shared" si="24"/>
        <v>0.55782245099001526</v>
      </c>
      <c r="P93" s="26">
        <f t="shared" si="24"/>
        <v>0</v>
      </c>
      <c r="Q93" s="26">
        <f t="shared" si="24"/>
        <v>0</v>
      </c>
      <c r="R93" s="26">
        <f t="shared" si="24"/>
        <v>0</v>
      </c>
      <c r="S93" s="26">
        <f>L93*算例!$A$119+M93*算例!$B$119+N93*算例!$C$119+O93*算例!$D$119+P93*算例!$E$119+Q93*算例!$F$119+R93*算例!$G$119</f>
        <v>0.54647878248761594</v>
      </c>
      <c r="T93" s="26">
        <f>_xlfn.RANK.AVG(S93,$S$91:$S$95,0)</f>
        <v>2</v>
      </c>
    </row>
    <row r="94" spans="2:39" x14ac:dyDescent="0.25">
      <c r="B94" s="26" t="s">
        <v>72</v>
      </c>
      <c r="C94" s="26">
        <f>信任聚类!$D$4*C23+信任聚类!$E$4*C30+信任聚类!$F$4*C37+信任聚类!$G$4*C44+信任聚类!$H$4*C51+信任聚类!$I$4*C58+信任聚类!$J$4*C65+信任聚类!$K$4*C72+信任聚类!$L$4*C79+信任聚类!$M$4*C86+信任聚类!$N$4*L23+信任聚类!$O$4*L30+信任聚类!$P$4*L37+信任聚类!$Q$4*L44+信任聚类!$R$4*L51+信任聚类!$S$4*L58+信任聚类!$T$4*L65+信任聚类!$U$4*L72+信任聚类!$V$4*L79+信任聚类!$W$4*L86</f>
        <v>0.59109459410731757</v>
      </c>
      <c r="D94" s="26">
        <f>信任聚类!$D$4*D23+信任聚类!$E$4*D30+信任聚类!$F$4*D37+信任聚类!$G$4*D44+信任聚类!$H$4*D51+信任聚类!$I$4*D58+信任聚类!$J$4*D65+信任聚类!$K$4*D72+信任聚类!$L$4*D79+信任聚类!$M$4*D86+信任聚类!$N$4*M23+信任聚类!$O$4*M30+信任聚类!$P$4*M37+信任聚类!$Q$4*M44+信任聚类!$R$4*M51+信任聚类!$S$4*M58+信任聚类!$T$4*M65+信任聚类!$U$4*M72+信任聚类!$V$4*M79+信任聚类!$W$4*M86</f>
        <v>0.41161177272745503</v>
      </c>
      <c r="E94" s="26">
        <f>信任聚类!$D$4*E23+信任聚类!$E$4*E30+信任聚类!$F$4*E37+信任聚类!$G$4*E44+信任聚类!$H$4*E51+信任聚类!$I$4*E58+信任聚类!$J$4*E65+信任聚类!$K$4*E72+信任聚类!$L$4*E79+信任聚类!$M$4*E86+信任聚类!$N$4*N23+信任聚类!$O$4*N30+信任聚类!$P$4*N37+信任聚类!$Q$4*N44+信任聚类!$R$4*N51+信任聚类!$S$4*N58+信任聚类!$T$4*N65+信任聚类!$U$4*N72+信任聚类!$V$4*N79+信任聚类!$W$4*N86</f>
        <v>0.39246661925837151</v>
      </c>
      <c r="F94" s="26">
        <f>信任聚类!$D$4*F23+信任聚类!$E$4*F30+信任聚类!$F$4*F37+信任聚类!$G$4*F44+信任聚类!$H$4*F51+信任聚类!$I$4*F58+信任聚类!$J$4*F65+信任聚类!$K$4*F72+信任聚类!$L$4*F79+信任聚类!$M$4*F86+信任聚类!$N$4*O23+信任聚类!$O$4*O30+信任聚类!$P$4*O37+信任聚类!$Q$4*O44+信任聚类!$R$4*O51+信任聚类!$S$4*O58+信任聚类!$T$4*O65+信任聚类!$U$4*O72+信任聚类!$V$4*O79+信任聚类!$W$4*O86</f>
        <v>0.70591170714551577</v>
      </c>
      <c r="G94" s="26">
        <f>信任聚类!$D$4*G23+信任聚类!$E$4*G30+信任聚类!$F$4*G37+信任聚类!$G$4*G44+信任聚类!$H$4*G51+信任聚类!$I$4*G58+信任聚类!$J$4*G65+信任聚类!$K$4*G72+信任聚类!$L$4*G79+信任聚类!$M$4*G86+信任聚类!$N$4*P23+信任聚类!$O$4*P30+信任聚类!$P$4*P37+信任聚类!$Q$4*P44+信任聚类!$R$4*P51+信任聚类!$S$4*P58+信任聚类!$T$4*P65+信任聚类!$U$4*P72+信任聚类!$V$4*P79+信任聚类!$W$4*P86</f>
        <v>0</v>
      </c>
      <c r="H94" s="26">
        <f>信任聚类!$D$4*H23+信任聚类!$E$4*H30+信任聚类!$F$4*H37+信任聚类!$G$4*H44+信任聚类!$H$4*H51+信任聚类!$I$4*H58+信任聚类!$J$4*H65+信任聚类!$K$4*H72+信任聚类!$L$4*H79+信任聚类!$M$4*H86+信任聚类!$N$4*Q23+信任聚类!$O$4*Q30+信任聚类!$P$4*Q37+信任聚类!$Q$4*Q44+信任聚类!$R$4*Q51+信任聚类!$S$4*Q58+信任聚类!$T$4*Q65+信任聚类!$U$4*Q72+信任聚类!$V$4*Q79+信任聚类!$W$4*Q86</f>
        <v>0</v>
      </c>
      <c r="I94" s="26">
        <f>信任聚类!$D$4*I23+信任聚类!$E$4*I30+信任聚类!$F$4*I37+信任聚类!$G$4*I44+信任聚类!$H$4*I51+信任聚类!$I$4*I58+信任聚类!$J$4*I65+信任聚类!$K$4*I72+信任聚类!$L$4*I79+信任聚类!$M$4*I86+信任聚类!$N$4*R23+信任聚类!$O$4*R30+信任聚类!$P$4*R37+信任聚类!$Q$4*R44+信任聚类!$R$4*R51+信任聚类!$S$4*R58+信任聚类!$T$4*R65+信任聚类!$U$4*R72+信任聚类!$V$4*R79+信任聚类!$W$4*R86</f>
        <v>0</v>
      </c>
      <c r="K94" s="26" t="s">
        <v>72</v>
      </c>
      <c r="L94" s="26">
        <f t="shared" si="24"/>
        <v>0.53216755320147402</v>
      </c>
      <c r="M94" s="26">
        <f t="shared" si="24"/>
        <v>0.44044939546199779</v>
      </c>
      <c r="N94" s="26">
        <f t="shared" si="24"/>
        <v>0.38377373255523062</v>
      </c>
      <c r="O94" s="26">
        <f t="shared" si="24"/>
        <v>0.55388342081695807</v>
      </c>
      <c r="P94" s="26">
        <f t="shared" si="24"/>
        <v>0</v>
      </c>
      <c r="Q94" s="26">
        <f t="shared" si="24"/>
        <v>0</v>
      </c>
      <c r="R94" s="26">
        <f t="shared" si="24"/>
        <v>0</v>
      </c>
      <c r="S94" s="26">
        <f>L94*算例!$A$119+M94*算例!$B$119+N94*算例!$C$119+O94*算例!$D$119+P94*算例!$E$119+Q94*算例!$F$119+R94*算例!$G$119</f>
        <v>0.47998284663434054</v>
      </c>
      <c r="T94" s="26">
        <f>_xlfn.RANK.AVG(S94,$S$91:$S$95,0)</f>
        <v>5</v>
      </c>
    </row>
    <row r="95" spans="2:39" x14ac:dyDescent="0.25">
      <c r="B95" s="26" t="s">
        <v>73</v>
      </c>
      <c r="C95" s="26">
        <f>信任聚类!$D$4*C24+信任聚类!$E$4*C31+信任聚类!$F$4*C38+信任聚类!$G$4*C45+信任聚类!$H$4*C52+信任聚类!$I$4*C59+信任聚类!$J$4*C66+信任聚类!$K$4*C73+信任聚类!$L$4*C80+信任聚类!$M$4*C87+信任聚类!$N$4*L24+信任聚类!$O$4*L31+信任聚类!$P$4*L38+信任聚类!$Q$4*L45+信任聚类!$R$4*L52+信任聚类!$S$4*L59+信任聚类!$T$4*L66+信任聚类!$U$4*L73+信任聚类!$V$4*L80+信任聚类!$W$4*L87</f>
        <v>0.73114874332310598</v>
      </c>
      <c r="D95" s="26">
        <f>信任聚类!$D$4*D24+信任聚类!$E$4*D31+信任聚类!$F$4*D38+信任聚类!$G$4*D45+信任聚类!$H$4*D52+信任聚类!$I$4*D59+信任聚类!$J$4*D66+信任聚类!$K$4*D73+信任聚类!$L$4*D80+信任聚类!$M$4*D87+信任聚类!$N$4*M24+信任聚类!$O$4*M31+信任聚类!$P$4*M38+信任聚类!$Q$4*M45+信任聚类!$R$4*M52+信任聚类!$S$4*M59+信任聚类!$T$4*M66+信任聚类!$U$4*M73+信任聚类!$V$4*M80+信任聚类!$W$4*M87</f>
        <v>0.63554621494648234</v>
      </c>
      <c r="E95" s="26">
        <f>信任聚类!$D$4*E24+信任聚类!$E$4*E31+信任聚类!$F$4*E38+信任聚类!$G$4*E45+信任聚类!$H$4*E52+信任聚类!$I$4*E59+信任聚类!$J$4*E66+信任聚类!$K$4*E73+信任聚类!$L$4*E80+信任聚类!$M$4*E87+信任聚类!$N$4*N24+信任聚类!$O$4*N31+信任聚类!$P$4*N38+信任聚类!$Q$4*N45+信任聚类!$R$4*N52+信任聚类!$S$4*N59+信任聚类!$T$4*N66+信任聚类!$U$4*N73+信任聚类!$V$4*N80+信任聚类!$W$4*N87</f>
        <v>0.63416338366317482</v>
      </c>
      <c r="F95" s="26">
        <f>信任聚类!$D$4*F24+信任聚类!$E$4*F31+信任聚类!$F$4*F38+信任聚类!$G$4*F45+信任聚类!$H$4*F52+信任聚类!$I$4*F59+信任聚类!$J$4*F66+信任聚类!$K$4*F73+信任聚类!$L$4*F80+信任聚类!$M$4*F87+信任聚类!$N$4*O24+信任聚类!$O$4*O31+信任聚类!$P$4*O38+信任聚类!$Q$4*O45+信任聚类!$R$4*O52+信任聚类!$S$4*O59+信任聚类!$T$4*O66+信任聚类!$U$4*O73+信任聚类!$V$4*O80+信任聚类!$W$4*O87</f>
        <v>0.68264810470276438</v>
      </c>
      <c r="G95" s="26">
        <f>信任聚类!$D$4*G24+信任聚类!$E$4*G31+信任聚类!$F$4*G38+信任聚类!$G$4*G45+信任聚类!$H$4*G52+信任聚类!$I$4*G59+信任聚类!$J$4*G66+信任聚类!$K$4*G73+信任聚类!$L$4*G80+信任聚类!$M$4*G87+信任聚类!$N$4*P24+信任聚类!$O$4*P31+信任聚类!$P$4*P38+信任聚类!$Q$4*P45+信任聚类!$R$4*P52+信任聚类!$S$4*P59+信任聚类!$T$4*P66+信任聚类!$U$4*P73+信任聚类!$V$4*P80+信任聚类!$W$4*P87</f>
        <v>0</v>
      </c>
      <c r="H95" s="26">
        <f>信任聚类!$D$4*H24+信任聚类!$E$4*H31+信任聚类!$F$4*H38+信任聚类!$G$4*H45+信任聚类!$H$4*H52+信任聚类!$I$4*H59+信任聚类!$J$4*H66+信任聚类!$K$4*H73+信任聚类!$L$4*H80+信任聚类!$M$4*H87+信任聚类!$N$4*Q24+信任聚类!$O$4*Q31+信任聚类!$P$4*Q38+信任聚类!$Q$4*Q45+信任聚类!$R$4*Q52+信任聚类!$S$4*Q59+信任聚类!$T$4*Q66+信任聚类!$U$4*Q73+信任聚类!$V$4*Q80+信任聚类!$W$4*Q87</f>
        <v>0</v>
      </c>
      <c r="I95" s="26">
        <f>信任聚类!$D$4*I24+信任聚类!$E$4*I31+信任聚类!$F$4*I38+信任聚类!$G$4*I45+信任聚类!$H$4*I52+信任聚类!$I$4*I59+信任聚类!$J$4*I66+信任聚类!$K$4*I73+信任聚类!$L$4*I80+信任聚类!$M$4*I87+信任聚类!$N$4*R24+信任聚类!$O$4*R31+信任聚类!$P$4*R38+信任聚类!$Q$4*R45+信任聚类!$R$4*R52+信任聚类!$S$4*R59+信任聚类!$T$4*R66+信任聚类!$U$4*R73+信任聚类!$V$4*R80+信任聚类!$W$4*R87</f>
        <v>0</v>
      </c>
      <c r="K95" s="26" t="s">
        <v>73</v>
      </c>
      <c r="L95" s="26">
        <f t="shared" si="24"/>
        <v>0.73896760678392748</v>
      </c>
      <c r="M95" s="26">
        <f t="shared" si="24"/>
        <v>0.50604512212328157</v>
      </c>
      <c r="N95" s="26">
        <f t="shared" si="24"/>
        <v>0.56587258215681357</v>
      </c>
      <c r="O95" s="26">
        <f t="shared" si="24"/>
        <v>0.70814214547259335</v>
      </c>
      <c r="P95" s="26">
        <f t="shared" si="24"/>
        <v>0</v>
      </c>
      <c r="Q95" s="26">
        <f t="shared" si="24"/>
        <v>0</v>
      </c>
      <c r="R95" s="26">
        <f t="shared" si="24"/>
        <v>0</v>
      </c>
      <c r="S95" s="26">
        <f>L95*算例!$A$119+M95*算例!$B$119+N95*算例!$C$119+O95*算例!$D$119+P95*算例!$E$119+Q95*算例!$F$119+R95*算例!$G$119</f>
        <v>0.6444855344983198</v>
      </c>
      <c r="T95" s="26">
        <f>_xlfn.RANK.AVG(S95,$S$91:$S$95,0)</f>
        <v>1</v>
      </c>
    </row>
    <row r="97" spans="2:10" x14ac:dyDescent="0.25">
      <c r="B97" s="108" t="s">
        <v>108</v>
      </c>
      <c r="C97" s="108" t="s">
        <v>34</v>
      </c>
      <c r="D97" s="108" t="s">
        <v>35</v>
      </c>
      <c r="E97" s="108" t="s">
        <v>36</v>
      </c>
      <c r="F97" s="108" t="s">
        <v>37</v>
      </c>
      <c r="G97" s="108" t="s">
        <v>52</v>
      </c>
      <c r="H97" s="108" t="s">
        <v>53</v>
      </c>
      <c r="I97" s="108" t="s">
        <v>54</v>
      </c>
      <c r="J97" s="26">
        <f>信任聚类!A5</f>
        <v>0.35011350350169984</v>
      </c>
    </row>
    <row r="98" spans="2:10" x14ac:dyDescent="0.25">
      <c r="B98" s="26" t="s">
        <v>38</v>
      </c>
      <c r="C98" s="26">
        <f>信任聚类!$D$6*C20+信任聚类!$E$6*C27+信任聚类!$F$6*C34+信任聚类!$G$6*C41+信任聚类!$H$6*C48+信任聚类!$I$6*C55+信任聚类!$J$6*C62+信任聚类!$K$6*C69+信任聚类!$L$6*C76+信任聚类!$M$6*C83+信任聚类!$N$6*L20+信任聚类!$O$6*L27+信任聚类!$P$6*L34+信任聚类!$Q$6*L41+信任聚类!$R$6*L48+信任聚类!$S$6*L55+信任聚类!$T$6*L62+信任聚类!$U$6*L69+信任聚类!$V$6*L76+信任聚类!$W$6*L83</f>
        <v>0.34369293397714168</v>
      </c>
      <c r="D98" s="26">
        <f>信任聚类!$D$6*D20+信任聚类!$E$6*D27+信任聚类!$F$6*D34+信任聚类!$G$6*D41+信任聚类!$H$6*D48+信任聚类!$I$6*D55+信任聚类!$J$6*D62+信任聚类!$K$6*D69+信任聚类!$L$6*D76+信任聚类!$M$6*D83+信任聚类!$N$6*M20+信任聚类!$O$6*M27+信任聚类!$P$6*M34+信任聚类!$Q$6*M41+信任聚类!$R$6*M48+信任聚类!$S$6*M55+信任聚类!$T$6*M62+信任聚类!$U$6*M69+信任聚类!$V$6*M76+信任聚类!$W$6*M83</f>
        <v>0.27235073711696978</v>
      </c>
      <c r="E98" s="26">
        <f>信任聚类!$D$6*E20+信任聚类!$E$6*E27+信任聚类!$F$6*E34+信任聚类!$G$6*E41+信任聚类!$H$6*E48+信任聚类!$I$6*E55+信任聚类!$J$6*E62+信任聚类!$K$6*E69+信任聚类!$L$6*E76+信任聚类!$M$6*E83+信任聚类!$N$6*N20+信任聚类!$O$6*N27+信任聚类!$P$6*N34+信任聚类!$Q$6*N41+信任聚类!$R$6*N48+信任聚类!$S$6*N55+信任聚类!$T$6*N62+信任聚类!$U$6*N69+信任聚类!$V$6*N76+信任聚类!$W$6*N83</f>
        <v>0.53541347872703859</v>
      </c>
      <c r="F98" s="26">
        <f>信任聚类!$D$6*F20+信任聚类!$E$6*F27+信任聚类!$F$6*F34+信任聚类!$G$6*F41+信任聚类!$H$6*F48+信任聚类!$I$6*F55+信任聚类!$J$6*F62+信任聚类!$K$6*F69+信任聚类!$L$6*F76+信任聚类!$M$6*F83+信任聚类!$N$6*O20+信任聚类!$O$6*O27+信任聚类!$P$6*O34+信任聚类!$Q$6*O41+信任聚类!$R$6*O48+信任聚类!$S$6*O55+信任聚类!$T$6*O62+信任聚类!$U$6*O69+信任聚类!$V$6*O76+信任聚类!$W$6*O83</f>
        <v>0.69836263822660871</v>
      </c>
      <c r="G98" s="26">
        <f>信任聚类!$D$6*G20+信任聚类!$E$6*G27+信任聚类!$F$6*G34+信任聚类!$G$6*G41+信任聚类!$H$6*G48+信任聚类!$I$6*G55+信任聚类!$J$6*G62+信任聚类!$K$6*G69+信任聚类!$L$6*G76+信任聚类!$M$6*G83+信任聚类!$N$6*P20+信任聚类!$O$6*P27+信任聚类!$P$6*P34+信任聚类!$Q$6*P41+信任聚类!$R$6*P48+信任聚类!$S$6*P55+信任聚类!$T$6*P62+信任聚类!$U$6*P69+信任聚类!$V$6*P76+信任聚类!$W$6*P83</f>
        <v>0</v>
      </c>
      <c r="H98" s="26">
        <f>信任聚类!$D$6*H20+信任聚类!$E$6*H27+信任聚类!$F$6*H34+信任聚类!$G$6*H41+信任聚类!$H$6*H48+信任聚类!$I$6*H55+信任聚类!$J$6*H62+信任聚类!$K$6*H69+信任聚类!$L$6*H76+信任聚类!$M$6*H83+信任聚类!$N$6*Q20+信任聚类!$O$6*Q27+信任聚类!$P$6*Q34+信任聚类!$Q$6*Q41+信任聚类!$R$6*Q48+信任聚类!$S$6*Q55+信任聚类!$T$6*Q62+信任聚类!$U$6*Q69+信任聚类!$V$6*Q76+信任聚类!$W$6*Q83</f>
        <v>0</v>
      </c>
      <c r="I98" s="26">
        <f>信任聚类!$D$6*I20+信任聚类!$E$6*I27+信任聚类!$F$6*I34+信任聚类!$G$6*I41+信任聚类!$H$6*I48+信任聚类!$I$6*I55+信任聚类!$J$6*I62+信任聚类!$K$6*I69+信任聚类!$L$6*I76+信任聚类!$M$6*I83+信任聚类!$N$6*R20+信任聚类!$O$6*R27+信任聚类!$P$6*R34+信任聚类!$Q$6*R41+信任聚类!$R$6*R48+信任聚类!$S$6*R55+信任聚类!$T$6*R62+信任聚类!$U$6*R69+信任聚类!$V$6*R76+信任聚类!$W$6*R83</f>
        <v>0</v>
      </c>
    </row>
    <row r="99" spans="2:10" x14ac:dyDescent="0.25">
      <c r="B99" s="26" t="s">
        <v>39</v>
      </c>
      <c r="C99" s="26">
        <f>信任聚类!$D$6*C21+信任聚类!$E$6*C28+信任聚类!$F$6*C35+信任聚类!$G$6*C42+信任聚类!$H$6*C49+信任聚类!$I$6*C56+信任聚类!$J$6*C63+信任聚类!$K$6*C70+信任聚类!$L$6*C77+信任聚类!$M$6*C84+信任聚类!$N$6*L21+信任聚类!$O$6*L28+信任聚类!$P$6*L35+信任聚类!$Q$6*L42+信任聚类!$R$6*L49+信任聚类!$S$6*L56+信任聚类!$T$6*L63+信任聚类!$U$6*L70+信任聚类!$V$6*L77+信任聚类!$W$6*L84</f>
        <v>0.45463478651693562</v>
      </c>
      <c r="D99" s="26">
        <f>信任聚类!$D$6*D21+信任聚类!$E$6*D28+信任聚类!$F$6*D35+信任聚类!$G$6*D42+信任聚类!$H$6*D49+信任聚类!$I$6*D56+信任聚类!$J$6*D63+信任聚类!$K$6*D70+信任聚类!$L$6*D77+信任聚类!$M$6*D84+信任聚类!$N$6*M21+信任聚类!$O$6*M28+信任聚类!$P$6*M35+信任聚类!$Q$6*M42+信任聚类!$R$6*M49+信任聚类!$S$6*M56+信任聚类!$T$6*M63+信任聚类!$U$6*M70+信任聚类!$V$6*M77+信任聚类!$W$6*M84</f>
        <v>0.56758187436198049</v>
      </c>
      <c r="E99" s="26">
        <f>信任聚类!$D$6*E21+信任聚类!$E$6*E28+信任聚类!$F$6*E35+信任聚类!$G$6*E42+信任聚类!$H$6*E49+信任聚类!$I$6*E56+信任聚类!$J$6*E63+信任聚类!$K$6*E70+信任聚类!$L$6*E77+信任聚类!$M$6*E84+信任聚类!$N$6*N21+信任聚类!$O$6*N28+信任聚类!$P$6*N35+信任聚类!$Q$6*N42+信任聚类!$R$6*N49+信任聚类!$S$6*N56+信任聚类!$T$6*N63+信任聚类!$U$6*N70+信任聚类!$V$6*N77+信任聚类!$W$6*N84</f>
        <v>0.47916913111978415</v>
      </c>
      <c r="F99" s="26">
        <f>信任聚类!$D$6*F21+信任聚类!$E$6*F28+信任聚类!$F$6*F35+信任聚类!$G$6*F42+信任聚类!$H$6*F49+信任聚类!$I$6*F56+信任聚类!$J$6*F63+信任聚类!$K$6*F70+信任聚类!$L$6*F77+信任聚类!$M$6*F84+信任聚类!$N$6*O21+信任聚类!$O$6*O28+信任聚类!$P$6*O35+信任聚类!$Q$6*O42+信任聚类!$R$6*O49+信任聚类!$S$6*O56+信任聚类!$T$6*O63+信任聚类!$U$6*O70+信任聚类!$V$6*O77+信任聚类!$W$6*O84</f>
        <v>0.56685253823893633</v>
      </c>
      <c r="G99" s="26">
        <f>信任聚类!$D$6*G21+信任聚类!$E$6*G28+信任聚类!$F$6*G35+信任聚类!$G$6*G42+信任聚类!$H$6*G49+信任聚类!$I$6*G56+信任聚类!$J$6*G63+信任聚类!$K$6*G70+信任聚类!$L$6*G77+信任聚类!$M$6*G84+信任聚类!$N$6*P21+信任聚类!$O$6*P28+信任聚类!$P$6*P35+信任聚类!$Q$6*P42+信任聚类!$R$6*P49+信任聚类!$S$6*P56+信任聚类!$T$6*P63+信任聚类!$U$6*P70+信任聚类!$V$6*P77+信任聚类!$W$6*P84</f>
        <v>0</v>
      </c>
      <c r="H99" s="26">
        <f>信任聚类!$D$6*H21+信任聚类!$E$6*H28+信任聚类!$F$6*H35+信任聚类!$G$6*H42+信任聚类!$H$6*H49+信任聚类!$I$6*H56+信任聚类!$J$6*H63+信任聚类!$K$6*H70+信任聚类!$L$6*H77+信任聚类!$M$6*H84+信任聚类!$N$6*Q21+信任聚类!$O$6*Q28+信任聚类!$P$6*Q35+信任聚类!$Q$6*Q42+信任聚类!$R$6*Q49+信任聚类!$S$6*Q56+信任聚类!$T$6*Q63+信任聚类!$U$6*Q70+信任聚类!$V$6*Q77+信任聚类!$W$6*Q84</f>
        <v>0</v>
      </c>
      <c r="I99" s="26">
        <f>信任聚类!$D$6*I21+信任聚类!$E$6*I28+信任聚类!$F$6*I35+信任聚类!$G$6*I42+信任聚类!$H$6*I49+信任聚类!$I$6*I56+信任聚类!$J$6*I63+信任聚类!$K$6*I70+信任聚类!$L$6*I77+信任聚类!$M$6*I84+信任聚类!$N$6*R21+信任聚类!$O$6*R28+信任聚类!$P$6*R35+信任聚类!$Q$6*R42+信任聚类!$R$6*R49+信任聚类!$S$6*R56+信任聚类!$T$6*R63+信任聚类!$U$6*R70+信任聚类!$V$6*R77+信任聚类!$W$6*R84</f>
        <v>0</v>
      </c>
    </row>
    <row r="100" spans="2:10" x14ac:dyDescent="0.25">
      <c r="B100" s="26" t="s">
        <v>40</v>
      </c>
      <c r="C100" s="26">
        <f>信任聚类!$D$6*C22+信任聚类!$E$6*C29+信任聚类!$F$6*C36+信任聚类!$G$6*C43+信任聚类!$H$6*C50+信任聚类!$I$6*C57+信任聚类!$J$6*C64+信任聚类!$K$6*C71+信任聚类!$L$6*C78+信任聚类!$M$6*C85+信任聚类!$N$6*L22+信任聚类!$O$6*L29+信任聚类!$P$6*L36+信任聚类!$Q$6*L43+信任聚类!$R$6*L50+信任聚类!$S$6*L57+信任聚类!$T$6*L64+信任聚类!$U$6*L71+信任聚类!$V$6*L78+信任聚类!$W$6*L85</f>
        <v>0.53222767599163656</v>
      </c>
      <c r="D100" s="26">
        <f>信任聚类!$D$6*D22+信任聚类!$E$6*D29+信任聚类!$F$6*D36+信任聚类!$G$6*D43+信任聚类!$H$6*D50+信任聚类!$I$6*D57+信任聚类!$J$6*D64+信任聚类!$K$6*D71+信任聚类!$L$6*D78+信任聚类!$M$6*D85+信任聚类!$N$6*M22+信任聚类!$O$6*M29+信任聚类!$P$6*M36+信任聚类!$Q$6*M43+信任聚类!$R$6*M50+信任聚类!$S$6*M57+信任聚类!$T$6*M64+信任聚类!$U$6*M71+信任聚类!$V$6*M78+信任聚类!$W$6*M85</f>
        <v>0.51935261546474798</v>
      </c>
      <c r="E100" s="26">
        <f>信任聚类!$D$6*E22+信任聚类!$E$6*E29+信任聚类!$F$6*E36+信任聚类!$G$6*E43+信任聚类!$H$6*E50+信任聚类!$I$6*E57+信任聚类!$J$6*E64+信任聚类!$K$6*E71+信任聚类!$L$6*E78+信任聚类!$M$6*E85+信任聚类!$N$6*N22+信任聚类!$O$6*N29+信任聚类!$P$6*N36+信任聚类!$Q$6*N43+信任聚类!$R$6*N50+信任聚类!$S$6*N57+信任聚类!$T$6*N64+信任聚类!$U$6*N71+信任聚类!$V$6*N78+信任聚类!$W$6*N85</f>
        <v>0.69478081978763517</v>
      </c>
      <c r="F100" s="26">
        <f>信任聚类!$D$6*F22+信任聚类!$E$6*F29+信任聚类!$F$6*F36+信任聚类!$G$6*F43+信任聚类!$H$6*F50+信任聚类!$I$6*F57+信任聚类!$J$6*F64+信任聚类!$K$6*F71+信任聚类!$L$6*F78+信任聚类!$M$6*F85+信任聚类!$N$6*O22+信任聚类!$O$6*O29+信任聚类!$P$6*O36+信任聚类!$Q$6*O43+信任聚类!$R$6*O50+信任聚类!$S$6*O57+信任聚类!$T$6*O64+信任聚类!$U$6*O71+信任聚类!$V$6*O78+信任聚类!$W$6*O85</f>
        <v>0.51774803233594446</v>
      </c>
      <c r="G100" s="26">
        <f>信任聚类!$D$6*G22+信任聚类!$E$6*G29+信任聚类!$F$6*G36+信任聚类!$G$6*G43+信任聚类!$H$6*G50+信任聚类!$I$6*G57+信任聚类!$J$6*G64+信任聚类!$K$6*G71+信任聚类!$L$6*G78+信任聚类!$M$6*G85+信任聚类!$N$6*P22+信任聚类!$O$6*P29+信任聚类!$P$6*P36+信任聚类!$Q$6*P43+信任聚类!$R$6*P50+信任聚类!$S$6*P57+信任聚类!$T$6*P64+信任聚类!$U$6*P71+信任聚类!$V$6*P78+信任聚类!$W$6*P85</f>
        <v>0</v>
      </c>
      <c r="H100" s="26">
        <f>信任聚类!$D$6*H22+信任聚类!$E$6*H29+信任聚类!$F$6*H36+信任聚类!$G$6*H43+信任聚类!$H$6*H50+信任聚类!$I$6*H57+信任聚类!$J$6*H64+信任聚类!$K$6*H71+信任聚类!$L$6*H78+信任聚类!$M$6*H85+信任聚类!$N$6*Q22+信任聚类!$O$6*Q29+信任聚类!$P$6*Q36+信任聚类!$Q$6*Q43+信任聚类!$R$6*Q50+信任聚类!$S$6*Q57+信任聚类!$T$6*Q64+信任聚类!$U$6*Q71+信任聚类!$V$6*Q78+信任聚类!$W$6*Q85</f>
        <v>0</v>
      </c>
      <c r="I100" s="26">
        <f>信任聚类!$D$6*I22+信任聚类!$E$6*I29+信任聚类!$F$6*I36+信任聚类!$G$6*I43+信任聚类!$H$6*I50+信任聚类!$I$6*I57+信任聚类!$J$6*I64+信任聚类!$K$6*I71+信任聚类!$L$6*I78+信任聚类!$M$6*I85+信任聚类!$N$6*R22+信任聚类!$O$6*R29+信任聚类!$P$6*R36+信任聚类!$Q$6*R43+信任聚类!$R$6*R50+信任聚类!$S$6*R57+信任聚类!$T$6*R64+信任聚类!$U$6*R71+信任聚类!$V$6*R78+信任聚类!$W$6*R85</f>
        <v>0</v>
      </c>
    </row>
    <row r="101" spans="2:10" x14ac:dyDescent="0.25">
      <c r="B101" s="26" t="s">
        <v>72</v>
      </c>
      <c r="C101" s="26">
        <f>信任聚类!$D$6*C23+信任聚类!$E$6*C30+信任聚类!$F$6*C37+信任聚类!$G$6*C44+信任聚类!$H$6*C51+信任聚类!$I$6*C58+信任聚类!$J$6*C65+信任聚类!$K$6*C72+信任聚类!$L$6*C79+信任聚类!$M$6*C86+信任聚类!$N$6*L23+信任聚类!$O$6*L30+信任聚类!$P$6*L37+信任聚类!$Q$6*L44+信任聚类!$R$6*L51+信任聚类!$S$6*L58+信任聚类!$T$6*L65+信任聚类!$U$6*L72+信任聚类!$V$6*L79+信任聚类!$W$6*L86</f>
        <v>0.45380060551520951</v>
      </c>
      <c r="D101" s="26">
        <f>信任聚类!$D$6*D23+信任聚类!$E$6*D30+信任聚类!$F$6*D37+信任聚类!$G$6*D44+信任聚类!$H$6*D51+信任聚类!$I$6*D58+信任聚类!$J$6*D65+信任聚类!$K$6*D72+信任聚类!$L$6*D79+信任聚类!$M$6*D86+信任聚类!$N$6*M23+信任聚类!$O$6*M30+信任聚类!$P$6*M37+信任聚类!$Q$6*M44+信任聚类!$R$6*M51+信任聚类!$S$6*M58+信任聚类!$T$6*M65+信任聚类!$U$6*M72+信任聚类!$V$6*M79+信任聚类!$W$6*M86</f>
        <v>0.52431987034888661</v>
      </c>
      <c r="E101" s="26">
        <f>信任聚类!$D$6*E23+信任聚类!$E$6*E30+信任聚类!$F$6*E37+信任聚类!$G$6*E44+信任聚类!$H$6*E51+信任聚类!$I$6*E58+信任聚类!$J$6*E65+信任聚类!$K$6*E72+信任聚类!$L$6*E79+信任聚类!$M$6*E86+信任聚类!$N$6*N23+信任聚类!$O$6*N30+信任聚类!$P$6*N37+信任聚类!$Q$6*N44+信任聚类!$R$6*N51+信任聚类!$S$6*N58+信任聚类!$T$6*N65+信任聚类!$U$6*N72+信任聚类!$V$6*N79+信任聚类!$W$6*N86</f>
        <v>0.39171176471022839</v>
      </c>
      <c r="F101" s="26">
        <f>信任聚类!$D$6*F23+信任聚类!$E$6*F30+信任聚类!$F$6*F37+信任聚类!$G$6*F44+信任聚类!$H$6*F51+信任聚类!$I$6*F58+信任聚类!$J$6*F65+信任聚类!$K$6*F72+信任聚类!$L$6*F79+信任聚类!$M$6*F86+信任聚类!$N$6*O23+信任聚类!$O$6*O30+信任聚类!$P$6*O37+信任聚类!$Q$6*O44+信任聚类!$R$6*O51+信任聚类!$S$6*O58+信任聚类!$T$6*O65+信任聚类!$U$6*O72+信任聚类!$V$6*O79+信任聚类!$W$6*O86</f>
        <v>0.45203659054334694</v>
      </c>
      <c r="G101" s="26">
        <f>信任聚类!$D$6*G23+信任聚类!$E$6*G30+信任聚类!$F$6*G37+信任聚类!$G$6*G44+信任聚类!$H$6*G51+信任聚类!$I$6*G58+信任聚类!$J$6*G65+信任聚类!$K$6*G72+信任聚类!$L$6*G79+信任聚类!$M$6*G86+信任聚类!$N$6*P23+信任聚类!$O$6*P30+信任聚类!$P$6*P37+信任聚类!$Q$6*P44+信任聚类!$R$6*P51+信任聚类!$S$6*P58+信任聚类!$T$6*P65+信任聚类!$U$6*P72+信任聚类!$V$6*P79+信任聚类!$W$6*P86</f>
        <v>0</v>
      </c>
      <c r="H101" s="26">
        <f>信任聚类!$D$6*H23+信任聚类!$E$6*H30+信任聚类!$F$6*H37+信任聚类!$G$6*H44+信任聚类!$H$6*H51+信任聚类!$I$6*H58+信任聚类!$J$6*H65+信任聚类!$K$6*H72+信任聚类!$L$6*H79+信任聚类!$M$6*H86+信任聚类!$N$6*Q23+信任聚类!$O$6*Q30+信任聚类!$P$6*Q37+信任聚类!$Q$6*Q44+信任聚类!$R$6*Q51+信任聚类!$S$6*Q58+信任聚类!$T$6*Q65+信任聚类!$U$6*Q72+信任聚类!$V$6*Q79+信任聚类!$W$6*Q86</f>
        <v>0</v>
      </c>
      <c r="I101" s="26">
        <f>信任聚类!$D$6*I23+信任聚类!$E$6*I30+信任聚类!$F$6*I37+信任聚类!$G$6*I44+信任聚类!$H$6*I51+信任聚类!$I$6*I58+信任聚类!$J$6*I65+信任聚类!$K$6*I72+信任聚类!$L$6*I79+信任聚类!$M$6*I86+信任聚类!$N$6*R23+信任聚类!$O$6*R30+信任聚类!$P$6*R37+信任聚类!$Q$6*R44+信任聚类!$R$6*R51+信任聚类!$S$6*R58+信任聚类!$T$6*R65+信任聚类!$U$6*R72+信任聚类!$V$6*R79+信任聚类!$W$6*R86</f>
        <v>0</v>
      </c>
    </row>
    <row r="102" spans="2:10" x14ac:dyDescent="0.25">
      <c r="B102" s="26" t="s">
        <v>73</v>
      </c>
      <c r="C102" s="26">
        <f>信任聚类!$D$6*C24+信任聚类!$E$6*C31+信任聚类!$F$6*C38+信任聚类!$G$6*C45+信任聚类!$H$6*C52+信任聚类!$I$6*C59+信任聚类!$J$6*C66+信任聚类!$K$6*C73+信任聚类!$L$6*C80+信任聚类!$M$6*C87+信任聚类!$N$6*L24+信任聚类!$O$6*L31+信任聚类!$P$6*L38+信任聚类!$Q$6*L45+信任聚类!$R$6*L52+信任聚类!$S$6*L59+信任聚类!$T$6*L66+信任聚类!$U$6*L73+信任聚类!$V$6*L80+信任聚类!$W$6*L87</f>
        <v>0.73926585978765902</v>
      </c>
      <c r="D102" s="26">
        <f>信任聚类!$D$6*D24+信任聚类!$E$6*D31+信任聚类!$F$6*D38+信任聚类!$G$6*D45+信任聚类!$H$6*D52+信任聚类!$I$6*D59+信任聚类!$J$6*D66+信任聚类!$K$6*D73+信任聚类!$L$6*D80+信任聚类!$M$6*D87+信任聚类!$N$6*M24+信任聚类!$O$6*M31+信任聚类!$P$6*M38+信任聚类!$Q$6*M45+信任聚类!$R$6*M52+信任聚类!$S$6*M59+信任聚类!$T$6*M66+信任聚类!$U$6*M73+信任聚类!$V$6*M80+信任聚类!$W$6*M87</f>
        <v>0.52581718368440256</v>
      </c>
      <c r="E102" s="26">
        <f>信任聚类!$D$6*E24+信任聚类!$E$6*E31+信任聚类!$F$6*E38+信任聚类!$G$6*E45+信任聚类!$H$6*E52+信任聚类!$I$6*E59+信任聚类!$J$6*E66+信任聚类!$K$6*E73+信任聚类!$L$6*E80+信任聚类!$M$6*E87+信任聚类!$N$6*N24+信任聚类!$O$6*N31+信任聚类!$P$6*N38+信任聚类!$Q$6*N45+信任聚类!$R$6*N52+信任聚类!$S$6*N59+信任聚类!$T$6*N66+信任聚类!$U$6*N73+信任聚类!$V$6*N80+信任聚类!$W$6*N87</f>
        <v>0.43580402874629814</v>
      </c>
      <c r="F102" s="26">
        <f>信任聚类!$D$6*F24+信任聚类!$E$6*F31+信任聚类!$F$6*F38+信任聚类!$G$6*F45+信任聚类!$H$6*F52+信任聚类!$I$6*F59+信任聚类!$J$6*F66+信任聚类!$K$6*F73+信任聚类!$L$6*F80+信任聚类!$M$6*F87+信任聚类!$N$6*O24+信任聚类!$O$6*O31+信任聚类!$P$6*O38+信任聚类!$Q$6*O45+信任聚类!$R$6*O52+信任聚类!$S$6*O59+信任聚类!$T$6*O66+信任聚类!$U$6*O73+信任聚类!$V$6*O80+信任聚类!$W$6*O87</f>
        <v>0.74632495866396009</v>
      </c>
      <c r="G102" s="26">
        <f>信任聚类!$D$6*G24+信任聚类!$E$6*G31+信任聚类!$F$6*G38+信任聚类!$G$6*G45+信任聚类!$H$6*G52+信任聚类!$I$6*G59+信任聚类!$J$6*G66+信任聚类!$K$6*G73+信任聚类!$L$6*G80+信任聚类!$M$6*G87+信任聚类!$N$6*P24+信任聚类!$O$6*P31+信任聚类!$P$6*P38+信任聚类!$Q$6*P45+信任聚类!$R$6*P52+信任聚类!$S$6*P59+信任聚类!$T$6*P66+信任聚类!$U$6*P73+信任聚类!$V$6*P80+信任聚类!$W$6*P87</f>
        <v>0</v>
      </c>
      <c r="H102" s="26">
        <f>信任聚类!$D$6*H24+信任聚类!$E$6*H31+信任聚类!$F$6*H38+信任聚类!$G$6*H45+信任聚类!$H$6*H52+信任聚类!$I$6*H59+信任聚类!$J$6*H66+信任聚类!$K$6*H73+信任聚类!$L$6*H80+信任聚类!$M$6*H87+信任聚类!$N$6*Q24+信任聚类!$O$6*Q31+信任聚类!$P$6*Q38+信任聚类!$Q$6*Q45+信任聚类!$R$6*Q52+信任聚类!$S$6*Q59+信任聚类!$T$6*Q66+信任聚类!$U$6*Q73+信任聚类!$V$6*Q80+信任聚类!$W$6*Q87</f>
        <v>0</v>
      </c>
      <c r="I102" s="26">
        <f>信任聚类!$D$6*I24+信任聚类!$E$6*I31+信任聚类!$F$6*I38+信任聚类!$G$6*I45+信任聚类!$H$6*I52+信任聚类!$I$6*I59+信任聚类!$J$6*I66+信任聚类!$K$6*I73+信任聚类!$L$6*I80+信任聚类!$M$6*I87+信任聚类!$N$6*R24+信任聚类!$O$6*R31+信任聚类!$P$6*R38+信任聚类!$Q$6*R45+信任聚类!$R$6*R52+信任聚类!$S$6*R59+信任聚类!$T$6*R66+信任聚类!$U$6*R73+信任聚类!$V$6*R80+信任聚类!$W$6*R87</f>
        <v>0</v>
      </c>
    </row>
    <row r="104" spans="2:10" x14ac:dyDescent="0.25">
      <c r="B104" s="108" t="s">
        <v>109</v>
      </c>
      <c r="C104" s="108" t="s">
        <v>34</v>
      </c>
      <c r="D104" s="108" t="s">
        <v>35</v>
      </c>
      <c r="E104" s="108" t="s">
        <v>36</v>
      </c>
      <c r="F104" s="108" t="s">
        <v>37</v>
      </c>
      <c r="G104" s="108" t="s">
        <v>52</v>
      </c>
      <c r="H104" s="108" t="s">
        <v>53</v>
      </c>
      <c r="I104" s="108" t="s">
        <v>54</v>
      </c>
      <c r="J104" s="26">
        <f>信任聚类!A7</f>
        <v>0.17337427840225414</v>
      </c>
    </row>
    <row r="105" spans="2:10" x14ac:dyDescent="0.25">
      <c r="B105" s="26" t="s">
        <v>38</v>
      </c>
      <c r="C105" s="26">
        <f>信任聚类!$D$8*C20+信任聚类!$E$8*C27+信任聚类!$F$8*C34+信任聚类!$G$8*C41+信任聚类!$H$8*C48+信任聚类!$I$8*C55+信任聚类!$J$8*C62+信任聚类!$K$8*C69+信任聚类!$L$8*C76+信任聚类!$M$8*C83+信任聚类!$N$8*L20+信任聚类!$O$8*L27+信任聚类!$P$8*L34+信任聚类!$Q$8*L41+信任聚类!$R$8*L48+信任聚类!$S$8*L55+信任聚类!$T$8*L62+信任聚类!$U$8*L69+信任聚类!$V$8*L76+信任聚类!$W$8*L83</f>
        <v>0.4372787356569281</v>
      </c>
      <c r="D105" s="26">
        <f>信任聚类!$D$8*D20+信任聚类!$E$8*D27+信任聚类!$F$8*D34+信任聚类!$G$8*D41+信任聚类!$H$8*D48+信任聚类!$I$8*D55+信任聚类!$J$8*D62+信任聚类!$K$8*D69+信任聚类!$L$8*D76+信任聚类!$M$8*D83+信任聚类!$N$8*M20+信任聚类!$O$8*M27+信任聚类!$P$8*M34+信任聚类!$Q$8*M41+信任聚类!$R$8*M48+信任聚类!$S$8*M55+信任聚类!$T$8*M62+信任聚类!$U$8*M69+信任聚类!$V$8*M76+信任聚类!$W$8*M83</f>
        <v>0.51337670035779104</v>
      </c>
      <c r="E105" s="26">
        <f>信任聚类!$D$8*E20+信任聚类!$E$8*E27+信任聚类!$F$8*E34+信任聚类!$G$8*E41+信任聚类!$H$8*E48+信任聚类!$I$8*E55+信任聚类!$J$8*E62+信任聚类!$K$8*E69+信任聚类!$L$8*E76+信任聚类!$M$8*E83+信任聚类!$N$8*N20+信任聚类!$O$8*N27+信任聚类!$P$8*N34+信任聚类!$Q$8*N41+信任聚类!$R$8*N48+信任聚类!$S$8*N55+信任聚类!$T$8*N62+信任聚类!$U$8*N69+信任聚类!$V$8*N76+信任聚类!$W$8*N83</f>
        <v>0.46555421952626169</v>
      </c>
      <c r="F105" s="26">
        <f>信任聚类!$D$8*F20+信任聚类!$E$8*F27+信任聚类!$F$8*F34+信任聚类!$G$8*F41+信任聚类!$H$8*F48+信任聚类!$I$8*F55+信任聚类!$J$8*F62+信任聚类!$K$8*F69+信任聚类!$L$8*F76+信任聚类!$M$8*F83+信任聚类!$N$8*O20+信任聚类!$O$8*O27+信任聚类!$P$8*O34+信任聚类!$Q$8*O41+信任聚类!$R$8*O48+信任聚类!$S$8*O55+信任聚类!$T$8*O62+信任聚类!$U$8*O69+信任聚类!$V$8*O76+信任聚类!$W$8*O83</f>
        <v>0.58182661563940985</v>
      </c>
      <c r="G105" s="26">
        <f>信任聚类!$D$8*G20+信任聚类!$E$8*G27+信任聚类!$F$8*G34+信任聚类!$G$8*G41+信任聚类!$H$8*G48+信任聚类!$I$8*G55+信任聚类!$J$8*G62+信任聚类!$K$8*G69+信任聚类!$L$8*G76+信任聚类!$M$8*G83+信任聚类!$N$8*P20+信任聚类!$O$8*P27+信任聚类!$P$8*P34+信任聚类!$Q$8*P41+信任聚类!$R$8*P48+信任聚类!$S$8*P55+信任聚类!$T$8*P62+信任聚类!$U$8*P69+信任聚类!$V$8*P76+信任聚类!$W$8*P83</f>
        <v>0</v>
      </c>
      <c r="H105" s="26">
        <f>信任聚类!$D$8*H20+信任聚类!$E$8*H27+信任聚类!$F$8*H34+信任聚类!$G$8*H41+信任聚类!$H$8*H48+信任聚类!$I$8*H55+信任聚类!$J$8*H62+信任聚类!$K$8*H69+信任聚类!$L$8*H76+信任聚类!$M$8*H83+信任聚类!$N$8*Q20+信任聚类!$O$8*Q27+信任聚类!$P$8*Q34+信任聚类!$Q$8*Q41+信任聚类!$R$8*Q48+信任聚类!$S$8*Q55+信任聚类!$T$8*Q62+信任聚类!$U$8*Q69+信任聚类!$V$8*Q76+信任聚类!$W$8*Q83</f>
        <v>0</v>
      </c>
      <c r="I105" s="26">
        <f>信任聚类!$D$8*I20+信任聚类!$E$8*I27+信任聚类!$F$8*I34+信任聚类!$G$8*I41+信任聚类!$H$8*I48+信任聚类!$I$8*I55+信任聚类!$J$8*I62+信任聚类!$K$8*I69+信任聚类!$L$8*I76+信任聚类!$M$8*I83+信任聚类!$N$8*R20+信任聚类!$O$8*R27+信任聚类!$P$8*R34+信任聚类!$Q$8*R41+信任聚类!$R$8*R48+信任聚类!$S$8*R55+信任聚类!$T$8*R62+信任聚类!$U$8*R69+信任聚类!$V$8*R76+信任聚类!$W$8*R83</f>
        <v>0</v>
      </c>
    </row>
    <row r="106" spans="2:10" x14ac:dyDescent="0.25">
      <c r="B106" s="26" t="s">
        <v>39</v>
      </c>
      <c r="C106" s="26">
        <f>信任聚类!$D$8*C21+信任聚类!$E$8*C28+信任聚类!$F$8*C35+信任聚类!$G$8*C42+信任聚类!$H$8*C49+信任聚类!$I$8*C56+信任聚类!$J$8*C63+信任聚类!$K$8*C70+信任聚类!$L$8*C77+信任聚类!$M$8*C84+信任聚类!$N$8*L21+信任聚类!$O$8*L28+信任聚类!$P$8*L35+信任聚类!$Q$8*L42+信任聚类!$R$8*L49+信任聚类!$S$8*L56+信任聚类!$T$8*L63+信任聚类!$U$8*L70+信任聚类!$V$8*L77+信任聚类!$W$8*L84</f>
        <v>0.4342052291506282</v>
      </c>
      <c r="D106" s="26">
        <f>信任聚类!$D$8*D21+信任聚类!$E$8*D28+信任聚类!$F$8*D35+信任聚类!$G$8*D42+信任聚类!$H$8*D49+信任聚类!$I$8*D56+信任聚类!$J$8*D63+信任聚类!$K$8*D70+信任聚类!$L$8*D77+信任聚类!$M$8*D84+信任聚类!$N$8*M21+信任聚类!$O$8*M28+信任聚类!$P$8*M35+信任聚类!$Q$8*M42+信任聚类!$R$8*M49+信任聚类!$S$8*M56+信任聚类!$T$8*M63+信任聚类!$U$8*M70+信任聚类!$V$8*M77+信任聚类!$W$8*M84</f>
        <v>0.48800940144948607</v>
      </c>
      <c r="E106" s="26">
        <f>信任聚类!$D$8*E21+信任聚类!$E$8*E28+信任聚类!$F$8*E35+信任聚类!$G$8*E42+信任聚类!$H$8*E49+信任聚类!$I$8*E56+信任聚类!$J$8*E63+信任聚类!$K$8*E70+信任聚类!$L$8*E77+信任聚类!$M$8*E84+信任聚类!$N$8*N21+信任聚类!$O$8*N28+信任聚类!$P$8*N35+信任聚类!$Q$8*N42+信任聚类!$R$8*N49+信任聚类!$S$8*N56+信任聚类!$T$8*N63+信任聚类!$U$8*N70+信任聚类!$V$8*N77+信任聚类!$W$8*N84</f>
        <v>0.42222820612744538</v>
      </c>
      <c r="F106" s="26">
        <f>信任聚类!$D$8*F21+信任聚类!$E$8*F28+信任聚类!$F$8*F35+信任聚类!$G$8*F42+信任聚类!$H$8*F49+信任聚类!$I$8*F56+信任聚类!$J$8*F63+信任聚类!$K$8*F70+信任聚类!$L$8*F77+信任聚类!$M$8*F84+信任聚类!$N$8*O21+信任聚类!$O$8*O28+信任聚类!$P$8*O35+信任聚类!$Q$8*O42+信任聚类!$R$8*O49+信任聚类!$S$8*O56+信任聚类!$T$8*O63+信任聚类!$U$8*O70+信任聚类!$V$8*O77+信任聚类!$W$8*O84</f>
        <v>0.52665814773358566</v>
      </c>
      <c r="G106" s="26">
        <f>信任聚类!$D$8*G21+信任聚类!$E$8*G28+信任聚类!$F$8*G35+信任聚类!$G$8*G42+信任聚类!$H$8*G49+信任聚类!$I$8*G56+信任聚类!$J$8*G63+信任聚类!$K$8*G70+信任聚类!$L$8*G77+信任聚类!$M$8*G84+信任聚类!$N$8*P21+信任聚类!$O$8*P28+信任聚类!$P$8*P35+信任聚类!$Q$8*P42+信任聚类!$R$8*P49+信任聚类!$S$8*P56+信任聚类!$T$8*P63+信任聚类!$U$8*P70+信任聚类!$V$8*P77+信任聚类!$W$8*P84</f>
        <v>0</v>
      </c>
      <c r="H106" s="26">
        <f>信任聚类!$D$8*H21+信任聚类!$E$8*H28+信任聚类!$F$8*H35+信任聚类!$G$8*H42+信任聚类!$H$8*H49+信任聚类!$I$8*H56+信任聚类!$J$8*H63+信任聚类!$K$8*H70+信任聚类!$L$8*H77+信任聚类!$M$8*H84+信任聚类!$N$8*Q21+信任聚类!$O$8*Q28+信任聚类!$P$8*Q35+信任聚类!$Q$8*Q42+信任聚类!$R$8*Q49+信任聚类!$S$8*Q56+信任聚类!$T$8*Q63+信任聚类!$U$8*Q70+信任聚类!$V$8*Q77+信任聚类!$W$8*Q84</f>
        <v>0</v>
      </c>
      <c r="I106" s="26">
        <f>信任聚类!$D$8*I21+信任聚类!$E$8*I28+信任聚类!$F$8*I35+信任聚类!$G$8*I42+信任聚类!$H$8*I49+信任聚类!$I$8*I56+信任聚类!$J$8*I63+信任聚类!$K$8*I70+信任聚类!$L$8*I77+信任聚类!$M$8*I84+信任聚类!$N$8*R21+信任聚类!$O$8*R28+信任聚类!$P$8*R35+信任聚类!$Q$8*R42+信任聚类!$R$8*R49+信任聚类!$S$8*R56+信任聚类!$T$8*R63+信任聚类!$U$8*R70+信任聚类!$V$8*R77+信任聚类!$W$8*R84</f>
        <v>0</v>
      </c>
    </row>
    <row r="107" spans="2:10" x14ac:dyDescent="0.25">
      <c r="B107" s="26" t="s">
        <v>40</v>
      </c>
      <c r="C107" s="26">
        <f>信任聚类!$D$8*C22+信任聚类!$E$8*C29+信任聚类!$F$8*C36+信任聚类!$G$8*C43+信任聚类!$H$8*C50+信任聚类!$I$8*C57+信任聚类!$J$8*C64+信任聚类!$K$8*C71+信任聚类!$L$8*C78+信任聚类!$M$8*C85+信任聚类!$N$8*L22+信任聚类!$O$8*L29+信任聚类!$P$8*L36+信任聚类!$Q$8*L43+信任聚类!$R$8*L50+信任聚类!$S$8*L57+信任聚类!$T$8*L64+信任聚类!$U$8*L71+信任聚类!$V$8*L78+信任聚类!$W$8*L85</f>
        <v>0.51533407572267276</v>
      </c>
      <c r="D107" s="26">
        <f>信任聚类!$D$8*D22+信任聚类!$E$8*D29+信任聚类!$F$8*D36+信任聚类!$G$8*D43+信任聚类!$H$8*D50+信任聚类!$I$8*D57+信任聚类!$J$8*D64+信任聚类!$K$8*D71+信任聚类!$L$8*D78+信任聚类!$M$8*D85+信任聚类!$N$8*M22+信任聚类!$O$8*M29+信任聚类!$P$8*M36+信任聚类!$Q$8*M43+信任聚类!$R$8*M50+信任聚类!$S$8*M57+信任聚类!$T$8*M64+信任聚类!$U$8*M71+信任聚类!$V$8*M78+信任聚类!$W$8*M85</f>
        <v>0.47402055276250094</v>
      </c>
      <c r="E107" s="26">
        <f>信任聚类!$D$8*E22+信任聚类!$E$8*E29+信任聚类!$F$8*E36+信任聚类!$G$8*E43+信任聚类!$H$8*E50+信任聚类!$I$8*E57+信任聚类!$J$8*E64+信任聚类!$K$8*E71+信任聚类!$L$8*E78+信任聚类!$M$8*E85+信任聚类!$N$8*N22+信任聚类!$O$8*N29+信任聚类!$P$8*N36+信任聚类!$Q$8*N43+信任聚类!$R$8*N50+信任聚类!$S$8*N57+信任聚类!$T$8*N64+信任聚类!$U$8*N71+信任聚类!$V$8*N78+信任聚类!$W$8*N85</f>
        <v>0.64683553805663008</v>
      </c>
      <c r="F107" s="26">
        <f>信任聚类!$D$8*F22+信任聚类!$E$8*F29+信任聚类!$F$8*F36+信任聚类!$G$8*F43+信任聚类!$H$8*F50+信任聚类!$I$8*F57+信任聚类!$J$8*F64+信任聚类!$K$8*F71+信任聚类!$L$8*F78+信任聚类!$M$8*F85+信任聚类!$N$8*O22+信任聚类!$O$8*O29+信任聚类!$P$8*O36+信任聚类!$Q$8*O43+信任聚类!$R$8*O50+信任聚类!$S$8*O57+信任聚类!$T$8*O64+信任聚类!$U$8*O71+信任聚类!$V$8*O78+信任聚类!$W$8*O85</f>
        <v>0.53624246165047218</v>
      </c>
      <c r="G107" s="26">
        <f>信任聚类!$D$8*G22+信任聚类!$E$8*G29+信任聚类!$F$8*G36+信任聚类!$G$8*G43+信任聚类!$H$8*G50+信任聚类!$I$8*G57+信任聚类!$J$8*G64+信任聚类!$K$8*G71+信任聚类!$L$8*G78+信任聚类!$M$8*G85+信任聚类!$N$8*P22+信任聚类!$O$8*P29+信任聚类!$P$8*P36+信任聚类!$Q$8*P43+信任聚类!$R$8*P50+信任聚类!$S$8*P57+信任聚类!$T$8*P64+信任聚类!$U$8*P71+信任聚类!$V$8*P78+信任聚类!$W$8*P85</f>
        <v>0</v>
      </c>
      <c r="H107" s="26">
        <f>信任聚类!$D$8*H22+信任聚类!$E$8*H29+信任聚类!$F$8*H36+信任聚类!$G$8*H43+信任聚类!$H$8*H50+信任聚类!$I$8*H57+信任聚类!$J$8*H64+信任聚类!$K$8*H71+信任聚类!$L$8*H78+信任聚类!$M$8*H85+信任聚类!$N$8*Q22+信任聚类!$O$8*Q29+信任聚类!$P$8*Q36+信任聚类!$Q$8*Q43+信任聚类!$R$8*Q50+信任聚类!$S$8*Q57+信任聚类!$T$8*Q64+信任聚类!$U$8*Q71+信任聚类!$V$8*Q78+信任聚类!$W$8*Q85</f>
        <v>0</v>
      </c>
      <c r="I107" s="26">
        <f>信任聚类!$D$8*I22+信任聚类!$E$8*I29+信任聚类!$F$8*I36+信任聚类!$G$8*I43+信任聚类!$H$8*I50+信任聚类!$I$8*I57+信任聚类!$J$8*I64+信任聚类!$K$8*I71+信任聚类!$L$8*I78+信任聚类!$M$8*I85+信任聚类!$N$8*R22+信任聚类!$O$8*R29+信任聚类!$P$8*R36+信任聚类!$Q$8*R43+信任聚类!$R$8*R50+信任聚类!$S$8*R57+信任聚类!$T$8*R64+信任聚类!$U$8*R71+信任聚类!$V$8*R78+信任聚类!$W$8*R85</f>
        <v>0</v>
      </c>
    </row>
    <row r="108" spans="2:10" x14ac:dyDescent="0.25">
      <c r="B108" s="26" t="s">
        <v>72</v>
      </c>
      <c r="C108" s="26">
        <f>信任聚类!$D$8*C23+信任聚类!$E$8*C30+信任聚类!$F$8*C37+信任聚类!$G$8*C44+信任聚类!$H$8*C51+信任聚类!$I$8*C58+信任聚类!$J$8*C65+信任聚类!$K$8*C72+信任聚类!$L$8*C79+信任聚类!$M$8*C86+信任聚类!$N$8*L23+信任聚类!$O$8*L30+信任聚类!$P$8*L37+信任聚类!$Q$8*L44+信任聚类!$R$8*L51+信任聚类!$S$8*L58+信任聚类!$T$8*L65+信任聚类!$U$8*L72+信任聚类!$V$8*L79+信任聚类!$W$8*L86</f>
        <v>0.51522945224074967</v>
      </c>
      <c r="D108" s="26">
        <f>信任聚类!$D$8*D23+信任聚类!$E$8*D30+信任聚类!$F$8*D37+信任聚类!$G$8*D44+信任聚类!$H$8*D51+信任聚类!$I$8*D58+信任聚类!$J$8*D65+信任聚类!$K$8*D72+信任聚类!$L$8*D79+信任聚类!$M$8*D86+信任聚类!$N$8*M23+信任聚类!$O$8*M30+信任聚类!$P$8*M37+信任聚类!$Q$8*M44+信任聚类!$R$8*M51+信任聚类!$S$8*M58+信任聚类!$T$8*M65+信任聚类!$U$8*M72+信任聚类!$V$8*M79+信任聚类!$W$8*M86</f>
        <v>0.389789503980844</v>
      </c>
      <c r="E108" s="26">
        <f>信任聚类!$D$8*E23+信任聚类!$E$8*E30+信任聚类!$F$8*E37+信任聚类!$G$8*E44+信任聚类!$H$8*E51+信任聚类!$I$8*E58+信任聚类!$J$8*E65+信任聚类!$K$8*E72+信任聚类!$L$8*E79+信任聚类!$M$8*E86+信任聚类!$N$8*N23+信任聚类!$O$8*N30+信任聚类!$P$8*N37+信任聚类!$Q$8*N44+信任聚类!$R$8*N51+信任聚类!$S$8*N58+信任聚类!$T$8*N65+信任聚类!$U$8*N72+信任聚类!$V$8*N79+信任聚类!$W$8*N86</f>
        <v>0.26011053244554733</v>
      </c>
      <c r="F108" s="26">
        <f>信任聚类!$D$8*F23+信任聚类!$E$8*F30+信任聚类!$F$8*F37+信任聚类!$G$8*F44+信任聚类!$H$8*F51+信任聚类!$I$8*F58+信任聚类!$J$8*F65+信任聚类!$K$8*F72+信任聚类!$L$8*F79+信任聚类!$M$8*F86+信任聚类!$N$8*O23+信任聚类!$O$8*O30+信任聚类!$P$8*O37+信任聚类!$Q$8*O44+信任聚类!$R$8*O51+信任聚类!$S$8*O58+信任聚类!$T$8*O65+信任聚类!$U$8*O72+信任聚类!$V$8*O79+信任聚类!$W$8*O86</f>
        <v>0.47349303847514601</v>
      </c>
      <c r="G108" s="26">
        <f>信任聚类!$D$8*G23+信任聚类!$E$8*G30+信任聚类!$F$8*G37+信任聚类!$G$8*G44+信任聚类!$H$8*G51+信任聚类!$I$8*G58+信任聚类!$J$8*G65+信任聚类!$K$8*G72+信任聚类!$L$8*G79+信任聚类!$M$8*G86+信任聚类!$N$8*P23+信任聚类!$O$8*P30+信任聚类!$P$8*P37+信任聚类!$Q$8*P44+信任聚类!$R$8*P51+信任聚类!$S$8*P58+信任聚类!$T$8*P65+信任聚类!$U$8*P72+信任聚类!$V$8*P79+信任聚类!$W$8*P86</f>
        <v>0</v>
      </c>
      <c r="H108" s="26">
        <f>信任聚类!$D$8*H23+信任聚类!$E$8*H30+信任聚类!$F$8*H37+信任聚类!$G$8*H44+信任聚类!$H$8*H51+信任聚类!$I$8*H58+信任聚类!$J$8*H65+信任聚类!$K$8*H72+信任聚类!$L$8*H79+信任聚类!$M$8*H86+信任聚类!$N$8*Q23+信任聚类!$O$8*Q30+信任聚类!$P$8*Q37+信任聚类!$Q$8*Q44+信任聚类!$R$8*Q51+信任聚类!$S$8*Q58+信任聚类!$T$8*Q65+信任聚类!$U$8*Q72+信任聚类!$V$8*Q79+信任聚类!$W$8*Q86</f>
        <v>0</v>
      </c>
      <c r="I108" s="26">
        <f>信任聚类!$D$8*I23+信任聚类!$E$8*I30+信任聚类!$F$8*I37+信任聚类!$G$8*I44+信任聚类!$H$8*I51+信任聚类!$I$8*I58+信任聚类!$J$8*I65+信任聚类!$K$8*I72+信任聚类!$L$8*I79+信任聚类!$M$8*I86+信任聚类!$N$8*R23+信任聚类!$O$8*R30+信任聚类!$P$8*R37+信任聚类!$Q$8*R44+信任聚类!$R$8*R51+信任聚类!$S$8*R58+信任聚类!$T$8*R65+信任聚类!$U$8*R72+信任聚类!$V$8*R79+信任聚类!$W$8*R86</f>
        <v>0</v>
      </c>
    </row>
    <row r="109" spans="2:10" x14ac:dyDescent="0.25">
      <c r="B109" s="26" t="s">
        <v>73</v>
      </c>
      <c r="C109" s="26">
        <f>信任聚类!$D$8*C24+信任聚类!$E$8*C31+信任聚类!$F$8*C38+信任聚类!$G$8*C45+信任聚类!$H$8*C52+信任聚类!$I$8*C59+信任聚类!$J$8*C66+信任聚类!$K$8*C73+信任聚类!$L$8*C80+信任聚类!$M$8*C87+信任聚类!$N$8*L24+信任聚类!$O$8*L31+信任聚类!$P$8*L38+信任聚类!$Q$8*L45+信任聚类!$R$8*L52+信任聚类!$S$8*L59+信任聚类!$T$8*L66+信任聚类!$U$8*L73+信任聚类!$V$8*L80+信任聚类!$W$8*L87</f>
        <v>0.68363740772379733</v>
      </c>
      <c r="D109" s="26">
        <f>信任聚类!$D$8*D24+信任聚类!$E$8*D31+信任聚类!$F$8*D38+信任聚类!$G$8*D45+信任聚类!$H$8*D52+信任聚类!$I$8*D59+信任聚类!$J$8*D66+信任聚类!$K$8*D73+信任聚类!$L$8*D80+信任聚类!$M$8*D87+信任聚类!$N$8*M24+信任聚类!$O$8*M31+信任聚类!$P$8*M38+信任聚类!$Q$8*M45+信任聚类!$R$8*M52+信任聚类!$S$8*M59+信任聚类!$T$8*M66+信任聚类!$U$8*M73+信任聚类!$V$8*M80+信任聚类!$W$8*M87</f>
        <v>0.2983742528903997</v>
      </c>
      <c r="E109" s="26">
        <f>信任聚类!$D$8*E24+信任聚类!$E$8*E31+信任聚类!$F$8*E38+信任聚类!$G$8*E45+信任聚类!$H$8*E52+信任聚类!$I$8*E59+信任聚类!$J$8*E66+信任聚类!$K$8*E73+信任聚类!$L$8*E80+信任聚类!$M$8*E87+信任聚类!$N$8*N24+信任聚类!$O$8*N31+信任聚类!$P$8*N38+信任聚类!$Q$8*N45+信任聚类!$R$8*N52+信任聚类!$S$8*N59+信任聚类!$T$8*N66+信任聚类!$U$8*N73+信任聚类!$V$8*N80+信任聚类!$W$8*N87</f>
        <v>0.60720892712488683</v>
      </c>
      <c r="F109" s="26">
        <f>信任聚类!$D$8*F24+信任聚类!$E$8*F31+信任聚类!$F$8*F38+信任聚类!$G$8*F45+信任聚类!$H$8*F52+信任聚类!$I$8*F59+信任聚类!$J$8*F66+信任聚类!$K$8*F73+信任聚类!$L$8*F80+信任聚类!$M$8*F87+信任聚类!$N$8*O24+信任聚类!$O$8*O31+信任聚类!$P$8*O38+信任聚类!$Q$8*O45+信任聚类!$R$8*O52+信任聚类!$S$8*O59+信任聚类!$T$8*O66+信任聚类!$U$8*O73+信任聚类!$V$8*O80+信任聚类!$W$8*O87</f>
        <v>0.71689431104715784</v>
      </c>
      <c r="G109" s="26">
        <f>信任聚类!$D$8*G24+信任聚类!$E$8*G31+信任聚类!$F$8*G38+信任聚类!$G$8*G45+信任聚类!$H$8*G52+信任聚类!$I$8*G59+信任聚类!$J$8*G66+信任聚类!$K$8*G73+信任聚类!$L$8*G80+信任聚类!$M$8*G87+信任聚类!$N$8*P24+信任聚类!$O$8*P31+信任聚类!$P$8*P38+信任聚类!$Q$8*P45+信任聚类!$R$8*P52+信任聚类!$S$8*P59+信任聚类!$T$8*P66+信任聚类!$U$8*P73+信任聚类!$V$8*P80+信任聚类!$W$8*P87</f>
        <v>0</v>
      </c>
      <c r="H109" s="26">
        <f>信任聚类!$D$8*H24+信任聚类!$E$8*H31+信任聚类!$F$8*H38+信任聚类!$G$8*H45+信任聚类!$H$8*H52+信任聚类!$I$8*H59+信任聚类!$J$8*H66+信任聚类!$K$8*H73+信任聚类!$L$8*H80+信任聚类!$M$8*H87+信任聚类!$N$8*Q24+信任聚类!$O$8*Q31+信任聚类!$P$8*Q38+信任聚类!$Q$8*Q45+信任聚类!$R$8*Q52+信任聚类!$S$8*Q59+信任聚类!$T$8*Q66+信任聚类!$U$8*Q73+信任聚类!$V$8*Q80+信任聚类!$W$8*Q87</f>
        <v>0</v>
      </c>
      <c r="I109" s="26">
        <f>信任聚类!$D$8*I24+信任聚类!$E$8*I31+信任聚类!$F$8*I38+信任聚类!$G$8*I45+信任聚类!$H$8*I52+信任聚类!$I$8*I59+信任聚类!$J$8*I66+信任聚类!$K$8*I73+信任聚类!$L$8*I80+信任聚类!$M$8*I87+信任聚类!$N$8*R24+信任聚类!$O$8*R31+信任聚类!$P$8*R38+信任聚类!$Q$8*R45+信任聚类!$R$8*R52+信任聚类!$S$8*R59+信任聚类!$T$8*R66+信任聚类!$U$8*R73+信任聚类!$V$8*R80+信任聚类!$W$8*R87</f>
        <v>0</v>
      </c>
    </row>
    <row r="111" spans="2:10" x14ac:dyDescent="0.25">
      <c r="B111" s="108" t="s">
        <v>110</v>
      </c>
      <c r="C111" s="108" t="s">
        <v>34</v>
      </c>
      <c r="D111" s="108" t="s">
        <v>35</v>
      </c>
      <c r="E111" s="108" t="s">
        <v>36</v>
      </c>
      <c r="F111" s="108" t="s">
        <v>37</v>
      </c>
      <c r="G111" s="108" t="s">
        <v>52</v>
      </c>
      <c r="H111" s="108" t="s">
        <v>53</v>
      </c>
      <c r="I111" s="108" t="s">
        <v>54</v>
      </c>
      <c r="J111" s="26">
        <f>信任聚类!A9</f>
        <v>0.1194030358796262</v>
      </c>
    </row>
    <row r="112" spans="2:10" x14ac:dyDescent="0.25">
      <c r="B112" s="26" t="s">
        <v>38</v>
      </c>
      <c r="C112" s="26">
        <f>信任聚类!$D$10*C20+信任聚类!$E$10*C27+信任聚类!$F$10*C34+信任聚类!$G$10*C41+信任聚类!$H$10*C48+信任聚类!$I$10*C55+信任聚类!$J$10*C62+信任聚类!$K$10*C69+信任聚类!$L$10*C76+信任聚类!$M$10*C83+信任聚类!$N$10*L20+信任聚类!$O$10*L27+信任聚类!$P$10*L34+信任聚类!$Q$10*L41+信任聚类!$R$10*L48+信任聚类!$S$10*L55+信任聚类!$T$10*L62+信任聚类!$U$10*L69+信任聚类!$V$10*L76+信任聚类!$W$10*L83</f>
        <v>0.44537968099861824</v>
      </c>
      <c r="D112" s="26">
        <f>信任聚类!$D$10*D20+信任聚类!$E$10*D27+信任聚类!$F$10*D34+信任聚类!$G$10*D41+信任聚类!$H$10*D48+信任聚类!$I$10*D55+信任聚类!$J$10*D62+信任聚类!$K$10*D69+信任聚类!$L$10*D76+信任聚类!$M$10*D83+信任聚类!$N$10*M20+信任聚类!$O$10*M27+信任聚类!$P$10*M34+信任聚类!$Q$10*M41+信任聚类!$R$10*M48+信任聚类!$S$10*M55+信任聚类!$T$10*M62+信任聚类!$U$10*M69+信任聚类!$V$10*M76+信任聚类!$W$10*M83</f>
        <v>0.56948871519882205</v>
      </c>
      <c r="E112" s="26">
        <f>信任聚类!$D$10*E20+信任聚类!$E$10*E27+信任聚类!$F$10*E34+信任聚类!$G$10*E41+信任聚类!$H$10*E48+信任聚类!$I$10*E55+信任聚类!$J$10*E62+信任聚类!$K$10*E69+信任聚类!$L$10*E76+信任聚类!$M$10*E83+信任聚类!$N$10*N20+信任聚类!$O$10*N27+信任聚类!$P$10*N34+信任聚类!$Q$10*N41+信任聚类!$R$10*N48+信任聚类!$S$10*N55+信任聚类!$T$10*N62+信任聚类!$U$10*N69+信任聚类!$V$10*N76+信任聚类!$W$10*N83</f>
        <v>0.62380782579810434</v>
      </c>
      <c r="F112" s="26">
        <f>信任聚类!$D$10*F20+信任聚类!$E$10*F27+信任聚类!$F$10*F34+信任聚类!$G$10*F41+信任聚类!$H$10*F48+信任聚类!$I$10*F55+信任聚类!$J$10*F62+信任聚类!$K$10*F69+信任聚类!$L$10*F76+信任聚类!$M$10*F83+信任聚类!$N$10*O20+信任聚类!$O$10*O27+信任聚类!$P$10*O34+信任聚类!$Q$10*O41+信任聚类!$R$10*O48+信任聚类!$S$10*O55+信任聚类!$T$10*O62+信任聚类!$U$10*O69+信任聚类!$V$10*O76+信任聚类!$W$10*O83</f>
        <v>0.39147816617756193</v>
      </c>
      <c r="G112" s="26">
        <f>信任聚类!$D$10*G20+信任聚类!$E$10*G27+信任聚类!$F$10*G34+信任聚类!$G$10*G41+信任聚类!$H$10*G48+信任聚类!$I$10*G55+信任聚类!$J$10*G62+信任聚类!$K$10*G69+信任聚类!$L$10*G76+信任聚类!$M$10*G83+信任聚类!$N$10*P20+信任聚类!$O$10*P27+信任聚类!$P$10*P34+信任聚类!$Q$10*P41+信任聚类!$R$10*P48+信任聚类!$S$10*P55+信任聚类!$T$10*P62+信任聚类!$U$10*P69+信任聚类!$V$10*P76+信任聚类!$W$10*P83</f>
        <v>0</v>
      </c>
      <c r="H112" s="26">
        <f>信任聚类!$D$10*H20+信任聚类!$E$10*H27+信任聚类!$F$10*H34+信任聚类!$G$10*H41+信任聚类!$H$10*H48+信任聚类!$I$10*H55+信任聚类!$J$10*H62+信任聚类!$K$10*H69+信任聚类!$L$10*H76+信任聚类!$M$10*H83+信任聚类!$N$10*Q20+信任聚类!$O$10*Q27+信任聚类!$P$10*Q34+信任聚类!$Q$10*Q41+信任聚类!$R$10*Q48+信任聚类!$S$10*Q55+信任聚类!$T$10*Q62+信任聚类!$U$10*Q69+信任聚类!$V$10*Q76+信任聚类!$W$10*Q83</f>
        <v>0</v>
      </c>
      <c r="I112" s="26">
        <f>信任聚类!$D$10*I20+信任聚类!$E$10*I27+信任聚类!$F$10*I34+信任聚类!$G$10*I41+信任聚类!$H$10*I48+信任聚类!$I$10*I55+信任聚类!$J$10*I62+信任聚类!$K$10*I69+信任聚类!$L$10*I76+信任聚类!$M$10*I83+信任聚类!$N$10*R20+信任聚类!$O$10*R27+信任聚类!$P$10*R34+信任聚类!$Q$10*R41+信任聚类!$R$10*R48+信任聚类!$S$10*R55+信任聚类!$T$10*R62+信任聚类!$U$10*R69+信任聚类!$V$10*R76+信任聚类!$W$10*R83</f>
        <v>0</v>
      </c>
    </row>
    <row r="113" spans="2:10" x14ac:dyDescent="0.25">
      <c r="B113" s="26" t="s">
        <v>39</v>
      </c>
      <c r="C113" s="26">
        <f>信任聚类!$D$10*C21+信任聚类!$E$10*C28+信任聚类!$F$10*C35+信任聚类!$G$10*C42+信任聚类!$H$10*C49+信任聚类!$I$10*C56+信任聚类!$J$10*C63+信任聚类!$K$10*C70+信任聚类!$L$10*C77+信任聚类!$M$10*C84+信任聚类!$N$10*L21+信任聚类!$O$10*L28+信任聚类!$P$10*L35+信任聚类!$Q$10*L42+信任聚类!$R$10*L49+信任聚类!$S$10*L56+信任聚类!$T$10*L63+信任聚类!$U$10*L70+信任聚类!$V$10*L77+信任聚类!$W$10*L84</f>
        <v>0.74452787221920036</v>
      </c>
      <c r="D113" s="26">
        <f>信任聚类!$D$10*D21+信任聚类!$E$10*D28+信任聚类!$F$10*D35+信任聚类!$G$10*D42+信任聚类!$H$10*D49+信任聚类!$I$10*D56+信任聚类!$J$10*D63+信任聚类!$K$10*D70+信任聚类!$L$10*D77+信任聚类!$M$10*D84+信任聚类!$N$10*M21+信任聚类!$O$10*M28+信任聚类!$P$10*M35+信任聚类!$Q$10*M42+信任聚类!$R$10*M49+信任聚类!$S$10*M56+信任聚类!$T$10*M63+信任聚类!$U$10*M70+信任聚类!$V$10*M77+信任聚类!$W$10*M84</f>
        <v>0.56016993620801958</v>
      </c>
      <c r="E113" s="26">
        <f>信任聚类!$D$10*E21+信任聚类!$E$10*E28+信任聚类!$F$10*E35+信任聚类!$G$10*E42+信任聚类!$H$10*E49+信任聚类!$I$10*E56+信任聚类!$J$10*E63+信任聚类!$K$10*E70+信任聚类!$L$10*E77+信任聚类!$M$10*E84+信任聚类!$N$10*N21+信任聚类!$O$10*N28+信任聚类!$P$10*N35+信任聚类!$Q$10*N42+信任聚类!$R$10*N49+信任聚类!$S$10*N56+信任聚类!$T$10*N63+信任聚类!$U$10*N70+信任聚类!$V$10*N77+信任聚类!$W$10*N84</f>
        <v>0.51845476186262218</v>
      </c>
      <c r="F113" s="26">
        <f>信任聚类!$D$10*F21+信任聚类!$E$10*F28+信任聚类!$F$10*F35+信任聚类!$G$10*F42+信任聚类!$H$10*F49+信任聚类!$I$10*F56+信任聚类!$J$10*F63+信任聚类!$K$10*F70+信任聚类!$L$10*F77+信任聚类!$M$10*F84+信任聚类!$N$10*O21+信任聚类!$O$10*O28+信任聚类!$P$10*O35+信任聚类!$Q$10*O42+信任聚类!$R$10*O49+信任聚类!$S$10*O56+信任聚类!$T$10*O63+信任聚类!$U$10*O70+信任聚类!$V$10*O77+信任聚类!$W$10*O84</f>
        <v>0.65330356066047346</v>
      </c>
      <c r="G113" s="26">
        <f>信任聚类!$D$10*G21+信任聚类!$E$10*G28+信任聚类!$F$10*G35+信任聚类!$G$10*G42+信任聚类!$H$10*G49+信任聚类!$I$10*G56+信任聚类!$J$10*G63+信任聚类!$K$10*G70+信任聚类!$L$10*G77+信任聚类!$M$10*G84+信任聚类!$N$10*P21+信任聚类!$O$10*P28+信任聚类!$P$10*P35+信任聚类!$Q$10*P42+信任聚类!$R$10*P49+信任聚类!$S$10*P56+信任聚类!$T$10*P63+信任聚类!$U$10*P70+信任聚类!$V$10*P77+信任聚类!$W$10*P84</f>
        <v>0</v>
      </c>
      <c r="H113" s="26">
        <f>信任聚类!$D$10*H21+信任聚类!$E$10*H28+信任聚类!$F$10*H35+信任聚类!$G$10*H42+信任聚类!$H$10*H49+信任聚类!$I$10*H56+信任聚类!$J$10*H63+信任聚类!$K$10*H70+信任聚类!$L$10*H77+信任聚类!$M$10*H84+信任聚类!$N$10*Q21+信任聚类!$O$10*Q28+信任聚类!$P$10*Q35+信任聚类!$Q$10*Q42+信任聚类!$R$10*Q49+信任聚类!$S$10*Q56+信任聚类!$T$10*Q63+信任聚类!$U$10*Q70+信任聚类!$V$10*Q77+信任聚类!$W$10*Q84</f>
        <v>0</v>
      </c>
      <c r="I113" s="26">
        <f>信任聚类!$D$10*I21+信任聚类!$E$10*I28+信任聚类!$F$10*I35+信任聚类!$G$10*I42+信任聚类!$H$10*I49+信任聚类!$I$10*I56+信任聚类!$J$10*I63+信任聚类!$K$10*I70+信任聚类!$L$10*I77+信任聚类!$M$10*I84+信任聚类!$N$10*R21+信任聚类!$O$10*R28+信任聚类!$P$10*R35+信任聚类!$Q$10*R42+信任聚类!$R$10*R49+信任聚类!$S$10*R56+信任聚类!$T$10*R63+信任聚类!$U$10*R70+信任聚类!$V$10*R77+信任聚类!$W$10*R84</f>
        <v>0</v>
      </c>
    </row>
    <row r="114" spans="2:10" x14ac:dyDescent="0.25">
      <c r="B114" s="26" t="s">
        <v>40</v>
      </c>
      <c r="C114" s="26">
        <f>信任聚类!$D$10*C22+信任聚类!$E$10*C29+信任聚类!$F$10*C36+信任聚类!$G$10*C43+信任聚类!$H$10*C50+信任聚类!$I$10*C57+信任聚类!$J$10*C64+信任聚类!$K$10*C71+信任聚类!$L$10*C78+信任聚类!$M$10*C85+信任聚类!$N$10*L22+信任聚类!$O$10*L29+信任聚类!$P$10*L36+信任聚类!$Q$10*L43+信任聚类!$R$10*L50+信任聚类!$S$10*L57+信任聚类!$T$10*L64+信任聚类!$U$10*L71+信任聚类!$V$10*L78+信任聚类!$W$10*L85</f>
        <v>0.87336909324595069</v>
      </c>
      <c r="D114" s="26">
        <f>信任聚类!$D$10*D22+信任聚类!$E$10*D29+信任聚类!$F$10*D36+信任聚类!$G$10*D43+信任聚类!$H$10*D50+信任聚类!$I$10*D57+信任聚类!$J$10*D64+信任聚类!$K$10*D71+信任聚类!$L$10*D78+信任聚类!$M$10*D85+信任聚类!$N$10*M22+信任聚类!$O$10*M29+信任聚类!$P$10*M36+信任聚类!$Q$10*M43+信任聚类!$R$10*M50+信任聚类!$S$10*M57+信任聚类!$T$10*M64+信任聚类!$U$10*M71+信任聚类!$V$10*M78+信任聚类!$W$10*M85</f>
        <v>0.60907912414079091</v>
      </c>
      <c r="E114" s="26">
        <f>信任聚类!$D$10*E22+信任聚类!$E$10*E29+信任聚类!$F$10*E36+信任聚类!$G$10*E43+信任聚类!$H$10*E50+信任聚类!$I$10*E57+信任聚类!$J$10*E64+信任聚类!$K$10*E71+信任聚类!$L$10*E78+信任聚类!$M$10*E85+信任聚类!$N$10*N22+信任聚类!$O$10*N29+信任聚类!$P$10*N36+信任聚类!$Q$10*N43+信任聚类!$R$10*N50+信任聚类!$S$10*N57+信任聚类!$T$10*N64+信任聚类!$U$10*N71+信任聚类!$V$10*N78+信任聚类!$W$10*N85</f>
        <v>0.65337649511228779</v>
      </c>
      <c r="F114" s="26">
        <f>信任聚类!$D$10*F22+信任聚类!$E$10*F29+信任聚类!$F$10*F36+信任聚类!$G$10*F43+信任聚类!$H$10*F50+信任聚类!$I$10*F57+信任聚类!$J$10*F64+信任聚类!$K$10*F71+信任聚类!$L$10*F78+信任聚类!$M$10*F85+信任聚类!$N$10*O22+信任聚类!$O$10*O29+信任聚类!$P$10*O36+信任聚类!$Q$10*O43+信任聚类!$R$10*O50+信任聚类!$S$10*O57+信任聚类!$T$10*O64+信任聚类!$U$10*O71+信任聚类!$V$10*O78+信任聚类!$W$10*O85</f>
        <v>0.58502252580331815</v>
      </c>
      <c r="G114" s="26">
        <f>信任聚类!$D$10*G22+信任聚类!$E$10*G29+信任聚类!$F$10*G36+信任聚类!$G$10*G43+信任聚类!$H$10*G50+信任聚类!$I$10*G57+信任聚类!$J$10*G64+信任聚类!$K$10*G71+信任聚类!$L$10*G78+信任聚类!$M$10*G85+信任聚类!$N$10*P22+信任聚类!$O$10*P29+信任聚类!$P$10*P36+信任聚类!$Q$10*P43+信任聚类!$R$10*P50+信任聚类!$S$10*P57+信任聚类!$T$10*P64+信任聚类!$U$10*P71+信任聚类!$V$10*P78+信任聚类!$W$10*P85</f>
        <v>0</v>
      </c>
      <c r="H114" s="26">
        <f>信任聚类!$D$10*H22+信任聚类!$E$10*H29+信任聚类!$F$10*H36+信任聚类!$G$10*H43+信任聚类!$H$10*H50+信任聚类!$I$10*H57+信任聚类!$J$10*H64+信任聚类!$K$10*H71+信任聚类!$L$10*H78+信任聚类!$M$10*H85+信任聚类!$N$10*Q22+信任聚类!$O$10*Q29+信任聚类!$P$10*Q36+信任聚类!$Q$10*Q43+信任聚类!$R$10*Q50+信任聚类!$S$10*Q57+信任聚类!$T$10*Q64+信任聚类!$U$10*Q71+信任聚类!$V$10*Q78+信任聚类!$W$10*Q85</f>
        <v>0</v>
      </c>
      <c r="I114" s="26">
        <f>信任聚类!$D$10*I22+信任聚类!$E$10*I29+信任聚类!$F$10*I36+信任聚类!$G$10*I43+信任聚类!$H$10*I50+信任聚类!$I$10*I57+信任聚类!$J$10*I64+信任聚类!$K$10*I71+信任聚类!$L$10*I78+信任聚类!$M$10*I85+信任聚类!$N$10*R22+信任聚类!$O$10*R29+信任聚类!$P$10*R36+信任聚类!$Q$10*R43+信任聚类!$R$10*R50+信任聚类!$S$10*R57+信任聚类!$T$10*R64+信任聚类!$U$10*R71+信任聚类!$V$10*R78+信任聚类!$W$10*R85</f>
        <v>0</v>
      </c>
    </row>
    <row r="115" spans="2:10" x14ac:dyDescent="0.25">
      <c r="B115" s="26" t="s">
        <v>72</v>
      </c>
      <c r="C115" s="26">
        <f>信任聚类!$D$10*C23+信任聚类!$E$10*C30+信任聚类!$F$10*C37+信任聚类!$G$10*C44+信任聚类!$H$10*C51+信任聚类!$I$10*C58+信任聚类!$J$10*C65+信任聚类!$K$10*C72+信任聚类!$L$10*C79+信任聚类!$M$10*C86+信任聚类!$N$10*L23+信任聚类!$O$10*L30+信任聚类!$P$10*L37+信任聚类!$Q$10*L44+信任聚类!$R$10*L51+信任聚类!$S$10*L58+信任聚类!$T$10*L65+信任聚类!$U$10*L72+信任聚类!$V$10*L79+信任聚类!$W$10*L86</f>
        <v>0.6103110458495995</v>
      </c>
      <c r="D115" s="26">
        <f>信任聚类!$D$10*D23+信任聚类!$E$10*D30+信任聚类!$F$10*D37+信任聚类!$G$10*D44+信任聚类!$H$10*D51+信任聚类!$I$10*D58+信任聚类!$J$10*D65+信任聚类!$K$10*D72+信任聚类!$L$10*D79+信任聚类!$M$10*D86+信任聚类!$N$10*M23+信任聚类!$O$10*M30+信任聚类!$P$10*M37+信任聚类!$Q$10*M44+信任聚类!$R$10*M51+信任聚类!$S$10*M58+信任聚类!$T$10*M65+信任聚类!$U$10*M72+信任聚类!$V$10*M79+信任聚类!$W$10*M86</f>
        <v>0.35433028026557467</v>
      </c>
      <c r="E115" s="26">
        <f>信任聚类!$D$10*E23+信任聚类!$E$10*E30+信任聚类!$F$10*E37+信任聚类!$G$10*E44+信任聚类!$H$10*E51+信任聚类!$I$10*E58+信任聚类!$J$10*E65+信任聚类!$K$10*E72+信任聚类!$L$10*E79+信任聚类!$M$10*E86+信任聚类!$N$10*N23+信任聚类!$O$10*N30+信任聚类!$P$10*N37+信任聚类!$Q$10*N44+信任聚类!$R$10*N51+信任聚类!$S$10*N58+信任聚类!$T$10*N65+信任聚类!$U$10*N72+信任聚类!$V$10*N79+信任聚类!$W$10*N86</f>
        <v>0.51405933257346514</v>
      </c>
      <c r="F115" s="26">
        <f>信任聚类!$D$10*F23+信任聚类!$E$10*F30+信任聚类!$F$10*F37+信任聚类!$G$10*F44+信任聚类!$H$10*F51+信任聚类!$I$10*F58+信任聚类!$J$10*F65+信任聚类!$K$10*F72+信任聚类!$L$10*F79+信任聚类!$M$10*F86+信任聚类!$N$10*O23+信任聚类!$O$10*O30+信任聚类!$P$10*O37+信任聚类!$Q$10*O44+信任聚类!$R$10*O51+信任聚类!$S$10*O58+信任聚类!$T$10*O65+信任聚类!$U$10*O72+信任聚类!$V$10*O79+信任聚类!$W$10*O86</f>
        <v>0.51456179156912007</v>
      </c>
      <c r="G115" s="26">
        <f>信任聚类!$D$10*G23+信任聚类!$E$10*G30+信任聚类!$F$10*G37+信任聚类!$G$10*G44+信任聚类!$H$10*G51+信任聚类!$I$10*G58+信任聚类!$J$10*G65+信任聚类!$K$10*G72+信任聚类!$L$10*G79+信任聚类!$M$10*G86+信任聚类!$N$10*P23+信任聚类!$O$10*P30+信任聚类!$P$10*P37+信任聚类!$Q$10*P44+信任聚类!$R$10*P51+信任聚类!$S$10*P58+信任聚类!$T$10*P65+信任聚类!$U$10*P72+信任聚类!$V$10*P79+信任聚类!$W$10*P86</f>
        <v>0</v>
      </c>
      <c r="H115" s="26">
        <f>信任聚类!$D$10*H23+信任聚类!$E$10*H30+信任聚类!$F$10*H37+信任聚类!$G$10*H44+信任聚类!$H$10*H51+信任聚类!$I$10*H58+信任聚类!$J$10*H65+信任聚类!$K$10*H72+信任聚类!$L$10*H79+信任聚类!$M$10*H86+信任聚类!$N$10*Q23+信任聚类!$O$10*Q30+信任聚类!$P$10*Q37+信任聚类!$Q$10*Q44+信任聚类!$R$10*Q51+信任聚类!$S$10*Q58+信任聚类!$T$10*Q65+信任聚类!$U$10*Q72+信任聚类!$V$10*Q79+信任聚类!$W$10*Q86</f>
        <v>0</v>
      </c>
      <c r="I115" s="26">
        <f>信任聚类!$D$10*I23+信任聚类!$E$10*I30+信任聚类!$F$10*I37+信任聚类!$G$10*I44+信任聚类!$H$10*I51+信任聚类!$I$10*I58+信任聚类!$J$10*I65+信任聚类!$K$10*I72+信任聚类!$L$10*I79+信任聚类!$M$10*I86+信任聚类!$N$10*R23+信任聚类!$O$10*R30+信任聚类!$P$10*R37+信任聚类!$Q$10*R44+信任聚类!$R$10*R51+信任聚类!$S$10*R58+信任聚类!$T$10*R65+信任聚类!$U$10*R72+信任聚类!$V$10*R79+信任聚类!$W$10*R86</f>
        <v>0</v>
      </c>
    </row>
    <row r="116" spans="2:10" x14ac:dyDescent="0.25">
      <c r="B116" s="26" t="s">
        <v>73</v>
      </c>
      <c r="C116" s="26">
        <f>信任聚类!$D$10*C24+信任聚类!$E$10*C31+信任聚类!$F$10*C38+信任聚类!$G$10*C45+信任聚类!$H$10*C52+信任聚类!$I$10*C59+信任聚类!$J$10*C66+信任聚类!$K$10*C73+信任聚类!$L$10*C80+信任聚类!$M$10*C87+信任聚类!$N$10*L24+信任聚类!$O$10*L31+信任聚类!$P$10*L38+信任聚类!$Q$10*L45+信任聚类!$R$10*L52+信任聚类!$S$10*L59+信任聚类!$T$10*L66+信任聚类!$U$10*L73+信任聚类!$V$10*L80+信任聚类!$W$10*L87</f>
        <v>0.84181757854321304</v>
      </c>
      <c r="D116" s="26">
        <f>信任聚类!$D$10*D24+信任聚类!$E$10*D31+信任聚类!$F$10*D38+信任聚类!$G$10*D45+信任聚类!$H$10*D52+信任聚类!$I$10*D59+信任聚类!$J$10*D66+信任聚类!$K$10*D73+信任聚类!$L$10*D80+信任聚类!$M$10*D87+信任聚类!$N$10*M24+信任聚类!$O$10*M31+信任聚类!$P$10*M38+信任聚类!$Q$10*M45+信任聚类!$R$10*M52+信任聚类!$S$10*M59+信任聚类!$T$10*M66+信任聚类!$U$10*M73+信任聚类!$V$10*M80+信任聚类!$W$10*M87</f>
        <v>0.36229912878250359</v>
      </c>
      <c r="E116" s="26">
        <f>信任聚类!$D$10*E24+信任聚类!$E$10*E31+信任聚类!$F$10*E38+信任聚类!$G$10*E45+信任聚类!$H$10*E52+信任聚类!$I$10*E59+信任聚类!$J$10*E66+信任聚类!$K$10*E73+信任聚类!$L$10*E80+信任聚类!$M$10*E87+信任聚类!$N$10*N24+信任聚类!$O$10*N31+信任聚类!$P$10*N38+信任聚类!$Q$10*N45+信任聚类!$R$10*N52+信任聚类!$S$10*N59+信任聚类!$T$10*N66+信任聚类!$U$10*N73+信任聚类!$V$10*N80+信任聚类!$W$10*N87</f>
        <v>0.68299544731231332</v>
      </c>
      <c r="F116" s="26">
        <f>信任聚类!$D$10*F24+信任聚类!$E$10*F31+信任聚类!$F$10*F38+信任聚类!$G$10*F45+信任聚类!$H$10*F52+信任聚类!$I$10*F59+信任聚类!$J$10*F66+信任聚类!$K$10*F73+信任聚类!$L$10*F80+信任聚类!$M$10*F87+信任聚类!$N$10*O24+信任聚类!$O$10*O31+信任聚类!$P$10*O38+信任聚类!$Q$10*O45+信任聚类!$R$10*O52+信任聚类!$S$10*O59+信任聚类!$T$10*O66+信任聚类!$U$10*O73+信任聚类!$V$10*O80+信任聚类!$W$10*O87</f>
        <v>0.65972157728829517</v>
      </c>
      <c r="G116" s="26">
        <f>信任聚类!$D$10*G24+信任聚类!$E$10*G31+信任聚类!$F$10*G38+信任聚类!$G$10*G45+信任聚类!$H$10*G52+信任聚类!$I$10*G59+信任聚类!$J$10*G66+信任聚类!$K$10*G73+信任聚类!$L$10*G80+信任聚类!$M$10*G87+信任聚类!$N$10*P24+信任聚类!$O$10*P31+信任聚类!$P$10*P38+信任聚类!$Q$10*P45+信任聚类!$R$10*P52+信任聚类!$S$10*P59+信任聚类!$T$10*P66+信任聚类!$U$10*P73+信任聚类!$V$10*P80+信任聚类!$W$10*P87</f>
        <v>0</v>
      </c>
      <c r="H116" s="26">
        <f>信任聚类!$D$10*H24+信任聚类!$E$10*H31+信任聚类!$F$10*H38+信任聚类!$G$10*H45+信任聚类!$H$10*H52+信任聚类!$I$10*H59+信任聚类!$J$10*H66+信任聚类!$K$10*H73+信任聚类!$L$10*H80+信任聚类!$M$10*H87+信任聚类!$N$10*Q24+信任聚类!$O$10*Q31+信任聚类!$P$10*Q38+信任聚类!$Q$10*Q45+信任聚类!$R$10*Q52+信任聚类!$S$10*Q59+信任聚类!$T$10*Q66+信任聚类!$U$10*Q73+信任聚类!$V$10*Q80+信任聚类!$W$10*Q87</f>
        <v>0</v>
      </c>
      <c r="I116" s="26">
        <f>信任聚类!$D$10*I24+信任聚类!$E$10*I31+信任聚类!$F$10*I38+信任聚类!$G$10*I45+信任聚类!$H$10*I52+信任聚类!$I$10*I59+信任聚类!$J$10*I66+信任聚类!$K$10*I73+信任聚类!$L$10*I80+信任聚类!$M$10*I87+信任聚类!$N$10*R24+信任聚类!$O$10*R31+信任聚类!$P$10*R38+信任聚类!$Q$10*R45+信任聚类!$R$10*R52+信任聚类!$S$10*R59+信任聚类!$T$10*R66+信任聚类!$U$10*R73+信任聚类!$V$10*R80+信任聚类!$W$10*R87</f>
        <v>0</v>
      </c>
    </row>
    <row r="118" spans="2:10" x14ac:dyDescent="0.25">
      <c r="B118" s="108" t="s">
        <v>113</v>
      </c>
      <c r="C118" s="108" t="s">
        <v>34</v>
      </c>
      <c r="D118" s="108" t="s">
        <v>35</v>
      </c>
      <c r="E118" s="108" t="s">
        <v>36</v>
      </c>
      <c r="F118" s="108" t="s">
        <v>37</v>
      </c>
      <c r="G118" s="108" t="s">
        <v>52</v>
      </c>
      <c r="H118" s="108" t="s">
        <v>53</v>
      </c>
      <c r="I118" s="108" t="s">
        <v>54</v>
      </c>
      <c r="J118" s="26">
        <f>信任聚类!A11</f>
        <v>0</v>
      </c>
    </row>
    <row r="119" spans="2:10" x14ac:dyDescent="0.25">
      <c r="B119" s="26" t="s">
        <v>38</v>
      </c>
      <c r="C119" s="26">
        <f>信任聚类!$D$12*C20+信任聚类!$E$12*C27+信任聚类!$F$12*C34+信任聚类!$G$12*C41+信任聚类!$H$12*C48+信任聚类!$I$12*C55+信任聚类!$J$12*C62+信任聚类!$K$12*C69+信任聚类!$L$12*C76+信任聚类!$M$12*C83+信任聚类!$N$12*L20+信任聚类!$O$12*L27+信任聚类!$P$12*L34+信任聚类!$Q$12*L41+信任聚类!$R$12*L48+信任聚类!$S$12*L55+信任聚类!$T$12*L62+信任聚类!$U$12*L69+信任聚类!$V$12*L76+信任聚类!$W$12*L83</f>
        <v>0</v>
      </c>
      <c r="D119" s="26">
        <f>信任聚类!$D$12*D20+信任聚类!$E$12*D27+信任聚类!$F$12*D34+信任聚类!$G$12*D41+信任聚类!$H$12*D48+信任聚类!$I$12*D55+信任聚类!$J$12*D62+信任聚类!$K$12*D69+信任聚类!$L$12*D76+信任聚类!$M$12*D83+信任聚类!$N$12*M20+信任聚类!$O$12*M27+信任聚类!$P$12*M34+信任聚类!$Q$12*M41+信任聚类!$R$12*M48+信任聚类!$S$12*M55+信任聚类!$T$12*M62+信任聚类!$U$12*M69+信任聚类!$V$12*M76+信任聚类!$W$12*M83</f>
        <v>0</v>
      </c>
      <c r="E119" s="26">
        <f>信任聚类!$D$12*E20+信任聚类!$E$12*E27+信任聚类!$F$12*E34+信任聚类!$G$12*E41+信任聚类!$H$12*E48+信任聚类!$I$12*E55+信任聚类!$J$12*E62+信任聚类!$K$12*E69+信任聚类!$L$12*E76+信任聚类!$M$12*E83+信任聚类!$N$12*N20+信任聚类!$O$12*N27+信任聚类!$P$12*N34+信任聚类!$Q$12*N41+信任聚类!$R$12*N48+信任聚类!$S$12*N55+信任聚类!$T$12*N62+信任聚类!$U$12*N69+信任聚类!$V$12*N76+信任聚类!$W$12*N83</f>
        <v>0</v>
      </c>
      <c r="F119" s="26">
        <f>信任聚类!$D$12*F20+信任聚类!$E$12*F27+信任聚类!$F$12*F34+信任聚类!$G$12*F41+信任聚类!$H$12*F48+信任聚类!$I$12*F55+信任聚类!$J$12*F62+信任聚类!$K$12*F69+信任聚类!$L$12*F76+信任聚类!$M$12*F83+信任聚类!$N$12*O20+信任聚类!$O$12*O27+信任聚类!$P$12*O34+信任聚类!$Q$12*O41+信任聚类!$R$12*O48+信任聚类!$S$12*O55+信任聚类!$T$12*O62+信任聚类!$U$12*O69+信任聚类!$V$12*O76+信任聚类!$W$12*O83</f>
        <v>0</v>
      </c>
      <c r="G119" s="26">
        <f>信任聚类!$D$12*G20+信任聚类!$E$12*G27+信任聚类!$F$12*G34+信任聚类!$G$12*G41+信任聚类!$H$12*G48+信任聚类!$I$12*G55+信任聚类!$J$12*G62+信任聚类!$K$12*G69+信任聚类!$L$12*G76+信任聚类!$M$12*G83+信任聚类!$N$12*P20+信任聚类!$O$12*P27+信任聚类!$P$12*P34+信任聚类!$Q$12*P41+信任聚类!$R$12*P48+信任聚类!$S$12*P55+信任聚类!$T$12*P62+信任聚类!$U$12*P69+信任聚类!$V$12*P76+信任聚类!$W$12*P83</f>
        <v>0</v>
      </c>
      <c r="H119" s="26">
        <f>信任聚类!$D$12*H20+信任聚类!$E$12*H27+信任聚类!$F$12*H34+信任聚类!$G$12*H41+信任聚类!$H$12*H48+信任聚类!$I$12*H55+信任聚类!$J$12*H62+信任聚类!$K$12*H69+信任聚类!$L$12*H76+信任聚类!$M$12*H83+信任聚类!$N$12*Q20+信任聚类!$O$12*Q27+信任聚类!$P$12*Q34+信任聚类!$Q$12*Q41+信任聚类!$R$12*Q48+信任聚类!$S$12*Q55+信任聚类!$T$12*Q62+信任聚类!$U$12*Q69+信任聚类!$V$12*Q76+信任聚类!$W$12*Q83</f>
        <v>0</v>
      </c>
      <c r="I119" s="26">
        <f>信任聚类!$D$12*I20+信任聚类!$E$12*I27+信任聚类!$F$12*I34+信任聚类!$G$12*I41+信任聚类!$H$12*I48+信任聚类!$I$12*I55+信任聚类!$J$12*I62+信任聚类!$K$12*I69+信任聚类!$L$12*I76+信任聚类!$M$12*I83+信任聚类!$N$12*R20+信任聚类!$O$12*R27+信任聚类!$P$12*R34+信任聚类!$Q$12*R41+信任聚类!$R$12*R48+信任聚类!$S$12*R55+信任聚类!$T$12*R62+信任聚类!$U$12*R69+信任聚类!$V$12*R76+信任聚类!$W$12*R83</f>
        <v>0</v>
      </c>
    </row>
    <row r="120" spans="2:10" x14ac:dyDescent="0.25">
      <c r="B120" s="26" t="s">
        <v>39</v>
      </c>
      <c r="C120" s="26">
        <f>信任聚类!$D$12*C21+信任聚类!$E$12*C28+信任聚类!$F$12*C35+信任聚类!$G$12*C42+信任聚类!$H$12*C49+信任聚类!$I$12*C56+信任聚类!$J$12*C63+信任聚类!$K$12*C70+信任聚类!$L$12*C77+信任聚类!$M$12*C84+信任聚类!$N$12*L21+信任聚类!$O$12*L28+信任聚类!$P$12*L35+信任聚类!$Q$12*L42+信任聚类!$R$12*L49+信任聚类!$S$12*L56+信任聚类!$T$12*L63+信任聚类!$U$12*L70+信任聚类!$V$12*L77+信任聚类!$W$12*L84</f>
        <v>0</v>
      </c>
      <c r="D120" s="26">
        <f>信任聚类!$D$12*D21+信任聚类!$E$12*D28+信任聚类!$F$12*D35+信任聚类!$G$12*D42+信任聚类!$H$12*D49+信任聚类!$I$12*D56+信任聚类!$J$12*D63+信任聚类!$K$12*D70+信任聚类!$L$12*D77+信任聚类!$M$12*D84+信任聚类!$N$12*M21+信任聚类!$O$12*M28+信任聚类!$P$12*M35+信任聚类!$Q$12*M42+信任聚类!$R$12*M49+信任聚类!$S$12*M56+信任聚类!$T$12*M63+信任聚类!$U$12*M70+信任聚类!$V$12*M77+信任聚类!$W$12*M84</f>
        <v>0</v>
      </c>
      <c r="E120" s="26">
        <f>信任聚类!$D$12*E21+信任聚类!$E$12*E28+信任聚类!$F$12*E35+信任聚类!$G$12*E42+信任聚类!$H$12*E49+信任聚类!$I$12*E56+信任聚类!$J$12*E63+信任聚类!$K$12*E70+信任聚类!$L$12*E77+信任聚类!$M$12*E84+信任聚类!$N$12*N21+信任聚类!$O$12*N28+信任聚类!$P$12*N35+信任聚类!$Q$12*N42+信任聚类!$R$12*N49+信任聚类!$S$12*N56+信任聚类!$T$12*N63+信任聚类!$U$12*N70+信任聚类!$V$12*N77+信任聚类!$W$12*N84</f>
        <v>0</v>
      </c>
      <c r="F120" s="26">
        <f>信任聚类!$D$12*F21+信任聚类!$E$12*F28+信任聚类!$F$12*F35+信任聚类!$G$12*F42+信任聚类!$H$12*F49+信任聚类!$I$12*F56+信任聚类!$J$12*F63+信任聚类!$K$12*F70+信任聚类!$L$12*F77+信任聚类!$M$12*F84+信任聚类!$N$12*O21+信任聚类!$O$12*O28+信任聚类!$P$12*O35+信任聚类!$Q$12*O42+信任聚类!$R$12*O49+信任聚类!$S$12*O56+信任聚类!$T$12*O63+信任聚类!$U$12*O70+信任聚类!$V$12*O77+信任聚类!$W$12*O84</f>
        <v>0</v>
      </c>
      <c r="G120" s="26">
        <f>信任聚类!$D$12*G21+信任聚类!$E$12*G28+信任聚类!$F$12*G35+信任聚类!$G$12*G42+信任聚类!$H$12*G49+信任聚类!$I$12*G56+信任聚类!$J$12*G63+信任聚类!$K$12*G70+信任聚类!$L$12*G77+信任聚类!$M$12*G84+信任聚类!$N$12*P21+信任聚类!$O$12*P28+信任聚类!$P$12*P35+信任聚类!$Q$12*P42+信任聚类!$R$12*P49+信任聚类!$S$12*P56+信任聚类!$T$12*P63+信任聚类!$U$12*P70+信任聚类!$V$12*P77+信任聚类!$W$12*P84</f>
        <v>0</v>
      </c>
      <c r="H120" s="26">
        <f>信任聚类!$D$12*H21+信任聚类!$E$12*H28+信任聚类!$F$12*H35+信任聚类!$G$12*H42+信任聚类!$H$12*H49+信任聚类!$I$12*H56+信任聚类!$J$12*H63+信任聚类!$K$12*H70+信任聚类!$L$12*H77+信任聚类!$M$12*H84+信任聚类!$N$12*Q21+信任聚类!$O$12*Q28+信任聚类!$P$12*Q35+信任聚类!$Q$12*Q42+信任聚类!$R$12*Q49+信任聚类!$S$12*Q56+信任聚类!$T$12*Q63+信任聚类!$U$12*Q70+信任聚类!$V$12*Q77+信任聚类!$W$12*Q84</f>
        <v>0</v>
      </c>
      <c r="I120" s="26">
        <f>信任聚类!$D$12*I21+信任聚类!$E$12*I28+信任聚类!$F$12*I35+信任聚类!$G$12*I42+信任聚类!$H$12*I49+信任聚类!$I$12*I56+信任聚类!$J$12*I63+信任聚类!$K$12*I70+信任聚类!$L$12*I77+信任聚类!$M$12*I84+信任聚类!$N$12*R21+信任聚类!$O$12*R28+信任聚类!$P$12*R35+信任聚类!$Q$12*R42+信任聚类!$R$12*R49+信任聚类!$S$12*R56+信任聚类!$T$12*R63+信任聚类!$U$12*R70+信任聚类!$V$12*R77+信任聚类!$W$12*R84</f>
        <v>0</v>
      </c>
    </row>
    <row r="121" spans="2:10" x14ac:dyDescent="0.25">
      <c r="B121" s="26" t="s">
        <v>40</v>
      </c>
      <c r="C121" s="26">
        <f>信任聚类!$D$12*C22+信任聚类!$E$12*C29+信任聚类!$F$12*C36+信任聚类!$G$12*C43+信任聚类!$H$12*C50+信任聚类!$I$12*C57+信任聚类!$J$12*C64+信任聚类!$K$12*C71+信任聚类!$L$12*C78+信任聚类!$M$12*C85+信任聚类!$N$12*L22+信任聚类!$O$12*L29+信任聚类!$P$12*L36+信任聚类!$Q$12*L43+信任聚类!$R$12*L50+信任聚类!$S$12*L57+信任聚类!$T$12*L64+信任聚类!$U$12*L71+信任聚类!$V$12*L78+信任聚类!$W$12*L85</f>
        <v>0</v>
      </c>
      <c r="D121" s="26">
        <f>信任聚类!$D$12*D22+信任聚类!$E$12*D29+信任聚类!$F$12*D36+信任聚类!$G$12*D43+信任聚类!$H$12*D50+信任聚类!$I$12*D57+信任聚类!$J$12*D64+信任聚类!$K$12*D71+信任聚类!$L$12*D78+信任聚类!$M$12*D85+信任聚类!$N$12*M22+信任聚类!$O$12*M29+信任聚类!$P$12*M36+信任聚类!$Q$12*M43+信任聚类!$R$12*M50+信任聚类!$S$12*M57+信任聚类!$T$12*M64+信任聚类!$U$12*M71+信任聚类!$V$12*M78+信任聚类!$W$12*M85</f>
        <v>0</v>
      </c>
      <c r="E121" s="26">
        <f>信任聚类!$D$12*E22+信任聚类!$E$12*E29+信任聚类!$F$12*E36+信任聚类!$G$12*E43+信任聚类!$H$12*E50+信任聚类!$I$12*E57+信任聚类!$J$12*E64+信任聚类!$K$12*E71+信任聚类!$L$12*E78+信任聚类!$M$12*E85+信任聚类!$N$12*N22+信任聚类!$O$12*N29+信任聚类!$P$12*N36+信任聚类!$Q$12*N43+信任聚类!$R$12*N50+信任聚类!$S$12*N57+信任聚类!$T$12*N64+信任聚类!$U$12*N71+信任聚类!$V$12*N78+信任聚类!$W$12*N85</f>
        <v>0</v>
      </c>
      <c r="F121" s="26">
        <f>信任聚类!$D$12*F22+信任聚类!$E$12*F29+信任聚类!$F$12*F36+信任聚类!$G$12*F43+信任聚类!$H$12*F50+信任聚类!$I$12*F57+信任聚类!$J$12*F64+信任聚类!$K$12*F71+信任聚类!$L$12*F78+信任聚类!$M$12*F85+信任聚类!$N$12*O22+信任聚类!$O$12*O29+信任聚类!$P$12*O36+信任聚类!$Q$12*O43+信任聚类!$R$12*O50+信任聚类!$S$12*O57+信任聚类!$T$12*O64+信任聚类!$U$12*O71+信任聚类!$V$12*O78+信任聚类!$W$12*O85</f>
        <v>0</v>
      </c>
      <c r="G121" s="26">
        <f>信任聚类!$D$12*G22+信任聚类!$E$12*G29+信任聚类!$F$12*G36+信任聚类!$G$12*G43+信任聚类!$H$12*G50+信任聚类!$I$12*G57+信任聚类!$J$12*G64+信任聚类!$K$12*G71+信任聚类!$L$12*G78+信任聚类!$M$12*G85+信任聚类!$N$12*P22+信任聚类!$O$12*P29+信任聚类!$P$12*P36+信任聚类!$Q$12*P43+信任聚类!$R$12*P50+信任聚类!$S$12*P57+信任聚类!$T$12*P64+信任聚类!$U$12*P71+信任聚类!$V$12*P78+信任聚类!$W$12*P85</f>
        <v>0</v>
      </c>
      <c r="H121" s="26">
        <f>信任聚类!$D$12*H22+信任聚类!$E$12*H29+信任聚类!$F$12*H36+信任聚类!$G$12*H43+信任聚类!$H$12*H50+信任聚类!$I$12*H57+信任聚类!$J$12*H64+信任聚类!$K$12*H71+信任聚类!$L$12*H78+信任聚类!$M$12*H85+信任聚类!$N$12*Q22+信任聚类!$O$12*Q29+信任聚类!$P$12*Q36+信任聚类!$Q$12*Q43+信任聚类!$R$12*Q50+信任聚类!$S$12*Q57+信任聚类!$T$12*Q64+信任聚类!$U$12*Q71+信任聚类!$V$12*Q78+信任聚类!$W$12*Q85</f>
        <v>0</v>
      </c>
      <c r="I121" s="26">
        <f>信任聚类!$D$12*I22+信任聚类!$E$12*I29+信任聚类!$F$12*I36+信任聚类!$G$12*I43+信任聚类!$H$12*I50+信任聚类!$I$12*I57+信任聚类!$J$12*I64+信任聚类!$K$12*I71+信任聚类!$L$12*I78+信任聚类!$M$12*I85+信任聚类!$N$12*R22+信任聚类!$O$12*R29+信任聚类!$P$12*R36+信任聚类!$Q$12*R43+信任聚类!$R$12*R50+信任聚类!$S$12*R57+信任聚类!$T$12*R64+信任聚类!$U$12*R71+信任聚类!$V$12*R78+信任聚类!$W$12*R85</f>
        <v>0</v>
      </c>
    </row>
    <row r="122" spans="2:10" x14ac:dyDescent="0.25">
      <c r="B122" s="26" t="s">
        <v>72</v>
      </c>
      <c r="C122" s="26">
        <f>信任聚类!$D$12*C23+信任聚类!$E$12*C30+信任聚类!$F$12*C37+信任聚类!$G$12*C44+信任聚类!$H$12*C51+信任聚类!$I$12*C58+信任聚类!$J$12*C65+信任聚类!$K$12*C72+信任聚类!$L$12*C79+信任聚类!$M$12*C86+信任聚类!$N$12*L23+信任聚类!$O$12*L30+信任聚类!$P$12*L37+信任聚类!$Q$12*L44+信任聚类!$R$12*L51+信任聚类!$S$12*L58+信任聚类!$T$12*L65+信任聚类!$U$12*L72+信任聚类!$V$12*L79+信任聚类!$W$12*L86</f>
        <v>0</v>
      </c>
      <c r="D122" s="26">
        <f>信任聚类!$D$12*D23+信任聚类!$E$12*D30+信任聚类!$F$12*D37+信任聚类!$G$12*D44+信任聚类!$H$12*D51+信任聚类!$I$12*D58+信任聚类!$J$12*D65+信任聚类!$K$12*D72+信任聚类!$L$12*D79+信任聚类!$M$12*D86+信任聚类!$N$12*M23+信任聚类!$O$12*M30+信任聚类!$P$12*M37+信任聚类!$Q$12*M44+信任聚类!$R$12*M51+信任聚类!$S$12*M58+信任聚类!$T$12*M65+信任聚类!$U$12*M72+信任聚类!$V$12*M79+信任聚类!$W$12*M86</f>
        <v>0</v>
      </c>
      <c r="E122" s="26">
        <f>信任聚类!$D$12*E23+信任聚类!$E$12*E30+信任聚类!$F$12*E37+信任聚类!$G$12*E44+信任聚类!$H$12*E51+信任聚类!$I$12*E58+信任聚类!$J$12*E65+信任聚类!$K$12*E72+信任聚类!$L$12*E79+信任聚类!$M$12*E86+信任聚类!$N$12*N23+信任聚类!$O$12*N30+信任聚类!$P$12*N37+信任聚类!$Q$12*N44+信任聚类!$R$12*N51+信任聚类!$S$12*N58+信任聚类!$T$12*N65+信任聚类!$U$12*N72+信任聚类!$V$12*N79+信任聚类!$W$12*N86</f>
        <v>0</v>
      </c>
      <c r="F122" s="26">
        <f>信任聚类!$D$12*F23+信任聚类!$E$12*F30+信任聚类!$F$12*F37+信任聚类!$G$12*F44+信任聚类!$H$12*F51+信任聚类!$I$12*F58+信任聚类!$J$12*F65+信任聚类!$K$12*F72+信任聚类!$L$12*F79+信任聚类!$M$12*F86+信任聚类!$N$12*O23+信任聚类!$O$12*O30+信任聚类!$P$12*O37+信任聚类!$Q$12*O44+信任聚类!$R$12*O51+信任聚类!$S$12*O58+信任聚类!$T$12*O65+信任聚类!$U$12*O72+信任聚类!$V$12*O79+信任聚类!$W$12*O86</f>
        <v>0</v>
      </c>
      <c r="G122" s="26">
        <f>信任聚类!$D$12*G23+信任聚类!$E$12*G30+信任聚类!$F$12*G37+信任聚类!$G$12*G44+信任聚类!$H$12*G51+信任聚类!$I$12*G58+信任聚类!$J$12*G65+信任聚类!$K$12*G72+信任聚类!$L$12*G79+信任聚类!$M$12*G86+信任聚类!$N$12*P23+信任聚类!$O$12*P30+信任聚类!$P$12*P37+信任聚类!$Q$12*P44+信任聚类!$R$12*P51+信任聚类!$S$12*P58+信任聚类!$T$12*P65+信任聚类!$U$12*P72+信任聚类!$V$12*P79+信任聚类!$W$12*P86</f>
        <v>0</v>
      </c>
      <c r="H122" s="26">
        <f>信任聚类!$D$12*H23+信任聚类!$E$12*H30+信任聚类!$F$12*H37+信任聚类!$G$12*H44+信任聚类!$H$12*H51+信任聚类!$I$12*H58+信任聚类!$J$12*H65+信任聚类!$K$12*H72+信任聚类!$L$12*H79+信任聚类!$M$12*H86+信任聚类!$N$12*Q23+信任聚类!$O$12*Q30+信任聚类!$P$12*Q37+信任聚类!$Q$12*Q44+信任聚类!$R$12*Q51+信任聚类!$S$12*Q58+信任聚类!$T$12*Q65+信任聚类!$U$12*Q72+信任聚类!$V$12*Q79+信任聚类!$W$12*Q86</f>
        <v>0</v>
      </c>
      <c r="I122" s="26">
        <f>信任聚类!$D$12*I23+信任聚类!$E$12*I30+信任聚类!$F$12*I37+信任聚类!$G$12*I44+信任聚类!$H$12*I51+信任聚类!$I$12*I58+信任聚类!$J$12*I65+信任聚类!$K$12*I72+信任聚类!$L$12*I79+信任聚类!$M$12*I86+信任聚类!$N$12*R23+信任聚类!$O$12*R30+信任聚类!$P$12*R37+信任聚类!$Q$12*R44+信任聚类!$R$12*R51+信任聚类!$S$12*R58+信任聚类!$T$12*R65+信任聚类!$U$12*R72+信任聚类!$V$12*R79+信任聚类!$W$12*R86</f>
        <v>0</v>
      </c>
    </row>
    <row r="123" spans="2:10" x14ac:dyDescent="0.25">
      <c r="B123" s="26" t="s">
        <v>73</v>
      </c>
      <c r="C123" s="26">
        <f>信任聚类!$D$12*C24+信任聚类!$E$12*C31+信任聚类!$F$12*C38+信任聚类!$G$12*C45+信任聚类!$H$12*C52+信任聚类!$I$12*C59+信任聚类!$J$12*C66+信任聚类!$K$12*C73+信任聚类!$L$12*C80+信任聚类!$M$12*C87+信任聚类!$N$12*L24+信任聚类!$O$12*L31+信任聚类!$P$12*L38+信任聚类!$Q$12*L45+信任聚类!$R$12*L52+信任聚类!$S$12*L59+信任聚类!$T$12*L66+信任聚类!$U$12*L73+信任聚类!$V$12*L80+信任聚类!$W$12*L87</f>
        <v>0</v>
      </c>
      <c r="D123" s="26">
        <f>信任聚类!$D$12*D24+信任聚类!$E$12*D31+信任聚类!$F$12*D38+信任聚类!$G$12*D45+信任聚类!$H$12*D52+信任聚类!$I$12*D59+信任聚类!$J$12*D66+信任聚类!$K$12*D73+信任聚类!$L$12*D80+信任聚类!$M$12*D87+信任聚类!$N$12*M24+信任聚类!$O$12*M31+信任聚类!$P$12*M38+信任聚类!$Q$12*M45+信任聚类!$R$12*M52+信任聚类!$S$12*M59+信任聚类!$T$12*M66+信任聚类!$U$12*M73+信任聚类!$V$12*M80+信任聚类!$W$12*M87</f>
        <v>0</v>
      </c>
      <c r="E123" s="26">
        <f>信任聚类!$D$12*E24+信任聚类!$E$12*E31+信任聚类!$F$12*E38+信任聚类!$G$12*E45+信任聚类!$H$12*E52+信任聚类!$I$12*E59+信任聚类!$J$12*E66+信任聚类!$K$12*E73+信任聚类!$L$12*E80+信任聚类!$M$12*E87+信任聚类!$N$12*N24+信任聚类!$O$12*N31+信任聚类!$P$12*N38+信任聚类!$Q$12*N45+信任聚类!$R$12*N52+信任聚类!$S$12*N59+信任聚类!$T$12*N66+信任聚类!$U$12*N73+信任聚类!$V$12*N80+信任聚类!$W$12*N87</f>
        <v>0</v>
      </c>
      <c r="F123" s="26">
        <f>信任聚类!$D$12*F24+信任聚类!$E$12*F31+信任聚类!$F$12*F38+信任聚类!$G$12*F45+信任聚类!$H$12*F52+信任聚类!$I$12*F59+信任聚类!$J$12*F66+信任聚类!$K$12*F73+信任聚类!$L$12*F80+信任聚类!$M$12*F87+信任聚类!$N$12*O24+信任聚类!$O$12*O31+信任聚类!$P$12*O38+信任聚类!$Q$12*O45+信任聚类!$R$12*O52+信任聚类!$S$12*O59+信任聚类!$T$12*O66+信任聚类!$U$12*O73+信任聚类!$V$12*O80+信任聚类!$W$12*O87</f>
        <v>0</v>
      </c>
      <c r="G123" s="26">
        <f>信任聚类!$D$12*G24+信任聚类!$E$12*G31+信任聚类!$F$12*G38+信任聚类!$G$12*G45+信任聚类!$H$12*G52+信任聚类!$I$12*G59+信任聚类!$J$12*G66+信任聚类!$K$12*G73+信任聚类!$L$12*G80+信任聚类!$M$12*G87+信任聚类!$N$12*P24+信任聚类!$O$12*P31+信任聚类!$P$12*P38+信任聚类!$Q$12*P45+信任聚类!$R$12*P52+信任聚类!$S$12*P59+信任聚类!$T$12*P66+信任聚类!$U$12*P73+信任聚类!$V$12*P80+信任聚类!$W$12*P87</f>
        <v>0</v>
      </c>
      <c r="H123" s="26">
        <f>信任聚类!$D$12*H24+信任聚类!$E$12*H31+信任聚类!$F$12*H38+信任聚类!$G$12*H45+信任聚类!$H$12*H52+信任聚类!$I$12*H59+信任聚类!$J$12*H66+信任聚类!$K$12*H73+信任聚类!$L$12*H80+信任聚类!$M$12*H87+信任聚类!$N$12*Q24+信任聚类!$O$12*Q31+信任聚类!$P$12*Q38+信任聚类!$Q$12*Q45+信任聚类!$R$12*Q52+信任聚类!$S$12*Q59+信任聚类!$T$12*Q66+信任聚类!$U$12*Q73+信任聚类!$V$12*Q80+信任聚类!$W$12*Q87</f>
        <v>0</v>
      </c>
      <c r="I123" s="26">
        <f>信任聚类!$D$12*I24+信任聚类!$E$12*I31+信任聚类!$F$12*I38+信任聚类!$G$12*I45+信任聚类!$H$12*I52+信任聚类!$I$12*I59+信任聚类!$J$12*I66+信任聚类!$K$12*I73+信任聚类!$L$12*I80+信任聚类!$M$12*I87+信任聚类!$N$12*R24+信任聚类!$O$12*R31+信任聚类!$P$12*R38+信任聚类!$Q$12*R45+信任聚类!$R$12*R52+信任聚类!$S$12*R59+信任聚类!$T$12*R66+信任聚类!$U$12*R73+信任聚类!$V$12*R80+信任聚类!$W$12*R87</f>
        <v>0</v>
      </c>
    </row>
  </sheetData>
  <mergeCells count="29">
    <mergeCell ref="BW1:CA1"/>
    <mergeCell ref="CB1:CF1"/>
    <mergeCell ref="Y1:AC1"/>
    <mergeCell ref="AD1:AH1"/>
    <mergeCell ref="AI1:AM1"/>
    <mergeCell ref="AN1:AR1"/>
    <mergeCell ref="AS1:AW1"/>
    <mergeCell ref="AX1:BB1"/>
    <mergeCell ref="B18:R18"/>
    <mergeCell ref="U18:AM18"/>
    <mergeCell ref="CG1:CK1"/>
    <mergeCell ref="Y2:Z2"/>
    <mergeCell ref="AD2:AE2"/>
    <mergeCell ref="AI2:AJ2"/>
    <mergeCell ref="AN2:AO2"/>
    <mergeCell ref="AS2:AT2"/>
    <mergeCell ref="AX2:AY2"/>
    <mergeCell ref="BC2:BD2"/>
    <mergeCell ref="BH2:BI2"/>
    <mergeCell ref="BM2:BN2"/>
    <mergeCell ref="BC1:BG1"/>
    <mergeCell ref="BH1:BL1"/>
    <mergeCell ref="BM1:BQ1"/>
    <mergeCell ref="BR1:BV1"/>
    <mergeCell ref="BR2:BS2"/>
    <mergeCell ref="BW2:BX2"/>
    <mergeCell ref="CB2:CC2"/>
    <mergeCell ref="CG2:CH2"/>
    <mergeCell ref="Y14:Z14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1"/>
  <sheetViews>
    <sheetView topLeftCell="A100" workbookViewId="0">
      <selection activeCell="M3" sqref="M3:M114"/>
    </sheetView>
  </sheetViews>
  <sheetFormatPr defaultRowHeight="13.8" x14ac:dyDescent="0.25"/>
  <cols>
    <col min="1" max="1" width="9.5546875" style="65" bestFit="1" customWidth="1"/>
    <col min="2" max="3" width="7.5546875" style="65" bestFit="1" customWidth="1"/>
    <col min="4" max="8" width="6.5546875" style="65" bestFit="1" customWidth="1"/>
    <col min="9" max="9" width="6.88671875" style="65" customWidth="1"/>
    <col min="10" max="21" width="6.5546875" style="65" bestFit="1" customWidth="1"/>
    <col min="22" max="25" width="7.44140625" style="65" bestFit="1" customWidth="1"/>
    <col min="26" max="26" width="8.5546875" style="65" bestFit="1" customWidth="1"/>
    <col min="27" max="27" width="7.44140625" style="65" bestFit="1" customWidth="1"/>
    <col min="28" max="28" width="8.5546875" style="65" bestFit="1" customWidth="1"/>
    <col min="29" max="31" width="7.44140625" style="65" bestFit="1" customWidth="1"/>
    <col min="32" max="32" width="5.21875" style="65" bestFit="1" customWidth="1"/>
    <col min="33" max="39" width="7.44140625" style="65" bestFit="1" customWidth="1"/>
    <col min="40" max="40" width="8.5546875" style="65" bestFit="1" customWidth="1"/>
    <col min="41" max="41" width="7.44140625" style="65" bestFit="1" customWidth="1"/>
    <col min="42" max="42" width="8.5546875" style="65" bestFit="1" customWidth="1"/>
    <col min="43" max="52" width="7.44140625" style="65" bestFit="1" customWidth="1"/>
    <col min="53" max="53" width="3" style="65" bestFit="1" customWidth="1"/>
    <col min="54" max="54" width="8.5546875" style="65" bestFit="1" customWidth="1"/>
    <col min="55" max="55" width="4.109375" style="65" bestFit="1" customWidth="1"/>
    <col min="56" max="56" width="8.5546875" style="65" bestFit="1" customWidth="1"/>
    <col min="57" max="57" width="5.33203125" style="65" bestFit="1" customWidth="1"/>
    <col min="58" max="61" width="4.109375" style="65" bestFit="1" customWidth="1"/>
    <col min="62" max="67" width="3" style="65" bestFit="1" customWidth="1"/>
    <col min="68" max="68" width="8.5546875" style="65" bestFit="1" customWidth="1"/>
    <col min="69" max="69" width="4.109375" style="65" bestFit="1" customWidth="1"/>
    <col min="70" max="70" width="8.5546875" style="65" bestFit="1" customWidth="1"/>
    <col min="71" max="71" width="5.33203125" style="65" bestFit="1" customWidth="1"/>
    <col min="72" max="75" width="4.109375" style="65" bestFit="1" customWidth="1"/>
    <col min="76" max="81" width="3" style="65" bestFit="1" customWidth="1"/>
    <col min="82" max="82" width="8.5546875" style="65" bestFit="1" customWidth="1"/>
    <col min="83" max="83" width="4.109375" style="65" bestFit="1" customWidth="1"/>
    <col min="84" max="84" width="8.5546875" style="65" bestFit="1" customWidth="1"/>
    <col min="85" max="85" width="5.33203125" style="65" bestFit="1" customWidth="1"/>
    <col min="86" max="89" width="4.109375" style="65" bestFit="1" customWidth="1"/>
    <col min="90" max="95" width="3" style="65" bestFit="1" customWidth="1"/>
    <col min="96" max="96" width="8.5546875" style="65" bestFit="1" customWidth="1"/>
    <col min="97" max="97" width="4.109375" style="65" bestFit="1" customWidth="1"/>
    <col min="98" max="98" width="8.5546875" style="65" bestFit="1" customWidth="1"/>
    <col min="99" max="16384" width="8.88671875" style="65"/>
  </cols>
  <sheetData>
    <row r="1" spans="1:86" x14ac:dyDescent="0.25">
      <c r="A1" s="133" t="s">
        <v>169</v>
      </c>
      <c r="B1" s="65" t="s">
        <v>23</v>
      </c>
      <c r="C1" s="76" t="s">
        <v>187</v>
      </c>
      <c r="D1" s="76" t="s">
        <v>188</v>
      </c>
      <c r="E1" s="76" t="s">
        <v>189</v>
      </c>
      <c r="F1" s="76" t="s">
        <v>190</v>
      </c>
      <c r="G1" s="76" t="s">
        <v>191</v>
      </c>
      <c r="H1" s="76" t="s">
        <v>192</v>
      </c>
      <c r="I1" s="76" t="s">
        <v>193</v>
      </c>
      <c r="J1" s="76" t="s">
        <v>194</v>
      </c>
      <c r="K1" s="76" t="s">
        <v>195</v>
      </c>
      <c r="L1" s="76" t="s">
        <v>196</v>
      </c>
      <c r="M1" s="76" t="s">
        <v>197</v>
      </c>
      <c r="N1" s="76" t="s">
        <v>198</v>
      </c>
      <c r="O1" s="76" t="s">
        <v>201</v>
      </c>
      <c r="P1" s="76" t="s">
        <v>202</v>
      </c>
      <c r="Q1" s="76" t="s">
        <v>203</v>
      </c>
      <c r="R1" s="76" t="s">
        <v>204</v>
      </c>
      <c r="S1" s="76" t="s">
        <v>205</v>
      </c>
      <c r="T1" s="76" t="s">
        <v>206</v>
      </c>
      <c r="U1" s="76" t="s">
        <v>207</v>
      </c>
      <c r="V1" s="76" t="s">
        <v>251</v>
      </c>
      <c r="W1" s="76"/>
      <c r="X1" s="76"/>
      <c r="Y1" s="76"/>
      <c r="Z1" s="76"/>
      <c r="AA1" s="132"/>
      <c r="AB1" s="132"/>
      <c r="AC1" s="132"/>
      <c r="AD1" s="132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132"/>
      <c r="AP1" s="132"/>
      <c r="AQ1" s="132"/>
      <c r="AR1" s="132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132"/>
      <c r="BD1" s="132"/>
      <c r="BE1" s="132"/>
      <c r="BF1" s="132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132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5"/>
    </row>
    <row r="2" spans="1:86" x14ac:dyDescent="0.25">
      <c r="A2" s="133" t="s">
        <v>1</v>
      </c>
      <c r="B2" s="26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75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75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75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26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5"/>
      <c r="CF2" s="26"/>
    </row>
    <row r="3" spans="1:86" x14ac:dyDescent="0.25">
      <c r="A3" s="133" t="s">
        <v>3</v>
      </c>
      <c r="B3" s="34"/>
      <c r="C3" s="132"/>
      <c r="D3" s="132">
        <f>ABS('C1'!D3-'C1'!$C3)</f>
        <v>0</v>
      </c>
      <c r="E3" s="132">
        <f>ABS('C1'!E3-'C1'!$C3)</f>
        <v>0.14605004914496555</v>
      </c>
      <c r="F3" s="132">
        <f>ABS('C1'!F3-'C1'!$C3)</f>
        <v>0.14605004914496555</v>
      </c>
      <c r="G3" s="132">
        <f>ABS('C1'!G3-'C1'!$C3)</f>
        <v>0.14605004914496555</v>
      </c>
      <c r="H3" s="132">
        <f>ABS('C1'!H3-'C1'!$C3)</f>
        <v>0.14605004914496555</v>
      </c>
      <c r="I3" s="132">
        <f>ABS('C1'!I3-'C1'!$C3)</f>
        <v>0.22889185630399744</v>
      </c>
      <c r="J3" s="132">
        <f>ABS('C1'!J3-'C1'!$C3)</f>
        <v>0.22889185630399744</v>
      </c>
      <c r="K3" s="132">
        <f>ABS('C1'!K3-'C1'!$C3)</f>
        <v>0.22889185630399744</v>
      </c>
      <c r="L3" s="132">
        <f>ABS('C1'!L3-'C1'!$C3)</f>
        <v>0.22889185630399744</v>
      </c>
      <c r="M3" s="132">
        <f>ABS('C1'!M3-'C1'!$C3)</f>
        <v>0.22889185630399744</v>
      </c>
      <c r="N3" s="132"/>
      <c r="O3" s="132"/>
      <c r="P3" s="132"/>
      <c r="Q3" s="132"/>
      <c r="R3" s="132"/>
      <c r="S3" s="132"/>
      <c r="T3" s="132"/>
      <c r="U3" s="132"/>
      <c r="V3" s="132">
        <f>SUM(D3:U3)</f>
        <v>1.7286594780998494</v>
      </c>
      <c r="W3" s="132"/>
      <c r="X3" s="132"/>
      <c r="Y3" s="132"/>
      <c r="Z3" s="132"/>
      <c r="AA3" s="132"/>
      <c r="AB3" s="75"/>
      <c r="AC3" s="132"/>
      <c r="AD3" s="75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75"/>
      <c r="AQ3" s="132"/>
      <c r="AR3" s="75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75"/>
      <c r="BE3" s="132"/>
      <c r="BF3" s="75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26"/>
      <c r="BT3" s="26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5"/>
      <c r="CF3" s="26"/>
      <c r="CH3" s="26"/>
    </row>
    <row r="4" spans="1:86" x14ac:dyDescent="0.25">
      <c r="A4" s="133" t="s">
        <v>4</v>
      </c>
      <c r="B4" s="34"/>
      <c r="C4" s="132"/>
      <c r="D4" s="132">
        <f>ABS('C1'!D4-'C1'!$C4)</f>
        <v>0</v>
      </c>
      <c r="E4" s="132">
        <f>ABS('C1'!E4-'C1'!$C4)</f>
        <v>0</v>
      </c>
      <c r="F4" s="132">
        <f>ABS('C1'!F4-'C1'!$C4)</f>
        <v>0</v>
      </c>
      <c r="G4" s="132">
        <f>ABS('C1'!G4-'C1'!$C4)</f>
        <v>0</v>
      </c>
      <c r="H4" s="132">
        <f>ABS('C1'!H4-'C1'!$C4)</f>
        <v>0</v>
      </c>
      <c r="I4" s="132">
        <f>ABS('C1'!I4-'C1'!$C4)</f>
        <v>0</v>
      </c>
      <c r="J4" s="132">
        <f>ABS('C1'!J4-'C1'!$C4)</f>
        <v>0.1360650719328407</v>
      </c>
      <c r="K4" s="132">
        <f>ABS('C1'!K4-'C1'!$C4)</f>
        <v>0.1360650719328407</v>
      </c>
      <c r="L4" s="132">
        <f>ABS('C1'!L4-'C1'!$C4)</f>
        <v>0.1360650719328407</v>
      </c>
      <c r="M4" s="132">
        <f>ABS('C1'!M4-'C1'!$C4)</f>
        <v>0.1360650719328407</v>
      </c>
      <c r="N4" s="132"/>
      <c r="O4" s="132"/>
      <c r="P4" s="75"/>
      <c r="Q4" s="132"/>
      <c r="R4" s="132"/>
      <c r="S4" s="132"/>
      <c r="T4" s="132"/>
      <c r="U4" s="132"/>
      <c r="V4" s="132">
        <f t="shared" ref="V4:V67" si="0">SUM(D4:U4)</f>
        <v>0.54426028773136281</v>
      </c>
      <c r="W4" s="132"/>
      <c r="X4" s="132"/>
      <c r="Y4" s="132"/>
      <c r="Z4" s="132"/>
      <c r="AA4" s="132"/>
      <c r="AB4" s="75"/>
      <c r="AC4" s="132"/>
      <c r="AD4" s="75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75"/>
      <c r="AQ4" s="132"/>
      <c r="AR4" s="75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75"/>
      <c r="BE4" s="132"/>
      <c r="BF4" s="75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26"/>
      <c r="BT4" s="26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5"/>
      <c r="CF4" s="26"/>
      <c r="CH4" s="26"/>
    </row>
    <row r="5" spans="1:86" x14ac:dyDescent="0.25">
      <c r="A5" s="133" t="s">
        <v>5</v>
      </c>
      <c r="B5" s="34"/>
      <c r="C5" s="132"/>
      <c r="D5" s="132">
        <f>ABS('C1'!D5-'C1'!$C5)</f>
        <v>0</v>
      </c>
      <c r="E5" s="132">
        <f>ABS('C1'!E5-'C1'!$C5)</f>
        <v>0</v>
      </c>
      <c r="F5" s="132">
        <f>ABS('C1'!F5-'C1'!$C5)</f>
        <v>0</v>
      </c>
      <c r="G5" s="132">
        <f>ABS('C1'!G5-'C1'!$C5)</f>
        <v>0</v>
      </c>
      <c r="H5" s="132">
        <f>ABS('C1'!H5-'C1'!$C5)</f>
        <v>0</v>
      </c>
      <c r="I5" s="132">
        <f>ABS('C1'!I5-'C1'!$C5)</f>
        <v>0</v>
      </c>
      <c r="J5" s="132">
        <f>ABS('C1'!J5-'C1'!$C5)</f>
        <v>0</v>
      </c>
      <c r="K5" s="132">
        <f>ABS('C1'!K5-'C1'!$C5)</f>
        <v>0</v>
      </c>
      <c r="L5" s="132">
        <f>ABS('C1'!L5-'C1'!$C5)</f>
        <v>0</v>
      </c>
      <c r="M5" s="132">
        <f>ABS('C1'!M5-'C1'!$C5)</f>
        <v>0</v>
      </c>
      <c r="N5" s="132"/>
      <c r="O5" s="132"/>
      <c r="P5" s="75"/>
      <c r="Q5" s="132"/>
      <c r="R5" s="132"/>
      <c r="S5" s="132"/>
      <c r="T5" s="132"/>
      <c r="U5" s="132"/>
      <c r="V5" s="132">
        <f t="shared" si="0"/>
        <v>0</v>
      </c>
      <c r="W5" s="132"/>
      <c r="X5" s="132"/>
      <c r="Y5" s="132"/>
      <c r="Z5" s="132"/>
      <c r="AA5" s="132"/>
      <c r="AB5" s="75"/>
      <c r="AC5" s="132"/>
      <c r="AD5" s="75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75"/>
      <c r="AQ5" s="132"/>
      <c r="AR5" s="75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75"/>
      <c r="BE5" s="132"/>
      <c r="BF5" s="75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26"/>
      <c r="BT5" s="26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5"/>
      <c r="CF5" s="26"/>
      <c r="CH5" s="26"/>
    </row>
    <row r="6" spans="1:86" x14ac:dyDescent="0.25">
      <c r="A6" s="133" t="s">
        <v>6</v>
      </c>
      <c r="B6" s="34"/>
      <c r="C6" s="132"/>
      <c r="D6" s="132">
        <f>ABS('C1'!D6-'C1'!$C6)</f>
        <v>0</v>
      </c>
      <c r="E6" s="132">
        <f>ABS('C1'!E6-'C1'!$C6)</f>
        <v>0</v>
      </c>
      <c r="F6" s="132">
        <f>ABS('C1'!F6-'C1'!$C6)</f>
        <v>0</v>
      </c>
      <c r="G6" s="132">
        <f>ABS('C1'!G6-'C1'!$C6)</f>
        <v>0</v>
      </c>
      <c r="H6" s="132">
        <f>ABS('C1'!H6-'C1'!$C6)</f>
        <v>0</v>
      </c>
      <c r="I6" s="132">
        <f>ABS('C1'!I6-'C1'!$C6)</f>
        <v>0</v>
      </c>
      <c r="J6" s="132">
        <f>ABS('C1'!J6-'C1'!$C6)</f>
        <v>0</v>
      </c>
      <c r="K6" s="132">
        <f>ABS('C1'!K6-'C1'!$C6)</f>
        <v>0</v>
      </c>
      <c r="L6" s="132">
        <f>ABS('C1'!L6-'C1'!$C6)</f>
        <v>0</v>
      </c>
      <c r="M6" s="132">
        <f>ABS('C1'!M6-'C1'!$C6)</f>
        <v>0</v>
      </c>
      <c r="N6" s="132"/>
      <c r="O6" s="132"/>
      <c r="P6" s="75"/>
      <c r="Q6" s="132"/>
      <c r="R6" s="132"/>
      <c r="S6" s="132"/>
      <c r="T6" s="132"/>
      <c r="U6" s="132"/>
      <c r="V6" s="132">
        <f t="shared" si="0"/>
        <v>0</v>
      </c>
      <c r="W6" s="132"/>
      <c r="X6" s="132"/>
      <c r="Y6" s="132"/>
      <c r="Z6" s="132"/>
      <c r="AA6" s="132"/>
      <c r="AB6" s="75"/>
      <c r="AC6" s="132"/>
      <c r="AD6" s="75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75"/>
      <c r="AQ6" s="132"/>
      <c r="AR6" s="75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75"/>
      <c r="BE6" s="132"/>
      <c r="BF6" s="75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26"/>
      <c r="BT6" s="26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5"/>
      <c r="CF6" s="26"/>
      <c r="CH6" s="26"/>
    </row>
    <row r="7" spans="1:86" x14ac:dyDescent="0.25">
      <c r="A7" s="133" t="s">
        <v>7</v>
      </c>
      <c r="B7" s="34"/>
      <c r="C7" s="132"/>
      <c r="D7" s="132">
        <f>ABS('C1'!D7-'C1'!$C7)</f>
        <v>0</v>
      </c>
      <c r="E7" s="132">
        <f>ABS('C1'!E7-'C1'!$C7)</f>
        <v>0</v>
      </c>
      <c r="F7" s="132">
        <f>ABS('C1'!F7-'C1'!$C7)</f>
        <v>0</v>
      </c>
      <c r="G7" s="132">
        <f>ABS('C1'!G7-'C1'!$C7)</f>
        <v>0</v>
      </c>
      <c r="H7" s="132">
        <f>ABS('C1'!H7-'C1'!$C7)</f>
        <v>0</v>
      </c>
      <c r="I7" s="132">
        <f>ABS('C1'!I7-'C1'!$C7)</f>
        <v>0</v>
      </c>
      <c r="J7" s="132">
        <f>ABS('C1'!J7-'C1'!$C7)</f>
        <v>0.19378943952550098</v>
      </c>
      <c r="K7" s="132">
        <f>ABS('C1'!K7-'C1'!$C7)</f>
        <v>0.19378943952550098</v>
      </c>
      <c r="L7" s="132">
        <f>ABS('C1'!L7-'C1'!$C7)</f>
        <v>0.19378943952550098</v>
      </c>
      <c r="M7" s="132">
        <f>ABS('C1'!M7-'C1'!$C7)</f>
        <v>0.19378943952550098</v>
      </c>
      <c r="N7" s="132"/>
      <c r="O7" s="132"/>
      <c r="P7" s="75"/>
      <c r="Q7" s="132"/>
      <c r="R7" s="132"/>
      <c r="S7" s="132"/>
      <c r="T7" s="132"/>
      <c r="U7" s="132"/>
      <c r="V7" s="132">
        <f t="shared" si="0"/>
        <v>0.77515775810200394</v>
      </c>
      <c r="W7" s="132"/>
      <c r="X7" s="132"/>
      <c r="Y7" s="132"/>
      <c r="Z7" s="132"/>
      <c r="AA7" s="132"/>
      <c r="AB7" s="75"/>
      <c r="AC7" s="132"/>
      <c r="AD7" s="75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75"/>
      <c r="AQ7" s="132"/>
      <c r="AR7" s="75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75"/>
      <c r="BE7" s="132"/>
      <c r="BF7" s="75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26"/>
      <c r="BT7" s="26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5"/>
      <c r="CF7" s="26"/>
      <c r="CH7" s="26"/>
    </row>
    <row r="8" spans="1:86" x14ac:dyDescent="0.25">
      <c r="A8" s="133" t="s">
        <v>8</v>
      </c>
      <c r="B8" s="34"/>
      <c r="C8" s="132"/>
      <c r="D8" s="132">
        <f>ABS('C1'!D8-'C1'!$C8)</f>
        <v>0</v>
      </c>
      <c r="E8" s="132">
        <f>ABS('C1'!E8-'C1'!$C8)</f>
        <v>0</v>
      </c>
      <c r="F8" s="132">
        <f>ABS('C1'!F8-'C1'!$C8)</f>
        <v>0</v>
      </c>
      <c r="G8" s="132">
        <f>ABS('C1'!G8-'C1'!$C8)</f>
        <v>0</v>
      </c>
      <c r="H8" s="132">
        <f>ABS('C1'!H8-'C1'!$C8)</f>
        <v>0</v>
      </c>
      <c r="I8" s="132">
        <f>ABS('C1'!I8-'C1'!$C8)</f>
        <v>0</v>
      </c>
      <c r="J8" s="132">
        <f>ABS('C1'!J8-'C1'!$C8)</f>
        <v>0</v>
      </c>
      <c r="K8" s="132">
        <f>ABS('C1'!K8-'C1'!$C8)</f>
        <v>0</v>
      </c>
      <c r="L8" s="132">
        <f>ABS('C1'!L8-'C1'!$C8)</f>
        <v>0</v>
      </c>
      <c r="M8" s="132">
        <f>ABS('C1'!M8-'C1'!$C8)</f>
        <v>0</v>
      </c>
      <c r="N8" s="132"/>
      <c r="O8" s="132"/>
      <c r="P8" s="75"/>
      <c r="Q8" s="132"/>
      <c r="R8" s="132"/>
      <c r="S8" s="132"/>
      <c r="T8" s="132"/>
      <c r="U8" s="132"/>
      <c r="V8" s="132">
        <f t="shared" si="0"/>
        <v>0</v>
      </c>
      <c r="W8" s="132"/>
      <c r="X8" s="132"/>
      <c r="Y8" s="132"/>
      <c r="Z8" s="132"/>
      <c r="AA8" s="132"/>
      <c r="AB8" s="75"/>
      <c r="AC8" s="132"/>
      <c r="AD8" s="75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75"/>
      <c r="AQ8" s="132"/>
      <c r="AR8" s="75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75"/>
      <c r="BE8" s="132"/>
      <c r="BF8" s="75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26"/>
      <c r="BT8" s="26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5"/>
      <c r="CF8" s="26"/>
      <c r="CH8" s="26"/>
    </row>
    <row r="9" spans="1:86" x14ac:dyDescent="0.25">
      <c r="A9" s="133" t="s">
        <v>9</v>
      </c>
      <c r="B9" s="34"/>
      <c r="C9" s="132"/>
      <c r="D9" s="132">
        <f>ABS('C1'!D9-'C1'!$C9)</f>
        <v>0</v>
      </c>
      <c r="E9" s="132">
        <f>ABS('C1'!E9-'C1'!$C9)</f>
        <v>0</v>
      </c>
      <c r="F9" s="132">
        <f>ABS('C1'!F9-'C1'!$C9)</f>
        <v>0</v>
      </c>
      <c r="G9" s="132">
        <f>ABS('C1'!G9-'C1'!$C9)</f>
        <v>0</v>
      </c>
      <c r="H9" s="132">
        <f>ABS('C1'!H9-'C1'!$C9)</f>
        <v>0</v>
      </c>
      <c r="I9" s="132">
        <f>ABS('C1'!I9-'C1'!$C9)</f>
        <v>0</v>
      </c>
      <c r="J9" s="132">
        <f>ABS('C1'!J9-'C1'!$C9)</f>
        <v>0</v>
      </c>
      <c r="K9" s="132">
        <f>ABS('C1'!K9-'C1'!$C9)</f>
        <v>0</v>
      </c>
      <c r="L9" s="132">
        <f>ABS('C1'!L9-'C1'!$C9)</f>
        <v>0</v>
      </c>
      <c r="M9" s="132">
        <f>ABS('C1'!M9-'C1'!$C9)</f>
        <v>0</v>
      </c>
      <c r="N9" s="132"/>
      <c r="O9" s="132"/>
      <c r="P9" s="75"/>
      <c r="Q9" s="132"/>
      <c r="R9" s="132"/>
      <c r="S9" s="132"/>
      <c r="T9" s="132"/>
      <c r="U9" s="132"/>
      <c r="V9" s="132">
        <f t="shared" si="0"/>
        <v>0</v>
      </c>
      <c r="W9" s="132"/>
      <c r="X9" s="132"/>
      <c r="Y9" s="132"/>
      <c r="Z9" s="132"/>
      <c r="AA9" s="132"/>
      <c r="AB9" s="75"/>
      <c r="AC9" s="132"/>
      <c r="AD9" s="75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75"/>
      <c r="AQ9" s="132"/>
      <c r="AR9" s="75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75"/>
      <c r="BE9" s="132"/>
      <c r="BF9" s="75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26"/>
      <c r="BT9" s="26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5"/>
      <c r="CF9" s="26"/>
      <c r="CH9" s="26"/>
    </row>
    <row r="10" spans="1:86" x14ac:dyDescent="0.25">
      <c r="A10" s="133" t="s">
        <v>10</v>
      </c>
      <c r="B10" s="34"/>
      <c r="C10" s="132"/>
      <c r="D10" s="132">
        <f>ABS('C1'!D10-'C1'!$C10)</f>
        <v>0</v>
      </c>
      <c r="E10" s="132">
        <f>ABS('C1'!E10-'C1'!$C10)</f>
        <v>0</v>
      </c>
      <c r="F10" s="132">
        <f>ABS('C1'!F10-'C1'!$C10)</f>
        <v>0</v>
      </c>
      <c r="G10" s="132">
        <f>ABS('C1'!G10-'C1'!$C10)</f>
        <v>0</v>
      </c>
      <c r="H10" s="132">
        <f>ABS('C1'!H10-'C1'!$C10)</f>
        <v>0</v>
      </c>
      <c r="I10" s="132">
        <f>ABS('C1'!I10-'C1'!$C10)</f>
        <v>0</v>
      </c>
      <c r="J10" s="132">
        <f>ABS('C1'!J10-'C1'!$C10)</f>
        <v>0</v>
      </c>
      <c r="K10" s="132">
        <f>ABS('C1'!K10-'C1'!$C10)</f>
        <v>0</v>
      </c>
      <c r="L10" s="132">
        <f>ABS('C1'!L10-'C1'!$C10)</f>
        <v>0</v>
      </c>
      <c r="M10" s="132">
        <f>ABS('C1'!M10-'C1'!$C10)</f>
        <v>0</v>
      </c>
      <c r="N10" s="132"/>
      <c r="O10" s="132"/>
      <c r="P10" s="75"/>
      <c r="Q10" s="132"/>
      <c r="R10" s="132"/>
      <c r="S10" s="132"/>
      <c r="T10" s="132"/>
      <c r="U10" s="132"/>
      <c r="V10" s="132">
        <f t="shared" si="0"/>
        <v>0</v>
      </c>
      <c r="W10" s="132"/>
      <c r="X10" s="132"/>
      <c r="Y10" s="132"/>
      <c r="Z10" s="132"/>
      <c r="AA10" s="132"/>
      <c r="AB10" s="75"/>
      <c r="AC10" s="132"/>
      <c r="AD10" s="75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75"/>
      <c r="AQ10" s="132"/>
      <c r="AR10" s="75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75"/>
      <c r="BE10" s="132"/>
      <c r="BF10" s="75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132"/>
      <c r="BR10" s="26"/>
      <c r="BT10" s="26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5"/>
      <c r="CF10" s="26"/>
      <c r="CH10" s="26"/>
    </row>
    <row r="11" spans="1:86" x14ac:dyDescent="0.25">
      <c r="A11" s="133" t="s">
        <v>11</v>
      </c>
      <c r="B11" s="34"/>
      <c r="C11" s="132"/>
      <c r="D11" s="132">
        <f>ABS('C1'!D11-'C1'!$C11)</f>
        <v>0</v>
      </c>
      <c r="E11" s="132">
        <f>ABS('C1'!E11-'C1'!$C11)</f>
        <v>0</v>
      </c>
      <c r="F11" s="132">
        <f>ABS('C1'!F11-'C1'!$C11)</f>
        <v>0</v>
      </c>
      <c r="G11" s="132">
        <f>ABS('C1'!G11-'C1'!$C11)</f>
        <v>0</v>
      </c>
      <c r="H11" s="132">
        <f>ABS('C1'!H11-'C1'!$C11)</f>
        <v>0</v>
      </c>
      <c r="I11" s="132">
        <f>ABS('C1'!I11-'C1'!$C11)</f>
        <v>0</v>
      </c>
      <c r="J11" s="132">
        <f>ABS('C1'!J11-'C1'!$C11)</f>
        <v>0</v>
      </c>
      <c r="K11" s="132">
        <f>ABS('C1'!K11-'C1'!$C11)</f>
        <v>0</v>
      </c>
      <c r="L11" s="132">
        <f>ABS('C1'!L11-'C1'!$C11)</f>
        <v>0</v>
      </c>
      <c r="M11" s="132">
        <f>ABS('C1'!M11-'C1'!$C11)</f>
        <v>0</v>
      </c>
      <c r="N11" s="132"/>
      <c r="O11" s="132"/>
      <c r="P11" s="75"/>
      <c r="Q11" s="132"/>
      <c r="R11" s="132"/>
      <c r="S11" s="132"/>
      <c r="T11" s="132"/>
      <c r="U11" s="132"/>
      <c r="V11" s="132">
        <f t="shared" si="0"/>
        <v>0</v>
      </c>
      <c r="W11" s="132"/>
      <c r="X11" s="132"/>
      <c r="Y11" s="132"/>
      <c r="Z11" s="132"/>
      <c r="AA11" s="132"/>
      <c r="AB11" s="75"/>
      <c r="AC11" s="132"/>
      <c r="AD11" s="75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75"/>
      <c r="AQ11" s="132"/>
      <c r="AR11" s="75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75"/>
      <c r="BE11" s="132"/>
      <c r="BF11" s="75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26"/>
      <c r="BT11" s="26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5"/>
      <c r="CF11" s="26"/>
      <c r="CH11" s="26"/>
    </row>
    <row r="12" spans="1:86" x14ac:dyDescent="0.25">
      <c r="A12" s="133" t="s">
        <v>12</v>
      </c>
      <c r="B12" s="34"/>
      <c r="C12" s="132"/>
      <c r="D12" s="132">
        <f>ABS('C1'!D12-'C1'!$C12)</f>
        <v>0</v>
      </c>
      <c r="E12" s="132">
        <f>ABS('C1'!E12-'C1'!$C12)</f>
        <v>0</v>
      </c>
      <c r="F12" s="132">
        <f>ABS('C1'!F12-'C1'!$C12)</f>
        <v>0</v>
      </c>
      <c r="G12" s="132">
        <f>ABS('C1'!G12-'C1'!$C12)</f>
        <v>0</v>
      </c>
      <c r="H12" s="132">
        <f>ABS('C1'!H12-'C1'!$C12)</f>
        <v>0</v>
      </c>
      <c r="I12" s="132">
        <f>ABS('C1'!I12-'C1'!$C12)</f>
        <v>0</v>
      </c>
      <c r="J12" s="132">
        <f>ABS('C1'!J12-'C1'!$C12)</f>
        <v>0</v>
      </c>
      <c r="K12" s="132">
        <f>ABS('C1'!K12-'C1'!$C12)</f>
        <v>0</v>
      </c>
      <c r="L12" s="132">
        <f>ABS('C1'!L12-'C1'!$C12)</f>
        <v>0</v>
      </c>
      <c r="M12" s="132">
        <f>ABS('C1'!M12-'C1'!$C12)</f>
        <v>0</v>
      </c>
      <c r="N12" s="132"/>
      <c r="O12" s="132"/>
      <c r="P12" s="75"/>
      <c r="Q12" s="132"/>
      <c r="R12" s="132"/>
      <c r="S12" s="132"/>
      <c r="T12" s="132"/>
      <c r="U12" s="132"/>
      <c r="V12" s="132">
        <f t="shared" si="0"/>
        <v>0</v>
      </c>
      <c r="W12" s="132"/>
      <c r="X12" s="132"/>
      <c r="Y12" s="132"/>
      <c r="Z12" s="132"/>
      <c r="AA12" s="132"/>
      <c r="AB12" s="75"/>
      <c r="AC12" s="132"/>
      <c r="AD12" s="75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75"/>
      <c r="AQ12" s="132"/>
      <c r="AR12" s="75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75"/>
      <c r="BE12" s="132"/>
      <c r="BF12" s="75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26"/>
      <c r="BT12" s="26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5"/>
      <c r="CF12" s="26"/>
      <c r="CH12" s="26"/>
    </row>
    <row r="13" spans="1:86" x14ac:dyDescent="0.25">
      <c r="A13" s="133" t="s">
        <v>13</v>
      </c>
      <c r="B13" s="134"/>
      <c r="C13" s="132"/>
      <c r="D13" s="132">
        <f>ABS('C1'!D13-'C1'!$C13)</f>
        <v>0</v>
      </c>
      <c r="E13" s="132">
        <f>ABS('C1'!E13-'C1'!$C13)</f>
        <v>0</v>
      </c>
      <c r="F13" s="132">
        <f>ABS('C1'!F13-'C1'!$C13)</f>
        <v>0</v>
      </c>
      <c r="G13" s="132">
        <f>ABS('C1'!G13-'C1'!$C13)</f>
        <v>0</v>
      </c>
      <c r="H13" s="132">
        <f>ABS('C1'!H13-'C1'!$C13)</f>
        <v>6.1634816599518943E-2</v>
      </c>
      <c r="I13" s="132">
        <f>ABS('C1'!I13-'C1'!$C13)</f>
        <v>6.1634816599518943E-2</v>
      </c>
      <c r="J13" s="132">
        <f>ABS('C1'!J13-'C1'!$C13)</f>
        <v>6.1634816599518943E-2</v>
      </c>
      <c r="K13" s="132">
        <f>ABS('C1'!K13-'C1'!$C13)</f>
        <v>6.1634816599518943E-2</v>
      </c>
      <c r="L13" s="132">
        <f>ABS('C1'!L13-'C1'!$C13)</f>
        <v>6.1634816599518943E-2</v>
      </c>
      <c r="M13" s="132">
        <f>ABS('C1'!M13-'C1'!$C13)</f>
        <v>6.1634816599518943E-2</v>
      </c>
      <c r="N13" s="132"/>
      <c r="O13" s="132"/>
      <c r="P13" s="75"/>
      <c r="Q13" s="132"/>
      <c r="R13" s="132"/>
      <c r="S13" s="132"/>
      <c r="T13" s="132"/>
      <c r="U13" s="132"/>
      <c r="V13" s="132">
        <f t="shared" si="0"/>
        <v>0.36980889959711372</v>
      </c>
      <c r="W13" s="132"/>
      <c r="X13" s="132"/>
      <c r="Y13" s="132"/>
      <c r="Z13" s="132"/>
      <c r="AA13" s="132"/>
      <c r="AB13" s="75"/>
      <c r="AC13" s="132"/>
      <c r="AD13" s="75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75"/>
      <c r="AQ13" s="132"/>
      <c r="AR13" s="75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75"/>
      <c r="BE13" s="132"/>
      <c r="BF13" s="75"/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32"/>
      <c r="BR13" s="26"/>
      <c r="BT13" s="26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5"/>
      <c r="CF13" s="26"/>
      <c r="CH13" s="26"/>
    </row>
    <row r="14" spans="1:86" x14ac:dyDescent="0.25">
      <c r="A14" s="133" t="s">
        <v>14</v>
      </c>
      <c r="B14" s="34"/>
      <c r="C14" s="132"/>
      <c r="D14" s="132">
        <f>ABS('C1'!D14-'C1'!$C14)</f>
        <v>0</v>
      </c>
      <c r="E14" s="132">
        <f>ABS('C1'!E14-'C1'!$C14)</f>
        <v>0</v>
      </c>
      <c r="F14" s="132">
        <f>ABS('C1'!F14-'C1'!$C14)</f>
        <v>0.1577285698742068</v>
      </c>
      <c r="G14" s="132">
        <f>ABS('C1'!G14-'C1'!$C14)</f>
        <v>0.1577285698742068</v>
      </c>
      <c r="H14" s="132">
        <f>ABS('C1'!H14-'C1'!$C14)</f>
        <v>0.1577285698742068</v>
      </c>
      <c r="I14" s="132">
        <f>ABS('C1'!I14-'C1'!$C14)</f>
        <v>0.1577285698742068</v>
      </c>
      <c r="J14" s="132">
        <f>ABS('C1'!J14-'C1'!$C14)</f>
        <v>0.25849919372914826</v>
      </c>
      <c r="K14" s="132">
        <f>ABS('C1'!K14-'C1'!$C14)</f>
        <v>0.25849919372914826</v>
      </c>
      <c r="L14" s="132">
        <f>ABS('C1'!L14-'C1'!$C14)</f>
        <v>0.25849919372914826</v>
      </c>
      <c r="M14" s="132">
        <f>ABS('C1'!M14-'C1'!$C14)</f>
        <v>0.25849919372914826</v>
      </c>
      <c r="N14" s="132"/>
      <c r="O14" s="132"/>
      <c r="P14" s="75"/>
      <c r="Q14" s="132"/>
      <c r="R14" s="132"/>
      <c r="S14" s="132"/>
      <c r="T14" s="132"/>
      <c r="U14" s="132"/>
      <c r="V14" s="132">
        <f>SUM(D14:U14)</f>
        <v>1.6649110544134205</v>
      </c>
      <c r="W14" s="132"/>
      <c r="X14" s="132"/>
      <c r="Y14" s="132"/>
      <c r="Z14" s="132"/>
      <c r="AA14" s="132"/>
      <c r="AB14" s="75"/>
      <c r="AC14" s="132"/>
      <c r="AD14" s="75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75"/>
      <c r="AQ14" s="132"/>
      <c r="AR14" s="75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75"/>
      <c r="BE14" s="132"/>
      <c r="BF14" s="75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26"/>
      <c r="BT14" s="26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5"/>
      <c r="CF14" s="26"/>
      <c r="CH14" s="26"/>
    </row>
    <row r="15" spans="1:86" x14ac:dyDescent="0.25">
      <c r="A15" s="133" t="s">
        <v>15</v>
      </c>
      <c r="B15" s="34"/>
      <c r="C15" s="132"/>
      <c r="D15" s="132">
        <f>ABS('C1'!D15-'C1'!$C15)</f>
        <v>0</v>
      </c>
      <c r="E15" s="132">
        <f>ABS('C1'!E15-'C1'!$C15)</f>
        <v>0</v>
      </c>
      <c r="F15" s="132">
        <f>ABS('C1'!F15-'C1'!$C15)</f>
        <v>0</v>
      </c>
      <c r="G15" s="132">
        <f>ABS('C1'!G15-'C1'!$C15)</f>
        <v>0</v>
      </c>
      <c r="H15" s="132">
        <f>ABS('C1'!H15-'C1'!$C15)</f>
        <v>0</v>
      </c>
      <c r="I15" s="132">
        <f>ABS('C1'!I15-'C1'!$C15)</f>
        <v>0</v>
      </c>
      <c r="J15" s="132">
        <f>ABS('C1'!J15-'C1'!$C15)</f>
        <v>0</v>
      </c>
      <c r="K15" s="132">
        <f>ABS('C1'!K15-'C1'!$C15)</f>
        <v>0</v>
      </c>
      <c r="L15" s="132">
        <f>ABS('C1'!L15-'C1'!$C15)</f>
        <v>0</v>
      </c>
      <c r="M15" s="132">
        <f>ABS('C1'!M15-'C1'!$C15)</f>
        <v>0</v>
      </c>
      <c r="N15" s="132"/>
      <c r="O15" s="132"/>
      <c r="P15" s="75"/>
      <c r="Q15" s="132"/>
      <c r="R15" s="132"/>
      <c r="S15" s="132"/>
      <c r="T15" s="132"/>
      <c r="U15" s="132"/>
      <c r="V15" s="132">
        <f t="shared" si="0"/>
        <v>0</v>
      </c>
      <c r="W15" s="132"/>
      <c r="X15" s="132"/>
      <c r="Y15" s="132"/>
      <c r="Z15" s="132"/>
      <c r="AA15" s="132"/>
      <c r="AB15" s="75"/>
      <c r="AC15" s="132"/>
      <c r="AD15" s="75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75"/>
      <c r="AQ15" s="132"/>
      <c r="AR15" s="75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75"/>
      <c r="BE15" s="132"/>
      <c r="BF15" s="75"/>
      <c r="BG15" s="132"/>
      <c r="BH15" s="132"/>
      <c r="BI15" s="132"/>
      <c r="BJ15" s="132"/>
      <c r="BK15" s="132"/>
      <c r="BL15" s="132"/>
      <c r="BM15" s="132"/>
      <c r="BN15" s="132"/>
      <c r="BO15" s="132"/>
      <c r="BP15" s="132"/>
      <c r="BQ15" s="132"/>
      <c r="BR15" s="26"/>
      <c r="BT15" s="26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5"/>
      <c r="CF15" s="26"/>
      <c r="CH15" s="26"/>
    </row>
    <row r="16" spans="1:86" x14ac:dyDescent="0.25">
      <c r="A16" s="133" t="s">
        <v>16</v>
      </c>
      <c r="B16" s="34"/>
      <c r="C16" s="132"/>
      <c r="D16" s="132">
        <f>ABS('C1'!D16-'C1'!$C16)</f>
        <v>0</v>
      </c>
      <c r="E16" s="132">
        <f>ABS('C1'!E16-'C1'!$C16)</f>
        <v>0</v>
      </c>
      <c r="F16" s="132">
        <f>ABS('C1'!F16-'C1'!$C16)</f>
        <v>0</v>
      </c>
      <c r="G16" s="132">
        <f>ABS('C1'!G16-'C1'!$C16)</f>
        <v>0</v>
      </c>
      <c r="H16" s="132">
        <f>ABS('C1'!H16-'C1'!$C16)</f>
        <v>0</v>
      </c>
      <c r="I16" s="132">
        <f>ABS('C1'!I16-'C1'!$C16)</f>
        <v>0</v>
      </c>
      <c r="J16" s="132">
        <f>ABS('C1'!J16-'C1'!$C16)</f>
        <v>0</v>
      </c>
      <c r="K16" s="132">
        <f>ABS('C1'!K16-'C1'!$C16)</f>
        <v>0</v>
      </c>
      <c r="L16" s="132">
        <f>ABS('C1'!L16-'C1'!$C16)</f>
        <v>0</v>
      </c>
      <c r="M16" s="132">
        <f>ABS('C1'!M16-'C1'!$C16)</f>
        <v>0</v>
      </c>
      <c r="N16" s="132"/>
      <c r="O16" s="132"/>
      <c r="P16" s="75"/>
      <c r="Q16" s="132"/>
      <c r="R16" s="132"/>
      <c r="S16" s="132"/>
      <c r="T16" s="132"/>
      <c r="U16" s="132"/>
      <c r="V16" s="132">
        <f t="shared" si="0"/>
        <v>0</v>
      </c>
      <c r="W16" s="132"/>
      <c r="X16" s="132"/>
      <c r="Y16" s="132"/>
      <c r="Z16" s="132"/>
      <c r="AA16" s="132"/>
      <c r="AB16" s="75"/>
      <c r="AC16" s="132"/>
      <c r="AD16" s="75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75"/>
      <c r="AQ16" s="132"/>
      <c r="AR16" s="75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75"/>
      <c r="BE16" s="132"/>
      <c r="BF16" s="75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26"/>
      <c r="BT16" s="26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5"/>
      <c r="CF16" s="26"/>
      <c r="CH16" s="26"/>
    </row>
    <row r="17" spans="1:98" x14ac:dyDescent="0.25">
      <c r="A17" s="133" t="s">
        <v>17</v>
      </c>
      <c r="B17" s="34"/>
      <c r="C17" s="132"/>
      <c r="D17" s="132">
        <f>ABS('C1'!D17-'C1'!$C17)</f>
        <v>0</v>
      </c>
      <c r="E17" s="132">
        <f>ABS('C1'!E17-'C1'!$C17)</f>
        <v>0</v>
      </c>
      <c r="F17" s="132">
        <f>ABS('C1'!F17-'C1'!$C17)</f>
        <v>0.21670227717705148</v>
      </c>
      <c r="G17" s="132">
        <f>ABS('C1'!G17-'C1'!$C17)</f>
        <v>0.21670227717705148</v>
      </c>
      <c r="H17" s="132">
        <f>ABS('C1'!H17-'C1'!$C17)</f>
        <v>0.21670227717705148</v>
      </c>
      <c r="I17" s="132">
        <f>ABS('C1'!I17-'C1'!$C17)</f>
        <v>0.21670227717705148</v>
      </c>
      <c r="J17" s="132">
        <f>ABS('C1'!J17-'C1'!$C17)</f>
        <v>0.21670227717705148</v>
      </c>
      <c r="K17" s="132">
        <f>ABS('C1'!K17-'C1'!$C17)</f>
        <v>0.21670227717705148</v>
      </c>
      <c r="L17" s="132">
        <f>ABS('C1'!L17-'C1'!$C17)</f>
        <v>0.21670227717705148</v>
      </c>
      <c r="M17" s="132">
        <f>ABS('C1'!M17-'C1'!$C17)</f>
        <v>0.21670227717705148</v>
      </c>
      <c r="N17" s="132"/>
      <c r="O17" s="132"/>
      <c r="P17" s="75"/>
      <c r="Q17" s="132"/>
      <c r="R17" s="132"/>
      <c r="S17" s="132"/>
      <c r="T17" s="132"/>
      <c r="U17" s="132"/>
      <c r="V17" s="132">
        <f t="shared" si="0"/>
        <v>1.7336182174164119</v>
      </c>
      <c r="W17" s="132"/>
      <c r="X17" s="132"/>
      <c r="Y17" s="132"/>
      <c r="Z17" s="132"/>
      <c r="AA17" s="132"/>
      <c r="AB17" s="75"/>
      <c r="AC17" s="132"/>
      <c r="AD17" s="75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75"/>
      <c r="AQ17" s="132"/>
      <c r="AR17" s="75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75"/>
      <c r="BE17" s="132"/>
      <c r="BF17" s="75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26"/>
      <c r="BT17" s="26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5"/>
      <c r="CF17" s="26"/>
      <c r="CH17" s="26"/>
    </row>
    <row r="18" spans="1:98" x14ac:dyDescent="0.25">
      <c r="A18" s="133" t="s">
        <v>18</v>
      </c>
      <c r="B18" s="34"/>
      <c r="C18" s="132"/>
      <c r="D18" s="132">
        <f>ABS('C1'!D18-'C1'!$C18)</f>
        <v>0</v>
      </c>
      <c r="E18" s="132">
        <f>ABS('C1'!E18-'C1'!$C18)</f>
        <v>0</v>
      </c>
      <c r="F18" s="132">
        <f>ABS('C1'!F18-'C1'!$C18)</f>
        <v>0</v>
      </c>
      <c r="G18" s="132">
        <f>ABS('C1'!G18-'C1'!$C18)</f>
        <v>0</v>
      </c>
      <c r="H18" s="132">
        <f>ABS('C1'!H18-'C1'!$C18)</f>
        <v>0</v>
      </c>
      <c r="I18" s="132">
        <f>ABS('C1'!I18-'C1'!$C18)</f>
        <v>0</v>
      </c>
      <c r="J18" s="132">
        <f>ABS('C1'!J18-'C1'!$C18)</f>
        <v>0</v>
      </c>
      <c r="K18" s="132">
        <f>ABS('C1'!K18-'C1'!$C18)</f>
        <v>0</v>
      </c>
      <c r="L18" s="132">
        <f>ABS('C1'!L18-'C1'!$C18)</f>
        <v>0</v>
      </c>
      <c r="M18" s="132">
        <f>ABS('C1'!M18-'C1'!$C18)</f>
        <v>0</v>
      </c>
      <c r="N18" s="132"/>
      <c r="O18" s="132"/>
      <c r="P18" s="75"/>
      <c r="Q18" s="132"/>
      <c r="R18" s="132"/>
      <c r="S18" s="132"/>
      <c r="T18" s="132"/>
      <c r="U18" s="132"/>
      <c r="V18" s="132">
        <f t="shared" si="0"/>
        <v>0</v>
      </c>
      <c r="W18" s="132"/>
      <c r="X18" s="132"/>
      <c r="Y18" s="132"/>
      <c r="Z18" s="132"/>
      <c r="AA18" s="132"/>
      <c r="AB18" s="75"/>
      <c r="AC18" s="132"/>
      <c r="AD18" s="75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75"/>
      <c r="AQ18" s="132"/>
      <c r="AR18" s="75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75"/>
      <c r="BE18" s="132"/>
      <c r="BF18" s="75"/>
      <c r="BG18" s="132"/>
      <c r="BH18" s="132"/>
      <c r="BI18" s="132"/>
      <c r="BJ18" s="132"/>
      <c r="BK18" s="132"/>
      <c r="BL18" s="132"/>
      <c r="BM18" s="132"/>
      <c r="BN18" s="132"/>
      <c r="BO18" s="132"/>
      <c r="BP18" s="132"/>
      <c r="BQ18" s="132"/>
      <c r="BR18" s="26"/>
      <c r="BT18" s="26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5"/>
      <c r="CF18" s="26"/>
      <c r="CH18" s="26"/>
    </row>
    <row r="19" spans="1:98" x14ac:dyDescent="0.25">
      <c r="A19" s="133" t="s">
        <v>19</v>
      </c>
      <c r="B19" s="34"/>
      <c r="C19" s="132"/>
      <c r="D19" s="132">
        <f>ABS('C1'!D19-'C1'!$C19)</f>
        <v>0</v>
      </c>
      <c r="E19" s="132">
        <f>ABS('C1'!E19-'C1'!$C19)</f>
        <v>0</v>
      </c>
      <c r="F19" s="132">
        <f>ABS('C1'!F19-'C1'!$C19)</f>
        <v>9.9950912865968911E-2</v>
      </c>
      <c r="G19" s="132">
        <f>ABS('C1'!G19-'C1'!$C19)</f>
        <v>9.9950912865968911E-2</v>
      </c>
      <c r="H19" s="132">
        <f>ABS('C1'!H19-'C1'!$C19)</f>
        <v>9.9950912865968911E-2</v>
      </c>
      <c r="I19" s="132">
        <f>ABS('C1'!I19-'C1'!$C19)</f>
        <v>9.9950912865968911E-2</v>
      </c>
      <c r="J19" s="132">
        <f>ABS('C1'!J19-'C1'!$C19)</f>
        <v>9.9950912865968911E-2</v>
      </c>
      <c r="K19" s="132">
        <f>ABS('C1'!K19-'C1'!$C19)</f>
        <v>9.9950912865968911E-2</v>
      </c>
      <c r="L19" s="132">
        <f>ABS('C1'!L19-'C1'!$C19)</f>
        <v>9.9950912865968911E-2</v>
      </c>
      <c r="M19" s="132">
        <f>ABS('C1'!M19-'C1'!$C19)</f>
        <v>9.9950912865968911E-2</v>
      </c>
      <c r="N19" s="132"/>
      <c r="O19" s="132"/>
      <c r="P19" s="75"/>
      <c r="Q19" s="132"/>
      <c r="R19" s="132"/>
      <c r="S19" s="132"/>
      <c r="T19" s="132"/>
      <c r="U19" s="132"/>
      <c r="V19" s="132">
        <f t="shared" si="0"/>
        <v>0.79960730292775128</v>
      </c>
      <c r="W19" s="132"/>
      <c r="X19" s="132"/>
      <c r="Y19" s="132"/>
      <c r="Z19" s="132"/>
      <c r="AA19" s="132"/>
      <c r="AB19" s="75"/>
      <c r="AC19" s="132"/>
      <c r="AD19" s="75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75"/>
      <c r="AQ19" s="132"/>
      <c r="AR19" s="75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75"/>
      <c r="BE19" s="132"/>
      <c r="BF19" s="75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26"/>
      <c r="BT19" s="26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5"/>
      <c r="CF19" s="26"/>
      <c r="CH19" s="26"/>
    </row>
    <row r="20" spans="1:98" x14ac:dyDescent="0.25">
      <c r="A20" s="133" t="s">
        <v>20</v>
      </c>
      <c r="B20" s="34"/>
      <c r="C20" s="132"/>
      <c r="D20" s="132">
        <f>ABS('C1'!D20-'C1'!$C20)</f>
        <v>0</v>
      </c>
      <c r="E20" s="132">
        <f>ABS('C1'!E20-'C1'!$C20)</f>
        <v>0</v>
      </c>
      <c r="F20" s="132">
        <f>ABS('C1'!F20-'C1'!$C20)</f>
        <v>0</v>
      </c>
      <c r="G20" s="132">
        <f>ABS('C1'!G20-'C1'!$C20)</f>
        <v>0</v>
      </c>
      <c r="H20" s="132">
        <f>ABS('C1'!H20-'C1'!$C20)</f>
        <v>8.732999153763929E-2</v>
      </c>
      <c r="I20" s="132">
        <f>ABS('C1'!I20-'C1'!$C20)</f>
        <v>8.732999153763929E-2</v>
      </c>
      <c r="J20" s="132">
        <f>ABS('C1'!J20-'C1'!$C20)</f>
        <v>8.732999153763929E-2</v>
      </c>
      <c r="K20" s="132">
        <f>ABS('C1'!K20-'C1'!$C20)</f>
        <v>8.732999153763929E-2</v>
      </c>
      <c r="L20" s="132">
        <f>ABS('C1'!L20-'C1'!$C20)</f>
        <v>8.732999153763929E-2</v>
      </c>
      <c r="M20" s="132">
        <f>ABS('C1'!M20-'C1'!$C20)</f>
        <v>8.732999153763929E-2</v>
      </c>
      <c r="N20" s="132"/>
      <c r="O20" s="132"/>
      <c r="P20" s="75"/>
      <c r="Q20" s="132"/>
      <c r="R20" s="132"/>
      <c r="S20" s="132"/>
      <c r="T20" s="132"/>
      <c r="U20" s="132"/>
      <c r="V20" s="132">
        <f t="shared" si="0"/>
        <v>0.52397994922583579</v>
      </c>
      <c r="W20" s="132"/>
      <c r="X20" s="132"/>
      <c r="Y20" s="132"/>
      <c r="Z20" s="132"/>
      <c r="AA20" s="132"/>
      <c r="AB20" s="75"/>
      <c r="AC20" s="132"/>
      <c r="AD20" s="75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75"/>
      <c r="AQ20" s="132"/>
      <c r="AR20" s="75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75"/>
      <c r="BE20" s="132"/>
      <c r="BF20" s="75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26"/>
      <c r="BT20" s="26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5"/>
      <c r="CF20" s="26"/>
      <c r="CH20" s="26"/>
    </row>
    <row r="21" spans="1:98" x14ac:dyDescent="0.25">
      <c r="A21" s="133" t="s">
        <v>21</v>
      </c>
      <c r="B21" s="34"/>
      <c r="C21" s="132"/>
      <c r="D21" s="132">
        <f>ABS('C1'!D21-'C1'!$C21)</f>
        <v>0</v>
      </c>
      <c r="E21" s="132">
        <f>ABS('C1'!E21-'C1'!$C21)</f>
        <v>0</v>
      </c>
      <c r="F21" s="132">
        <f>ABS('C1'!F21-'C1'!$C21)</f>
        <v>0</v>
      </c>
      <c r="G21" s="132">
        <f>ABS('C1'!G21-'C1'!$C21)</f>
        <v>0</v>
      </c>
      <c r="H21" s="132">
        <f>ABS('C1'!H21-'C1'!$C21)</f>
        <v>0</v>
      </c>
      <c r="I21" s="132">
        <f>ABS('C1'!I21-'C1'!$C21)</f>
        <v>0</v>
      </c>
      <c r="J21" s="132">
        <f>ABS('C1'!J21-'C1'!$C21)</f>
        <v>0</v>
      </c>
      <c r="K21" s="132">
        <f>ABS('C1'!K21-'C1'!$C21)</f>
        <v>0</v>
      </c>
      <c r="L21" s="132">
        <f>ABS('C1'!L21-'C1'!$C21)</f>
        <v>0</v>
      </c>
      <c r="M21" s="132">
        <f>ABS('C1'!M21-'C1'!$C21)</f>
        <v>0</v>
      </c>
      <c r="N21" s="132"/>
      <c r="O21" s="132"/>
      <c r="P21" s="75"/>
      <c r="Q21" s="132"/>
      <c r="R21" s="132"/>
      <c r="S21" s="132"/>
      <c r="T21" s="132"/>
      <c r="U21" s="132"/>
      <c r="V21" s="132">
        <f t="shared" si="0"/>
        <v>0</v>
      </c>
      <c r="W21" s="132"/>
      <c r="X21" s="132"/>
      <c r="Y21" s="132"/>
      <c r="Z21" s="132"/>
      <c r="AA21" s="132"/>
      <c r="AB21" s="75"/>
      <c r="AC21" s="132"/>
      <c r="AD21" s="75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75"/>
      <c r="AQ21" s="132"/>
      <c r="AR21" s="75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75"/>
      <c r="BE21" s="132"/>
      <c r="BF21" s="75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26"/>
      <c r="BT21" s="26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5"/>
      <c r="CF21" s="26"/>
      <c r="CH21" s="26"/>
    </row>
    <row r="22" spans="1:98" x14ac:dyDescent="0.25">
      <c r="A22" s="133" t="s">
        <v>22</v>
      </c>
      <c r="B22" s="34"/>
      <c r="C22" s="132"/>
      <c r="D22" s="132">
        <f>ABS('C1'!D22-'C1'!$C22)</f>
        <v>0</v>
      </c>
      <c r="E22" s="132">
        <f>ABS('C1'!E22-'C1'!$C22)</f>
        <v>0</v>
      </c>
      <c r="F22" s="132">
        <f>ABS('C1'!F22-'C1'!$C22)</f>
        <v>0</v>
      </c>
      <c r="G22" s="132">
        <f>ABS('C1'!G22-'C1'!$C22)</f>
        <v>0</v>
      </c>
      <c r="H22" s="132">
        <f>ABS('C1'!H22-'C1'!$C22)</f>
        <v>0</v>
      </c>
      <c r="I22" s="132">
        <f>ABS('C1'!I22-'C1'!$C22)</f>
        <v>0</v>
      </c>
      <c r="J22" s="132">
        <f>ABS('C1'!J22-'C1'!$C22)</f>
        <v>0</v>
      </c>
      <c r="K22" s="132">
        <f>ABS('C1'!K22-'C1'!$C22)</f>
        <v>0</v>
      </c>
      <c r="L22" s="132">
        <f>ABS('C1'!L22-'C1'!$C22)</f>
        <v>0</v>
      </c>
      <c r="M22" s="132">
        <f>ABS('C1'!M22-'C1'!$C22)</f>
        <v>0</v>
      </c>
      <c r="N22" s="132"/>
      <c r="O22" s="132"/>
      <c r="P22" s="75"/>
      <c r="Q22" s="132"/>
      <c r="R22" s="132"/>
      <c r="S22" s="132"/>
      <c r="T22" s="132"/>
      <c r="U22" s="132"/>
      <c r="V22" s="132">
        <f t="shared" si="0"/>
        <v>0</v>
      </c>
      <c r="W22" s="132"/>
      <c r="X22" s="132"/>
      <c r="Y22" s="132"/>
      <c r="Z22" s="132"/>
      <c r="AA22" s="132"/>
      <c r="AB22" s="75"/>
      <c r="AC22" s="132"/>
      <c r="AD22" s="75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75"/>
      <c r="AQ22" s="132"/>
      <c r="AR22" s="75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75"/>
      <c r="BE22" s="132"/>
      <c r="BF22" s="75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26"/>
      <c r="BT22" s="26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5"/>
      <c r="CF22" s="26"/>
      <c r="CH22" s="26"/>
    </row>
    <row r="23" spans="1:98" s="64" customFormat="1" x14ac:dyDescent="0.25">
      <c r="A23" s="132"/>
      <c r="B23" s="34"/>
      <c r="C23" s="132"/>
      <c r="D23" s="132">
        <f>ABS('C1'!D23-'C1'!$C23)</f>
        <v>0</v>
      </c>
      <c r="E23" s="132">
        <f>ABS('C1'!E23-'C1'!$C23)</f>
        <v>0</v>
      </c>
      <c r="F23" s="132">
        <f>ABS('C1'!F23-'C1'!$C23)</f>
        <v>0</v>
      </c>
      <c r="G23" s="132">
        <f>ABS('C1'!G23-'C1'!$C23)</f>
        <v>0</v>
      </c>
      <c r="H23" s="132">
        <f>ABS('C1'!H23-'C1'!$C23)</f>
        <v>0</v>
      </c>
      <c r="I23" s="132">
        <f>ABS('C1'!I23-'C1'!$C23)</f>
        <v>0</v>
      </c>
      <c r="J23" s="132">
        <f>ABS('C1'!J23-'C1'!$C23)</f>
        <v>0</v>
      </c>
      <c r="K23" s="132">
        <f>ABS('C1'!K23-'C1'!$C23)</f>
        <v>0</v>
      </c>
      <c r="L23" s="132">
        <f>ABS('C1'!L23-'C1'!$C23)</f>
        <v>0</v>
      </c>
      <c r="M23" s="132">
        <f>ABS('C1'!M23-'C1'!$C23)</f>
        <v>0</v>
      </c>
      <c r="N23" s="132"/>
      <c r="O23" s="132"/>
      <c r="P23" s="132"/>
      <c r="Q23" s="132"/>
      <c r="R23" s="132"/>
      <c r="S23" s="132"/>
      <c r="T23" s="132"/>
      <c r="U23" s="132"/>
      <c r="V23" s="132">
        <f t="shared" si="0"/>
        <v>0</v>
      </c>
      <c r="W23" s="132"/>
      <c r="X23" s="132"/>
      <c r="Y23" s="132"/>
      <c r="Z23" s="75"/>
      <c r="AA23" s="132"/>
      <c r="AB23" s="75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75"/>
      <c r="AO23" s="132"/>
      <c r="AP23" s="75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75"/>
      <c r="BC23" s="132"/>
      <c r="BD23" s="75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75"/>
      <c r="BQ23" s="132"/>
      <c r="BR23" s="75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34"/>
      <c r="CF23" s="34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34"/>
      <c r="CT23" s="34"/>
    </row>
    <row r="24" spans="1:98" x14ac:dyDescent="0.25">
      <c r="A24" s="133" t="s">
        <v>168</v>
      </c>
      <c r="B24" s="34">
        <f>[1]算例!F24</f>
        <v>0</v>
      </c>
      <c r="C24" s="132"/>
      <c r="D24" s="132">
        <f>ABS('C1'!D24-'C1'!$C24)</f>
        <v>0</v>
      </c>
      <c r="E24" s="132">
        <f>ABS('C1'!E24-'C1'!$C24)</f>
        <v>0</v>
      </c>
      <c r="F24" s="132">
        <f>ABS('C1'!F24-'C1'!$C24)</f>
        <v>0</v>
      </c>
      <c r="G24" s="132">
        <f>ABS('C1'!G24-'C1'!$C24)</f>
        <v>0</v>
      </c>
      <c r="H24" s="132">
        <f>ABS('C1'!H24-'C1'!$C24)</f>
        <v>0</v>
      </c>
      <c r="I24" s="132">
        <f>ABS('C1'!I24-'C1'!$C24)</f>
        <v>0</v>
      </c>
      <c r="J24" s="132">
        <f>ABS('C1'!J24-'C1'!$C24)</f>
        <v>0</v>
      </c>
      <c r="K24" s="132">
        <f>ABS('C1'!K24-'C1'!$C24)</f>
        <v>0</v>
      </c>
      <c r="L24" s="132">
        <f>ABS('C1'!L24-'C1'!$C24)</f>
        <v>0</v>
      </c>
      <c r="M24" s="132">
        <f>ABS('C1'!M24-'C1'!$C24)</f>
        <v>0</v>
      </c>
      <c r="N24" s="132"/>
      <c r="O24" s="76"/>
      <c r="P24" s="76"/>
      <c r="Q24" s="76"/>
      <c r="R24" s="76"/>
      <c r="S24" s="76"/>
      <c r="T24" s="76"/>
      <c r="U24" s="76"/>
      <c r="V24" s="132">
        <f t="shared" si="0"/>
        <v>0</v>
      </c>
      <c r="W24" s="76"/>
      <c r="X24" s="76"/>
      <c r="Y24" s="132"/>
      <c r="Z24" s="132"/>
      <c r="AA24" s="132"/>
      <c r="AB24" s="132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32"/>
      <c r="AN24" s="132"/>
      <c r="AO24" s="132"/>
      <c r="AP24" s="132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32"/>
      <c r="BB24" s="132"/>
      <c r="BC24" s="132"/>
      <c r="BD24" s="132"/>
      <c r="BE24" s="141"/>
      <c r="BF24" s="141"/>
      <c r="BG24" s="141"/>
      <c r="BH24" s="141"/>
      <c r="BI24" s="141"/>
      <c r="BJ24" s="141"/>
      <c r="BK24" s="141"/>
      <c r="BL24" s="141"/>
      <c r="BM24" s="141"/>
      <c r="BN24" s="141"/>
      <c r="BO24" s="132"/>
      <c r="BP24" s="132"/>
      <c r="BQ24" s="132"/>
      <c r="BR24" s="132"/>
      <c r="BS24" s="141"/>
      <c r="BT24" s="141"/>
      <c r="BU24" s="141"/>
      <c r="BV24" s="141"/>
      <c r="BW24" s="141"/>
      <c r="BX24" s="141"/>
      <c r="BY24" s="141"/>
      <c r="BZ24" s="141"/>
      <c r="CA24" s="141"/>
      <c r="CB24" s="141"/>
      <c r="CC24" s="132"/>
      <c r="CG24" s="160"/>
      <c r="CH24" s="160"/>
      <c r="CI24" s="160"/>
      <c r="CJ24" s="160"/>
      <c r="CK24" s="160"/>
      <c r="CL24" s="160"/>
      <c r="CM24" s="160"/>
      <c r="CN24" s="160"/>
      <c r="CO24" s="160"/>
      <c r="CP24" s="160"/>
      <c r="CQ24" s="5"/>
    </row>
    <row r="25" spans="1:98" x14ac:dyDescent="0.25">
      <c r="A25" s="133" t="s">
        <v>1</v>
      </c>
      <c r="B25" s="34" t="str">
        <f>[1]算例!F25</f>
        <v>得分</v>
      </c>
      <c r="C25" s="132"/>
      <c r="D25" s="132" t="e">
        <f>ABS('C1'!D25-'C1'!$C25)</f>
        <v>#VALUE!</v>
      </c>
      <c r="E25" s="132" t="e">
        <f>ABS('C1'!E25-'C1'!$C25)</f>
        <v>#VALUE!</v>
      </c>
      <c r="F25" s="132" t="e">
        <f>ABS('C1'!F25-'C1'!$C25)</f>
        <v>#VALUE!</v>
      </c>
      <c r="G25" s="132" t="e">
        <f>ABS('C1'!G25-'C1'!$C25)</f>
        <v>#VALUE!</v>
      </c>
      <c r="H25" s="132" t="e">
        <f>ABS('C1'!H25-'C1'!$C25)</f>
        <v>#VALUE!</v>
      </c>
      <c r="I25" s="132" t="e">
        <f>ABS('C1'!I25-'C1'!$C25)</f>
        <v>#VALUE!</v>
      </c>
      <c r="J25" s="132" t="e">
        <f>ABS('C1'!J25-'C1'!$C25)</f>
        <v>#VALUE!</v>
      </c>
      <c r="K25" s="132" t="e">
        <f>ABS('C1'!K25-'C1'!$C25)</f>
        <v>#VALUE!</v>
      </c>
      <c r="L25" s="132" t="e">
        <f>ABS('C1'!L25-'C1'!$C25)</f>
        <v>#VALUE!</v>
      </c>
      <c r="M25" s="132" t="e">
        <f>ABS('C1'!M25-'C1'!$C25)</f>
        <v>#VALUE!</v>
      </c>
      <c r="N25" s="132"/>
      <c r="O25" s="132"/>
      <c r="P25" s="75"/>
      <c r="Q25" s="132"/>
      <c r="R25" s="132"/>
      <c r="S25" s="132"/>
      <c r="T25" s="132"/>
      <c r="U25" s="132"/>
      <c r="V25" s="132" t="e">
        <f t="shared" si="0"/>
        <v>#VALUE!</v>
      </c>
      <c r="W25" s="132"/>
      <c r="X25" s="132"/>
      <c r="Y25" s="132"/>
      <c r="Z25" s="132"/>
      <c r="AA25" s="132"/>
      <c r="AB25" s="75"/>
      <c r="AC25" s="132"/>
      <c r="AD25" s="75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75"/>
      <c r="AQ25" s="132"/>
      <c r="AR25" s="75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75"/>
      <c r="BE25" s="132"/>
      <c r="BF25" s="75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26"/>
      <c r="BT25" s="26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5"/>
      <c r="CF25" s="26"/>
      <c r="CH25" s="26"/>
    </row>
    <row r="26" spans="1:98" x14ac:dyDescent="0.25">
      <c r="A26" s="133" t="s">
        <v>3</v>
      </c>
      <c r="B26" s="34"/>
      <c r="C26" s="132"/>
      <c r="D26" s="132">
        <f>ABS('C1'!D26-'C1'!$C26)</f>
        <v>0</v>
      </c>
      <c r="E26" s="132">
        <f>ABS('C1'!E26-'C1'!$C26)</f>
        <v>0</v>
      </c>
      <c r="F26" s="132">
        <f>ABS('C1'!F26-'C1'!$C26)</f>
        <v>0</v>
      </c>
      <c r="G26" s="132">
        <f>ABS('C1'!G26-'C1'!$C26)</f>
        <v>0</v>
      </c>
      <c r="H26" s="132">
        <f>ABS('C1'!H26-'C1'!$C26)</f>
        <v>0</v>
      </c>
      <c r="I26" s="132">
        <f>ABS('C1'!I26-'C1'!$C26)</f>
        <v>0</v>
      </c>
      <c r="J26" s="132">
        <f>ABS('C1'!J26-'C1'!$C26)</f>
        <v>0</v>
      </c>
      <c r="K26" s="132">
        <f>ABS('C1'!K26-'C1'!$C26)</f>
        <v>0</v>
      </c>
      <c r="L26" s="132">
        <f>ABS('C1'!L26-'C1'!$C26)</f>
        <v>0</v>
      </c>
      <c r="M26" s="132">
        <f>ABS('C1'!M26-'C1'!$C26)</f>
        <v>0</v>
      </c>
      <c r="N26" s="132"/>
      <c r="O26" s="132"/>
      <c r="P26" s="75"/>
      <c r="Q26" s="132"/>
      <c r="R26" s="132"/>
      <c r="S26" s="132"/>
      <c r="T26" s="132"/>
      <c r="U26" s="132"/>
      <c r="V26" s="132">
        <f t="shared" si="0"/>
        <v>0</v>
      </c>
      <c r="W26" s="132"/>
      <c r="X26" s="132"/>
      <c r="Y26" s="132"/>
      <c r="Z26" s="132"/>
      <c r="AA26" s="132"/>
      <c r="AB26" s="75"/>
      <c r="AC26" s="132"/>
      <c r="AD26" s="75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75"/>
      <c r="AQ26" s="132"/>
      <c r="AR26" s="75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75"/>
      <c r="BE26" s="132"/>
      <c r="BF26" s="75"/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26"/>
      <c r="BT26" s="26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5"/>
      <c r="CF26" s="26"/>
      <c r="CH26" s="26"/>
    </row>
    <row r="27" spans="1:98" x14ac:dyDescent="0.25">
      <c r="A27" s="133" t="s">
        <v>4</v>
      </c>
      <c r="B27" s="34"/>
      <c r="C27" s="132"/>
      <c r="D27" s="132">
        <f>ABS('C1'!D27-'C1'!$C27)</f>
        <v>0</v>
      </c>
      <c r="E27" s="132">
        <f>ABS('C1'!E27-'C1'!$C27)</f>
        <v>0</v>
      </c>
      <c r="F27" s="132">
        <f>ABS('C1'!F27-'C1'!$C27)</f>
        <v>0</v>
      </c>
      <c r="G27" s="132">
        <f>ABS('C1'!G27-'C1'!$C27)</f>
        <v>0</v>
      </c>
      <c r="H27" s="132">
        <f>ABS('C1'!H27-'C1'!$C27)</f>
        <v>0</v>
      </c>
      <c r="I27" s="132">
        <f>ABS('C1'!I27-'C1'!$C27)</f>
        <v>0</v>
      </c>
      <c r="J27" s="132">
        <f>ABS('C1'!J27-'C1'!$C27)</f>
        <v>0</v>
      </c>
      <c r="K27" s="132">
        <f>ABS('C1'!K27-'C1'!$C27)</f>
        <v>0</v>
      </c>
      <c r="L27" s="132">
        <f>ABS('C1'!L27-'C1'!$C27)</f>
        <v>0</v>
      </c>
      <c r="M27" s="132">
        <f>ABS('C1'!M27-'C1'!$C27)</f>
        <v>0</v>
      </c>
      <c r="N27" s="75"/>
      <c r="O27" s="132"/>
      <c r="P27" s="75"/>
      <c r="Q27" s="132"/>
      <c r="R27" s="132"/>
      <c r="S27" s="132"/>
      <c r="T27" s="132"/>
      <c r="U27" s="132"/>
      <c r="V27" s="132">
        <f t="shared" si="0"/>
        <v>0</v>
      </c>
      <c r="W27" s="132"/>
      <c r="X27" s="132"/>
      <c r="Y27" s="132"/>
      <c r="Z27" s="132"/>
      <c r="AA27" s="132"/>
      <c r="AB27" s="75"/>
      <c r="AC27" s="132"/>
      <c r="AD27" s="75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75"/>
      <c r="AQ27" s="132"/>
      <c r="AR27" s="75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75"/>
      <c r="BE27" s="132"/>
      <c r="BF27" s="75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26"/>
      <c r="BT27" s="26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5"/>
      <c r="CF27" s="26"/>
      <c r="CH27" s="26"/>
    </row>
    <row r="28" spans="1:98" x14ac:dyDescent="0.25">
      <c r="A28" s="133" t="s">
        <v>5</v>
      </c>
      <c r="B28" s="34"/>
      <c r="C28" s="132"/>
      <c r="D28" s="132">
        <f>ABS('C1'!D28-'C1'!$C28)</f>
        <v>0</v>
      </c>
      <c r="E28" s="132">
        <f>ABS('C1'!E28-'C1'!$C28)</f>
        <v>0</v>
      </c>
      <c r="F28" s="132">
        <f>ABS('C1'!F28-'C1'!$C28)</f>
        <v>0</v>
      </c>
      <c r="G28" s="132">
        <f>ABS('C1'!G28-'C1'!$C28)</f>
        <v>0</v>
      </c>
      <c r="H28" s="132">
        <f>ABS('C1'!H28-'C1'!$C28)</f>
        <v>0</v>
      </c>
      <c r="I28" s="132">
        <f>ABS('C1'!I28-'C1'!$C28)</f>
        <v>0</v>
      </c>
      <c r="J28" s="132">
        <f>ABS('C1'!J28-'C1'!$C28)</f>
        <v>0</v>
      </c>
      <c r="K28" s="132">
        <f>ABS('C1'!K28-'C1'!$C28)</f>
        <v>0</v>
      </c>
      <c r="L28" s="132">
        <f>ABS('C1'!L28-'C1'!$C28)</f>
        <v>0</v>
      </c>
      <c r="M28" s="132">
        <f>ABS('C1'!M28-'C1'!$C28)</f>
        <v>0</v>
      </c>
      <c r="N28" s="75"/>
      <c r="O28" s="132"/>
      <c r="P28" s="75"/>
      <c r="Q28" s="132"/>
      <c r="R28" s="132"/>
      <c r="S28" s="132"/>
      <c r="T28" s="132"/>
      <c r="U28" s="132"/>
      <c r="V28" s="132">
        <f t="shared" si="0"/>
        <v>0</v>
      </c>
      <c r="W28" s="132"/>
      <c r="X28" s="132"/>
      <c r="Y28" s="132"/>
      <c r="Z28" s="132"/>
      <c r="AA28" s="132"/>
      <c r="AB28" s="75"/>
      <c r="AC28" s="132"/>
      <c r="AD28" s="75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75"/>
      <c r="AQ28" s="132"/>
      <c r="AR28" s="75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75"/>
      <c r="BE28" s="132"/>
      <c r="BF28" s="75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26"/>
      <c r="BT28" s="26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5"/>
      <c r="CF28" s="26"/>
      <c r="CH28" s="26"/>
    </row>
    <row r="29" spans="1:98" x14ac:dyDescent="0.25">
      <c r="A29" s="133" t="s">
        <v>6</v>
      </c>
      <c r="B29" s="34"/>
      <c r="C29" s="132"/>
      <c r="D29" s="132">
        <f>ABS('C1'!D29-'C1'!$C29)</f>
        <v>0</v>
      </c>
      <c r="E29" s="132">
        <f>ABS('C1'!E29-'C1'!$C29)</f>
        <v>0</v>
      </c>
      <c r="F29" s="132">
        <f>ABS('C1'!F29-'C1'!$C29)</f>
        <v>0</v>
      </c>
      <c r="G29" s="132">
        <f>ABS('C1'!G29-'C1'!$C29)</f>
        <v>0</v>
      </c>
      <c r="H29" s="132">
        <f>ABS('C1'!H29-'C1'!$C29)</f>
        <v>0</v>
      </c>
      <c r="I29" s="132">
        <f>ABS('C1'!I29-'C1'!$C29)</f>
        <v>0</v>
      </c>
      <c r="J29" s="132">
        <f>ABS('C1'!J29-'C1'!$C29)</f>
        <v>0</v>
      </c>
      <c r="K29" s="132">
        <f>ABS('C1'!K29-'C1'!$C29)</f>
        <v>0</v>
      </c>
      <c r="L29" s="132">
        <f>ABS('C1'!L29-'C1'!$C29)</f>
        <v>0</v>
      </c>
      <c r="M29" s="132">
        <f>ABS('C1'!M29-'C1'!$C29)</f>
        <v>0</v>
      </c>
      <c r="N29" s="75"/>
      <c r="O29" s="132"/>
      <c r="P29" s="75"/>
      <c r="Q29" s="132"/>
      <c r="R29" s="132"/>
      <c r="S29" s="132"/>
      <c r="T29" s="132"/>
      <c r="U29" s="132"/>
      <c r="V29" s="132">
        <f t="shared" si="0"/>
        <v>0</v>
      </c>
      <c r="W29" s="132"/>
      <c r="X29" s="132"/>
      <c r="Y29" s="132"/>
      <c r="Z29" s="132"/>
      <c r="AA29" s="132"/>
      <c r="AB29" s="75"/>
      <c r="AC29" s="132"/>
      <c r="AD29" s="75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75"/>
      <c r="AQ29" s="132"/>
      <c r="AR29" s="75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75"/>
      <c r="BE29" s="132"/>
      <c r="BF29" s="75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26"/>
      <c r="BT29" s="26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5"/>
      <c r="CF29" s="26"/>
      <c r="CH29" s="26"/>
    </row>
    <row r="30" spans="1:98" x14ac:dyDescent="0.25">
      <c r="A30" s="133" t="s">
        <v>7</v>
      </c>
      <c r="B30" s="34"/>
      <c r="C30" s="132"/>
      <c r="D30" s="132">
        <f>ABS('C1'!D30-'C1'!$C30)</f>
        <v>0</v>
      </c>
      <c r="E30" s="132">
        <f>ABS('C1'!E30-'C1'!$C30)</f>
        <v>0</v>
      </c>
      <c r="F30" s="132">
        <f>ABS('C1'!F30-'C1'!$C30)</f>
        <v>0</v>
      </c>
      <c r="G30" s="132">
        <f>ABS('C1'!G30-'C1'!$C30)</f>
        <v>0</v>
      </c>
      <c r="H30" s="132">
        <f>ABS('C1'!H30-'C1'!$C30)</f>
        <v>0</v>
      </c>
      <c r="I30" s="132">
        <f>ABS('C1'!I30-'C1'!$C30)</f>
        <v>0</v>
      </c>
      <c r="J30" s="132">
        <f>ABS('C1'!J30-'C1'!$C30)</f>
        <v>0</v>
      </c>
      <c r="K30" s="132">
        <f>ABS('C1'!K30-'C1'!$C30)</f>
        <v>0</v>
      </c>
      <c r="L30" s="132">
        <f>ABS('C1'!L30-'C1'!$C30)</f>
        <v>0</v>
      </c>
      <c r="M30" s="132">
        <f>ABS('C1'!M30-'C1'!$C30)</f>
        <v>0</v>
      </c>
      <c r="N30" s="75"/>
      <c r="O30" s="132"/>
      <c r="P30" s="75"/>
      <c r="Q30" s="132"/>
      <c r="R30" s="132"/>
      <c r="S30" s="132"/>
      <c r="T30" s="132"/>
      <c r="U30" s="132"/>
      <c r="V30" s="132">
        <f t="shared" si="0"/>
        <v>0</v>
      </c>
      <c r="W30" s="132"/>
      <c r="X30" s="132"/>
      <c r="Y30" s="132"/>
      <c r="Z30" s="132"/>
      <c r="AA30" s="132"/>
      <c r="AB30" s="75"/>
      <c r="AC30" s="132"/>
      <c r="AD30" s="75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75"/>
      <c r="AQ30" s="132"/>
      <c r="AR30" s="75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75"/>
      <c r="BE30" s="132"/>
      <c r="BF30" s="75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26"/>
      <c r="BT30" s="26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5"/>
      <c r="CF30" s="26"/>
      <c r="CH30" s="26"/>
    </row>
    <row r="31" spans="1:98" x14ac:dyDescent="0.25">
      <c r="A31" s="133" t="s">
        <v>8</v>
      </c>
      <c r="B31" s="134"/>
      <c r="C31" s="132"/>
      <c r="D31" s="132">
        <f>ABS('C1'!D31-'C1'!$C31)</f>
        <v>0.25712361595150124</v>
      </c>
      <c r="E31" s="132">
        <f>ABS('C1'!E31-'C1'!$C31)</f>
        <v>0.25712361595150124</v>
      </c>
      <c r="F31" s="132">
        <f>ABS('C1'!F31-'C1'!$C31)</f>
        <v>0.42445501229726035</v>
      </c>
      <c r="G31" s="132">
        <f>ABS('C1'!G31-'C1'!$C31)</f>
        <v>0.42445501229726035</v>
      </c>
      <c r="H31" s="132">
        <f>ABS('C1'!H31-'C1'!$C31)</f>
        <v>0.42445501229726035</v>
      </c>
      <c r="I31" s="132">
        <f>ABS('C1'!I31-'C1'!$C31)</f>
        <v>0.42445501229726035</v>
      </c>
      <c r="J31" s="132">
        <f>ABS('C1'!J31-'C1'!$C31)</f>
        <v>0.42445501229726035</v>
      </c>
      <c r="K31" s="132">
        <f>ABS('C1'!K31-'C1'!$C31)</f>
        <v>0.42445501229726035</v>
      </c>
      <c r="L31" s="132">
        <f>ABS('C1'!L31-'C1'!$C31)</f>
        <v>0.42445501229726035</v>
      </c>
      <c r="M31" s="132">
        <f>ABS('C1'!M31-'C1'!$C31)</f>
        <v>0.42445501229726035</v>
      </c>
      <c r="N31" s="75"/>
      <c r="O31" s="132"/>
      <c r="P31" s="75"/>
      <c r="Q31" s="132"/>
      <c r="R31" s="132"/>
      <c r="S31" s="132"/>
      <c r="T31" s="132"/>
      <c r="U31" s="132"/>
      <c r="V31" s="132">
        <f t="shared" si="0"/>
        <v>3.9098873302810846</v>
      </c>
      <c r="W31" s="132"/>
      <c r="X31" s="132"/>
      <c r="Y31" s="132"/>
      <c r="Z31" s="132"/>
      <c r="AA31" s="132"/>
      <c r="AB31" s="75"/>
      <c r="AC31" s="132"/>
      <c r="AD31" s="75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75"/>
      <c r="AQ31" s="132"/>
      <c r="AR31" s="75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75"/>
      <c r="BE31" s="132"/>
      <c r="BF31" s="75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26"/>
      <c r="BT31" s="26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5"/>
      <c r="CF31" s="26"/>
      <c r="CH31" s="26"/>
    </row>
    <row r="32" spans="1:98" x14ac:dyDescent="0.25">
      <c r="A32" s="133" t="s">
        <v>9</v>
      </c>
      <c r="B32" s="34"/>
      <c r="C32" s="132"/>
      <c r="D32" s="132">
        <f>ABS('C1'!D32-'C1'!$C32)</f>
        <v>0</v>
      </c>
      <c r="E32" s="132">
        <f>ABS('C1'!E32-'C1'!$C32)</f>
        <v>0</v>
      </c>
      <c r="F32" s="132">
        <f>ABS('C1'!F32-'C1'!$C32)</f>
        <v>0</v>
      </c>
      <c r="G32" s="132">
        <f>ABS('C1'!G32-'C1'!$C32)</f>
        <v>0</v>
      </c>
      <c r="H32" s="132">
        <f>ABS('C1'!H32-'C1'!$C32)</f>
        <v>0</v>
      </c>
      <c r="I32" s="132">
        <f>ABS('C1'!I32-'C1'!$C32)</f>
        <v>0</v>
      </c>
      <c r="J32" s="132">
        <f>ABS('C1'!J32-'C1'!$C32)</f>
        <v>0</v>
      </c>
      <c r="K32" s="132">
        <f>ABS('C1'!K32-'C1'!$C32)</f>
        <v>0</v>
      </c>
      <c r="L32" s="132">
        <f>ABS('C1'!L32-'C1'!$C32)</f>
        <v>0</v>
      </c>
      <c r="M32" s="132">
        <f>ABS('C1'!M32-'C1'!$C32)</f>
        <v>0</v>
      </c>
      <c r="N32" s="75"/>
      <c r="O32" s="132"/>
      <c r="P32" s="75"/>
      <c r="Q32" s="132"/>
      <c r="R32" s="132"/>
      <c r="S32" s="132"/>
      <c r="T32" s="132"/>
      <c r="U32" s="132"/>
      <c r="V32" s="132">
        <f t="shared" si="0"/>
        <v>0</v>
      </c>
      <c r="W32" s="132"/>
      <c r="X32" s="132"/>
      <c r="Y32" s="132"/>
      <c r="Z32" s="132"/>
      <c r="AA32" s="132"/>
      <c r="AB32" s="75"/>
      <c r="AC32" s="132"/>
      <c r="AD32" s="75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75"/>
      <c r="AQ32" s="132"/>
      <c r="AR32" s="75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75"/>
      <c r="BE32" s="132"/>
      <c r="BF32" s="75"/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26"/>
      <c r="BT32" s="26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5"/>
      <c r="CF32" s="26"/>
      <c r="CH32" s="26"/>
    </row>
    <row r="33" spans="1:86" x14ac:dyDescent="0.25">
      <c r="A33" s="133" t="s">
        <v>10</v>
      </c>
      <c r="B33" s="34"/>
      <c r="C33" s="132"/>
      <c r="D33" s="132">
        <f>ABS('C1'!D33-'C1'!$C33)</f>
        <v>0</v>
      </c>
      <c r="E33" s="132">
        <f>ABS('C1'!E33-'C1'!$C33)</f>
        <v>0</v>
      </c>
      <c r="F33" s="132">
        <f>ABS('C1'!F33-'C1'!$C33)</f>
        <v>0</v>
      </c>
      <c r="G33" s="132">
        <f>ABS('C1'!G33-'C1'!$C33)</f>
        <v>0</v>
      </c>
      <c r="H33" s="132">
        <f>ABS('C1'!H33-'C1'!$C33)</f>
        <v>4.999249365574443E-2</v>
      </c>
      <c r="I33" s="132">
        <f>ABS('C1'!I33-'C1'!$C33)</f>
        <v>4.999249365574443E-2</v>
      </c>
      <c r="J33" s="132">
        <f>ABS('C1'!J33-'C1'!$C33)</f>
        <v>4.999249365574443E-2</v>
      </c>
      <c r="K33" s="132">
        <f>ABS('C1'!K33-'C1'!$C33)</f>
        <v>4.999249365574443E-2</v>
      </c>
      <c r="L33" s="132">
        <f>ABS('C1'!L33-'C1'!$C33)</f>
        <v>4.999249365574443E-2</v>
      </c>
      <c r="M33" s="132">
        <f>ABS('C1'!M33-'C1'!$C33)</f>
        <v>4.999249365574443E-2</v>
      </c>
      <c r="N33" s="75"/>
      <c r="O33" s="132"/>
      <c r="P33" s="75"/>
      <c r="Q33" s="132"/>
      <c r="R33" s="132"/>
      <c r="S33" s="132"/>
      <c r="T33" s="132"/>
      <c r="U33" s="132"/>
      <c r="V33" s="132">
        <f t="shared" si="0"/>
        <v>0.29995496193446658</v>
      </c>
      <c r="W33" s="132"/>
      <c r="X33" s="132"/>
      <c r="Y33" s="132"/>
      <c r="Z33" s="132"/>
      <c r="AA33" s="132"/>
      <c r="AB33" s="75"/>
      <c r="AC33" s="132"/>
      <c r="AD33" s="75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75"/>
      <c r="AQ33" s="132"/>
      <c r="AR33" s="75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75"/>
      <c r="BE33" s="132"/>
      <c r="BF33" s="75"/>
      <c r="BG33" s="132"/>
      <c r="BH33" s="132"/>
      <c r="BI33" s="132"/>
      <c r="BJ33" s="132"/>
      <c r="BK33" s="132"/>
      <c r="BL33" s="132"/>
      <c r="BM33" s="132"/>
      <c r="BN33" s="132"/>
      <c r="BO33" s="132"/>
      <c r="BP33" s="132"/>
      <c r="BQ33" s="132"/>
      <c r="BR33" s="26"/>
      <c r="BT33" s="26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5"/>
      <c r="CF33" s="26"/>
      <c r="CH33" s="26"/>
    </row>
    <row r="34" spans="1:86" x14ac:dyDescent="0.25">
      <c r="A34" s="133" t="s">
        <v>11</v>
      </c>
      <c r="B34" s="34"/>
      <c r="C34" s="132"/>
      <c r="D34" s="132">
        <f>ABS('C1'!D34-'C1'!$C34)</f>
        <v>0</v>
      </c>
      <c r="E34" s="132">
        <f>ABS('C1'!E34-'C1'!$C34)</f>
        <v>0</v>
      </c>
      <c r="F34" s="132">
        <f>ABS('C1'!F34-'C1'!$C34)</f>
        <v>0.13280105367700376</v>
      </c>
      <c r="G34" s="132">
        <f>ABS('C1'!G34-'C1'!$C34)</f>
        <v>0.13280105367700376</v>
      </c>
      <c r="H34" s="132">
        <f>ABS('C1'!H34-'C1'!$C34)</f>
        <v>0.13280105367700376</v>
      </c>
      <c r="I34" s="132">
        <f>ABS('C1'!I34-'C1'!$C34)</f>
        <v>0.19897288815103745</v>
      </c>
      <c r="J34" s="132">
        <f>ABS('C1'!J34-'C1'!$C34)</f>
        <v>0.19897288815103745</v>
      </c>
      <c r="K34" s="132">
        <f>ABS('C1'!K34-'C1'!$C34)</f>
        <v>0.19897288815103745</v>
      </c>
      <c r="L34" s="132">
        <f>ABS('C1'!L34-'C1'!$C34)</f>
        <v>0.19897288815103745</v>
      </c>
      <c r="M34" s="132">
        <f>ABS('C1'!M34-'C1'!$C34)</f>
        <v>0.19897288815103745</v>
      </c>
      <c r="N34" s="75"/>
      <c r="O34" s="132"/>
      <c r="P34" s="75"/>
      <c r="Q34" s="132"/>
      <c r="R34" s="132"/>
      <c r="S34" s="132"/>
      <c r="T34" s="132"/>
      <c r="U34" s="132"/>
      <c r="V34" s="132">
        <f t="shared" si="0"/>
        <v>1.3932676017861985</v>
      </c>
      <c r="W34" s="132"/>
      <c r="X34" s="132"/>
      <c r="Y34" s="132"/>
      <c r="Z34" s="132"/>
      <c r="AA34" s="132"/>
      <c r="AB34" s="75"/>
      <c r="AC34" s="132"/>
      <c r="AD34" s="75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75"/>
      <c r="AQ34" s="132"/>
      <c r="AR34" s="75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75"/>
      <c r="BE34" s="132"/>
      <c r="BF34" s="75"/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26"/>
      <c r="BT34" s="26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5"/>
      <c r="CF34" s="26"/>
      <c r="CH34" s="26"/>
    </row>
    <row r="35" spans="1:86" x14ac:dyDescent="0.25">
      <c r="A35" s="133" t="s">
        <v>12</v>
      </c>
      <c r="B35" s="134"/>
      <c r="C35" s="132"/>
      <c r="D35" s="132">
        <f>ABS('C1'!D35-'C1'!$C35)</f>
        <v>0</v>
      </c>
      <c r="E35" s="132">
        <f>ABS('C1'!E35-'C1'!$C35)</f>
        <v>8.3072955483145527E-3</v>
      </c>
      <c r="F35" s="132">
        <f>ABS('C1'!F35-'C1'!$C35)</f>
        <v>1.3709831170902853E-2</v>
      </c>
      <c r="G35" s="132">
        <f>ABS('C1'!G35-'C1'!$C35)</f>
        <v>1.7223296050487669E-2</v>
      </c>
      <c r="H35" s="132">
        <f>ABS('C1'!H35-'C1'!$C35)</f>
        <v>1.9508229704319424E-2</v>
      </c>
      <c r="I35" s="132">
        <f>ABS('C1'!I35-'C1'!$C35)</f>
        <v>1.0456916197368549E-2</v>
      </c>
      <c r="J35" s="132">
        <f>ABS('C1'!J35-'C1'!$C35)</f>
        <v>1.0456916197368549E-2</v>
      </c>
      <c r="K35" s="132">
        <f>ABS('C1'!K35-'C1'!$C35)</f>
        <v>4.5705187087854426E-3</v>
      </c>
      <c r="L35" s="132">
        <f>ABS('C1'!L35-'C1'!$C35)</f>
        <v>7.423809067980125E-4</v>
      </c>
      <c r="M35" s="132">
        <f>ABS('C1'!M35-'C1'!$C35)</f>
        <v>1.7471959624888456E-3</v>
      </c>
      <c r="N35" s="75"/>
      <c r="O35" s="132"/>
      <c r="P35" s="75"/>
      <c r="Q35" s="132"/>
      <c r="R35" s="132"/>
      <c r="S35" s="132"/>
      <c r="T35" s="132"/>
      <c r="U35" s="132"/>
      <c r="V35" s="132">
        <f t="shared" si="0"/>
        <v>8.6722580446833897E-2</v>
      </c>
      <c r="W35" s="132"/>
      <c r="X35" s="132"/>
      <c r="Y35" s="132"/>
      <c r="Z35" s="132"/>
      <c r="AA35" s="132"/>
      <c r="AB35" s="75"/>
      <c r="AC35" s="132"/>
      <c r="AD35" s="75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75"/>
      <c r="AQ35" s="132"/>
      <c r="AR35" s="75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75"/>
      <c r="BE35" s="132"/>
      <c r="BF35" s="75"/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  <c r="BR35" s="26"/>
      <c r="BT35" s="26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5"/>
      <c r="CF35" s="26"/>
      <c r="CH35" s="26"/>
    </row>
    <row r="36" spans="1:86" x14ac:dyDescent="0.25">
      <c r="A36" s="133" t="s">
        <v>13</v>
      </c>
      <c r="B36" s="34"/>
      <c r="C36" s="132"/>
      <c r="D36" s="132">
        <f>ABS('C1'!D36-'C1'!$C36)</f>
        <v>0</v>
      </c>
      <c r="E36" s="132">
        <f>ABS('C1'!E36-'C1'!$C36)</f>
        <v>0</v>
      </c>
      <c r="F36" s="132">
        <f>ABS('C1'!F36-'C1'!$C36)</f>
        <v>0</v>
      </c>
      <c r="G36" s="132">
        <f>ABS('C1'!G36-'C1'!$C36)</f>
        <v>0</v>
      </c>
      <c r="H36" s="132">
        <f>ABS('C1'!H36-'C1'!$C36)</f>
        <v>0</v>
      </c>
      <c r="I36" s="132">
        <f>ABS('C1'!I36-'C1'!$C36)</f>
        <v>0</v>
      </c>
      <c r="J36" s="132">
        <f>ABS('C1'!J36-'C1'!$C36)</f>
        <v>0</v>
      </c>
      <c r="K36" s="132">
        <f>ABS('C1'!K36-'C1'!$C36)</f>
        <v>0</v>
      </c>
      <c r="L36" s="132">
        <f>ABS('C1'!L36-'C1'!$C36)</f>
        <v>0</v>
      </c>
      <c r="M36" s="132">
        <f>ABS('C1'!M36-'C1'!$C36)</f>
        <v>0</v>
      </c>
      <c r="N36" s="75"/>
      <c r="O36" s="132"/>
      <c r="P36" s="75"/>
      <c r="Q36" s="132"/>
      <c r="R36" s="132"/>
      <c r="S36" s="132"/>
      <c r="T36" s="132"/>
      <c r="U36" s="132"/>
      <c r="V36" s="132">
        <f t="shared" si="0"/>
        <v>0</v>
      </c>
      <c r="W36" s="132"/>
      <c r="X36" s="132"/>
      <c r="Y36" s="132"/>
      <c r="Z36" s="132"/>
      <c r="AA36" s="132"/>
      <c r="AB36" s="75"/>
      <c r="AC36" s="132"/>
      <c r="AD36" s="75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75"/>
      <c r="AQ36" s="132"/>
      <c r="AR36" s="75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75"/>
      <c r="BE36" s="132"/>
      <c r="BF36" s="75"/>
      <c r="BG36" s="132"/>
      <c r="BH36" s="132"/>
      <c r="BI36" s="132"/>
      <c r="BJ36" s="132"/>
      <c r="BK36" s="132"/>
      <c r="BL36" s="132"/>
      <c r="BM36" s="132"/>
      <c r="BN36" s="132"/>
      <c r="BO36" s="132"/>
      <c r="BP36" s="132"/>
      <c r="BQ36" s="132"/>
      <c r="BR36" s="26"/>
      <c r="BT36" s="26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5"/>
      <c r="CF36" s="26"/>
      <c r="CH36" s="26"/>
    </row>
    <row r="37" spans="1:86" x14ac:dyDescent="0.25">
      <c r="A37" s="133" t="s">
        <v>14</v>
      </c>
      <c r="B37" s="34"/>
      <c r="C37" s="132"/>
      <c r="D37" s="132">
        <f>ABS('C1'!D37-'C1'!$C37)</f>
        <v>0</v>
      </c>
      <c r="E37" s="132">
        <f>ABS('C1'!E37-'C1'!$C37)</f>
        <v>0</v>
      </c>
      <c r="F37" s="132">
        <f>ABS('C1'!F37-'C1'!$C37)</f>
        <v>0</v>
      </c>
      <c r="G37" s="132">
        <f>ABS('C1'!G37-'C1'!$C37)</f>
        <v>0</v>
      </c>
      <c r="H37" s="132">
        <f>ABS('C1'!H37-'C1'!$C37)</f>
        <v>0</v>
      </c>
      <c r="I37" s="132">
        <f>ABS('C1'!I37-'C1'!$C37)</f>
        <v>0</v>
      </c>
      <c r="J37" s="132">
        <f>ABS('C1'!J37-'C1'!$C37)</f>
        <v>0</v>
      </c>
      <c r="K37" s="132">
        <f>ABS('C1'!K37-'C1'!$C37)</f>
        <v>0</v>
      </c>
      <c r="L37" s="132">
        <f>ABS('C1'!L37-'C1'!$C37)</f>
        <v>0</v>
      </c>
      <c r="M37" s="132">
        <f>ABS('C1'!M37-'C1'!$C37)</f>
        <v>0</v>
      </c>
      <c r="N37" s="75"/>
      <c r="O37" s="132"/>
      <c r="P37" s="75"/>
      <c r="Q37" s="132"/>
      <c r="R37" s="132"/>
      <c r="S37" s="132"/>
      <c r="T37" s="132"/>
      <c r="U37" s="132"/>
      <c r="V37" s="132">
        <f t="shared" si="0"/>
        <v>0</v>
      </c>
      <c r="W37" s="132"/>
      <c r="X37" s="132"/>
      <c r="Y37" s="132"/>
      <c r="Z37" s="132"/>
      <c r="AA37" s="132"/>
      <c r="AB37" s="75"/>
      <c r="AC37" s="132"/>
      <c r="AD37" s="75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75"/>
      <c r="AQ37" s="132"/>
      <c r="AR37" s="75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  <c r="BD37" s="75"/>
      <c r="BE37" s="132"/>
      <c r="BF37" s="75"/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  <c r="BR37" s="26"/>
      <c r="BT37" s="26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5"/>
      <c r="CF37" s="26"/>
      <c r="CH37" s="26"/>
    </row>
    <row r="38" spans="1:86" x14ac:dyDescent="0.25">
      <c r="A38" s="133" t="s">
        <v>15</v>
      </c>
      <c r="B38" s="34"/>
      <c r="C38" s="132"/>
      <c r="D38" s="132">
        <f>ABS('C1'!D38-'C1'!$C38)</f>
        <v>0</v>
      </c>
      <c r="E38" s="132">
        <f>ABS('C1'!E38-'C1'!$C38)</f>
        <v>0</v>
      </c>
      <c r="F38" s="132">
        <f>ABS('C1'!F38-'C1'!$C38)</f>
        <v>0</v>
      </c>
      <c r="G38" s="132">
        <f>ABS('C1'!G38-'C1'!$C38)</f>
        <v>0</v>
      </c>
      <c r="H38" s="132">
        <f>ABS('C1'!H38-'C1'!$C38)</f>
        <v>0</v>
      </c>
      <c r="I38" s="132">
        <f>ABS('C1'!I38-'C1'!$C38)</f>
        <v>0</v>
      </c>
      <c r="J38" s="132">
        <f>ABS('C1'!J38-'C1'!$C38)</f>
        <v>0</v>
      </c>
      <c r="K38" s="132">
        <f>ABS('C1'!K38-'C1'!$C38)</f>
        <v>0</v>
      </c>
      <c r="L38" s="132">
        <f>ABS('C1'!L38-'C1'!$C38)</f>
        <v>0</v>
      </c>
      <c r="M38" s="132">
        <f>ABS('C1'!M38-'C1'!$C38)</f>
        <v>0</v>
      </c>
      <c r="N38" s="75"/>
      <c r="O38" s="132"/>
      <c r="P38" s="75"/>
      <c r="Q38" s="132"/>
      <c r="R38" s="132"/>
      <c r="S38" s="132"/>
      <c r="T38" s="132"/>
      <c r="U38" s="132"/>
      <c r="V38" s="132">
        <f t="shared" si="0"/>
        <v>0</v>
      </c>
      <c r="W38" s="132"/>
      <c r="X38" s="132"/>
      <c r="Y38" s="132"/>
      <c r="Z38" s="132"/>
      <c r="AA38" s="132"/>
      <c r="AB38" s="75"/>
      <c r="AC38" s="132"/>
      <c r="AD38" s="75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75"/>
      <c r="AQ38" s="132"/>
      <c r="AR38" s="75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75"/>
      <c r="BE38" s="132"/>
      <c r="BF38" s="75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26"/>
      <c r="BT38" s="26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5"/>
      <c r="CF38" s="26"/>
      <c r="CH38" s="26"/>
    </row>
    <row r="39" spans="1:86" x14ac:dyDescent="0.25">
      <c r="A39" s="133" t="s">
        <v>16</v>
      </c>
      <c r="B39" s="34"/>
      <c r="C39" s="132"/>
      <c r="D39" s="132">
        <f>ABS('C1'!D39-'C1'!$C39)</f>
        <v>0</v>
      </c>
      <c r="E39" s="132">
        <f>ABS('C1'!E39-'C1'!$C39)</f>
        <v>0</v>
      </c>
      <c r="F39" s="132">
        <f>ABS('C1'!F39-'C1'!$C39)</f>
        <v>9.994012901182367E-2</v>
      </c>
      <c r="G39" s="132">
        <f>ABS('C1'!G39-'C1'!$C39)</f>
        <v>9.994012901182367E-2</v>
      </c>
      <c r="H39" s="132">
        <f>ABS('C1'!H39-'C1'!$C39)</f>
        <v>9.994012901182367E-2</v>
      </c>
      <c r="I39" s="132">
        <f>ABS('C1'!I39-'C1'!$C39)</f>
        <v>9.994012901182367E-2</v>
      </c>
      <c r="J39" s="132">
        <f>ABS('C1'!J39-'C1'!$C39)</f>
        <v>9.994012901182367E-2</v>
      </c>
      <c r="K39" s="132">
        <f>ABS('C1'!K39-'C1'!$C39)</f>
        <v>0.15645920871510924</v>
      </c>
      <c r="L39" s="132">
        <f>ABS('C1'!L39-'C1'!$C39)</f>
        <v>0.15645920871510924</v>
      </c>
      <c r="M39" s="132">
        <f>ABS('C1'!M39-'C1'!$C39)</f>
        <v>0.15645920871510924</v>
      </c>
      <c r="N39" s="75"/>
      <c r="O39" s="132"/>
      <c r="P39" s="75"/>
      <c r="Q39" s="132"/>
      <c r="R39" s="132"/>
      <c r="S39" s="132"/>
      <c r="T39" s="132"/>
      <c r="U39" s="132"/>
      <c r="V39" s="132">
        <f t="shared" si="0"/>
        <v>0.96907827120444601</v>
      </c>
      <c r="W39" s="132"/>
      <c r="X39" s="132"/>
      <c r="Y39" s="132"/>
      <c r="Z39" s="132"/>
      <c r="AA39" s="132"/>
      <c r="AB39" s="75"/>
      <c r="AC39" s="132"/>
      <c r="AD39" s="75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75"/>
      <c r="AQ39" s="132"/>
      <c r="AR39" s="75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75"/>
      <c r="BE39" s="132"/>
      <c r="BF39" s="75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26"/>
      <c r="BT39" s="26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5"/>
      <c r="CF39" s="26"/>
      <c r="CH39" s="26"/>
    </row>
    <row r="40" spans="1:86" x14ac:dyDescent="0.25">
      <c r="A40" s="133" t="s">
        <v>17</v>
      </c>
      <c r="B40" s="34"/>
      <c r="C40" s="132"/>
      <c r="D40" s="132">
        <f>ABS('C1'!D40-'C1'!$C40)</f>
        <v>0</v>
      </c>
      <c r="E40" s="132">
        <f>ABS('C1'!E40-'C1'!$C40)</f>
        <v>0</v>
      </c>
      <c r="F40" s="132">
        <f>ABS('C1'!F40-'C1'!$C40)</f>
        <v>0</v>
      </c>
      <c r="G40" s="132">
        <f>ABS('C1'!G40-'C1'!$C40)</f>
        <v>0</v>
      </c>
      <c r="H40" s="132">
        <f>ABS('C1'!H40-'C1'!$C40)</f>
        <v>0</v>
      </c>
      <c r="I40" s="132">
        <f>ABS('C1'!I40-'C1'!$C40)</f>
        <v>0</v>
      </c>
      <c r="J40" s="132">
        <f>ABS('C1'!J40-'C1'!$C40)</f>
        <v>0</v>
      </c>
      <c r="K40" s="132">
        <f>ABS('C1'!K40-'C1'!$C40)</f>
        <v>0</v>
      </c>
      <c r="L40" s="132">
        <f>ABS('C1'!L40-'C1'!$C40)</f>
        <v>0</v>
      </c>
      <c r="M40" s="132">
        <f>ABS('C1'!M40-'C1'!$C40)</f>
        <v>0</v>
      </c>
      <c r="N40" s="75"/>
      <c r="O40" s="132"/>
      <c r="P40" s="75"/>
      <c r="Q40" s="132"/>
      <c r="R40" s="132"/>
      <c r="S40" s="132"/>
      <c r="T40" s="132"/>
      <c r="U40" s="132"/>
      <c r="V40" s="132">
        <f t="shared" si="0"/>
        <v>0</v>
      </c>
      <c r="W40" s="132"/>
      <c r="X40" s="132"/>
      <c r="Y40" s="132"/>
      <c r="Z40" s="132"/>
      <c r="AA40" s="132"/>
      <c r="AB40" s="75"/>
      <c r="AC40" s="132"/>
      <c r="AD40" s="75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75"/>
      <c r="AQ40" s="132"/>
      <c r="AR40" s="75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75"/>
      <c r="BE40" s="132"/>
      <c r="BF40" s="75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26"/>
      <c r="BT40" s="26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5"/>
      <c r="CF40" s="26"/>
      <c r="CH40" s="26"/>
    </row>
    <row r="41" spans="1:86" x14ac:dyDescent="0.25">
      <c r="A41" s="133" t="s">
        <v>18</v>
      </c>
      <c r="B41" s="34"/>
      <c r="C41" s="132"/>
      <c r="D41" s="132">
        <f>ABS('C1'!D41-'C1'!$C41)</f>
        <v>0</v>
      </c>
      <c r="E41" s="132">
        <f>ABS('C1'!E41-'C1'!$C41)</f>
        <v>0</v>
      </c>
      <c r="F41" s="132">
        <f>ABS('C1'!F41-'C1'!$C41)</f>
        <v>0</v>
      </c>
      <c r="G41" s="132">
        <f>ABS('C1'!G41-'C1'!$C41)</f>
        <v>0</v>
      </c>
      <c r="H41" s="132">
        <f>ABS('C1'!H41-'C1'!$C41)</f>
        <v>0</v>
      </c>
      <c r="I41" s="132">
        <f>ABS('C1'!I41-'C1'!$C41)</f>
        <v>0</v>
      </c>
      <c r="J41" s="132">
        <f>ABS('C1'!J41-'C1'!$C41)</f>
        <v>0</v>
      </c>
      <c r="K41" s="132">
        <f>ABS('C1'!K41-'C1'!$C41)</f>
        <v>0</v>
      </c>
      <c r="L41" s="132">
        <f>ABS('C1'!L41-'C1'!$C41)</f>
        <v>0</v>
      </c>
      <c r="M41" s="132">
        <f>ABS('C1'!M41-'C1'!$C41)</f>
        <v>0</v>
      </c>
      <c r="N41" s="75"/>
      <c r="O41" s="132"/>
      <c r="P41" s="75"/>
      <c r="Q41" s="132"/>
      <c r="R41" s="132"/>
      <c r="S41" s="132"/>
      <c r="T41" s="132"/>
      <c r="U41" s="132"/>
      <c r="V41" s="132">
        <f t="shared" si="0"/>
        <v>0</v>
      </c>
      <c r="W41" s="132"/>
      <c r="X41" s="132"/>
      <c r="Y41" s="132"/>
      <c r="Z41" s="132"/>
      <c r="AA41" s="132"/>
      <c r="AB41" s="75"/>
      <c r="AC41" s="132"/>
      <c r="AD41" s="75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75"/>
      <c r="AQ41" s="132"/>
      <c r="AR41" s="75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75"/>
      <c r="BE41" s="132"/>
      <c r="BF41" s="75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26"/>
      <c r="BT41" s="26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5"/>
      <c r="CF41" s="26"/>
      <c r="CH41" s="26"/>
    </row>
    <row r="42" spans="1:86" x14ac:dyDescent="0.25">
      <c r="A42" s="133" t="s">
        <v>19</v>
      </c>
      <c r="B42" s="34"/>
      <c r="C42" s="132"/>
      <c r="D42" s="132">
        <f>ABS('C1'!D42-'C1'!$C42)</f>
        <v>0</v>
      </c>
      <c r="E42" s="132">
        <f>ABS('C1'!E42-'C1'!$C42)</f>
        <v>0</v>
      </c>
      <c r="F42" s="132">
        <f>ABS('C1'!F42-'C1'!$C42)</f>
        <v>0</v>
      </c>
      <c r="G42" s="132">
        <f>ABS('C1'!G42-'C1'!$C42)</f>
        <v>0</v>
      </c>
      <c r="H42" s="132">
        <f>ABS('C1'!H42-'C1'!$C42)</f>
        <v>0</v>
      </c>
      <c r="I42" s="132">
        <f>ABS('C1'!I42-'C1'!$C42)</f>
        <v>0.1275118246236647</v>
      </c>
      <c r="J42" s="132">
        <f>ABS('C1'!J42-'C1'!$C42)</f>
        <v>0.1275118246236647</v>
      </c>
      <c r="K42" s="132">
        <f>ABS('C1'!K42-'C1'!$C42)</f>
        <v>0.1275118246236647</v>
      </c>
      <c r="L42" s="132">
        <f>ABS('C1'!L42-'C1'!$C42)</f>
        <v>0.1275118246236647</v>
      </c>
      <c r="M42" s="132">
        <f>ABS('C1'!M42-'C1'!$C42)</f>
        <v>0.1275118246236647</v>
      </c>
      <c r="N42" s="75"/>
      <c r="O42" s="132"/>
      <c r="P42" s="75"/>
      <c r="Q42" s="132"/>
      <c r="R42" s="132"/>
      <c r="S42" s="132"/>
      <c r="T42" s="132"/>
      <c r="U42" s="132"/>
      <c r="V42" s="132">
        <f t="shared" si="0"/>
        <v>0.63755912311832352</v>
      </c>
      <c r="W42" s="132"/>
      <c r="X42" s="132"/>
      <c r="Y42" s="132"/>
      <c r="Z42" s="132"/>
      <c r="AA42" s="132"/>
      <c r="AB42" s="75"/>
      <c r="AC42" s="132"/>
      <c r="AD42" s="75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75"/>
      <c r="AQ42" s="132"/>
      <c r="AR42" s="75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75"/>
      <c r="BE42" s="132"/>
      <c r="BF42" s="75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26"/>
      <c r="BT42" s="26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5"/>
      <c r="CF42" s="26"/>
      <c r="CH42" s="26"/>
    </row>
    <row r="43" spans="1:86" x14ac:dyDescent="0.25">
      <c r="A43" s="133" t="s">
        <v>20</v>
      </c>
      <c r="B43" s="34"/>
      <c r="C43" s="132"/>
      <c r="D43" s="132">
        <f>ABS('C1'!D43-'C1'!$C43)</f>
        <v>0</v>
      </c>
      <c r="E43" s="132">
        <f>ABS('C1'!E43-'C1'!$C43)</f>
        <v>0</v>
      </c>
      <c r="F43" s="132">
        <f>ABS('C1'!F43-'C1'!$C43)</f>
        <v>0</v>
      </c>
      <c r="G43" s="132">
        <f>ABS('C1'!G43-'C1'!$C43)</f>
        <v>0</v>
      </c>
      <c r="H43" s="132">
        <f>ABS('C1'!H43-'C1'!$C43)</f>
        <v>0.16030580015381191</v>
      </c>
      <c r="I43" s="132">
        <f>ABS('C1'!I43-'C1'!$C43)</f>
        <v>0.16030580015381191</v>
      </c>
      <c r="J43" s="132">
        <f>ABS('C1'!J43-'C1'!$C43)</f>
        <v>0.16030580015381191</v>
      </c>
      <c r="K43" s="132">
        <f>ABS('C1'!K43-'C1'!$C43)</f>
        <v>0.16030580015381191</v>
      </c>
      <c r="L43" s="132">
        <f>ABS('C1'!L43-'C1'!$C43)</f>
        <v>0.16030580015381191</v>
      </c>
      <c r="M43" s="132">
        <f>ABS('C1'!M43-'C1'!$C43)</f>
        <v>0.16030580015381191</v>
      </c>
      <c r="N43" s="75"/>
      <c r="O43" s="132"/>
      <c r="P43" s="75"/>
      <c r="Q43" s="132"/>
      <c r="R43" s="132"/>
      <c r="S43" s="132"/>
      <c r="T43" s="132"/>
      <c r="U43" s="132"/>
      <c r="V43" s="132">
        <f t="shared" si="0"/>
        <v>0.96183480092287144</v>
      </c>
      <c r="W43" s="132"/>
      <c r="X43" s="132"/>
      <c r="Y43" s="132"/>
      <c r="Z43" s="132"/>
      <c r="AA43" s="132"/>
      <c r="AB43" s="75"/>
      <c r="AC43" s="132"/>
      <c r="AD43" s="75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75"/>
      <c r="AQ43" s="132"/>
      <c r="AR43" s="75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75"/>
      <c r="BE43" s="132"/>
      <c r="BF43" s="75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26"/>
      <c r="BT43" s="26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5"/>
      <c r="CF43" s="26"/>
      <c r="CH43" s="26"/>
    </row>
    <row r="44" spans="1:86" x14ac:dyDescent="0.25">
      <c r="A44" s="133" t="s">
        <v>21</v>
      </c>
      <c r="B44" s="34"/>
      <c r="C44" s="132"/>
      <c r="D44" s="132">
        <f>ABS('C1'!D44-'C1'!$C44)</f>
        <v>0</v>
      </c>
      <c r="E44" s="132">
        <f>ABS('C1'!E44-'C1'!$C44)</f>
        <v>0.12464758946021415</v>
      </c>
      <c r="F44" s="132">
        <f>ABS('C1'!F44-'C1'!$C44)</f>
        <v>0.12464758946021415</v>
      </c>
      <c r="G44" s="132">
        <f>ABS('C1'!G44-'C1'!$C44)</f>
        <v>0.12464758946021415</v>
      </c>
      <c r="H44" s="132">
        <f>ABS('C1'!H44-'C1'!$C44)</f>
        <v>0.12464758946021415</v>
      </c>
      <c r="I44" s="132">
        <f>ABS('C1'!I44-'C1'!$C44)</f>
        <v>0.12464758946021415</v>
      </c>
      <c r="J44" s="132">
        <f>ABS('C1'!J44-'C1'!$C44)</f>
        <v>0.12464758946021415</v>
      </c>
      <c r="K44" s="132">
        <f>ABS('C1'!K44-'C1'!$C44)</f>
        <v>0.12464758946021415</v>
      </c>
      <c r="L44" s="132">
        <f>ABS('C1'!L44-'C1'!$C44)</f>
        <v>0.12464758946021415</v>
      </c>
      <c r="M44" s="132">
        <f>ABS('C1'!M44-'C1'!$C44)</f>
        <v>0.12464758946021415</v>
      </c>
      <c r="N44" s="75"/>
      <c r="O44" s="132"/>
      <c r="P44" s="75"/>
      <c r="Q44" s="132"/>
      <c r="R44" s="132"/>
      <c r="S44" s="132"/>
      <c r="T44" s="132"/>
      <c r="U44" s="132"/>
      <c r="V44" s="132">
        <f t="shared" si="0"/>
        <v>1.1218283051419273</v>
      </c>
      <c r="W44" s="132"/>
      <c r="X44" s="132"/>
      <c r="Y44" s="132"/>
      <c r="Z44" s="132"/>
      <c r="AA44" s="132"/>
      <c r="AB44" s="75"/>
      <c r="AC44" s="132"/>
      <c r="AD44" s="75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75"/>
      <c r="AQ44" s="132"/>
      <c r="AR44" s="75"/>
      <c r="AS44" s="132"/>
      <c r="AT44" s="132"/>
      <c r="AU44" s="132"/>
      <c r="AV44" s="132"/>
      <c r="AW44" s="132"/>
      <c r="AX44" s="132"/>
      <c r="AY44" s="132"/>
      <c r="AZ44" s="132"/>
      <c r="BA44" s="132"/>
      <c r="BB44" s="132"/>
      <c r="BC44" s="132"/>
      <c r="BD44" s="75"/>
      <c r="BE44" s="132"/>
      <c r="BF44" s="75"/>
      <c r="BG44" s="132"/>
      <c r="BH44" s="132"/>
      <c r="BI44" s="132"/>
      <c r="BJ44" s="132"/>
      <c r="BK44" s="132"/>
      <c r="BL44" s="132"/>
      <c r="BM44" s="132"/>
      <c r="BN44" s="132"/>
      <c r="BO44" s="132"/>
      <c r="BP44" s="132"/>
      <c r="BQ44" s="132"/>
      <c r="BR44" s="26"/>
      <c r="BT44" s="26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5"/>
      <c r="CF44" s="26"/>
      <c r="CH44" s="26"/>
    </row>
    <row r="45" spans="1:86" x14ac:dyDescent="0.25">
      <c r="A45" s="133" t="s">
        <v>22</v>
      </c>
      <c r="B45" s="34"/>
      <c r="C45" s="132"/>
      <c r="D45" s="132">
        <f>ABS('C1'!D45-'C1'!$C45)</f>
        <v>0</v>
      </c>
      <c r="E45" s="132">
        <f>ABS('C1'!E45-'C1'!$C45)</f>
        <v>0</v>
      </c>
      <c r="F45" s="132">
        <f>ABS('C1'!F45-'C1'!$C45)</f>
        <v>0</v>
      </c>
      <c r="G45" s="132">
        <f>ABS('C1'!G45-'C1'!$C45)</f>
        <v>0</v>
      </c>
      <c r="H45" s="132">
        <f>ABS('C1'!H45-'C1'!$C45)</f>
        <v>0</v>
      </c>
      <c r="I45" s="132">
        <f>ABS('C1'!I45-'C1'!$C45)</f>
        <v>0</v>
      </c>
      <c r="J45" s="132">
        <f>ABS('C1'!J45-'C1'!$C45)</f>
        <v>0</v>
      </c>
      <c r="K45" s="132">
        <f>ABS('C1'!K45-'C1'!$C45)</f>
        <v>0</v>
      </c>
      <c r="L45" s="132">
        <f>ABS('C1'!L45-'C1'!$C45)</f>
        <v>0</v>
      </c>
      <c r="M45" s="132">
        <f>ABS('C1'!M45-'C1'!$C45)</f>
        <v>0</v>
      </c>
      <c r="N45" s="75"/>
      <c r="O45" s="132"/>
      <c r="P45" s="75"/>
      <c r="Q45" s="132"/>
      <c r="R45" s="132"/>
      <c r="S45" s="132"/>
      <c r="T45" s="132"/>
      <c r="U45" s="132"/>
      <c r="V45" s="132">
        <f t="shared" si="0"/>
        <v>0</v>
      </c>
      <c r="W45" s="132"/>
      <c r="X45" s="132"/>
      <c r="Y45" s="132"/>
      <c r="Z45" s="132"/>
      <c r="AA45" s="132"/>
      <c r="AB45" s="75"/>
      <c r="AC45" s="132"/>
      <c r="AD45" s="75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75"/>
      <c r="AQ45" s="132"/>
      <c r="AR45" s="75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75"/>
      <c r="BE45" s="132"/>
      <c r="BF45" s="75"/>
      <c r="BG45" s="132"/>
      <c r="BH45" s="132"/>
      <c r="BI45" s="132"/>
      <c r="BJ45" s="132"/>
      <c r="BK45" s="132"/>
      <c r="BL45" s="132"/>
      <c r="BM45" s="132"/>
      <c r="BN45" s="132"/>
      <c r="BO45" s="132"/>
      <c r="BP45" s="132"/>
      <c r="BQ45" s="132"/>
      <c r="BR45" s="26"/>
      <c r="BT45" s="26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5"/>
      <c r="CF45" s="26"/>
      <c r="CH45" s="26"/>
    </row>
    <row r="46" spans="1:86" x14ac:dyDescent="0.25">
      <c r="B46" s="34"/>
      <c r="C46" s="132"/>
      <c r="D46" s="132">
        <f>ABS('C1'!D46-'C1'!$C46)</f>
        <v>0</v>
      </c>
      <c r="E46" s="132">
        <f>ABS('C1'!E46-'C1'!$C46)</f>
        <v>0</v>
      </c>
      <c r="F46" s="132">
        <f>ABS('C1'!F46-'C1'!$C46)</f>
        <v>0</v>
      </c>
      <c r="G46" s="132">
        <f>ABS('C1'!G46-'C1'!$C46)</f>
        <v>0</v>
      </c>
      <c r="H46" s="132">
        <f>ABS('C1'!H46-'C1'!$C46)</f>
        <v>0</v>
      </c>
      <c r="I46" s="132">
        <f>ABS('C1'!I46-'C1'!$C46)</f>
        <v>0</v>
      </c>
      <c r="J46" s="132">
        <f>ABS('C1'!J46-'C1'!$C46)</f>
        <v>0</v>
      </c>
      <c r="K46" s="132">
        <f>ABS('C1'!K46-'C1'!$C46)</f>
        <v>0</v>
      </c>
      <c r="L46" s="132">
        <f>ABS('C1'!L46-'C1'!$C46)</f>
        <v>0</v>
      </c>
      <c r="M46" s="132">
        <f>ABS('C1'!M46-'C1'!$C46)</f>
        <v>0</v>
      </c>
      <c r="N46" s="132"/>
      <c r="O46" s="132"/>
      <c r="P46" s="132"/>
      <c r="Q46" s="132"/>
      <c r="R46" s="132"/>
      <c r="S46" s="132"/>
      <c r="T46" s="132"/>
      <c r="U46" s="132"/>
      <c r="V46" s="132">
        <f t="shared" si="0"/>
        <v>0</v>
      </c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2"/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  <c r="BO46" s="132"/>
      <c r="BP46" s="132"/>
      <c r="BQ46" s="132"/>
    </row>
    <row r="47" spans="1:86" x14ac:dyDescent="0.25">
      <c r="A47" s="133" t="s">
        <v>167</v>
      </c>
      <c r="B47" s="34"/>
      <c r="C47" s="76"/>
      <c r="D47" s="132">
        <f>ABS('C1'!D47-'C1'!$C47)</f>
        <v>0</v>
      </c>
      <c r="E47" s="132">
        <f>ABS('C1'!E47-'C1'!$C47)</f>
        <v>0</v>
      </c>
      <c r="F47" s="132">
        <f>ABS('C1'!F47-'C1'!$C47)</f>
        <v>0</v>
      </c>
      <c r="G47" s="132">
        <f>ABS('C1'!G47-'C1'!$C47)</f>
        <v>0</v>
      </c>
      <c r="H47" s="132">
        <f>ABS('C1'!H47-'C1'!$C47)</f>
        <v>0</v>
      </c>
      <c r="I47" s="132">
        <f>ABS('C1'!I47-'C1'!$C47)</f>
        <v>0</v>
      </c>
      <c r="J47" s="132">
        <f>ABS('C1'!J47-'C1'!$C47)</f>
        <v>0</v>
      </c>
      <c r="K47" s="132">
        <f>ABS('C1'!K47-'C1'!$C47)</f>
        <v>0</v>
      </c>
      <c r="L47" s="132">
        <f>ABS('C1'!L47-'C1'!$C47)</f>
        <v>0</v>
      </c>
      <c r="M47" s="132">
        <f>ABS('C1'!M47-'C1'!$C47)</f>
        <v>0</v>
      </c>
      <c r="N47" s="132"/>
      <c r="O47" s="132"/>
      <c r="P47" s="132"/>
      <c r="Q47" s="76"/>
      <c r="R47" s="76"/>
      <c r="S47" s="76"/>
      <c r="T47" s="76"/>
      <c r="U47" s="76"/>
      <c r="V47" s="132">
        <f t="shared" si="0"/>
        <v>0</v>
      </c>
      <c r="W47" s="76"/>
      <c r="X47" s="76"/>
      <c r="Y47" s="76"/>
      <c r="Z47" s="76"/>
      <c r="AA47" s="132"/>
      <c r="AB47" s="132"/>
      <c r="AC47" s="132"/>
      <c r="AD47" s="132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32"/>
      <c r="AP47" s="132"/>
      <c r="AQ47" s="132"/>
      <c r="AR47" s="132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32"/>
      <c r="BD47" s="132"/>
      <c r="BE47" s="132"/>
      <c r="BF47" s="132"/>
      <c r="BG47" s="141"/>
      <c r="BH47" s="141"/>
      <c r="BI47" s="141"/>
      <c r="BJ47" s="141"/>
      <c r="BK47" s="141"/>
      <c r="BL47" s="141"/>
      <c r="BM47" s="141"/>
      <c r="BN47" s="141"/>
      <c r="BO47" s="141"/>
      <c r="BP47" s="141"/>
      <c r="BQ47" s="132"/>
      <c r="BU47" s="160"/>
      <c r="BV47" s="160"/>
      <c r="BW47" s="160"/>
      <c r="BX47" s="160"/>
      <c r="BY47" s="160"/>
      <c r="BZ47" s="160"/>
      <c r="CA47" s="160"/>
      <c r="CB47" s="160"/>
      <c r="CC47" s="160"/>
      <c r="CD47" s="160"/>
      <c r="CE47" s="5"/>
    </row>
    <row r="48" spans="1:86" x14ac:dyDescent="0.25">
      <c r="A48" s="133" t="s">
        <v>1</v>
      </c>
      <c r="B48" s="34"/>
      <c r="C48" s="132"/>
      <c r="D48" s="132" t="e">
        <f>ABS('C1'!D48-'C1'!$C48)</f>
        <v>#VALUE!</v>
      </c>
      <c r="E48" s="132" t="e">
        <f>ABS('C1'!E48-'C1'!$C48)</f>
        <v>#VALUE!</v>
      </c>
      <c r="F48" s="132" t="e">
        <f>ABS('C1'!F48-'C1'!$C48)</f>
        <v>#VALUE!</v>
      </c>
      <c r="G48" s="132" t="e">
        <f>ABS('C1'!G48-'C1'!$C48)</f>
        <v>#VALUE!</v>
      </c>
      <c r="H48" s="132" t="e">
        <f>ABS('C1'!H48-'C1'!$C48)</f>
        <v>#VALUE!</v>
      </c>
      <c r="I48" s="132" t="e">
        <f>ABS('C1'!I48-'C1'!$C48)</f>
        <v>#VALUE!</v>
      </c>
      <c r="J48" s="132" t="e">
        <f>ABS('C1'!J48-'C1'!$C48)</f>
        <v>#VALUE!</v>
      </c>
      <c r="K48" s="132" t="e">
        <f>ABS('C1'!K48-'C1'!$C48)</f>
        <v>#VALUE!</v>
      </c>
      <c r="L48" s="132" t="e">
        <f>ABS('C1'!L48-'C1'!$C48)</f>
        <v>#VALUE!</v>
      </c>
      <c r="M48" s="132" t="e">
        <f>ABS('C1'!M48-'C1'!$C48)</f>
        <v>#VALUE!</v>
      </c>
      <c r="N48" s="75"/>
      <c r="O48" s="132"/>
      <c r="P48" s="75"/>
      <c r="Q48" s="132"/>
      <c r="R48" s="132"/>
      <c r="S48" s="132"/>
      <c r="T48" s="132"/>
      <c r="U48" s="132"/>
      <c r="V48" s="132" t="e">
        <f t="shared" si="0"/>
        <v>#VALUE!</v>
      </c>
      <c r="W48" s="132"/>
      <c r="X48" s="132"/>
      <c r="Y48" s="132"/>
      <c r="Z48" s="132"/>
      <c r="AA48" s="132"/>
      <c r="AB48" s="75"/>
      <c r="AC48" s="132"/>
      <c r="AD48" s="75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75"/>
      <c r="AQ48" s="132"/>
      <c r="AR48" s="75"/>
      <c r="AS48" s="132"/>
      <c r="AT48" s="132"/>
      <c r="AU48" s="132"/>
      <c r="AV48" s="132"/>
      <c r="AW48" s="132"/>
      <c r="AX48" s="132"/>
      <c r="AY48" s="132"/>
      <c r="AZ48" s="132"/>
      <c r="BA48" s="132"/>
      <c r="BB48" s="132"/>
      <c r="BC48" s="132"/>
      <c r="BD48" s="75"/>
      <c r="BE48" s="132"/>
      <c r="BF48" s="75"/>
      <c r="BG48" s="132"/>
      <c r="BH48" s="132"/>
      <c r="BI48" s="132"/>
      <c r="BJ48" s="132"/>
      <c r="BK48" s="132"/>
      <c r="BL48" s="132"/>
      <c r="BM48" s="132"/>
      <c r="BN48" s="132"/>
      <c r="BO48" s="132"/>
      <c r="BP48" s="132"/>
      <c r="BQ48" s="132"/>
      <c r="BR48" s="26"/>
      <c r="BT48" s="26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5"/>
      <c r="CF48" s="26"/>
      <c r="CH48" s="26"/>
    </row>
    <row r="49" spans="1:86" x14ac:dyDescent="0.25">
      <c r="A49" s="133" t="s">
        <v>3</v>
      </c>
      <c r="B49" s="34"/>
      <c r="C49" s="132"/>
      <c r="D49" s="132">
        <f>ABS('C1'!D49-'C1'!$C49)</f>
        <v>0</v>
      </c>
      <c r="E49" s="132">
        <f>ABS('C1'!E49-'C1'!$C49)</f>
        <v>0</v>
      </c>
      <c r="F49" s="132">
        <f>ABS('C1'!F49-'C1'!$C49)</f>
        <v>0</v>
      </c>
      <c r="G49" s="132">
        <f>ABS('C1'!G49-'C1'!$C49)</f>
        <v>0</v>
      </c>
      <c r="H49" s="132">
        <f>ABS('C1'!H49-'C1'!$C49)</f>
        <v>0</v>
      </c>
      <c r="I49" s="132">
        <f>ABS('C1'!I49-'C1'!$C49)</f>
        <v>0</v>
      </c>
      <c r="J49" s="132">
        <f>ABS('C1'!J49-'C1'!$C49)</f>
        <v>0</v>
      </c>
      <c r="K49" s="132">
        <f>ABS('C1'!K49-'C1'!$C49)</f>
        <v>0</v>
      </c>
      <c r="L49" s="132">
        <f>ABS('C1'!L49-'C1'!$C49)</f>
        <v>0</v>
      </c>
      <c r="M49" s="132">
        <f>ABS('C1'!M49-'C1'!$C49)</f>
        <v>0</v>
      </c>
      <c r="N49" s="75"/>
      <c r="O49" s="132"/>
      <c r="P49" s="75"/>
      <c r="Q49" s="132"/>
      <c r="R49" s="132"/>
      <c r="S49" s="132"/>
      <c r="T49" s="132"/>
      <c r="U49" s="132"/>
      <c r="V49" s="132">
        <f t="shared" si="0"/>
        <v>0</v>
      </c>
      <c r="W49" s="132"/>
      <c r="X49" s="132"/>
      <c r="Y49" s="132"/>
      <c r="Z49" s="132"/>
      <c r="AA49" s="132"/>
      <c r="AB49" s="75"/>
      <c r="AC49" s="132"/>
      <c r="AD49" s="75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75"/>
      <c r="AQ49" s="132"/>
      <c r="AR49" s="75"/>
      <c r="AS49" s="132"/>
      <c r="AT49" s="132"/>
      <c r="AU49" s="132"/>
      <c r="AV49" s="132"/>
      <c r="AW49" s="132"/>
      <c r="AX49" s="132"/>
      <c r="AY49" s="132"/>
      <c r="AZ49" s="132"/>
      <c r="BA49" s="132"/>
      <c r="BB49" s="132"/>
      <c r="BC49" s="132"/>
      <c r="BD49" s="75"/>
      <c r="BE49" s="132"/>
      <c r="BF49" s="75"/>
      <c r="BG49" s="132"/>
      <c r="BH49" s="132"/>
      <c r="BI49" s="132"/>
      <c r="BJ49" s="132"/>
      <c r="BK49" s="132"/>
      <c r="BL49" s="132"/>
      <c r="BM49" s="132"/>
      <c r="BN49" s="132"/>
      <c r="BO49" s="132"/>
      <c r="BP49" s="132"/>
      <c r="BQ49" s="132"/>
      <c r="BR49" s="26"/>
      <c r="BT49" s="26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5"/>
      <c r="CF49" s="26"/>
      <c r="CH49" s="26"/>
    </row>
    <row r="50" spans="1:86" x14ac:dyDescent="0.25">
      <c r="A50" s="133" t="s">
        <v>4</v>
      </c>
      <c r="B50" s="34"/>
      <c r="C50" s="132"/>
      <c r="D50" s="132">
        <f>ABS('C1'!D50-'C1'!$C50)</f>
        <v>0</v>
      </c>
      <c r="E50" s="132">
        <f>ABS('C1'!E50-'C1'!$C50)</f>
        <v>0</v>
      </c>
      <c r="F50" s="132">
        <f>ABS('C1'!F50-'C1'!$C50)</f>
        <v>0</v>
      </c>
      <c r="G50" s="132">
        <f>ABS('C1'!G50-'C1'!$C50)</f>
        <v>0</v>
      </c>
      <c r="H50" s="132">
        <f>ABS('C1'!H50-'C1'!$C50)</f>
        <v>0</v>
      </c>
      <c r="I50" s="132">
        <f>ABS('C1'!I50-'C1'!$C50)</f>
        <v>0</v>
      </c>
      <c r="J50" s="132">
        <f>ABS('C1'!J50-'C1'!$C50)</f>
        <v>0</v>
      </c>
      <c r="K50" s="132">
        <f>ABS('C1'!K50-'C1'!$C50)</f>
        <v>0</v>
      </c>
      <c r="L50" s="132">
        <f>ABS('C1'!L50-'C1'!$C50)</f>
        <v>0</v>
      </c>
      <c r="M50" s="132">
        <f>ABS('C1'!M50-'C1'!$C50)</f>
        <v>0</v>
      </c>
      <c r="N50" s="75"/>
      <c r="O50" s="132"/>
      <c r="P50" s="75"/>
      <c r="Q50" s="132"/>
      <c r="R50" s="132"/>
      <c r="S50" s="132"/>
      <c r="T50" s="132"/>
      <c r="U50" s="132"/>
      <c r="V50" s="132">
        <f t="shared" si="0"/>
        <v>0</v>
      </c>
      <c r="W50" s="132"/>
      <c r="X50" s="132"/>
      <c r="Y50" s="132"/>
      <c r="Z50" s="132"/>
      <c r="AA50" s="132"/>
      <c r="AB50" s="75"/>
      <c r="AC50" s="132"/>
      <c r="AD50" s="75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75"/>
      <c r="AQ50" s="132"/>
      <c r="AR50" s="75"/>
      <c r="AS50" s="132"/>
      <c r="AT50" s="132"/>
      <c r="AU50" s="132"/>
      <c r="AV50" s="132"/>
      <c r="AW50" s="132"/>
      <c r="AX50" s="132"/>
      <c r="AY50" s="132"/>
      <c r="AZ50" s="132"/>
      <c r="BA50" s="132"/>
      <c r="BB50" s="132"/>
      <c r="BC50" s="132"/>
      <c r="BD50" s="75"/>
      <c r="BE50" s="132"/>
      <c r="BF50" s="75"/>
      <c r="BG50" s="132"/>
      <c r="BH50" s="132"/>
      <c r="BI50" s="132"/>
      <c r="BJ50" s="132"/>
      <c r="BK50" s="132"/>
      <c r="BL50" s="132"/>
      <c r="BM50" s="132"/>
      <c r="BN50" s="132"/>
      <c r="BO50" s="132"/>
      <c r="BP50" s="132"/>
      <c r="BQ50" s="132"/>
      <c r="BR50" s="26"/>
      <c r="BT50" s="26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5"/>
      <c r="CF50" s="26"/>
      <c r="CH50" s="26"/>
    </row>
    <row r="51" spans="1:86" x14ac:dyDescent="0.25">
      <c r="A51" s="133" t="s">
        <v>5</v>
      </c>
      <c r="B51" s="34"/>
      <c r="C51" s="132"/>
      <c r="D51" s="132">
        <f>ABS('C1'!D51-'C1'!$C51)</f>
        <v>0</v>
      </c>
      <c r="E51" s="132">
        <f>ABS('C1'!E51-'C1'!$C51)</f>
        <v>0</v>
      </c>
      <c r="F51" s="132">
        <f>ABS('C1'!F51-'C1'!$C51)</f>
        <v>0</v>
      </c>
      <c r="G51" s="132">
        <f>ABS('C1'!G51-'C1'!$C51)</f>
        <v>0</v>
      </c>
      <c r="H51" s="132">
        <f>ABS('C1'!H51-'C1'!$C51)</f>
        <v>0</v>
      </c>
      <c r="I51" s="132">
        <f>ABS('C1'!I51-'C1'!$C51)</f>
        <v>0</v>
      </c>
      <c r="J51" s="132">
        <f>ABS('C1'!J51-'C1'!$C51)</f>
        <v>0</v>
      </c>
      <c r="K51" s="132">
        <f>ABS('C1'!K51-'C1'!$C51)</f>
        <v>0</v>
      </c>
      <c r="L51" s="132">
        <f>ABS('C1'!L51-'C1'!$C51)</f>
        <v>0</v>
      </c>
      <c r="M51" s="132">
        <f>ABS('C1'!M51-'C1'!$C51)</f>
        <v>0</v>
      </c>
      <c r="N51" s="75"/>
      <c r="O51" s="132"/>
      <c r="P51" s="75"/>
      <c r="Q51" s="132"/>
      <c r="R51" s="132"/>
      <c r="S51" s="132"/>
      <c r="T51" s="132"/>
      <c r="U51" s="132"/>
      <c r="V51" s="132">
        <f t="shared" si="0"/>
        <v>0</v>
      </c>
      <c r="W51" s="132"/>
      <c r="X51" s="132"/>
      <c r="Y51" s="132"/>
      <c r="Z51" s="132"/>
      <c r="AA51" s="132"/>
      <c r="AB51" s="75"/>
      <c r="AC51" s="132"/>
      <c r="AD51" s="75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75"/>
      <c r="AQ51" s="132"/>
      <c r="AR51" s="75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  <c r="BD51" s="75"/>
      <c r="BE51" s="132"/>
      <c r="BF51" s="75"/>
      <c r="BG51" s="132"/>
      <c r="BH51" s="132"/>
      <c r="BI51" s="132"/>
      <c r="BJ51" s="132"/>
      <c r="BK51" s="132"/>
      <c r="BL51" s="132"/>
      <c r="BM51" s="132"/>
      <c r="BN51" s="132"/>
      <c r="BO51" s="132"/>
      <c r="BP51" s="132"/>
      <c r="BQ51" s="132"/>
      <c r="BR51" s="26"/>
      <c r="BT51" s="26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5"/>
      <c r="CF51" s="26"/>
      <c r="CH51" s="26"/>
    </row>
    <row r="52" spans="1:86" x14ac:dyDescent="0.25">
      <c r="A52" s="133" t="s">
        <v>6</v>
      </c>
      <c r="B52" s="34"/>
      <c r="C52" s="132"/>
      <c r="D52" s="132">
        <f>ABS('C1'!D52-'C1'!$C52)</f>
        <v>0</v>
      </c>
      <c r="E52" s="132">
        <f>ABS('C1'!E52-'C1'!$C52)</f>
        <v>0</v>
      </c>
      <c r="F52" s="132">
        <f>ABS('C1'!F52-'C1'!$C52)</f>
        <v>0</v>
      </c>
      <c r="G52" s="132">
        <f>ABS('C1'!G52-'C1'!$C52)</f>
        <v>0</v>
      </c>
      <c r="H52" s="132">
        <f>ABS('C1'!H52-'C1'!$C52)</f>
        <v>0</v>
      </c>
      <c r="I52" s="132">
        <f>ABS('C1'!I52-'C1'!$C52)</f>
        <v>0</v>
      </c>
      <c r="J52" s="132">
        <f>ABS('C1'!J52-'C1'!$C52)</f>
        <v>0</v>
      </c>
      <c r="K52" s="132">
        <f>ABS('C1'!K52-'C1'!$C52)</f>
        <v>0</v>
      </c>
      <c r="L52" s="132">
        <f>ABS('C1'!L52-'C1'!$C52)</f>
        <v>0</v>
      </c>
      <c r="M52" s="132">
        <f>ABS('C1'!M52-'C1'!$C52)</f>
        <v>0</v>
      </c>
      <c r="N52" s="75"/>
      <c r="O52" s="132"/>
      <c r="P52" s="75"/>
      <c r="Q52" s="132"/>
      <c r="R52" s="132"/>
      <c r="S52" s="132"/>
      <c r="T52" s="132"/>
      <c r="U52" s="132"/>
      <c r="V52" s="132">
        <f t="shared" si="0"/>
        <v>0</v>
      </c>
      <c r="W52" s="132"/>
      <c r="X52" s="132"/>
      <c r="Y52" s="132"/>
      <c r="Z52" s="132"/>
      <c r="AA52" s="132"/>
      <c r="AB52" s="75"/>
      <c r="AC52" s="132"/>
      <c r="AD52" s="75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75"/>
      <c r="AQ52" s="132"/>
      <c r="AR52" s="75"/>
      <c r="AS52" s="132"/>
      <c r="AT52" s="132"/>
      <c r="AU52" s="132"/>
      <c r="AV52" s="132"/>
      <c r="AW52" s="132"/>
      <c r="AX52" s="132"/>
      <c r="AY52" s="132"/>
      <c r="AZ52" s="132"/>
      <c r="BA52" s="132"/>
      <c r="BB52" s="132"/>
      <c r="BC52" s="132"/>
      <c r="BD52" s="75"/>
      <c r="BE52" s="132"/>
      <c r="BF52" s="75"/>
      <c r="BG52" s="132"/>
      <c r="BH52" s="132"/>
      <c r="BI52" s="132"/>
      <c r="BJ52" s="132"/>
      <c r="BK52" s="132"/>
      <c r="BL52" s="132"/>
      <c r="BM52" s="132"/>
      <c r="BN52" s="132"/>
      <c r="BO52" s="132"/>
      <c r="BP52" s="132"/>
      <c r="BQ52" s="132"/>
      <c r="BR52" s="26"/>
      <c r="BT52" s="26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5"/>
      <c r="CF52" s="26"/>
      <c r="CH52" s="26"/>
    </row>
    <row r="53" spans="1:86" x14ac:dyDescent="0.25">
      <c r="A53" s="133" t="s">
        <v>7</v>
      </c>
      <c r="B53" s="34"/>
      <c r="C53" s="132"/>
      <c r="D53" s="132">
        <f>ABS('C1'!D53-'C1'!$C53)</f>
        <v>0</v>
      </c>
      <c r="E53" s="132">
        <f>ABS('C1'!E53-'C1'!$C53)</f>
        <v>0</v>
      </c>
      <c r="F53" s="132">
        <f>ABS('C1'!F53-'C1'!$C53)</f>
        <v>0</v>
      </c>
      <c r="G53" s="132">
        <f>ABS('C1'!G53-'C1'!$C53)</f>
        <v>0</v>
      </c>
      <c r="H53" s="132">
        <f>ABS('C1'!H53-'C1'!$C53)</f>
        <v>0</v>
      </c>
      <c r="I53" s="132">
        <f>ABS('C1'!I53-'C1'!$C53)</f>
        <v>0</v>
      </c>
      <c r="J53" s="132">
        <f>ABS('C1'!J53-'C1'!$C53)</f>
        <v>0</v>
      </c>
      <c r="K53" s="132">
        <f>ABS('C1'!K53-'C1'!$C53)</f>
        <v>0</v>
      </c>
      <c r="L53" s="132">
        <f>ABS('C1'!L53-'C1'!$C53)</f>
        <v>0</v>
      </c>
      <c r="M53" s="132">
        <f>ABS('C1'!M53-'C1'!$C53)</f>
        <v>0</v>
      </c>
      <c r="N53" s="75"/>
      <c r="O53" s="132"/>
      <c r="P53" s="75"/>
      <c r="Q53" s="132"/>
      <c r="R53" s="132"/>
      <c r="S53" s="132"/>
      <c r="T53" s="132"/>
      <c r="U53" s="132"/>
      <c r="V53" s="132">
        <f t="shared" si="0"/>
        <v>0</v>
      </c>
      <c r="W53" s="132"/>
      <c r="X53" s="132"/>
      <c r="Y53" s="132"/>
      <c r="Z53" s="132"/>
      <c r="AA53" s="132"/>
      <c r="AB53" s="75"/>
      <c r="AC53" s="132"/>
      <c r="AD53" s="75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75"/>
      <c r="AQ53" s="132"/>
      <c r="AR53" s="75"/>
      <c r="AS53" s="132"/>
      <c r="AT53" s="132"/>
      <c r="AU53" s="132"/>
      <c r="AV53" s="132"/>
      <c r="AW53" s="132"/>
      <c r="AX53" s="132"/>
      <c r="AY53" s="132"/>
      <c r="AZ53" s="132"/>
      <c r="BA53" s="132"/>
      <c r="BB53" s="132"/>
      <c r="BC53" s="132"/>
      <c r="BD53" s="75"/>
      <c r="BE53" s="132"/>
      <c r="BF53" s="75"/>
      <c r="BG53" s="132"/>
      <c r="BH53" s="132"/>
      <c r="BI53" s="132"/>
      <c r="BJ53" s="132"/>
      <c r="BK53" s="132"/>
      <c r="BL53" s="132"/>
      <c r="BM53" s="132"/>
      <c r="BN53" s="132"/>
      <c r="BO53" s="132"/>
      <c r="BP53" s="132"/>
      <c r="BQ53" s="132"/>
      <c r="BR53" s="26"/>
      <c r="BT53" s="26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5"/>
      <c r="CF53" s="26"/>
      <c r="CH53" s="26"/>
    </row>
    <row r="54" spans="1:86" x14ac:dyDescent="0.25">
      <c r="A54" s="133" t="s">
        <v>8</v>
      </c>
      <c r="B54" s="134"/>
      <c r="C54" s="132"/>
      <c r="D54" s="132">
        <f>ABS('C1'!D54-'C1'!$C54)</f>
        <v>0.25977827566917666</v>
      </c>
      <c r="E54" s="132">
        <f>ABS('C1'!E54-'C1'!$C54)</f>
        <v>0.25977827566917666</v>
      </c>
      <c r="F54" s="132">
        <f>ABS('C1'!F54-'C1'!$C54)</f>
        <v>0.25977827566917666</v>
      </c>
      <c r="G54" s="132">
        <f>ABS('C1'!G54-'C1'!$C54)</f>
        <v>0.25977827566917666</v>
      </c>
      <c r="H54" s="132">
        <f>ABS('C1'!H54-'C1'!$C54)</f>
        <v>0.25977827566917666</v>
      </c>
      <c r="I54" s="132">
        <f>ABS('C1'!I54-'C1'!$C54)</f>
        <v>0.25977827566917666</v>
      </c>
      <c r="J54" s="132">
        <f>ABS('C1'!J54-'C1'!$C54)</f>
        <v>0.25977827566917666</v>
      </c>
      <c r="K54" s="132">
        <f>ABS('C1'!K54-'C1'!$C54)</f>
        <v>0.25977827566917666</v>
      </c>
      <c r="L54" s="132">
        <f>ABS('C1'!L54-'C1'!$C54)</f>
        <v>0.25977827566917666</v>
      </c>
      <c r="M54" s="132">
        <f>ABS('C1'!M54-'C1'!$C54)</f>
        <v>0.25977827566917666</v>
      </c>
      <c r="N54" s="75"/>
      <c r="O54" s="132"/>
      <c r="P54" s="75"/>
      <c r="Q54" s="132"/>
      <c r="R54" s="132"/>
      <c r="S54" s="132"/>
      <c r="T54" s="132"/>
      <c r="U54" s="132"/>
      <c r="V54" s="132">
        <f t="shared" si="0"/>
        <v>2.5977827566917666</v>
      </c>
      <c r="W54" s="132"/>
      <c r="X54" s="132"/>
      <c r="Y54" s="132"/>
      <c r="Z54" s="132"/>
      <c r="AA54" s="132"/>
      <c r="AB54" s="75"/>
      <c r="AC54" s="132"/>
      <c r="AD54" s="75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75"/>
      <c r="AQ54" s="132"/>
      <c r="AR54" s="75"/>
      <c r="AS54" s="132"/>
      <c r="AT54" s="132"/>
      <c r="AU54" s="132"/>
      <c r="AV54" s="132"/>
      <c r="AW54" s="132"/>
      <c r="AX54" s="132"/>
      <c r="AY54" s="132"/>
      <c r="AZ54" s="132"/>
      <c r="BA54" s="132"/>
      <c r="BB54" s="132"/>
      <c r="BC54" s="132"/>
      <c r="BD54" s="75"/>
      <c r="BE54" s="132"/>
      <c r="BF54" s="75"/>
      <c r="BG54" s="132"/>
      <c r="BH54" s="132"/>
      <c r="BI54" s="132"/>
      <c r="BJ54" s="132"/>
      <c r="BK54" s="132"/>
      <c r="BL54" s="132"/>
      <c r="BM54" s="132"/>
      <c r="BN54" s="132"/>
      <c r="BO54" s="132"/>
      <c r="BP54" s="132"/>
      <c r="BQ54" s="132"/>
      <c r="BR54" s="26"/>
      <c r="BT54" s="26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5"/>
      <c r="CF54" s="26"/>
      <c r="CH54" s="26"/>
    </row>
    <row r="55" spans="1:86" x14ac:dyDescent="0.25">
      <c r="A55" s="133" t="s">
        <v>9</v>
      </c>
      <c r="B55" s="34"/>
      <c r="C55" s="132"/>
      <c r="D55" s="132">
        <f>ABS('C1'!D55-'C1'!$C55)</f>
        <v>0</v>
      </c>
      <c r="E55" s="132">
        <f>ABS('C1'!E55-'C1'!$C55)</f>
        <v>0</v>
      </c>
      <c r="F55" s="132">
        <f>ABS('C1'!F55-'C1'!$C55)</f>
        <v>0</v>
      </c>
      <c r="G55" s="132">
        <f>ABS('C1'!G55-'C1'!$C55)</f>
        <v>0</v>
      </c>
      <c r="H55" s="132">
        <f>ABS('C1'!H55-'C1'!$C55)</f>
        <v>0</v>
      </c>
      <c r="I55" s="132">
        <f>ABS('C1'!I55-'C1'!$C55)</f>
        <v>0</v>
      </c>
      <c r="J55" s="132">
        <f>ABS('C1'!J55-'C1'!$C55)</f>
        <v>0</v>
      </c>
      <c r="K55" s="132">
        <f>ABS('C1'!K55-'C1'!$C55)</f>
        <v>0</v>
      </c>
      <c r="L55" s="132">
        <f>ABS('C1'!L55-'C1'!$C55)</f>
        <v>0</v>
      </c>
      <c r="M55" s="132">
        <f>ABS('C1'!M55-'C1'!$C55)</f>
        <v>0</v>
      </c>
      <c r="N55" s="75"/>
      <c r="O55" s="132"/>
      <c r="P55" s="75"/>
      <c r="Q55" s="132"/>
      <c r="R55" s="132"/>
      <c r="S55" s="132"/>
      <c r="T55" s="132"/>
      <c r="U55" s="132"/>
      <c r="V55" s="132">
        <f t="shared" si="0"/>
        <v>0</v>
      </c>
      <c r="W55" s="132"/>
      <c r="X55" s="132"/>
      <c r="Y55" s="132"/>
      <c r="Z55" s="132"/>
      <c r="AA55" s="132"/>
      <c r="AB55" s="75"/>
      <c r="AC55" s="132"/>
      <c r="AD55" s="75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75"/>
      <c r="AQ55" s="132"/>
      <c r="AR55" s="75"/>
      <c r="AS55" s="132"/>
      <c r="AT55" s="132"/>
      <c r="AU55" s="132"/>
      <c r="AV55" s="132"/>
      <c r="AW55" s="132"/>
      <c r="AX55" s="132"/>
      <c r="AY55" s="132"/>
      <c r="AZ55" s="132"/>
      <c r="BA55" s="132"/>
      <c r="BB55" s="132"/>
      <c r="BC55" s="132"/>
      <c r="BD55" s="75"/>
      <c r="BE55" s="132"/>
      <c r="BF55" s="75"/>
      <c r="BG55" s="132"/>
      <c r="BH55" s="132"/>
      <c r="BI55" s="132"/>
      <c r="BJ55" s="132"/>
      <c r="BK55" s="132"/>
      <c r="BL55" s="132"/>
      <c r="BM55" s="132"/>
      <c r="BN55" s="132"/>
      <c r="BO55" s="132"/>
      <c r="BP55" s="132"/>
      <c r="BQ55" s="132"/>
      <c r="BR55" s="26"/>
      <c r="BT55" s="26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5"/>
      <c r="CF55" s="26"/>
      <c r="CH55" s="26"/>
    </row>
    <row r="56" spans="1:86" x14ac:dyDescent="0.25">
      <c r="A56" s="133" t="s">
        <v>10</v>
      </c>
      <c r="B56" s="134"/>
      <c r="C56" s="132"/>
      <c r="D56" s="132">
        <f>ABS('C1'!D56-'C1'!$C56)</f>
        <v>0</v>
      </c>
      <c r="E56" s="132">
        <f>ABS('C1'!E56-'C1'!$C56)</f>
        <v>0</v>
      </c>
      <c r="F56" s="132">
        <f>ABS('C1'!F56-'C1'!$C56)</f>
        <v>3.7584068159354889E-2</v>
      </c>
      <c r="G56" s="132">
        <f>ABS('C1'!G56-'C1'!$C56)</f>
        <v>6.9517887601081685E-2</v>
      </c>
      <c r="H56" s="132">
        <f>ABS('C1'!H56-'C1'!$C56)</f>
        <v>9.2215725337437382E-2</v>
      </c>
      <c r="I56" s="132">
        <f>ABS('C1'!I56-'C1'!$C56)</f>
        <v>0.10834883584262012</v>
      </c>
      <c r="J56" s="132">
        <f>ABS('C1'!J56-'C1'!$C56)</f>
        <v>0.11981588647518093</v>
      </c>
      <c r="K56" s="132">
        <f>ABS('C1'!K56-'C1'!$C56)</f>
        <v>0.13447315215830336</v>
      </c>
      <c r="L56" s="132">
        <f>ABS('C1'!L56-'C1'!$C56)</f>
        <v>0.13730902711645543</v>
      </c>
      <c r="M56" s="132">
        <f>ABS('C1'!M56-'C1'!$C56)</f>
        <v>0.13932470299757549</v>
      </c>
      <c r="N56" s="75"/>
      <c r="O56" s="132"/>
      <c r="P56" s="75"/>
      <c r="Q56" s="132"/>
      <c r="R56" s="132"/>
      <c r="S56" s="132"/>
      <c r="T56" s="132"/>
      <c r="U56" s="132"/>
      <c r="V56" s="132">
        <f t="shared" si="0"/>
        <v>0.83858928568800928</v>
      </c>
      <c r="W56" s="132"/>
      <c r="X56" s="132"/>
      <c r="Y56" s="132"/>
      <c r="Z56" s="132"/>
      <c r="AA56" s="132"/>
      <c r="AB56" s="75"/>
      <c r="AC56" s="132"/>
      <c r="AD56" s="75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75"/>
      <c r="AQ56" s="132"/>
      <c r="AR56" s="75"/>
      <c r="AS56" s="132"/>
      <c r="AT56" s="132"/>
      <c r="AU56" s="132"/>
      <c r="AV56" s="132"/>
      <c r="AW56" s="132"/>
      <c r="AX56" s="132"/>
      <c r="AY56" s="132"/>
      <c r="AZ56" s="132"/>
      <c r="BA56" s="132"/>
      <c r="BB56" s="132"/>
      <c r="BC56" s="132"/>
      <c r="BD56" s="75"/>
      <c r="BE56" s="132"/>
      <c r="BF56" s="75"/>
      <c r="BG56" s="132"/>
      <c r="BH56" s="132"/>
      <c r="BI56" s="132"/>
      <c r="BJ56" s="132"/>
      <c r="BK56" s="132"/>
      <c r="BL56" s="132"/>
      <c r="BM56" s="132"/>
      <c r="BN56" s="132"/>
      <c r="BO56" s="132"/>
      <c r="BP56" s="132"/>
      <c r="BQ56" s="132"/>
      <c r="BR56" s="26"/>
      <c r="BT56" s="26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5"/>
      <c r="CF56" s="26"/>
      <c r="CH56" s="26"/>
    </row>
    <row r="57" spans="1:86" x14ac:dyDescent="0.25">
      <c r="A57" s="133" t="s">
        <v>11</v>
      </c>
      <c r="B57" s="134"/>
      <c r="C57" s="132"/>
      <c r="D57" s="132">
        <f>ABS('C1'!D57-'C1'!$C57)</f>
        <v>0.18187491437384379</v>
      </c>
      <c r="E57" s="132">
        <f>ABS('C1'!E57-'C1'!$C57)</f>
        <v>0.18187491437384379</v>
      </c>
      <c r="F57" s="132">
        <f>ABS('C1'!F57-'C1'!$C57)</f>
        <v>0.18187491437384379</v>
      </c>
      <c r="G57" s="132">
        <f>ABS('C1'!G57-'C1'!$C57)</f>
        <v>0.18187491437384379</v>
      </c>
      <c r="H57" s="132">
        <f>ABS('C1'!H57-'C1'!$C57)</f>
        <v>0.18187491437384379</v>
      </c>
      <c r="I57" s="132">
        <f>ABS('C1'!I57-'C1'!$C57)</f>
        <v>0.27497687357280098</v>
      </c>
      <c r="J57" s="132">
        <f>ABS('C1'!J57-'C1'!$C57)</f>
        <v>0.27497687357280098</v>
      </c>
      <c r="K57" s="132">
        <f>ABS('C1'!K57-'C1'!$C57)</f>
        <v>0.33106390212574616</v>
      </c>
      <c r="L57" s="132">
        <f>ABS('C1'!L57-'C1'!$C57)</f>
        <v>0.33106390212574616</v>
      </c>
      <c r="M57" s="132">
        <f>ABS('C1'!M57-'C1'!$C57)</f>
        <v>0.33106390212574616</v>
      </c>
      <c r="N57" s="75"/>
      <c r="O57" s="132"/>
      <c r="P57" s="75"/>
      <c r="Q57" s="132"/>
      <c r="R57" s="132"/>
      <c r="S57" s="132"/>
      <c r="T57" s="132"/>
      <c r="U57" s="132"/>
      <c r="V57" s="132">
        <f t="shared" si="0"/>
        <v>2.4525200253920594</v>
      </c>
      <c r="W57" s="132"/>
      <c r="X57" s="132"/>
      <c r="Y57" s="132"/>
      <c r="Z57" s="132"/>
      <c r="AA57" s="132"/>
      <c r="AB57" s="75"/>
      <c r="AC57" s="132"/>
      <c r="AD57" s="75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75"/>
      <c r="AQ57" s="132"/>
      <c r="AR57" s="75"/>
      <c r="AS57" s="132"/>
      <c r="AT57" s="132"/>
      <c r="AU57" s="132"/>
      <c r="AV57" s="132"/>
      <c r="AW57" s="132"/>
      <c r="AX57" s="132"/>
      <c r="AY57" s="132"/>
      <c r="AZ57" s="132"/>
      <c r="BA57" s="132"/>
      <c r="BB57" s="132"/>
      <c r="BC57" s="132"/>
      <c r="BD57" s="75"/>
      <c r="BE57" s="132"/>
      <c r="BF57" s="75"/>
      <c r="BG57" s="132"/>
      <c r="BH57" s="132"/>
      <c r="BI57" s="132"/>
      <c r="BJ57" s="132"/>
      <c r="BK57" s="132"/>
      <c r="BL57" s="132"/>
      <c r="BM57" s="132"/>
      <c r="BN57" s="132"/>
      <c r="BO57" s="132"/>
      <c r="BP57" s="132"/>
      <c r="BQ57" s="132"/>
      <c r="BR57" s="26"/>
      <c r="BT57" s="26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5"/>
      <c r="CF57" s="26"/>
      <c r="CH57" s="26"/>
    </row>
    <row r="58" spans="1:86" x14ac:dyDescent="0.25">
      <c r="A58" s="133" t="s">
        <v>12</v>
      </c>
      <c r="B58" s="34"/>
      <c r="C58" s="132"/>
      <c r="D58" s="132">
        <f>ABS('C1'!D58-'C1'!$C58)</f>
        <v>0</v>
      </c>
      <c r="E58" s="132">
        <f>ABS('C1'!E58-'C1'!$C58)</f>
        <v>0</v>
      </c>
      <c r="F58" s="132">
        <f>ABS('C1'!F58-'C1'!$C58)</f>
        <v>0</v>
      </c>
      <c r="G58" s="132">
        <f>ABS('C1'!G58-'C1'!$C58)</f>
        <v>0</v>
      </c>
      <c r="H58" s="132">
        <f>ABS('C1'!H58-'C1'!$C58)</f>
        <v>0</v>
      </c>
      <c r="I58" s="132">
        <f>ABS('C1'!I58-'C1'!$C58)</f>
        <v>0</v>
      </c>
      <c r="J58" s="132">
        <f>ABS('C1'!J58-'C1'!$C58)</f>
        <v>0</v>
      </c>
      <c r="K58" s="132">
        <f>ABS('C1'!K58-'C1'!$C58)</f>
        <v>5.0434791079287056E-2</v>
      </c>
      <c r="L58" s="132">
        <f>ABS('C1'!L58-'C1'!$C58)</f>
        <v>5.0434791079287056E-2</v>
      </c>
      <c r="M58" s="132">
        <f>ABS('C1'!M58-'C1'!$C58)</f>
        <v>7.9547206100295753E-2</v>
      </c>
      <c r="N58" s="75"/>
      <c r="O58" s="132"/>
      <c r="P58" s="75"/>
      <c r="Q58" s="132"/>
      <c r="R58" s="132"/>
      <c r="S58" s="132"/>
      <c r="T58" s="132"/>
      <c r="U58" s="132"/>
      <c r="V58" s="132">
        <f t="shared" si="0"/>
        <v>0.18041678825886986</v>
      </c>
      <c r="W58" s="132"/>
      <c r="X58" s="132"/>
      <c r="Y58" s="132"/>
      <c r="Z58" s="132"/>
      <c r="AA58" s="132"/>
      <c r="AB58" s="75"/>
      <c r="AC58" s="132"/>
      <c r="AD58" s="75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132"/>
      <c r="AP58" s="75"/>
      <c r="AQ58" s="132"/>
      <c r="AR58" s="75"/>
      <c r="AS58" s="132"/>
      <c r="AT58" s="132"/>
      <c r="AU58" s="132"/>
      <c r="AV58" s="132"/>
      <c r="AW58" s="132"/>
      <c r="AX58" s="132"/>
      <c r="AY58" s="132"/>
      <c r="AZ58" s="132"/>
      <c r="BA58" s="132"/>
      <c r="BB58" s="132"/>
      <c r="BC58" s="132"/>
      <c r="BD58" s="75"/>
      <c r="BE58" s="132"/>
      <c r="BF58" s="75"/>
      <c r="BG58" s="132"/>
      <c r="BH58" s="132"/>
      <c r="BI58" s="132"/>
      <c r="BJ58" s="132"/>
      <c r="BK58" s="132"/>
      <c r="BL58" s="132"/>
      <c r="BM58" s="132"/>
      <c r="BN58" s="132"/>
      <c r="BO58" s="132"/>
      <c r="BP58" s="132"/>
      <c r="BQ58" s="132"/>
      <c r="BR58" s="26"/>
      <c r="BT58" s="26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5"/>
      <c r="CF58" s="26"/>
      <c r="CH58" s="26"/>
    </row>
    <row r="59" spans="1:86" x14ac:dyDescent="0.25">
      <c r="A59" s="133" t="s">
        <v>13</v>
      </c>
      <c r="B59" s="34"/>
      <c r="C59" s="132"/>
      <c r="D59" s="132">
        <f>ABS('C1'!D59-'C1'!$C59)</f>
        <v>0</v>
      </c>
      <c r="E59" s="132">
        <f>ABS('C1'!E59-'C1'!$C59)</f>
        <v>0</v>
      </c>
      <c r="F59" s="132">
        <f>ABS('C1'!F59-'C1'!$C59)</f>
        <v>0</v>
      </c>
      <c r="G59" s="132">
        <f>ABS('C1'!G59-'C1'!$C59)</f>
        <v>0</v>
      </c>
      <c r="H59" s="132">
        <f>ABS('C1'!H59-'C1'!$C59)</f>
        <v>0</v>
      </c>
      <c r="I59" s="132">
        <f>ABS('C1'!I59-'C1'!$C59)</f>
        <v>0</v>
      </c>
      <c r="J59" s="132">
        <f>ABS('C1'!J59-'C1'!$C59)</f>
        <v>0</v>
      </c>
      <c r="K59" s="132">
        <f>ABS('C1'!K59-'C1'!$C59)</f>
        <v>0</v>
      </c>
      <c r="L59" s="132">
        <f>ABS('C1'!L59-'C1'!$C59)</f>
        <v>0</v>
      </c>
      <c r="M59" s="132">
        <f>ABS('C1'!M59-'C1'!$C59)</f>
        <v>0</v>
      </c>
      <c r="N59" s="75"/>
      <c r="O59" s="132"/>
      <c r="P59" s="75"/>
      <c r="Q59" s="132"/>
      <c r="R59" s="132"/>
      <c r="S59" s="132"/>
      <c r="T59" s="132"/>
      <c r="U59" s="132"/>
      <c r="V59" s="132">
        <f t="shared" si="0"/>
        <v>0</v>
      </c>
      <c r="W59" s="132"/>
      <c r="X59" s="132"/>
      <c r="Y59" s="132"/>
      <c r="Z59" s="132"/>
      <c r="AA59" s="132"/>
      <c r="AB59" s="75"/>
      <c r="AC59" s="132"/>
      <c r="AD59" s="75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75"/>
      <c r="AQ59" s="132"/>
      <c r="AR59" s="75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/>
      <c r="BC59" s="132"/>
      <c r="BD59" s="75"/>
      <c r="BE59" s="132"/>
      <c r="BF59" s="75"/>
      <c r="BG59" s="132"/>
      <c r="BH59" s="132"/>
      <c r="BI59" s="132"/>
      <c r="BJ59" s="132"/>
      <c r="BK59" s="132"/>
      <c r="BL59" s="132"/>
      <c r="BM59" s="132"/>
      <c r="BN59" s="132"/>
      <c r="BO59" s="132"/>
      <c r="BP59" s="132"/>
      <c r="BQ59" s="132"/>
      <c r="BR59" s="26"/>
      <c r="BT59" s="26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5"/>
      <c r="CF59" s="26"/>
      <c r="CH59" s="26"/>
    </row>
    <row r="60" spans="1:86" x14ac:dyDescent="0.25">
      <c r="A60" s="133" t="s">
        <v>14</v>
      </c>
      <c r="B60" s="34"/>
      <c r="C60" s="132"/>
      <c r="D60" s="132">
        <f>ABS('C1'!D60-'C1'!$C60)</f>
        <v>0</v>
      </c>
      <c r="E60" s="132">
        <f>ABS('C1'!E60-'C1'!$C60)</f>
        <v>0</v>
      </c>
      <c r="F60" s="132">
        <f>ABS('C1'!F60-'C1'!$C60)</f>
        <v>3.7584068159354889E-2</v>
      </c>
      <c r="G60" s="132">
        <f>ABS('C1'!G60-'C1'!$C60)</f>
        <v>3.7584068159354889E-2</v>
      </c>
      <c r="H60" s="132">
        <f>ABS('C1'!H60-'C1'!$C60)</f>
        <v>3.7584068159354889E-2</v>
      </c>
      <c r="I60" s="132">
        <f>ABS('C1'!I60-'C1'!$C60)</f>
        <v>3.7584068159354889E-2</v>
      </c>
      <c r="J60" s="132">
        <f>ABS('C1'!J60-'C1'!$C60)</f>
        <v>8.4433502633548319E-2</v>
      </c>
      <c r="K60" s="132">
        <f>ABS('C1'!K60-'C1'!$C60)</f>
        <v>8.4433502633548319E-2</v>
      </c>
      <c r="L60" s="132">
        <f>ABS('C1'!L60-'C1'!$C60)</f>
        <v>8.4433502633548319E-2</v>
      </c>
      <c r="M60" s="132">
        <f>ABS('C1'!M60-'C1'!$C60)</f>
        <v>8.4433502633548319E-2</v>
      </c>
      <c r="N60" s="75"/>
      <c r="O60" s="132"/>
      <c r="P60" s="75"/>
      <c r="Q60" s="132"/>
      <c r="R60" s="132"/>
      <c r="S60" s="132"/>
      <c r="T60" s="132"/>
      <c r="U60" s="132"/>
      <c r="V60" s="132">
        <f t="shared" si="0"/>
        <v>0.48807028317161283</v>
      </c>
      <c r="W60" s="132"/>
      <c r="X60" s="132"/>
      <c r="Y60" s="132"/>
      <c r="Z60" s="132"/>
      <c r="AA60" s="132"/>
      <c r="AB60" s="75"/>
      <c r="AC60" s="132"/>
      <c r="AD60" s="75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75"/>
      <c r="AQ60" s="132"/>
      <c r="AR60" s="75"/>
      <c r="AS60" s="132"/>
      <c r="AT60" s="132"/>
      <c r="AU60" s="132"/>
      <c r="AV60" s="132"/>
      <c r="AW60" s="132"/>
      <c r="AX60" s="132"/>
      <c r="AY60" s="132"/>
      <c r="AZ60" s="132"/>
      <c r="BA60" s="132"/>
      <c r="BB60" s="132"/>
      <c r="BC60" s="132"/>
      <c r="BD60" s="75"/>
      <c r="BE60" s="132"/>
      <c r="BF60" s="75"/>
      <c r="BG60" s="132"/>
      <c r="BH60" s="132"/>
      <c r="BI60" s="132"/>
      <c r="BJ60" s="132"/>
      <c r="BK60" s="132"/>
      <c r="BL60" s="132"/>
      <c r="BM60" s="132"/>
      <c r="BN60" s="132"/>
      <c r="BO60" s="132"/>
      <c r="BP60" s="132"/>
      <c r="BQ60" s="132"/>
      <c r="BR60" s="26"/>
      <c r="BT60" s="26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5"/>
      <c r="CF60" s="26"/>
      <c r="CH60" s="26"/>
    </row>
    <row r="61" spans="1:86" x14ac:dyDescent="0.25">
      <c r="A61" s="133" t="s">
        <v>15</v>
      </c>
      <c r="B61" s="34"/>
      <c r="C61" s="132"/>
      <c r="D61" s="132">
        <f>ABS('C1'!D61-'C1'!$C61)</f>
        <v>0</v>
      </c>
      <c r="E61" s="132">
        <f>ABS('C1'!E61-'C1'!$C61)</f>
        <v>0</v>
      </c>
      <c r="F61" s="132">
        <f>ABS('C1'!F61-'C1'!$C61)</f>
        <v>0</v>
      </c>
      <c r="G61" s="132">
        <f>ABS('C1'!G61-'C1'!$C61)</f>
        <v>0</v>
      </c>
      <c r="H61" s="132">
        <f>ABS('C1'!H61-'C1'!$C61)</f>
        <v>0.10155090018225216</v>
      </c>
      <c r="I61" s="132">
        <f>ABS('C1'!I61-'C1'!$C61)</f>
        <v>0.10155090018225216</v>
      </c>
      <c r="J61" s="132">
        <f>ABS('C1'!J61-'C1'!$C61)</f>
        <v>0.10155090018225216</v>
      </c>
      <c r="K61" s="132">
        <f>ABS('C1'!K61-'C1'!$C61)</f>
        <v>0.10155090018225216</v>
      </c>
      <c r="L61" s="132">
        <f>ABS('C1'!L61-'C1'!$C61)</f>
        <v>0.10155090018225216</v>
      </c>
      <c r="M61" s="132">
        <f>ABS('C1'!M61-'C1'!$C61)</f>
        <v>0.10155090018225216</v>
      </c>
      <c r="N61" s="75"/>
      <c r="O61" s="132"/>
      <c r="P61" s="75"/>
      <c r="Q61" s="132"/>
      <c r="R61" s="132"/>
      <c r="S61" s="132"/>
      <c r="T61" s="132"/>
      <c r="U61" s="132"/>
      <c r="V61" s="132">
        <f t="shared" si="0"/>
        <v>0.60930540109351283</v>
      </c>
      <c r="W61" s="132"/>
      <c r="X61" s="132"/>
      <c r="Y61" s="132"/>
      <c r="Z61" s="132"/>
      <c r="AA61" s="132"/>
      <c r="AB61" s="75"/>
      <c r="AC61" s="132"/>
      <c r="AD61" s="75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75"/>
      <c r="AQ61" s="132"/>
      <c r="AR61" s="75"/>
      <c r="AS61" s="132"/>
      <c r="AT61" s="132"/>
      <c r="AU61" s="132"/>
      <c r="AV61" s="132"/>
      <c r="AW61" s="132"/>
      <c r="AX61" s="132"/>
      <c r="AY61" s="132"/>
      <c r="AZ61" s="132"/>
      <c r="BA61" s="132"/>
      <c r="BB61" s="132"/>
      <c r="BC61" s="132"/>
      <c r="BD61" s="75"/>
      <c r="BE61" s="132"/>
      <c r="BF61" s="75"/>
      <c r="BG61" s="132"/>
      <c r="BH61" s="132"/>
      <c r="BI61" s="132"/>
      <c r="BJ61" s="132"/>
      <c r="BK61" s="132"/>
      <c r="BL61" s="132"/>
      <c r="BM61" s="132"/>
      <c r="BN61" s="132"/>
      <c r="BO61" s="132"/>
      <c r="BP61" s="132"/>
      <c r="BQ61" s="132"/>
      <c r="BR61" s="26"/>
      <c r="BT61" s="26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5"/>
      <c r="CF61" s="26"/>
      <c r="CH61" s="26"/>
    </row>
    <row r="62" spans="1:86" x14ac:dyDescent="0.25">
      <c r="A62" s="133" t="s">
        <v>16</v>
      </c>
      <c r="B62" s="134"/>
      <c r="C62" s="132"/>
      <c r="D62" s="132">
        <f>ABS('C1'!D62-'C1'!$C62)</f>
        <v>0.13605505766415674</v>
      </c>
      <c r="E62" s="132">
        <f>ABS('C1'!E62-'C1'!$C62)</f>
        <v>0.13605505766415674</v>
      </c>
      <c r="F62" s="132">
        <f>ABS('C1'!F62-'C1'!$C62)</f>
        <v>0.13605505766415674</v>
      </c>
      <c r="G62" s="132">
        <f>ABS('C1'!G62-'C1'!$C62)</f>
        <v>0.13605505766415674</v>
      </c>
      <c r="H62" s="132">
        <f>ABS('C1'!H62-'C1'!$C62)</f>
        <v>0.1990604309142934</v>
      </c>
      <c r="I62" s="132">
        <f>ABS('C1'!I62-'C1'!$C62)</f>
        <v>0.1990604309142934</v>
      </c>
      <c r="J62" s="132">
        <f>ABS('C1'!J62-'C1'!$C62)</f>
        <v>0.1990604309142934</v>
      </c>
      <c r="K62" s="132">
        <f>ABS('C1'!K62-'C1'!$C62)</f>
        <v>0.1990604309142934</v>
      </c>
      <c r="L62" s="132">
        <f>ABS('C1'!L62-'C1'!$C62)</f>
        <v>0.1990604309142934</v>
      </c>
      <c r="M62" s="132">
        <f>ABS('C1'!M62-'C1'!$C62)</f>
        <v>0.1990604309142934</v>
      </c>
      <c r="N62" s="75"/>
      <c r="O62" s="132"/>
      <c r="P62" s="75"/>
      <c r="Q62" s="132"/>
      <c r="R62" s="132"/>
      <c r="S62" s="132"/>
      <c r="T62" s="132"/>
      <c r="U62" s="132"/>
      <c r="V62" s="132">
        <f t="shared" si="0"/>
        <v>1.7385828161423873</v>
      </c>
      <c r="W62" s="132"/>
      <c r="X62" s="132"/>
      <c r="Y62" s="132"/>
      <c r="Z62" s="132"/>
      <c r="AA62" s="132"/>
      <c r="AB62" s="75"/>
      <c r="AC62" s="132"/>
      <c r="AD62" s="75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2"/>
      <c r="AP62" s="75"/>
      <c r="AQ62" s="132"/>
      <c r="AR62" s="75"/>
      <c r="AS62" s="132"/>
      <c r="AT62" s="132"/>
      <c r="AU62" s="132"/>
      <c r="AV62" s="132"/>
      <c r="AW62" s="132"/>
      <c r="AX62" s="132"/>
      <c r="AY62" s="132"/>
      <c r="AZ62" s="132"/>
      <c r="BA62" s="132"/>
      <c r="BB62" s="132"/>
      <c r="BC62" s="132"/>
      <c r="BD62" s="75"/>
      <c r="BE62" s="132"/>
      <c r="BF62" s="75"/>
      <c r="BG62" s="132"/>
      <c r="BH62" s="132"/>
      <c r="BI62" s="132"/>
      <c r="BJ62" s="132"/>
      <c r="BK62" s="132"/>
      <c r="BL62" s="132"/>
      <c r="BM62" s="132"/>
      <c r="BN62" s="132"/>
      <c r="BO62" s="132"/>
      <c r="BP62" s="132"/>
      <c r="BQ62" s="132"/>
      <c r="BR62" s="26"/>
      <c r="BT62" s="26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5"/>
      <c r="CF62" s="26"/>
      <c r="CH62" s="26"/>
    </row>
    <row r="63" spans="1:86" x14ac:dyDescent="0.25">
      <c r="A63" s="133" t="s">
        <v>17</v>
      </c>
      <c r="B63" s="34"/>
      <c r="C63" s="132"/>
      <c r="D63" s="132">
        <f>ABS('C1'!D63-'C1'!$C63)</f>
        <v>0</v>
      </c>
      <c r="E63" s="132">
        <f>ABS('C1'!E63-'C1'!$C63)</f>
        <v>0</v>
      </c>
      <c r="F63" s="132">
        <f>ABS('C1'!F63-'C1'!$C63)</f>
        <v>0</v>
      </c>
      <c r="G63" s="132">
        <f>ABS('C1'!G63-'C1'!$C63)</f>
        <v>0</v>
      </c>
      <c r="H63" s="132">
        <f>ABS('C1'!H63-'C1'!$C63)</f>
        <v>0</v>
      </c>
      <c r="I63" s="132">
        <f>ABS('C1'!I63-'C1'!$C63)</f>
        <v>0</v>
      </c>
      <c r="J63" s="132">
        <f>ABS('C1'!J63-'C1'!$C63)</f>
        <v>0</v>
      </c>
      <c r="K63" s="132">
        <f>ABS('C1'!K63-'C1'!$C63)</f>
        <v>0</v>
      </c>
      <c r="L63" s="132">
        <f>ABS('C1'!L63-'C1'!$C63)</f>
        <v>0</v>
      </c>
      <c r="M63" s="132">
        <f>ABS('C1'!M63-'C1'!$C63)</f>
        <v>0</v>
      </c>
      <c r="N63" s="75"/>
      <c r="O63" s="132"/>
      <c r="P63" s="75"/>
      <c r="Q63" s="132"/>
      <c r="R63" s="132"/>
      <c r="S63" s="132"/>
      <c r="T63" s="132"/>
      <c r="U63" s="132"/>
      <c r="V63" s="132">
        <f t="shared" si="0"/>
        <v>0</v>
      </c>
      <c r="W63" s="132"/>
      <c r="X63" s="132"/>
      <c r="Y63" s="132"/>
      <c r="Z63" s="132"/>
      <c r="AA63" s="132"/>
      <c r="AB63" s="75"/>
      <c r="AC63" s="132"/>
      <c r="AD63" s="75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75"/>
      <c r="AQ63" s="132"/>
      <c r="AR63" s="75"/>
      <c r="AS63" s="132"/>
      <c r="AT63" s="132"/>
      <c r="AU63" s="132"/>
      <c r="AV63" s="132"/>
      <c r="AW63" s="132"/>
      <c r="AX63" s="132"/>
      <c r="AY63" s="132"/>
      <c r="AZ63" s="132"/>
      <c r="BA63" s="132"/>
      <c r="BB63" s="132"/>
      <c r="BC63" s="132"/>
      <c r="BD63" s="75"/>
      <c r="BE63" s="132"/>
      <c r="BF63" s="75"/>
      <c r="BG63" s="132"/>
      <c r="BH63" s="132"/>
      <c r="BI63" s="132"/>
      <c r="BJ63" s="132"/>
      <c r="BK63" s="132"/>
      <c r="BL63" s="132"/>
      <c r="BM63" s="132"/>
      <c r="BN63" s="132"/>
      <c r="BO63" s="132"/>
      <c r="BP63" s="132"/>
      <c r="BQ63" s="132"/>
      <c r="BR63" s="26"/>
      <c r="BT63" s="26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5"/>
      <c r="CF63" s="26"/>
      <c r="CH63" s="26"/>
    </row>
    <row r="64" spans="1:86" x14ac:dyDescent="0.25">
      <c r="A64" s="133" t="s">
        <v>18</v>
      </c>
      <c r="B64" s="34"/>
      <c r="C64" s="132"/>
      <c r="D64" s="132">
        <f>ABS('C1'!D64-'C1'!$C64)</f>
        <v>0</v>
      </c>
      <c r="E64" s="132">
        <f>ABS('C1'!E64-'C1'!$C64)</f>
        <v>0</v>
      </c>
      <c r="F64" s="132">
        <f>ABS('C1'!F64-'C1'!$C64)</f>
        <v>0</v>
      </c>
      <c r="G64" s="132">
        <f>ABS('C1'!G64-'C1'!$C64)</f>
        <v>0</v>
      </c>
      <c r="H64" s="132">
        <f>ABS('C1'!H64-'C1'!$C64)</f>
        <v>0</v>
      </c>
      <c r="I64" s="132">
        <f>ABS('C1'!I64-'C1'!$C64)</f>
        <v>0</v>
      </c>
      <c r="J64" s="132">
        <f>ABS('C1'!J64-'C1'!$C64)</f>
        <v>0</v>
      </c>
      <c r="K64" s="132">
        <f>ABS('C1'!K64-'C1'!$C64)</f>
        <v>0</v>
      </c>
      <c r="L64" s="132">
        <f>ABS('C1'!L64-'C1'!$C64)</f>
        <v>0</v>
      </c>
      <c r="M64" s="132">
        <f>ABS('C1'!M64-'C1'!$C64)</f>
        <v>0</v>
      </c>
      <c r="N64" s="75"/>
      <c r="O64" s="132"/>
      <c r="P64" s="75"/>
      <c r="Q64" s="132"/>
      <c r="R64" s="132"/>
      <c r="S64" s="132"/>
      <c r="T64" s="132"/>
      <c r="U64" s="132"/>
      <c r="V64" s="132">
        <f t="shared" si="0"/>
        <v>0</v>
      </c>
      <c r="W64" s="132"/>
      <c r="X64" s="132"/>
      <c r="Y64" s="132"/>
      <c r="Z64" s="132"/>
      <c r="AA64" s="132"/>
      <c r="AB64" s="75"/>
      <c r="AC64" s="132"/>
      <c r="AD64" s="75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2"/>
      <c r="AP64" s="75"/>
      <c r="AQ64" s="132"/>
      <c r="AR64" s="75"/>
      <c r="AS64" s="132"/>
      <c r="AT64" s="132"/>
      <c r="AU64" s="132"/>
      <c r="AV64" s="132"/>
      <c r="AW64" s="132"/>
      <c r="AX64" s="132"/>
      <c r="AY64" s="132"/>
      <c r="AZ64" s="132"/>
      <c r="BA64" s="132"/>
      <c r="BB64" s="132"/>
      <c r="BC64" s="132"/>
      <c r="BD64" s="75"/>
      <c r="BE64" s="132"/>
      <c r="BF64" s="75"/>
      <c r="BG64" s="132"/>
      <c r="BH64" s="132"/>
      <c r="BI64" s="132"/>
      <c r="BJ64" s="132"/>
      <c r="BK64" s="132"/>
      <c r="BL64" s="132"/>
      <c r="BM64" s="132"/>
      <c r="BN64" s="132"/>
      <c r="BO64" s="132"/>
      <c r="BP64" s="132"/>
      <c r="BQ64" s="132"/>
      <c r="BR64" s="26"/>
      <c r="BT64" s="26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5"/>
      <c r="CF64" s="26"/>
      <c r="CH64" s="26"/>
    </row>
    <row r="65" spans="1:86" x14ac:dyDescent="0.25">
      <c r="A65" s="133" t="s">
        <v>19</v>
      </c>
      <c r="B65" s="34"/>
      <c r="C65" s="132"/>
      <c r="D65" s="132">
        <f>ABS('C1'!D65-'C1'!$C65)</f>
        <v>0</v>
      </c>
      <c r="E65" s="132">
        <f>ABS('C1'!E65-'C1'!$C65)</f>
        <v>0</v>
      </c>
      <c r="F65" s="132">
        <f>ABS('C1'!F65-'C1'!$C65)</f>
        <v>0.13276982247335309</v>
      </c>
      <c r="G65" s="132">
        <f>ABS('C1'!G65-'C1'!$C65)</f>
        <v>0.13276982247335309</v>
      </c>
      <c r="H65" s="132">
        <f>ABS('C1'!H65-'C1'!$C65)</f>
        <v>0.13276982247335309</v>
      </c>
      <c r="I65" s="132">
        <f>ABS('C1'!I65-'C1'!$C65)</f>
        <v>0.13276982247335309</v>
      </c>
      <c r="J65" s="132">
        <f>ABS('C1'!J65-'C1'!$C65)</f>
        <v>0.13276982247335309</v>
      </c>
      <c r="K65" s="132">
        <f>ABS('C1'!K65-'C1'!$C65)</f>
        <v>0.13276982247335309</v>
      </c>
      <c r="L65" s="132">
        <f>ABS('C1'!L65-'C1'!$C65)</f>
        <v>0.13276982247335309</v>
      </c>
      <c r="M65" s="132">
        <f>ABS('C1'!M65-'C1'!$C65)</f>
        <v>0.13276982247335309</v>
      </c>
      <c r="N65" s="75"/>
      <c r="O65" s="132"/>
      <c r="P65" s="75"/>
      <c r="Q65" s="132"/>
      <c r="R65" s="132"/>
      <c r="S65" s="132"/>
      <c r="T65" s="132"/>
      <c r="U65" s="132"/>
      <c r="V65" s="132">
        <f t="shared" si="0"/>
        <v>1.0621585797868247</v>
      </c>
      <c r="W65" s="132"/>
      <c r="X65" s="132"/>
      <c r="Y65" s="132"/>
      <c r="Z65" s="132"/>
      <c r="AA65" s="132"/>
      <c r="AB65" s="75"/>
      <c r="AC65" s="132"/>
      <c r="AD65" s="75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2"/>
      <c r="AP65" s="75"/>
      <c r="AQ65" s="132"/>
      <c r="AR65" s="75"/>
      <c r="AS65" s="132"/>
      <c r="AT65" s="132"/>
      <c r="AU65" s="132"/>
      <c r="AV65" s="132"/>
      <c r="AW65" s="132"/>
      <c r="AX65" s="132"/>
      <c r="AY65" s="132"/>
      <c r="AZ65" s="132"/>
      <c r="BA65" s="132"/>
      <c r="BB65" s="132"/>
      <c r="BC65" s="132"/>
      <c r="BD65" s="75"/>
      <c r="BE65" s="132"/>
      <c r="BF65" s="75"/>
      <c r="BG65" s="132"/>
      <c r="BH65" s="132"/>
      <c r="BI65" s="132"/>
      <c r="BJ65" s="132"/>
      <c r="BK65" s="132"/>
      <c r="BL65" s="132"/>
      <c r="BM65" s="132"/>
      <c r="BN65" s="132"/>
      <c r="BO65" s="132"/>
      <c r="BP65" s="132"/>
      <c r="BQ65" s="132"/>
      <c r="BR65" s="26"/>
      <c r="BT65" s="26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5"/>
      <c r="CF65" s="26"/>
      <c r="CH65" s="26"/>
    </row>
    <row r="66" spans="1:86" x14ac:dyDescent="0.25">
      <c r="A66" s="133" t="s">
        <v>20</v>
      </c>
      <c r="B66" s="34"/>
      <c r="C66" s="132"/>
      <c r="D66" s="132">
        <f>ABS('C1'!D66-'C1'!$C66)</f>
        <v>0</v>
      </c>
      <c r="E66" s="132">
        <f>ABS('C1'!E66-'C1'!$C66)</f>
        <v>0</v>
      </c>
      <c r="F66" s="132">
        <f>ABS('C1'!F66-'C1'!$C66)</f>
        <v>0</v>
      </c>
      <c r="G66" s="132">
        <f>ABS('C1'!G66-'C1'!$C66)</f>
        <v>0</v>
      </c>
      <c r="H66" s="132">
        <f>ABS('C1'!H66-'C1'!$C66)</f>
        <v>0.20634019925218927</v>
      </c>
      <c r="I66" s="132">
        <f>ABS('C1'!I66-'C1'!$C66)</f>
        <v>0.20634019925218927</v>
      </c>
      <c r="J66" s="132">
        <f>ABS('C1'!J66-'C1'!$C66)</f>
        <v>0.20634019925218927</v>
      </c>
      <c r="K66" s="132">
        <f>ABS('C1'!K66-'C1'!$C66)</f>
        <v>0.20634019925218927</v>
      </c>
      <c r="L66" s="132">
        <f>ABS('C1'!L66-'C1'!$C66)</f>
        <v>0.20634019925218927</v>
      </c>
      <c r="M66" s="132">
        <f>ABS('C1'!M66-'C1'!$C66)</f>
        <v>0.20634019925218927</v>
      </c>
      <c r="N66" s="75"/>
      <c r="O66" s="132"/>
      <c r="P66" s="75"/>
      <c r="Q66" s="132"/>
      <c r="R66" s="132"/>
      <c r="S66" s="132"/>
      <c r="T66" s="132"/>
      <c r="U66" s="132"/>
      <c r="V66" s="132">
        <f t="shared" si="0"/>
        <v>1.2380411955131359</v>
      </c>
      <c r="W66" s="132"/>
      <c r="X66" s="132"/>
      <c r="Y66" s="132"/>
      <c r="Z66" s="132"/>
      <c r="AA66" s="132"/>
      <c r="AB66" s="75"/>
      <c r="AC66" s="132"/>
      <c r="AD66" s="75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75"/>
      <c r="AQ66" s="132"/>
      <c r="AR66" s="75"/>
      <c r="AS66" s="132"/>
      <c r="AT66" s="132"/>
      <c r="AU66" s="132"/>
      <c r="AV66" s="132"/>
      <c r="AW66" s="132"/>
      <c r="AX66" s="132"/>
      <c r="AY66" s="132"/>
      <c r="AZ66" s="132"/>
      <c r="BA66" s="132"/>
      <c r="BB66" s="132"/>
      <c r="BC66" s="132"/>
      <c r="BD66" s="75"/>
      <c r="BE66" s="132"/>
      <c r="BF66" s="75"/>
      <c r="BG66" s="132"/>
      <c r="BH66" s="132"/>
      <c r="BI66" s="132"/>
      <c r="BJ66" s="132"/>
      <c r="BK66" s="132"/>
      <c r="BL66" s="132"/>
      <c r="BM66" s="132"/>
      <c r="BN66" s="132"/>
      <c r="BO66" s="132"/>
      <c r="BP66" s="132"/>
      <c r="BQ66" s="132"/>
      <c r="BR66" s="26"/>
      <c r="BT66" s="26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5"/>
      <c r="CF66" s="26"/>
      <c r="CH66" s="26"/>
    </row>
    <row r="67" spans="1:86" x14ac:dyDescent="0.25">
      <c r="A67" s="133" t="s">
        <v>21</v>
      </c>
      <c r="B67" s="34"/>
      <c r="C67" s="132"/>
      <c r="D67" s="132">
        <f>ABS('C1'!D67-'C1'!$C67)</f>
        <v>0</v>
      </c>
      <c r="E67" s="132">
        <f>ABS('C1'!E67-'C1'!$C67)</f>
        <v>0</v>
      </c>
      <c r="F67" s="132">
        <f>ABS('C1'!F67-'C1'!$C67)</f>
        <v>0</v>
      </c>
      <c r="G67" s="132">
        <f>ABS('C1'!G67-'C1'!$C67)</f>
        <v>0</v>
      </c>
      <c r="H67" s="132">
        <f>ABS('C1'!H67-'C1'!$C67)</f>
        <v>0</v>
      </c>
      <c r="I67" s="132">
        <f>ABS('C1'!I67-'C1'!$C67)</f>
        <v>0</v>
      </c>
      <c r="J67" s="132">
        <f>ABS('C1'!J67-'C1'!$C67)</f>
        <v>0</v>
      </c>
      <c r="K67" s="132">
        <f>ABS('C1'!K67-'C1'!$C67)</f>
        <v>0.12013140696824487</v>
      </c>
      <c r="L67" s="132">
        <f>ABS('C1'!L67-'C1'!$C67)</f>
        <v>0.12013140696824487</v>
      </c>
      <c r="M67" s="132">
        <f>ABS('C1'!M67-'C1'!$C67)</f>
        <v>0.12013140696824487</v>
      </c>
      <c r="N67" s="75"/>
      <c r="O67" s="132"/>
      <c r="P67" s="75"/>
      <c r="Q67" s="132"/>
      <c r="R67" s="132"/>
      <c r="S67" s="132"/>
      <c r="T67" s="132"/>
      <c r="U67" s="132"/>
      <c r="V67" s="132">
        <f t="shared" si="0"/>
        <v>0.36039422090473461</v>
      </c>
      <c r="W67" s="132"/>
      <c r="X67" s="132"/>
      <c r="Y67" s="132"/>
      <c r="Z67" s="132"/>
      <c r="AA67" s="132"/>
      <c r="AB67" s="75"/>
      <c r="AC67" s="132"/>
      <c r="AD67" s="75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2"/>
      <c r="AP67" s="75"/>
      <c r="AQ67" s="132"/>
      <c r="AR67" s="75"/>
      <c r="AS67" s="132"/>
      <c r="AT67" s="132"/>
      <c r="AU67" s="132"/>
      <c r="AV67" s="132"/>
      <c r="AW67" s="132"/>
      <c r="AX67" s="132"/>
      <c r="AY67" s="132"/>
      <c r="AZ67" s="132"/>
      <c r="BA67" s="132"/>
      <c r="BB67" s="132"/>
      <c r="BC67" s="132"/>
      <c r="BD67" s="75"/>
      <c r="BE67" s="132"/>
      <c r="BF67" s="75"/>
      <c r="BG67" s="132"/>
      <c r="BH67" s="132"/>
      <c r="BI67" s="132"/>
      <c r="BJ67" s="132"/>
      <c r="BK67" s="132"/>
      <c r="BL67" s="132"/>
      <c r="BM67" s="132"/>
      <c r="BN67" s="132"/>
      <c r="BO67" s="132"/>
      <c r="BP67" s="132"/>
      <c r="BQ67" s="132"/>
      <c r="BR67" s="26"/>
      <c r="BT67" s="26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5"/>
      <c r="CF67" s="26"/>
      <c r="CH67" s="26"/>
    </row>
    <row r="68" spans="1:86" x14ac:dyDescent="0.25">
      <c r="A68" s="133" t="s">
        <v>22</v>
      </c>
      <c r="B68" s="34"/>
      <c r="C68" s="132"/>
      <c r="D68" s="132">
        <f>ABS('C1'!D68-'C1'!$C68)</f>
        <v>0</v>
      </c>
      <c r="E68" s="132">
        <f>ABS('C1'!E68-'C1'!$C68)</f>
        <v>0</v>
      </c>
      <c r="F68" s="132">
        <f>ABS('C1'!F68-'C1'!$C68)</f>
        <v>0</v>
      </c>
      <c r="G68" s="132">
        <f>ABS('C1'!G68-'C1'!$C68)</f>
        <v>0</v>
      </c>
      <c r="H68" s="132">
        <f>ABS('C1'!H68-'C1'!$C68)</f>
        <v>0</v>
      </c>
      <c r="I68" s="132">
        <f>ABS('C1'!I68-'C1'!$C68)</f>
        <v>0</v>
      </c>
      <c r="J68" s="132">
        <f>ABS('C1'!J68-'C1'!$C68)</f>
        <v>0</v>
      </c>
      <c r="K68" s="132">
        <f>ABS('C1'!K68-'C1'!$C68)</f>
        <v>0</v>
      </c>
      <c r="L68" s="132">
        <f>ABS('C1'!L68-'C1'!$C68)</f>
        <v>0</v>
      </c>
      <c r="M68" s="132">
        <f>ABS('C1'!M68-'C1'!$C68)</f>
        <v>0</v>
      </c>
      <c r="N68" s="75"/>
      <c r="O68" s="132"/>
      <c r="P68" s="75"/>
      <c r="Q68" s="132"/>
      <c r="R68" s="132"/>
      <c r="S68" s="132"/>
      <c r="T68" s="132"/>
      <c r="U68" s="132"/>
      <c r="V68" s="132">
        <f t="shared" ref="V68:V114" si="1">SUM(D68:U68)</f>
        <v>0</v>
      </c>
      <c r="W68" s="132"/>
      <c r="X68" s="132"/>
      <c r="Y68" s="132"/>
      <c r="Z68" s="132"/>
      <c r="AA68" s="132"/>
      <c r="AB68" s="75"/>
      <c r="AC68" s="132"/>
      <c r="AD68" s="75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  <c r="AO68" s="132"/>
      <c r="AP68" s="75"/>
      <c r="AQ68" s="132"/>
      <c r="AR68" s="75"/>
      <c r="AS68" s="132"/>
      <c r="AT68" s="132"/>
      <c r="AU68" s="132"/>
      <c r="AV68" s="132"/>
      <c r="AW68" s="132"/>
      <c r="AX68" s="132"/>
      <c r="AY68" s="132"/>
      <c r="AZ68" s="132"/>
      <c r="BA68" s="132"/>
      <c r="BB68" s="132"/>
      <c r="BC68" s="132"/>
      <c r="BD68" s="75"/>
      <c r="BE68" s="132"/>
      <c r="BF68" s="75"/>
      <c r="BG68" s="132"/>
      <c r="BH68" s="132"/>
      <c r="BI68" s="132"/>
      <c r="BJ68" s="132"/>
      <c r="BK68" s="132"/>
      <c r="BL68" s="132"/>
      <c r="BM68" s="132"/>
      <c r="BN68" s="132"/>
      <c r="BO68" s="132"/>
      <c r="BP68" s="132"/>
      <c r="BQ68" s="132"/>
      <c r="BR68" s="26"/>
      <c r="BT68" s="26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5"/>
      <c r="CF68" s="26"/>
      <c r="CH68" s="26"/>
    </row>
    <row r="69" spans="1:86" s="64" customFormat="1" ht="16.2" customHeight="1" x14ac:dyDescent="0.25">
      <c r="A69" s="132"/>
      <c r="B69" s="34"/>
      <c r="C69" s="132"/>
      <c r="D69" s="132">
        <f>ABS('C1'!D69-'C1'!$C69)</f>
        <v>0</v>
      </c>
      <c r="E69" s="132">
        <f>ABS('C1'!E69-'C1'!$C69)</f>
        <v>0</v>
      </c>
      <c r="F69" s="132">
        <f>ABS('C1'!F69-'C1'!$C69)</f>
        <v>0</v>
      </c>
      <c r="G69" s="132">
        <f>ABS('C1'!G69-'C1'!$C69)</f>
        <v>0</v>
      </c>
      <c r="H69" s="132">
        <f>ABS('C1'!H69-'C1'!$C69)</f>
        <v>0</v>
      </c>
      <c r="I69" s="132">
        <f>ABS('C1'!I69-'C1'!$C69)</f>
        <v>0</v>
      </c>
      <c r="J69" s="132">
        <f>ABS('C1'!J69-'C1'!$C69)</f>
        <v>0</v>
      </c>
      <c r="K69" s="132">
        <f>ABS('C1'!K69-'C1'!$C69)</f>
        <v>0</v>
      </c>
      <c r="L69" s="132">
        <f>ABS('C1'!L69-'C1'!$C69)</f>
        <v>0</v>
      </c>
      <c r="M69" s="132">
        <f>ABS('C1'!M69-'C1'!$C69)</f>
        <v>0</v>
      </c>
      <c r="N69" s="75"/>
      <c r="O69" s="132"/>
      <c r="P69" s="75"/>
      <c r="Q69" s="132"/>
      <c r="R69" s="132"/>
      <c r="S69" s="132"/>
      <c r="T69" s="132"/>
      <c r="U69" s="132"/>
      <c r="V69" s="132">
        <f t="shared" si="1"/>
        <v>0</v>
      </c>
      <c r="W69" s="132"/>
      <c r="X69" s="132"/>
      <c r="Y69" s="132"/>
      <c r="Z69" s="132"/>
      <c r="AA69" s="132"/>
      <c r="AB69" s="75"/>
      <c r="AC69" s="132"/>
      <c r="AD69" s="75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75"/>
      <c r="AQ69" s="132"/>
      <c r="AR69" s="75"/>
      <c r="AS69" s="132"/>
      <c r="AT69" s="132"/>
      <c r="AU69" s="132"/>
      <c r="AV69" s="132"/>
      <c r="AW69" s="132"/>
      <c r="AX69" s="132"/>
      <c r="AY69" s="132"/>
      <c r="AZ69" s="132"/>
      <c r="BA69" s="132"/>
      <c r="BB69" s="132"/>
      <c r="BC69" s="132"/>
      <c r="BD69" s="75"/>
      <c r="BE69" s="132"/>
      <c r="BF69" s="75"/>
      <c r="BG69" s="132"/>
      <c r="BH69" s="132"/>
      <c r="BI69" s="132"/>
      <c r="BJ69" s="132"/>
      <c r="BK69" s="132"/>
      <c r="BL69" s="132"/>
      <c r="BM69" s="132"/>
      <c r="BN69" s="132"/>
      <c r="BO69" s="132"/>
      <c r="BP69" s="132"/>
      <c r="BQ69" s="132"/>
      <c r="BR69" s="34"/>
      <c r="BT69" s="34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34"/>
      <c r="CH69" s="34"/>
    </row>
    <row r="70" spans="1:86" s="64" customFormat="1" ht="16.2" customHeight="1" x14ac:dyDescent="0.25">
      <c r="A70" s="133" t="s">
        <v>170</v>
      </c>
      <c r="B70" s="34"/>
      <c r="C70" s="76"/>
      <c r="D70" s="132">
        <f>ABS('C1'!D70-'C1'!$C70)</f>
        <v>0</v>
      </c>
      <c r="E70" s="132">
        <f>ABS('C1'!E70-'C1'!$C70)</f>
        <v>0</v>
      </c>
      <c r="F70" s="132">
        <f>ABS('C1'!F70-'C1'!$C70)</f>
        <v>0</v>
      </c>
      <c r="G70" s="132">
        <f>ABS('C1'!G70-'C1'!$C70)</f>
        <v>0</v>
      </c>
      <c r="H70" s="132">
        <f>ABS('C1'!H70-'C1'!$C70)</f>
        <v>0</v>
      </c>
      <c r="I70" s="132">
        <f>ABS('C1'!I70-'C1'!$C70)</f>
        <v>0</v>
      </c>
      <c r="J70" s="132">
        <f>ABS('C1'!J70-'C1'!$C70)</f>
        <v>0</v>
      </c>
      <c r="K70" s="132">
        <f>ABS('C1'!K70-'C1'!$C70)</f>
        <v>0</v>
      </c>
      <c r="L70" s="132">
        <f>ABS('C1'!L70-'C1'!$C70)</f>
        <v>0</v>
      </c>
      <c r="M70" s="132">
        <f>ABS('C1'!M70-'C1'!$C70)</f>
        <v>0</v>
      </c>
      <c r="N70" s="132"/>
      <c r="O70" s="132"/>
      <c r="P70" s="132"/>
      <c r="Q70" s="76"/>
      <c r="R70" s="76"/>
      <c r="S70" s="76"/>
      <c r="T70" s="76"/>
      <c r="U70" s="76"/>
      <c r="V70" s="132">
        <f t="shared" si="1"/>
        <v>0</v>
      </c>
      <c r="W70" s="76"/>
      <c r="X70" s="76"/>
      <c r="Y70" s="76"/>
      <c r="Z70" s="76"/>
      <c r="AA70" s="132"/>
      <c r="AB70" s="132"/>
      <c r="AC70" s="132"/>
      <c r="AD70" s="132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32"/>
      <c r="AP70" s="132"/>
      <c r="AQ70" s="132"/>
      <c r="AR70" s="132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32"/>
      <c r="BD70" s="132"/>
      <c r="BE70" s="132"/>
      <c r="BF70" s="132"/>
      <c r="BG70" s="141"/>
      <c r="BH70" s="141"/>
      <c r="BI70" s="141"/>
      <c r="BJ70" s="141"/>
      <c r="BK70" s="141"/>
      <c r="BL70" s="141"/>
      <c r="BM70" s="141"/>
      <c r="BN70" s="141"/>
      <c r="BO70" s="141"/>
      <c r="BP70" s="141"/>
      <c r="BQ70" s="132"/>
      <c r="BR70" s="65"/>
      <c r="BS70" s="65"/>
      <c r="BT70" s="65"/>
      <c r="BU70" s="160"/>
      <c r="BV70" s="160"/>
      <c r="BW70" s="160"/>
      <c r="BX70" s="160"/>
      <c r="BY70" s="160"/>
      <c r="BZ70" s="160"/>
      <c r="CA70" s="160"/>
      <c r="CB70" s="160"/>
      <c r="CC70" s="160"/>
      <c r="CD70" s="160"/>
      <c r="CE70" s="5"/>
      <c r="CF70" s="65"/>
      <c r="CG70" s="65"/>
      <c r="CH70" s="65"/>
    </row>
    <row r="71" spans="1:86" s="64" customFormat="1" ht="16.2" customHeight="1" x14ac:dyDescent="0.25">
      <c r="A71" s="133" t="s">
        <v>1</v>
      </c>
      <c r="B71" s="34"/>
      <c r="C71" s="132"/>
      <c r="D71" s="132" t="e">
        <f>ABS('C1'!D71-'C1'!$C71)</f>
        <v>#VALUE!</v>
      </c>
      <c r="E71" s="132" t="e">
        <f>ABS('C1'!E71-'C1'!$C71)</f>
        <v>#VALUE!</v>
      </c>
      <c r="F71" s="132" t="e">
        <f>ABS('C1'!F71-'C1'!$C71)</f>
        <v>#VALUE!</v>
      </c>
      <c r="G71" s="132" t="e">
        <f>ABS('C1'!G71-'C1'!$C71)</f>
        <v>#VALUE!</v>
      </c>
      <c r="H71" s="132" t="e">
        <f>ABS('C1'!H71-'C1'!$C71)</f>
        <v>#VALUE!</v>
      </c>
      <c r="I71" s="132" t="e">
        <f>ABS('C1'!I71-'C1'!$C71)</f>
        <v>#VALUE!</v>
      </c>
      <c r="J71" s="132" t="e">
        <f>ABS('C1'!J71-'C1'!$C71)</f>
        <v>#VALUE!</v>
      </c>
      <c r="K71" s="132" t="e">
        <f>ABS('C1'!K71-'C1'!$C71)</f>
        <v>#VALUE!</v>
      </c>
      <c r="L71" s="132" t="e">
        <f>ABS('C1'!L71-'C1'!$C71)</f>
        <v>#VALUE!</v>
      </c>
      <c r="M71" s="132" t="e">
        <f>ABS('C1'!M71-'C1'!$C71)</f>
        <v>#VALUE!</v>
      </c>
      <c r="N71" s="75"/>
      <c r="O71" s="132"/>
      <c r="P71" s="75"/>
      <c r="Q71" s="132"/>
      <c r="R71" s="132"/>
      <c r="S71" s="132"/>
      <c r="T71" s="132"/>
      <c r="U71" s="132"/>
      <c r="V71" s="132" t="e">
        <f t="shared" si="1"/>
        <v>#VALUE!</v>
      </c>
      <c r="W71" s="132"/>
      <c r="X71" s="132"/>
      <c r="Y71" s="132"/>
      <c r="Z71" s="132"/>
      <c r="AA71" s="132"/>
      <c r="AB71" s="75"/>
      <c r="AC71" s="132"/>
      <c r="AD71" s="75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75"/>
      <c r="AQ71" s="132"/>
      <c r="AR71" s="75"/>
      <c r="AS71" s="132"/>
      <c r="AT71" s="132"/>
      <c r="AU71" s="132"/>
      <c r="AV71" s="132"/>
      <c r="AW71" s="132"/>
      <c r="AX71" s="132"/>
      <c r="AY71" s="132"/>
      <c r="AZ71" s="132"/>
      <c r="BA71" s="132"/>
      <c r="BB71" s="132"/>
      <c r="BC71" s="132"/>
      <c r="BD71" s="75"/>
      <c r="BE71" s="132"/>
      <c r="BF71" s="75"/>
      <c r="BG71" s="132"/>
      <c r="BH71" s="132"/>
      <c r="BI71" s="132"/>
      <c r="BJ71" s="132"/>
      <c r="BK71" s="132"/>
      <c r="BL71" s="132"/>
      <c r="BM71" s="132"/>
      <c r="BN71" s="132"/>
      <c r="BO71" s="132"/>
      <c r="BP71" s="132"/>
      <c r="BQ71" s="132"/>
      <c r="BR71" s="26"/>
      <c r="BS71" s="65"/>
      <c r="BT71" s="26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5"/>
      <c r="CF71" s="26"/>
      <c r="CG71" s="65"/>
      <c r="CH71" s="26"/>
    </row>
    <row r="72" spans="1:86" s="64" customFormat="1" ht="16.2" customHeight="1" x14ac:dyDescent="0.25">
      <c r="A72" s="133" t="s">
        <v>3</v>
      </c>
      <c r="B72" s="34"/>
      <c r="C72" s="132"/>
      <c r="D72" s="132">
        <f>ABS('C1'!D72-'C1'!$C72)</f>
        <v>0</v>
      </c>
      <c r="E72" s="132">
        <f>ABS('C1'!E72-'C1'!$C72)</f>
        <v>0</v>
      </c>
      <c r="F72" s="132">
        <f>ABS('C1'!F72-'C1'!$C72)</f>
        <v>0</v>
      </c>
      <c r="G72" s="132">
        <f>ABS('C1'!G72-'C1'!$C72)</f>
        <v>0</v>
      </c>
      <c r="H72" s="132">
        <f>ABS('C1'!H72-'C1'!$C72)</f>
        <v>0</v>
      </c>
      <c r="I72" s="132">
        <f>ABS('C1'!I72-'C1'!$C72)</f>
        <v>0</v>
      </c>
      <c r="J72" s="132">
        <f>ABS('C1'!J72-'C1'!$C72)</f>
        <v>0</v>
      </c>
      <c r="K72" s="132">
        <f>ABS('C1'!K72-'C1'!$C72)</f>
        <v>7.1351295112675683E-2</v>
      </c>
      <c r="L72" s="132">
        <f>ABS('C1'!L72-'C1'!$C72)</f>
        <v>7.1351295112675683E-2</v>
      </c>
      <c r="M72" s="132">
        <f>ABS('C1'!M72-'C1'!$C72)</f>
        <v>7.1351295112675683E-2</v>
      </c>
      <c r="N72" s="75"/>
      <c r="O72" s="132"/>
      <c r="P72" s="75"/>
      <c r="Q72" s="132"/>
      <c r="R72" s="132"/>
      <c r="S72" s="132"/>
      <c r="T72" s="132"/>
      <c r="U72" s="132"/>
      <c r="V72" s="132">
        <f t="shared" si="1"/>
        <v>0.21405388533802705</v>
      </c>
      <c r="W72" s="132"/>
      <c r="X72" s="132"/>
      <c r="Y72" s="132"/>
      <c r="Z72" s="132"/>
      <c r="AA72" s="132"/>
      <c r="AB72" s="75"/>
      <c r="AC72" s="132"/>
      <c r="AD72" s="75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75"/>
      <c r="AQ72" s="132"/>
      <c r="AR72" s="75"/>
      <c r="AS72" s="132"/>
      <c r="AT72" s="132"/>
      <c r="AU72" s="132"/>
      <c r="AV72" s="132"/>
      <c r="AW72" s="132"/>
      <c r="AX72" s="132"/>
      <c r="AY72" s="132"/>
      <c r="AZ72" s="132"/>
      <c r="BA72" s="132"/>
      <c r="BB72" s="132"/>
      <c r="BC72" s="132"/>
      <c r="BD72" s="75"/>
      <c r="BE72" s="132"/>
      <c r="BF72" s="75"/>
      <c r="BG72" s="132"/>
      <c r="BH72" s="132"/>
      <c r="BI72" s="132"/>
      <c r="BJ72" s="132"/>
      <c r="BK72" s="132"/>
      <c r="BL72" s="132"/>
      <c r="BM72" s="132"/>
      <c r="BN72" s="132"/>
      <c r="BO72" s="132"/>
      <c r="BP72" s="132"/>
      <c r="BQ72" s="132"/>
      <c r="BR72" s="26"/>
      <c r="BS72" s="65"/>
      <c r="BT72" s="26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5"/>
      <c r="CF72" s="26"/>
      <c r="CG72" s="65"/>
      <c r="CH72" s="26"/>
    </row>
    <row r="73" spans="1:86" s="64" customFormat="1" ht="16.2" customHeight="1" x14ac:dyDescent="0.25">
      <c r="A73" s="133" t="s">
        <v>4</v>
      </c>
      <c r="B73" s="34"/>
      <c r="C73" s="132"/>
      <c r="D73" s="132">
        <f>ABS('C1'!D73-'C1'!$C73)</f>
        <v>0</v>
      </c>
      <c r="E73" s="132">
        <f>ABS('C1'!E73-'C1'!$C73)</f>
        <v>0</v>
      </c>
      <c r="F73" s="132">
        <f>ABS('C1'!F73-'C1'!$C73)</f>
        <v>0</v>
      </c>
      <c r="G73" s="132">
        <f>ABS('C1'!G73-'C1'!$C73)</f>
        <v>0</v>
      </c>
      <c r="H73" s="132">
        <f>ABS('C1'!H73-'C1'!$C73)</f>
        <v>0</v>
      </c>
      <c r="I73" s="132">
        <f>ABS('C1'!I73-'C1'!$C73)</f>
        <v>0</v>
      </c>
      <c r="J73" s="132">
        <f>ABS('C1'!J73-'C1'!$C73)</f>
        <v>0</v>
      </c>
      <c r="K73" s="132">
        <f>ABS('C1'!K73-'C1'!$C73)</f>
        <v>0</v>
      </c>
      <c r="L73" s="132">
        <f>ABS('C1'!L73-'C1'!$C73)</f>
        <v>0</v>
      </c>
      <c r="M73" s="132">
        <f>ABS('C1'!M73-'C1'!$C73)</f>
        <v>0</v>
      </c>
      <c r="N73" s="75"/>
      <c r="O73" s="132"/>
      <c r="P73" s="75"/>
      <c r="Q73" s="132"/>
      <c r="R73" s="132"/>
      <c r="S73" s="132"/>
      <c r="T73" s="132"/>
      <c r="U73" s="132"/>
      <c r="V73" s="132">
        <f t="shared" si="1"/>
        <v>0</v>
      </c>
      <c r="W73" s="132"/>
      <c r="X73" s="132"/>
      <c r="Y73" s="132"/>
      <c r="Z73" s="132"/>
      <c r="AA73" s="132"/>
      <c r="AB73" s="75"/>
      <c r="AC73" s="132"/>
      <c r="AD73" s="75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75"/>
      <c r="AQ73" s="132"/>
      <c r="AR73" s="75"/>
      <c r="AS73" s="132"/>
      <c r="AT73" s="132"/>
      <c r="AU73" s="132"/>
      <c r="AV73" s="132"/>
      <c r="AW73" s="132"/>
      <c r="AX73" s="132"/>
      <c r="AY73" s="132"/>
      <c r="AZ73" s="132"/>
      <c r="BA73" s="132"/>
      <c r="BB73" s="132"/>
      <c r="BC73" s="132"/>
      <c r="BD73" s="75"/>
      <c r="BE73" s="132"/>
      <c r="BF73" s="75"/>
      <c r="BG73" s="132"/>
      <c r="BH73" s="132"/>
      <c r="BI73" s="132"/>
      <c r="BJ73" s="132"/>
      <c r="BK73" s="132"/>
      <c r="BL73" s="132"/>
      <c r="BM73" s="132"/>
      <c r="BN73" s="132"/>
      <c r="BO73" s="132"/>
      <c r="BP73" s="132"/>
      <c r="BQ73" s="132"/>
      <c r="BR73" s="26"/>
      <c r="BS73" s="65"/>
      <c r="BT73" s="26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5"/>
      <c r="CF73" s="26"/>
      <c r="CG73" s="65"/>
      <c r="CH73" s="26"/>
    </row>
    <row r="74" spans="1:86" s="64" customFormat="1" ht="16.2" customHeight="1" x14ac:dyDescent="0.25">
      <c r="A74" s="133" t="s">
        <v>5</v>
      </c>
      <c r="B74" s="34"/>
      <c r="C74" s="132"/>
      <c r="D74" s="132">
        <f>ABS('C1'!D74-'C1'!$C74)</f>
        <v>0</v>
      </c>
      <c r="E74" s="132">
        <f>ABS('C1'!E74-'C1'!$C74)</f>
        <v>0</v>
      </c>
      <c r="F74" s="132">
        <f>ABS('C1'!F74-'C1'!$C74)</f>
        <v>0</v>
      </c>
      <c r="G74" s="132">
        <f>ABS('C1'!G74-'C1'!$C74)</f>
        <v>0</v>
      </c>
      <c r="H74" s="132">
        <f>ABS('C1'!H74-'C1'!$C74)</f>
        <v>0</v>
      </c>
      <c r="I74" s="132">
        <f>ABS('C1'!I74-'C1'!$C74)</f>
        <v>0</v>
      </c>
      <c r="J74" s="132">
        <f>ABS('C1'!J74-'C1'!$C74)</f>
        <v>0</v>
      </c>
      <c r="K74" s="132">
        <f>ABS('C1'!K74-'C1'!$C74)</f>
        <v>0.19358076315583173</v>
      </c>
      <c r="L74" s="132">
        <f>ABS('C1'!L74-'C1'!$C74)</f>
        <v>0.19358076315583173</v>
      </c>
      <c r="M74" s="132">
        <f>ABS('C1'!M74-'C1'!$C74)</f>
        <v>0.19358076315583173</v>
      </c>
      <c r="N74" s="75"/>
      <c r="O74" s="132"/>
      <c r="P74" s="75"/>
      <c r="Q74" s="132"/>
      <c r="R74" s="132"/>
      <c r="S74" s="132"/>
      <c r="T74" s="132"/>
      <c r="U74" s="132"/>
      <c r="V74" s="132">
        <f t="shared" si="1"/>
        <v>0.58074228946749518</v>
      </c>
      <c r="W74" s="132"/>
      <c r="X74" s="132"/>
      <c r="Y74" s="132"/>
      <c r="Z74" s="132"/>
      <c r="AA74" s="132"/>
      <c r="AB74" s="75"/>
      <c r="AC74" s="132"/>
      <c r="AD74" s="75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75"/>
      <c r="AQ74" s="132"/>
      <c r="AR74" s="75"/>
      <c r="AS74" s="132"/>
      <c r="AT74" s="132"/>
      <c r="AU74" s="132"/>
      <c r="AV74" s="132"/>
      <c r="AW74" s="132"/>
      <c r="AX74" s="132"/>
      <c r="AY74" s="132"/>
      <c r="AZ74" s="132"/>
      <c r="BA74" s="132"/>
      <c r="BB74" s="132"/>
      <c r="BC74" s="132"/>
      <c r="BD74" s="75"/>
      <c r="BE74" s="132"/>
      <c r="BF74" s="75"/>
      <c r="BG74" s="132"/>
      <c r="BH74" s="132"/>
      <c r="BI74" s="132"/>
      <c r="BJ74" s="132"/>
      <c r="BK74" s="132"/>
      <c r="BL74" s="132"/>
      <c r="BM74" s="132"/>
      <c r="BN74" s="132"/>
      <c r="BO74" s="132"/>
      <c r="BP74" s="132"/>
      <c r="BQ74" s="132"/>
      <c r="BR74" s="26"/>
      <c r="BS74" s="65"/>
      <c r="BT74" s="26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5"/>
      <c r="CF74" s="26"/>
      <c r="CG74" s="65"/>
      <c r="CH74" s="26"/>
    </row>
    <row r="75" spans="1:86" s="64" customFormat="1" ht="16.2" customHeight="1" x14ac:dyDescent="0.25">
      <c r="A75" s="133" t="s">
        <v>6</v>
      </c>
      <c r="B75" s="34"/>
      <c r="C75" s="132"/>
      <c r="D75" s="132">
        <f>ABS('C1'!D75-'C1'!$C75)</f>
        <v>0</v>
      </c>
      <c r="E75" s="132">
        <f>ABS('C1'!E75-'C1'!$C75)</f>
        <v>0</v>
      </c>
      <c r="F75" s="132">
        <f>ABS('C1'!F75-'C1'!$C75)</f>
        <v>0</v>
      </c>
      <c r="G75" s="132">
        <f>ABS('C1'!G75-'C1'!$C75)</f>
        <v>0</v>
      </c>
      <c r="H75" s="132">
        <f>ABS('C1'!H75-'C1'!$C75)</f>
        <v>0</v>
      </c>
      <c r="I75" s="132">
        <f>ABS('C1'!I75-'C1'!$C75)</f>
        <v>0</v>
      </c>
      <c r="J75" s="132">
        <f>ABS('C1'!J75-'C1'!$C75)</f>
        <v>0</v>
      </c>
      <c r="K75" s="132">
        <f>ABS('C1'!K75-'C1'!$C75)</f>
        <v>0</v>
      </c>
      <c r="L75" s="132">
        <f>ABS('C1'!L75-'C1'!$C75)</f>
        <v>0</v>
      </c>
      <c r="M75" s="132">
        <f>ABS('C1'!M75-'C1'!$C75)</f>
        <v>0</v>
      </c>
      <c r="N75" s="75"/>
      <c r="O75" s="132"/>
      <c r="P75" s="75"/>
      <c r="Q75" s="132"/>
      <c r="R75" s="132"/>
      <c r="S75" s="132"/>
      <c r="T75" s="132"/>
      <c r="U75" s="132"/>
      <c r="V75" s="132">
        <f t="shared" si="1"/>
        <v>0</v>
      </c>
      <c r="W75" s="132"/>
      <c r="X75" s="132"/>
      <c r="Y75" s="132"/>
      <c r="Z75" s="132"/>
      <c r="AA75" s="132"/>
      <c r="AB75" s="75"/>
      <c r="AC75" s="132"/>
      <c r="AD75" s="75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75"/>
      <c r="AQ75" s="132"/>
      <c r="AR75" s="75"/>
      <c r="AS75" s="132"/>
      <c r="AT75" s="132"/>
      <c r="AU75" s="132"/>
      <c r="AV75" s="132"/>
      <c r="AW75" s="132"/>
      <c r="AX75" s="132"/>
      <c r="AY75" s="132"/>
      <c r="AZ75" s="132"/>
      <c r="BA75" s="132"/>
      <c r="BB75" s="132"/>
      <c r="BC75" s="132"/>
      <c r="BD75" s="75"/>
      <c r="BE75" s="132"/>
      <c r="BF75" s="75"/>
      <c r="BG75" s="132"/>
      <c r="BH75" s="132"/>
      <c r="BI75" s="132"/>
      <c r="BJ75" s="132"/>
      <c r="BK75" s="132"/>
      <c r="BL75" s="132"/>
      <c r="BM75" s="132"/>
      <c r="BN75" s="132"/>
      <c r="BO75" s="132"/>
      <c r="BP75" s="132"/>
      <c r="BQ75" s="132"/>
      <c r="BR75" s="26"/>
      <c r="BS75" s="65"/>
      <c r="BT75" s="26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5"/>
      <c r="CF75" s="26"/>
      <c r="CG75" s="65"/>
      <c r="CH75" s="26"/>
    </row>
    <row r="76" spans="1:86" s="64" customFormat="1" ht="16.2" customHeight="1" x14ac:dyDescent="0.25">
      <c r="A76" s="133" t="s">
        <v>7</v>
      </c>
      <c r="B76" s="34"/>
      <c r="C76" s="132"/>
      <c r="D76" s="132">
        <f>ABS('C1'!D76-'C1'!$C76)</f>
        <v>0</v>
      </c>
      <c r="E76" s="132">
        <f>ABS('C1'!E76-'C1'!$C76)</f>
        <v>0</v>
      </c>
      <c r="F76" s="132">
        <f>ABS('C1'!F76-'C1'!$C76)</f>
        <v>0</v>
      </c>
      <c r="G76" s="132">
        <f>ABS('C1'!G76-'C1'!$C76)</f>
        <v>0</v>
      </c>
      <c r="H76" s="132">
        <f>ABS('C1'!H76-'C1'!$C76)</f>
        <v>0</v>
      </c>
      <c r="I76" s="132">
        <f>ABS('C1'!I76-'C1'!$C76)</f>
        <v>0</v>
      </c>
      <c r="J76" s="132">
        <f>ABS('C1'!J76-'C1'!$C76)</f>
        <v>0.20171416932037267</v>
      </c>
      <c r="K76" s="132">
        <f>ABS('C1'!K76-'C1'!$C76)</f>
        <v>0.20171416932037267</v>
      </c>
      <c r="L76" s="132">
        <f>ABS('C1'!L76-'C1'!$C76)</f>
        <v>0.20171416932037267</v>
      </c>
      <c r="M76" s="132">
        <f>ABS('C1'!M76-'C1'!$C76)</f>
        <v>0.20171416932037267</v>
      </c>
      <c r="N76" s="75"/>
      <c r="O76" s="132"/>
      <c r="P76" s="75"/>
      <c r="Q76" s="132"/>
      <c r="R76" s="132"/>
      <c r="S76" s="132"/>
      <c r="T76" s="132"/>
      <c r="U76" s="132"/>
      <c r="V76" s="132">
        <f t="shared" si="1"/>
        <v>0.80685667728149069</v>
      </c>
      <c r="W76" s="132"/>
      <c r="X76" s="132"/>
      <c r="Y76" s="132"/>
      <c r="Z76" s="132"/>
      <c r="AA76" s="132"/>
      <c r="AB76" s="75"/>
      <c r="AC76" s="132"/>
      <c r="AD76" s="75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75"/>
      <c r="AQ76" s="132"/>
      <c r="AR76" s="75"/>
      <c r="AS76" s="132"/>
      <c r="AT76" s="132"/>
      <c r="AU76" s="132"/>
      <c r="AV76" s="132"/>
      <c r="AW76" s="132"/>
      <c r="AX76" s="132"/>
      <c r="AY76" s="132"/>
      <c r="AZ76" s="132"/>
      <c r="BA76" s="132"/>
      <c r="BB76" s="132"/>
      <c r="BC76" s="132"/>
      <c r="BD76" s="75"/>
      <c r="BE76" s="132"/>
      <c r="BF76" s="75"/>
      <c r="BG76" s="132"/>
      <c r="BH76" s="132"/>
      <c r="BI76" s="132"/>
      <c r="BJ76" s="132"/>
      <c r="BK76" s="132"/>
      <c r="BL76" s="132"/>
      <c r="BM76" s="132"/>
      <c r="BN76" s="132"/>
      <c r="BO76" s="132"/>
      <c r="BP76" s="132"/>
      <c r="BQ76" s="132"/>
      <c r="BR76" s="26"/>
      <c r="BS76" s="65"/>
      <c r="BT76" s="26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5"/>
      <c r="CF76" s="26"/>
      <c r="CG76" s="65"/>
      <c r="CH76" s="26"/>
    </row>
    <row r="77" spans="1:86" s="64" customFormat="1" ht="16.2" customHeight="1" x14ac:dyDescent="0.25">
      <c r="A77" s="133" t="s">
        <v>8</v>
      </c>
      <c r="B77" s="34"/>
      <c r="C77" s="132"/>
      <c r="D77" s="132">
        <f>ABS('C1'!D77-'C1'!$C77)</f>
        <v>0</v>
      </c>
      <c r="E77" s="132">
        <f>ABS('C1'!E77-'C1'!$C77)</f>
        <v>0</v>
      </c>
      <c r="F77" s="132">
        <f>ABS('C1'!F77-'C1'!$C77)</f>
        <v>0</v>
      </c>
      <c r="G77" s="132">
        <f>ABS('C1'!G77-'C1'!$C77)</f>
        <v>0</v>
      </c>
      <c r="H77" s="132">
        <f>ABS('C1'!H77-'C1'!$C77)</f>
        <v>0</v>
      </c>
      <c r="I77" s="132">
        <f>ABS('C1'!I77-'C1'!$C77)</f>
        <v>0</v>
      </c>
      <c r="J77" s="132">
        <f>ABS('C1'!J77-'C1'!$C77)</f>
        <v>0</v>
      </c>
      <c r="K77" s="132">
        <f>ABS('C1'!K77-'C1'!$C77)</f>
        <v>0</v>
      </c>
      <c r="L77" s="132">
        <f>ABS('C1'!L77-'C1'!$C77)</f>
        <v>0</v>
      </c>
      <c r="M77" s="132">
        <f>ABS('C1'!M77-'C1'!$C77)</f>
        <v>0</v>
      </c>
      <c r="N77" s="75"/>
      <c r="O77" s="132"/>
      <c r="P77" s="75"/>
      <c r="Q77" s="132"/>
      <c r="R77" s="132"/>
      <c r="S77" s="132"/>
      <c r="T77" s="132"/>
      <c r="U77" s="132"/>
      <c r="V77" s="132">
        <f t="shared" si="1"/>
        <v>0</v>
      </c>
      <c r="W77" s="132"/>
      <c r="X77" s="132"/>
      <c r="Y77" s="132"/>
      <c r="Z77" s="132"/>
      <c r="AA77" s="132"/>
      <c r="AB77" s="75"/>
      <c r="AC77" s="132"/>
      <c r="AD77" s="75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75"/>
      <c r="AQ77" s="132"/>
      <c r="AR77" s="75"/>
      <c r="AS77" s="132"/>
      <c r="AT77" s="132"/>
      <c r="AU77" s="132"/>
      <c r="AV77" s="132"/>
      <c r="AW77" s="132"/>
      <c r="AX77" s="132"/>
      <c r="AY77" s="132"/>
      <c r="AZ77" s="132"/>
      <c r="BA77" s="132"/>
      <c r="BB77" s="132"/>
      <c r="BC77" s="132"/>
      <c r="BD77" s="75"/>
      <c r="BE77" s="132"/>
      <c r="BF77" s="75"/>
      <c r="BG77" s="132"/>
      <c r="BH77" s="132"/>
      <c r="BI77" s="132"/>
      <c r="BJ77" s="132"/>
      <c r="BK77" s="132"/>
      <c r="BL77" s="132"/>
      <c r="BM77" s="132"/>
      <c r="BN77" s="132"/>
      <c r="BO77" s="132"/>
      <c r="BP77" s="132"/>
      <c r="BQ77" s="132"/>
      <c r="BR77" s="26"/>
      <c r="BS77" s="65"/>
      <c r="BT77" s="26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5"/>
      <c r="CF77" s="26"/>
      <c r="CG77" s="65"/>
      <c r="CH77" s="26"/>
    </row>
    <row r="78" spans="1:86" s="64" customFormat="1" ht="16.2" customHeight="1" x14ac:dyDescent="0.25">
      <c r="A78" s="133" t="s">
        <v>9</v>
      </c>
      <c r="B78" s="34"/>
      <c r="C78" s="132"/>
      <c r="D78" s="132">
        <f>ABS('C1'!D78-'C1'!$C78)</f>
        <v>0</v>
      </c>
      <c r="E78" s="132">
        <f>ABS('C1'!E78-'C1'!$C78)</f>
        <v>0</v>
      </c>
      <c r="F78" s="132">
        <f>ABS('C1'!F78-'C1'!$C78)</f>
        <v>0</v>
      </c>
      <c r="G78" s="132">
        <f>ABS('C1'!G78-'C1'!$C78)</f>
        <v>0</v>
      </c>
      <c r="H78" s="132">
        <f>ABS('C1'!H78-'C1'!$C78)</f>
        <v>0</v>
      </c>
      <c r="I78" s="132">
        <f>ABS('C1'!I78-'C1'!$C78)</f>
        <v>0</v>
      </c>
      <c r="J78" s="132">
        <f>ABS('C1'!J78-'C1'!$C78)</f>
        <v>0</v>
      </c>
      <c r="K78" s="132">
        <f>ABS('C1'!K78-'C1'!$C78)</f>
        <v>0</v>
      </c>
      <c r="L78" s="132">
        <f>ABS('C1'!L78-'C1'!$C78)</f>
        <v>0</v>
      </c>
      <c r="M78" s="132">
        <f>ABS('C1'!M78-'C1'!$C78)</f>
        <v>0</v>
      </c>
      <c r="N78" s="75"/>
      <c r="O78" s="132"/>
      <c r="P78" s="75"/>
      <c r="Q78" s="132"/>
      <c r="R78" s="132"/>
      <c r="S78" s="132"/>
      <c r="T78" s="132"/>
      <c r="U78" s="132"/>
      <c r="V78" s="132">
        <f t="shared" si="1"/>
        <v>0</v>
      </c>
      <c r="W78" s="132"/>
      <c r="X78" s="132"/>
      <c r="Y78" s="132"/>
      <c r="Z78" s="132"/>
      <c r="AA78" s="132"/>
      <c r="AB78" s="75"/>
      <c r="AC78" s="132"/>
      <c r="AD78" s="75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  <c r="AP78" s="75"/>
      <c r="AQ78" s="132"/>
      <c r="AR78" s="75"/>
      <c r="AS78" s="132"/>
      <c r="AT78" s="132"/>
      <c r="AU78" s="132"/>
      <c r="AV78" s="132"/>
      <c r="AW78" s="132"/>
      <c r="AX78" s="132"/>
      <c r="AY78" s="132"/>
      <c r="AZ78" s="132"/>
      <c r="BA78" s="132"/>
      <c r="BB78" s="132"/>
      <c r="BC78" s="132"/>
      <c r="BD78" s="75"/>
      <c r="BE78" s="132"/>
      <c r="BF78" s="75"/>
      <c r="BG78" s="132"/>
      <c r="BH78" s="132"/>
      <c r="BI78" s="132"/>
      <c r="BJ78" s="132"/>
      <c r="BK78" s="132"/>
      <c r="BL78" s="132"/>
      <c r="BM78" s="132"/>
      <c r="BN78" s="132"/>
      <c r="BO78" s="132"/>
      <c r="BP78" s="132"/>
      <c r="BQ78" s="132"/>
      <c r="BR78" s="26"/>
      <c r="BS78" s="65"/>
      <c r="BT78" s="26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5"/>
      <c r="CF78" s="26"/>
      <c r="CG78" s="65"/>
      <c r="CH78" s="26"/>
    </row>
    <row r="79" spans="1:86" s="64" customFormat="1" ht="16.2" customHeight="1" x14ac:dyDescent="0.25">
      <c r="A79" s="133" t="s">
        <v>10</v>
      </c>
      <c r="B79" s="134"/>
      <c r="C79" s="132"/>
      <c r="D79" s="132">
        <f>ABS('C1'!D79-'C1'!$C79)</f>
        <v>0</v>
      </c>
      <c r="E79" s="132">
        <f>ABS('C1'!E79-'C1'!$C79)</f>
        <v>0.10464909268421096</v>
      </c>
      <c r="F79" s="132">
        <f>ABS('C1'!F79-'C1'!$C79)</f>
        <v>0.10464909268421096</v>
      </c>
      <c r="G79" s="132">
        <f>ABS('C1'!G79-'C1'!$C79)</f>
        <v>0.16218854767525637</v>
      </c>
      <c r="H79" s="132">
        <f>ABS('C1'!H79-'C1'!$C79)</f>
        <v>0.16218854767525637</v>
      </c>
      <c r="I79" s="132">
        <f>ABS('C1'!I79-'C1'!$C79)</f>
        <v>0.16218854767525637</v>
      </c>
      <c r="J79" s="132">
        <f>ABS('C1'!J79-'C1'!$C79)</f>
        <v>0.16218854767525637</v>
      </c>
      <c r="K79" s="132">
        <f>ABS('C1'!K79-'C1'!$C79)</f>
        <v>0.16218854767525637</v>
      </c>
      <c r="L79" s="132">
        <f>ABS('C1'!L79-'C1'!$C79)</f>
        <v>0.16218854767525637</v>
      </c>
      <c r="M79" s="132">
        <f>ABS('C1'!M79-'C1'!$C79)</f>
        <v>0.16218854767525637</v>
      </c>
      <c r="N79" s="75"/>
      <c r="O79" s="132"/>
      <c r="P79" s="75"/>
      <c r="Q79" s="132"/>
      <c r="R79" s="132"/>
      <c r="S79" s="132"/>
      <c r="T79" s="132"/>
      <c r="U79" s="132"/>
      <c r="V79" s="132">
        <f t="shared" si="1"/>
        <v>1.3446180190952162</v>
      </c>
      <c r="W79" s="132"/>
      <c r="X79" s="132"/>
      <c r="Y79" s="132"/>
      <c r="Z79" s="132"/>
      <c r="AA79" s="132"/>
      <c r="AB79" s="75"/>
      <c r="AC79" s="132"/>
      <c r="AD79" s="75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75"/>
      <c r="AQ79" s="132"/>
      <c r="AR79" s="75"/>
      <c r="AS79" s="132"/>
      <c r="AT79" s="132"/>
      <c r="AU79" s="132"/>
      <c r="AV79" s="132"/>
      <c r="AW79" s="132"/>
      <c r="AX79" s="132"/>
      <c r="AY79" s="132"/>
      <c r="AZ79" s="132"/>
      <c r="BA79" s="132"/>
      <c r="BB79" s="132"/>
      <c r="BC79" s="132"/>
      <c r="BD79" s="75"/>
      <c r="BE79" s="132"/>
      <c r="BF79" s="75"/>
      <c r="BG79" s="132"/>
      <c r="BH79" s="132"/>
      <c r="BI79" s="132"/>
      <c r="BJ79" s="132"/>
      <c r="BK79" s="132"/>
      <c r="BL79" s="132"/>
      <c r="BM79" s="132"/>
      <c r="BN79" s="132"/>
      <c r="BO79" s="132"/>
      <c r="BP79" s="132"/>
      <c r="BQ79" s="132"/>
      <c r="BR79" s="26"/>
      <c r="BS79" s="65"/>
      <c r="BT79" s="26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5"/>
      <c r="CF79" s="26"/>
      <c r="CG79" s="65"/>
      <c r="CH79" s="26"/>
    </row>
    <row r="80" spans="1:86" s="64" customFormat="1" ht="16.2" customHeight="1" x14ac:dyDescent="0.25">
      <c r="A80" s="133" t="s">
        <v>11</v>
      </c>
      <c r="B80" s="34"/>
      <c r="C80" s="132"/>
      <c r="D80" s="132">
        <f>ABS('C1'!D80-'C1'!$C80)</f>
        <v>0</v>
      </c>
      <c r="E80" s="132">
        <f>ABS('C1'!E80-'C1'!$C80)</f>
        <v>0</v>
      </c>
      <c r="F80" s="132">
        <f>ABS('C1'!F80-'C1'!$C80)</f>
        <v>0</v>
      </c>
      <c r="G80" s="132">
        <f>ABS('C1'!G80-'C1'!$C80)</f>
        <v>0</v>
      </c>
      <c r="H80" s="132">
        <f>ABS('C1'!H80-'C1'!$C80)</f>
        <v>0</v>
      </c>
      <c r="I80" s="132">
        <f>ABS('C1'!I80-'C1'!$C80)</f>
        <v>0</v>
      </c>
      <c r="J80" s="132">
        <f>ABS('C1'!J80-'C1'!$C80)</f>
        <v>0</v>
      </c>
      <c r="K80" s="132">
        <f>ABS('C1'!K80-'C1'!$C80)</f>
        <v>0</v>
      </c>
      <c r="L80" s="132">
        <f>ABS('C1'!L80-'C1'!$C80)</f>
        <v>0</v>
      </c>
      <c r="M80" s="132">
        <f>ABS('C1'!M80-'C1'!$C80)</f>
        <v>0</v>
      </c>
      <c r="N80" s="75"/>
      <c r="O80" s="132"/>
      <c r="P80" s="75"/>
      <c r="Q80" s="132"/>
      <c r="R80" s="132"/>
      <c r="S80" s="132"/>
      <c r="T80" s="132"/>
      <c r="U80" s="132"/>
      <c r="V80" s="132">
        <f t="shared" si="1"/>
        <v>0</v>
      </c>
      <c r="W80" s="132"/>
      <c r="X80" s="132"/>
      <c r="Y80" s="132"/>
      <c r="Z80" s="132"/>
      <c r="AA80" s="132"/>
      <c r="AB80" s="75"/>
      <c r="AC80" s="132"/>
      <c r="AD80" s="75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  <c r="AO80" s="132"/>
      <c r="AP80" s="75"/>
      <c r="AQ80" s="132"/>
      <c r="AR80" s="75"/>
      <c r="AS80" s="132"/>
      <c r="AT80" s="132"/>
      <c r="AU80" s="132"/>
      <c r="AV80" s="132"/>
      <c r="AW80" s="132"/>
      <c r="AX80" s="132"/>
      <c r="AY80" s="132"/>
      <c r="AZ80" s="132"/>
      <c r="BA80" s="132"/>
      <c r="BB80" s="132"/>
      <c r="BC80" s="132"/>
      <c r="BD80" s="75"/>
      <c r="BE80" s="132"/>
      <c r="BF80" s="75"/>
      <c r="BG80" s="132"/>
      <c r="BH80" s="132"/>
      <c r="BI80" s="132"/>
      <c r="BJ80" s="132"/>
      <c r="BK80" s="132"/>
      <c r="BL80" s="132"/>
      <c r="BM80" s="132"/>
      <c r="BN80" s="132"/>
      <c r="BO80" s="132"/>
      <c r="BP80" s="132"/>
      <c r="BQ80" s="132"/>
      <c r="BR80" s="26"/>
      <c r="BS80" s="65"/>
      <c r="BT80" s="26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5"/>
      <c r="CF80" s="26"/>
      <c r="CG80" s="65"/>
      <c r="CH80" s="26"/>
    </row>
    <row r="81" spans="1:86" s="64" customFormat="1" ht="16.2" customHeight="1" x14ac:dyDescent="0.25">
      <c r="A81" s="133" t="s">
        <v>12</v>
      </c>
      <c r="B81" s="134"/>
      <c r="C81" s="132"/>
      <c r="D81" s="132">
        <f>ABS('C1'!D81-'C1'!$C81)</f>
        <v>0</v>
      </c>
      <c r="E81" s="132">
        <f>ABS('C1'!E81-'C1'!$C81)</f>
        <v>0.10303816801903087</v>
      </c>
      <c r="F81" s="132">
        <f>ABS('C1'!F81-'C1'!$C81)</f>
        <v>0.10303816801903087</v>
      </c>
      <c r="G81" s="132">
        <f>ABS('C1'!G81-'C1'!$C81)</f>
        <v>0.10303816801903087</v>
      </c>
      <c r="H81" s="132">
        <f>ABS('C1'!H81-'C1'!$C81)</f>
        <v>0.10303816801903087</v>
      </c>
      <c r="I81" s="132">
        <f>ABS('C1'!I81-'C1'!$C81)</f>
        <v>0.10303816801903087</v>
      </c>
      <c r="J81" s="132">
        <f>ABS('C1'!J81-'C1'!$C81)</f>
        <v>0.10303816801903087</v>
      </c>
      <c r="K81" s="132">
        <f>ABS('C1'!K81-'C1'!$C81)</f>
        <v>0.17190017844567484</v>
      </c>
      <c r="L81" s="132">
        <f>ABS('C1'!L81-'C1'!$C81)</f>
        <v>0.17190017844567484</v>
      </c>
      <c r="M81" s="132">
        <f>ABS('C1'!M81-'C1'!$C81)</f>
        <v>0.17190017844567484</v>
      </c>
      <c r="N81" s="75"/>
      <c r="O81" s="132"/>
      <c r="P81" s="75"/>
      <c r="Q81" s="132"/>
      <c r="R81" s="132"/>
      <c r="S81" s="132"/>
      <c r="T81" s="132"/>
      <c r="U81" s="132"/>
      <c r="V81" s="132">
        <f t="shared" si="1"/>
        <v>1.1339295434512098</v>
      </c>
      <c r="W81" s="132"/>
      <c r="X81" s="132"/>
      <c r="Y81" s="132"/>
      <c r="Z81" s="132"/>
      <c r="AA81" s="132"/>
      <c r="AB81" s="75"/>
      <c r="AC81" s="132"/>
      <c r="AD81" s="75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75"/>
      <c r="AQ81" s="132"/>
      <c r="AR81" s="75"/>
      <c r="AS81" s="132"/>
      <c r="AT81" s="132"/>
      <c r="AU81" s="132"/>
      <c r="AV81" s="132"/>
      <c r="AW81" s="132"/>
      <c r="AX81" s="132"/>
      <c r="AY81" s="132"/>
      <c r="AZ81" s="132"/>
      <c r="BA81" s="132"/>
      <c r="BB81" s="132"/>
      <c r="BC81" s="132"/>
      <c r="BD81" s="75"/>
      <c r="BE81" s="132"/>
      <c r="BF81" s="75"/>
      <c r="BG81" s="132"/>
      <c r="BH81" s="132"/>
      <c r="BI81" s="132"/>
      <c r="BJ81" s="132"/>
      <c r="BK81" s="132"/>
      <c r="BL81" s="132"/>
      <c r="BM81" s="132"/>
      <c r="BN81" s="132"/>
      <c r="BO81" s="132"/>
      <c r="BP81" s="132"/>
      <c r="BQ81" s="132"/>
      <c r="BR81" s="26"/>
      <c r="BS81" s="65"/>
      <c r="BT81" s="26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5"/>
      <c r="CF81" s="26"/>
      <c r="CG81" s="65"/>
      <c r="CH81" s="26"/>
    </row>
    <row r="82" spans="1:86" s="64" customFormat="1" ht="16.2" customHeight="1" x14ac:dyDescent="0.25">
      <c r="A82" s="133" t="s">
        <v>13</v>
      </c>
      <c r="B82" s="34"/>
      <c r="C82" s="132"/>
      <c r="D82" s="132">
        <f>ABS('C1'!D82-'C1'!$C82)</f>
        <v>0</v>
      </c>
      <c r="E82" s="132">
        <f>ABS('C1'!E82-'C1'!$C82)</f>
        <v>0</v>
      </c>
      <c r="F82" s="132">
        <f>ABS('C1'!F82-'C1'!$C82)</f>
        <v>0</v>
      </c>
      <c r="G82" s="132">
        <f>ABS('C1'!G82-'C1'!$C82)</f>
        <v>0</v>
      </c>
      <c r="H82" s="132">
        <f>ABS('C1'!H82-'C1'!$C82)</f>
        <v>0</v>
      </c>
      <c r="I82" s="132">
        <f>ABS('C1'!I82-'C1'!$C82)</f>
        <v>0</v>
      </c>
      <c r="J82" s="132">
        <f>ABS('C1'!J82-'C1'!$C82)</f>
        <v>0</v>
      </c>
      <c r="K82" s="132">
        <f>ABS('C1'!K82-'C1'!$C82)</f>
        <v>0</v>
      </c>
      <c r="L82" s="132">
        <f>ABS('C1'!L82-'C1'!$C82)</f>
        <v>0</v>
      </c>
      <c r="M82" s="132">
        <f>ABS('C1'!M82-'C1'!$C82)</f>
        <v>0</v>
      </c>
      <c r="N82" s="75"/>
      <c r="O82" s="132"/>
      <c r="P82" s="75"/>
      <c r="Q82" s="132"/>
      <c r="R82" s="132"/>
      <c r="S82" s="132"/>
      <c r="T82" s="132"/>
      <c r="U82" s="132"/>
      <c r="V82" s="132">
        <f t="shared" si="1"/>
        <v>0</v>
      </c>
      <c r="W82" s="132"/>
      <c r="X82" s="132"/>
      <c r="Y82" s="132"/>
      <c r="Z82" s="132"/>
      <c r="AA82" s="132"/>
      <c r="AB82" s="75"/>
      <c r="AC82" s="132"/>
      <c r="AD82" s="75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2"/>
      <c r="AP82" s="75"/>
      <c r="AQ82" s="132"/>
      <c r="AR82" s="75"/>
      <c r="AS82" s="132"/>
      <c r="AT82" s="132"/>
      <c r="AU82" s="132"/>
      <c r="AV82" s="132"/>
      <c r="AW82" s="132"/>
      <c r="AX82" s="132"/>
      <c r="AY82" s="132"/>
      <c r="AZ82" s="132"/>
      <c r="BA82" s="132"/>
      <c r="BB82" s="132"/>
      <c r="BC82" s="132"/>
      <c r="BD82" s="75"/>
      <c r="BE82" s="132"/>
      <c r="BF82" s="75"/>
      <c r="BG82" s="132"/>
      <c r="BH82" s="132"/>
      <c r="BI82" s="132"/>
      <c r="BJ82" s="132"/>
      <c r="BK82" s="132"/>
      <c r="BL82" s="132"/>
      <c r="BM82" s="132"/>
      <c r="BN82" s="132"/>
      <c r="BO82" s="132"/>
      <c r="BP82" s="132"/>
      <c r="BQ82" s="132"/>
      <c r="BR82" s="26"/>
      <c r="BS82" s="65"/>
      <c r="BT82" s="26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5"/>
      <c r="CF82" s="26"/>
      <c r="CG82" s="65"/>
      <c r="CH82" s="26"/>
    </row>
    <row r="83" spans="1:86" s="64" customFormat="1" ht="16.2" customHeight="1" x14ac:dyDescent="0.25">
      <c r="A83" s="133" t="s">
        <v>14</v>
      </c>
      <c r="B83" s="34"/>
      <c r="C83" s="132"/>
      <c r="D83" s="132">
        <f>ABS('C1'!D83-'C1'!$C83)</f>
        <v>0</v>
      </c>
      <c r="E83" s="132">
        <f>ABS('C1'!E83-'C1'!$C83)</f>
        <v>0</v>
      </c>
      <c r="F83" s="132">
        <f>ABS('C1'!F83-'C1'!$C83)</f>
        <v>0.23280286762248564</v>
      </c>
      <c r="G83" s="132">
        <f>ABS('C1'!G83-'C1'!$C83)</f>
        <v>0.23280286762248564</v>
      </c>
      <c r="H83" s="132">
        <f>ABS('C1'!H83-'C1'!$C83)</f>
        <v>0.23280286762248564</v>
      </c>
      <c r="I83" s="132">
        <f>ABS('C1'!I83-'C1'!$C83)</f>
        <v>0.23280286762248564</v>
      </c>
      <c r="J83" s="132">
        <f>ABS('C1'!J83-'C1'!$C83)</f>
        <v>0.23280286762248564</v>
      </c>
      <c r="K83" s="132">
        <f>ABS('C1'!K83-'C1'!$C83)</f>
        <v>0.23280286762248564</v>
      </c>
      <c r="L83" s="132">
        <f>ABS('C1'!L83-'C1'!$C83)</f>
        <v>0.23280286762248564</v>
      </c>
      <c r="M83" s="132">
        <f>ABS('C1'!M83-'C1'!$C83)</f>
        <v>0.23280286762248564</v>
      </c>
      <c r="N83" s="75"/>
      <c r="O83" s="132"/>
      <c r="P83" s="75"/>
      <c r="Q83" s="132"/>
      <c r="R83" s="132"/>
      <c r="S83" s="132"/>
      <c r="T83" s="132"/>
      <c r="U83" s="132"/>
      <c r="V83" s="132">
        <f t="shared" si="1"/>
        <v>1.8624229409798849</v>
      </c>
      <c r="W83" s="132"/>
      <c r="X83" s="132"/>
      <c r="Y83" s="132"/>
      <c r="Z83" s="132"/>
      <c r="AA83" s="132"/>
      <c r="AB83" s="75"/>
      <c r="AC83" s="132"/>
      <c r="AD83" s="75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  <c r="AO83" s="132"/>
      <c r="AP83" s="75"/>
      <c r="AQ83" s="132"/>
      <c r="AR83" s="75"/>
      <c r="AS83" s="132"/>
      <c r="AT83" s="132"/>
      <c r="AU83" s="132"/>
      <c r="AV83" s="132"/>
      <c r="AW83" s="132"/>
      <c r="AX83" s="132"/>
      <c r="AY83" s="132"/>
      <c r="AZ83" s="132"/>
      <c r="BA83" s="132"/>
      <c r="BB83" s="132"/>
      <c r="BC83" s="132"/>
      <c r="BD83" s="75"/>
      <c r="BE83" s="132"/>
      <c r="BF83" s="75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26"/>
      <c r="BS83" s="65"/>
      <c r="BT83" s="26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5"/>
      <c r="CF83" s="26"/>
      <c r="CG83" s="65"/>
      <c r="CH83" s="26"/>
    </row>
    <row r="84" spans="1:86" s="64" customFormat="1" ht="16.2" customHeight="1" x14ac:dyDescent="0.25">
      <c r="A84" s="133" t="s">
        <v>15</v>
      </c>
      <c r="B84" s="34"/>
      <c r="C84" s="132"/>
      <c r="D84" s="132">
        <f>ABS('C1'!D84-'C1'!$C84)</f>
        <v>0</v>
      </c>
      <c r="E84" s="132">
        <f>ABS('C1'!E84-'C1'!$C84)</f>
        <v>0</v>
      </c>
      <c r="F84" s="132">
        <f>ABS('C1'!F84-'C1'!$C84)</f>
        <v>0</v>
      </c>
      <c r="G84" s="132">
        <f>ABS('C1'!G84-'C1'!$C84)</f>
        <v>0</v>
      </c>
      <c r="H84" s="132">
        <f>ABS('C1'!H84-'C1'!$C84)</f>
        <v>0</v>
      </c>
      <c r="I84" s="132">
        <f>ABS('C1'!I84-'C1'!$C84)</f>
        <v>0</v>
      </c>
      <c r="J84" s="132">
        <f>ABS('C1'!J84-'C1'!$C84)</f>
        <v>0</v>
      </c>
      <c r="K84" s="132">
        <f>ABS('C1'!K84-'C1'!$C84)</f>
        <v>0</v>
      </c>
      <c r="L84" s="132">
        <f>ABS('C1'!L84-'C1'!$C84)</f>
        <v>0</v>
      </c>
      <c r="M84" s="132">
        <f>ABS('C1'!M84-'C1'!$C84)</f>
        <v>0</v>
      </c>
      <c r="N84" s="75"/>
      <c r="O84" s="132"/>
      <c r="P84" s="75"/>
      <c r="Q84" s="132"/>
      <c r="R84" s="132"/>
      <c r="S84" s="132"/>
      <c r="T84" s="132"/>
      <c r="U84" s="132"/>
      <c r="V84" s="132">
        <f t="shared" si="1"/>
        <v>0</v>
      </c>
      <c r="W84" s="132"/>
      <c r="X84" s="132"/>
      <c r="Y84" s="132"/>
      <c r="Z84" s="132"/>
      <c r="AA84" s="132"/>
      <c r="AB84" s="75"/>
      <c r="AC84" s="132"/>
      <c r="AD84" s="75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75"/>
      <c r="AQ84" s="132"/>
      <c r="AR84" s="75"/>
      <c r="AS84" s="132"/>
      <c r="AT84" s="132"/>
      <c r="AU84" s="132"/>
      <c r="AV84" s="132"/>
      <c r="AW84" s="132"/>
      <c r="AX84" s="132"/>
      <c r="AY84" s="132"/>
      <c r="AZ84" s="132"/>
      <c r="BA84" s="132"/>
      <c r="BB84" s="132"/>
      <c r="BC84" s="132"/>
      <c r="BD84" s="75"/>
      <c r="BE84" s="132"/>
      <c r="BF84" s="75"/>
      <c r="BG84" s="132"/>
      <c r="BH84" s="132"/>
      <c r="BI84" s="132"/>
      <c r="BJ84" s="132"/>
      <c r="BK84" s="132"/>
      <c r="BL84" s="132"/>
      <c r="BM84" s="132"/>
      <c r="BN84" s="132"/>
      <c r="BO84" s="132"/>
      <c r="BP84" s="132"/>
      <c r="BQ84" s="132"/>
      <c r="BR84" s="26"/>
      <c r="BS84" s="65"/>
      <c r="BT84" s="26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5"/>
      <c r="CF84" s="26"/>
      <c r="CG84" s="65"/>
      <c r="CH84" s="26"/>
    </row>
    <row r="85" spans="1:86" s="64" customFormat="1" ht="16.2" customHeight="1" x14ac:dyDescent="0.25">
      <c r="A85" s="133" t="s">
        <v>16</v>
      </c>
      <c r="B85" s="34"/>
      <c r="C85" s="132"/>
      <c r="D85" s="132">
        <f>ABS('C1'!D85-'C1'!$C85)</f>
        <v>0</v>
      </c>
      <c r="E85" s="132">
        <f>ABS('C1'!E85-'C1'!$C85)</f>
        <v>0</v>
      </c>
      <c r="F85" s="132">
        <f>ABS('C1'!F85-'C1'!$C85)</f>
        <v>0</v>
      </c>
      <c r="G85" s="132">
        <f>ABS('C1'!G85-'C1'!$C85)</f>
        <v>0</v>
      </c>
      <c r="H85" s="132">
        <f>ABS('C1'!H85-'C1'!$C85)</f>
        <v>0</v>
      </c>
      <c r="I85" s="132">
        <f>ABS('C1'!I85-'C1'!$C85)</f>
        <v>0</v>
      </c>
      <c r="J85" s="132">
        <f>ABS('C1'!J85-'C1'!$C85)</f>
        <v>0</v>
      </c>
      <c r="K85" s="132">
        <f>ABS('C1'!K85-'C1'!$C85)</f>
        <v>0</v>
      </c>
      <c r="L85" s="132">
        <f>ABS('C1'!L85-'C1'!$C85)</f>
        <v>0</v>
      </c>
      <c r="M85" s="132">
        <f>ABS('C1'!M85-'C1'!$C85)</f>
        <v>0</v>
      </c>
      <c r="N85" s="75"/>
      <c r="O85" s="132"/>
      <c r="P85" s="75"/>
      <c r="Q85" s="132"/>
      <c r="R85" s="132"/>
      <c r="S85" s="132"/>
      <c r="T85" s="132"/>
      <c r="U85" s="132"/>
      <c r="V85" s="132">
        <f t="shared" si="1"/>
        <v>0</v>
      </c>
      <c r="W85" s="132"/>
      <c r="X85" s="132"/>
      <c r="Y85" s="132"/>
      <c r="Z85" s="132"/>
      <c r="AA85" s="132"/>
      <c r="AB85" s="75"/>
      <c r="AC85" s="132"/>
      <c r="AD85" s="75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  <c r="AO85" s="132"/>
      <c r="AP85" s="75"/>
      <c r="AQ85" s="132"/>
      <c r="AR85" s="75"/>
      <c r="AS85" s="132"/>
      <c r="AT85" s="132"/>
      <c r="AU85" s="132"/>
      <c r="AV85" s="132"/>
      <c r="AW85" s="132"/>
      <c r="AX85" s="132"/>
      <c r="AY85" s="132"/>
      <c r="AZ85" s="132"/>
      <c r="BA85" s="132"/>
      <c r="BB85" s="132"/>
      <c r="BC85" s="132"/>
      <c r="BD85" s="75"/>
      <c r="BE85" s="132"/>
      <c r="BF85" s="75"/>
      <c r="BG85" s="132"/>
      <c r="BH85" s="132"/>
      <c r="BI85" s="132"/>
      <c r="BJ85" s="132"/>
      <c r="BK85" s="132"/>
      <c r="BL85" s="132"/>
      <c r="BM85" s="132"/>
      <c r="BN85" s="132"/>
      <c r="BO85" s="132"/>
      <c r="BP85" s="132"/>
      <c r="BQ85" s="132"/>
      <c r="BR85" s="26"/>
      <c r="BS85" s="65"/>
      <c r="BT85" s="26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5"/>
      <c r="CF85" s="26"/>
      <c r="CG85" s="65"/>
      <c r="CH85" s="26"/>
    </row>
    <row r="86" spans="1:86" s="64" customFormat="1" ht="16.2" customHeight="1" x14ac:dyDescent="0.25">
      <c r="A86" s="133" t="s">
        <v>17</v>
      </c>
      <c r="B86" s="34"/>
      <c r="C86" s="132"/>
      <c r="D86" s="132">
        <f>ABS('C1'!D86-'C1'!$C86)</f>
        <v>0</v>
      </c>
      <c r="E86" s="132">
        <f>ABS('C1'!E86-'C1'!$C86)</f>
        <v>0</v>
      </c>
      <c r="F86" s="132">
        <f>ABS('C1'!F86-'C1'!$C86)</f>
        <v>0.22163508535970242</v>
      </c>
      <c r="G86" s="132">
        <f>ABS('C1'!G86-'C1'!$C86)</f>
        <v>0.22163508535970242</v>
      </c>
      <c r="H86" s="132">
        <f>ABS('C1'!H86-'C1'!$C86)</f>
        <v>0.22163508535970242</v>
      </c>
      <c r="I86" s="132">
        <f>ABS('C1'!I86-'C1'!$C86)</f>
        <v>0.22163508535970242</v>
      </c>
      <c r="J86" s="132">
        <f>ABS('C1'!J86-'C1'!$C86)</f>
        <v>0.22163508535970242</v>
      </c>
      <c r="K86" s="132">
        <f>ABS('C1'!K86-'C1'!$C86)</f>
        <v>0.22163508535970242</v>
      </c>
      <c r="L86" s="132">
        <f>ABS('C1'!L86-'C1'!$C86)</f>
        <v>0.22163508535970242</v>
      </c>
      <c r="M86" s="132">
        <f>ABS('C1'!M86-'C1'!$C86)</f>
        <v>0.22163508535970242</v>
      </c>
      <c r="N86" s="75"/>
      <c r="O86" s="132"/>
      <c r="P86" s="75"/>
      <c r="Q86" s="132"/>
      <c r="R86" s="132"/>
      <c r="S86" s="132"/>
      <c r="T86" s="132"/>
      <c r="U86" s="132"/>
      <c r="V86" s="132">
        <f t="shared" si="1"/>
        <v>1.7730806828776193</v>
      </c>
      <c r="W86" s="132"/>
      <c r="X86" s="132"/>
      <c r="Y86" s="132"/>
      <c r="Z86" s="132"/>
      <c r="AA86" s="132"/>
      <c r="AB86" s="75"/>
      <c r="AC86" s="132"/>
      <c r="AD86" s="75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  <c r="AO86" s="132"/>
      <c r="AP86" s="75"/>
      <c r="AQ86" s="132"/>
      <c r="AR86" s="75"/>
      <c r="AS86" s="132"/>
      <c r="AT86" s="132"/>
      <c r="AU86" s="132"/>
      <c r="AV86" s="132"/>
      <c r="AW86" s="132"/>
      <c r="AX86" s="132"/>
      <c r="AY86" s="132"/>
      <c r="AZ86" s="132"/>
      <c r="BA86" s="132"/>
      <c r="BB86" s="132"/>
      <c r="BC86" s="132"/>
      <c r="BD86" s="75"/>
      <c r="BE86" s="132"/>
      <c r="BF86" s="75"/>
      <c r="BG86" s="132"/>
      <c r="BH86" s="132"/>
      <c r="BI86" s="132"/>
      <c r="BJ86" s="132"/>
      <c r="BK86" s="132"/>
      <c r="BL86" s="132"/>
      <c r="BM86" s="132"/>
      <c r="BN86" s="132"/>
      <c r="BO86" s="132"/>
      <c r="BP86" s="132"/>
      <c r="BQ86" s="132"/>
      <c r="BR86" s="26"/>
      <c r="BS86" s="65"/>
      <c r="BT86" s="26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5"/>
      <c r="CF86" s="26"/>
      <c r="CG86" s="65"/>
      <c r="CH86" s="26"/>
    </row>
    <row r="87" spans="1:86" s="64" customFormat="1" ht="16.2" customHeight="1" x14ac:dyDescent="0.25">
      <c r="A87" s="133" t="s">
        <v>18</v>
      </c>
      <c r="B87" s="34"/>
      <c r="C87" s="132"/>
      <c r="D87" s="132">
        <f>ABS('C1'!D87-'C1'!$C87)</f>
        <v>0</v>
      </c>
      <c r="E87" s="132">
        <f>ABS('C1'!E87-'C1'!$C87)</f>
        <v>0</v>
      </c>
      <c r="F87" s="132">
        <f>ABS('C1'!F87-'C1'!$C87)</f>
        <v>0</v>
      </c>
      <c r="G87" s="132">
        <f>ABS('C1'!G87-'C1'!$C87)</f>
        <v>0</v>
      </c>
      <c r="H87" s="132">
        <f>ABS('C1'!H87-'C1'!$C87)</f>
        <v>0</v>
      </c>
      <c r="I87" s="132">
        <f>ABS('C1'!I87-'C1'!$C87)</f>
        <v>0</v>
      </c>
      <c r="J87" s="132">
        <f>ABS('C1'!J87-'C1'!$C87)</f>
        <v>0</v>
      </c>
      <c r="K87" s="132">
        <f>ABS('C1'!K87-'C1'!$C87)</f>
        <v>0</v>
      </c>
      <c r="L87" s="132">
        <f>ABS('C1'!L87-'C1'!$C87)</f>
        <v>0</v>
      </c>
      <c r="M87" s="132">
        <f>ABS('C1'!M87-'C1'!$C87)</f>
        <v>0</v>
      </c>
      <c r="N87" s="75"/>
      <c r="O87" s="132"/>
      <c r="P87" s="75"/>
      <c r="Q87" s="132"/>
      <c r="R87" s="132"/>
      <c r="S87" s="132"/>
      <c r="T87" s="132"/>
      <c r="U87" s="132"/>
      <c r="V87" s="132">
        <f t="shared" si="1"/>
        <v>0</v>
      </c>
      <c r="W87" s="132"/>
      <c r="X87" s="132"/>
      <c r="Y87" s="132"/>
      <c r="Z87" s="132"/>
      <c r="AA87" s="132"/>
      <c r="AB87" s="75"/>
      <c r="AC87" s="132"/>
      <c r="AD87" s="75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75"/>
      <c r="AQ87" s="132"/>
      <c r="AR87" s="75"/>
      <c r="AS87" s="132"/>
      <c r="AT87" s="132"/>
      <c r="AU87" s="132"/>
      <c r="AV87" s="132"/>
      <c r="AW87" s="132"/>
      <c r="AX87" s="132"/>
      <c r="AY87" s="132"/>
      <c r="AZ87" s="132"/>
      <c r="BA87" s="132"/>
      <c r="BB87" s="132"/>
      <c r="BC87" s="132"/>
      <c r="BD87" s="75"/>
      <c r="BE87" s="132"/>
      <c r="BF87" s="75"/>
      <c r="BG87" s="132"/>
      <c r="BH87" s="132"/>
      <c r="BI87" s="132"/>
      <c r="BJ87" s="132"/>
      <c r="BK87" s="132"/>
      <c r="BL87" s="132"/>
      <c r="BM87" s="132"/>
      <c r="BN87" s="132"/>
      <c r="BO87" s="132"/>
      <c r="BP87" s="132"/>
      <c r="BQ87" s="132"/>
      <c r="BR87" s="26"/>
      <c r="BS87" s="65"/>
      <c r="BT87" s="26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5"/>
      <c r="CF87" s="26"/>
      <c r="CG87" s="65"/>
      <c r="CH87" s="26"/>
    </row>
    <row r="88" spans="1:86" s="64" customFormat="1" ht="16.2" customHeight="1" x14ac:dyDescent="0.25">
      <c r="A88" s="133" t="s">
        <v>19</v>
      </c>
      <c r="B88" s="34"/>
      <c r="C88" s="132"/>
      <c r="D88" s="132">
        <f>ABS('C1'!D88-'C1'!$C88)</f>
        <v>0</v>
      </c>
      <c r="E88" s="132">
        <f>ABS('C1'!E88-'C1'!$C88)</f>
        <v>0.21679653651360142</v>
      </c>
      <c r="F88" s="132">
        <f>ABS('C1'!F88-'C1'!$C88)</f>
        <v>0.21679653651360142</v>
      </c>
      <c r="G88" s="132">
        <f>ABS('C1'!G88-'C1'!$C88)</f>
        <v>0.21679653651360142</v>
      </c>
      <c r="H88" s="132">
        <f>ABS('C1'!H88-'C1'!$C88)</f>
        <v>0.21679653651360142</v>
      </c>
      <c r="I88" s="132">
        <f>ABS('C1'!I88-'C1'!$C88)</f>
        <v>0.21679653651360142</v>
      </c>
      <c r="J88" s="132">
        <f>ABS('C1'!J88-'C1'!$C88)</f>
        <v>0.21679653651360142</v>
      </c>
      <c r="K88" s="132">
        <f>ABS('C1'!K88-'C1'!$C88)</f>
        <v>0.35647069514398938</v>
      </c>
      <c r="L88" s="132">
        <f>ABS('C1'!L88-'C1'!$C88)</f>
        <v>0.35647069514398938</v>
      </c>
      <c r="M88" s="132">
        <f>ABS('C1'!M88-'C1'!$C88)</f>
        <v>0.35647069514398938</v>
      </c>
      <c r="N88" s="75"/>
      <c r="O88" s="132"/>
      <c r="P88" s="75"/>
      <c r="Q88" s="132"/>
      <c r="R88" s="132"/>
      <c r="S88" s="132"/>
      <c r="T88" s="132"/>
      <c r="U88" s="132"/>
      <c r="V88" s="132">
        <f t="shared" si="1"/>
        <v>2.3701913045135767</v>
      </c>
      <c r="W88" s="132"/>
      <c r="X88" s="132"/>
      <c r="Y88" s="132"/>
      <c r="Z88" s="132"/>
      <c r="AA88" s="132"/>
      <c r="AB88" s="75"/>
      <c r="AC88" s="132"/>
      <c r="AD88" s="75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75"/>
      <c r="AQ88" s="132"/>
      <c r="AR88" s="75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75"/>
      <c r="BE88" s="132"/>
      <c r="BF88" s="75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26"/>
      <c r="BS88" s="65"/>
      <c r="BT88" s="26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5"/>
      <c r="CF88" s="26"/>
      <c r="CG88" s="65"/>
      <c r="CH88" s="26"/>
    </row>
    <row r="89" spans="1:86" s="64" customFormat="1" ht="16.2" customHeight="1" x14ac:dyDescent="0.25">
      <c r="A89" s="133" t="s">
        <v>20</v>
      </c>
      <c r="B89" s="34"/>
      <c r="C89" s="132"/>
      <c r="D89" s="132">
        <f>ABS('C1'!D89-'C1'!$C89)</f>
        <v>0</v>
      </c>
      <c r="E89" s="132">
        <f>ABS('C1'!E89-'C1'!$C89)</f>
        <v>0</v>
      </c>
      <c r="F89" s="132">
        <f>ABS('C1'!F89-'C1'!$C89)</f>
        <v>0</v>
      </c>
      <c r="G89" s="132">
        <f>ABS('C1'!G89-'C1'!$C89)</f>
        <v>0</v>
      </c>
      <c r="H89" s="132">
        <f>ABS('C1'!H89-'C1'!$C89)</f>
        <v>0</v>
      </c>
      <c r="I89" s="132">
        <f>ABS('C1'!I89-'C1'!$C89)</f>
        <v>0</v>
      </c>
      <c r="J89" s="132">
        <f>ABS('C1'!J89-'C1'!$C89)</f>
        <v>0</v>
      </c>
      <c r="K89" s="132">
        <f>ABS('C1'!K89-'C1'!$C89)</f>
        <v>0</v>
      </c>
      <c r="L89" s="132">
        <f>ABS('C1'!L89-'C1'!$C89)</f>
        <v>0</v>
      </c>
      <c r="M89" s="132">
        <f>ABS('C1'!M89-'C1'!$C89)</f>
        <v>0</v>
      </c>
      <c r="N89" s="75"/>
      <c r="O89" s="132"/>
      <c r="P89" s="75"/>
      <c r="Q89" s="132"/>
      <c r="R89" s="132"/>
      <c r="S89" s="132"/>
      <c r="T89" s="132"/>
      <c r="U89" s="132"/>
      <c r="V89" s="132">
        <f t="shared" si="1"/>
        <v>0</v>
      </c>
      <c r="W89" s="132"/>
      <c r="X89" s="132"/>
      <c r="Y89" s="132"/>
      <c r="Z89" s="132"/>
      <c r="AA89" s="132"/>
      <c r="AB89" s="75"/>
      <c r="AC89" s="132"/>
      <c r="AD89" s="75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75"/>
      <c r="AQ89" s="132"/>
      <c r="AR89" s="75"/>
      <c r="AS89" s="132"/>
      <c r="AT89" s="132"/>
      <c r="AU89" s="132"/>
      <c r="AV89" s="132"/>
      <c r="AW89" s="132"/>
      <c r="AX89" s="132"/>
      <c r="AY89" s="132"/>
      <c r="AZ89" s="132"/>
      <c r="BA89" s="132"/>
      <c r="BB89" s="132"/>
      <c r="BC89" s="132"/>
      <c r="BD89" s="75"/>
      <c r="BE89" s="132"/>
      <c r="BF89" s="75"/>
      <c r="BG89" s="132"/>
      <c r="BH89" s="132"/>
      <c r="BI89" s="132"/>
      <c r="BJ89" s="132"/>
      <c r="BK89" s="132"/>
      <c r="BL89" s="132"/>
      <c r="BM89" s="132"/>
      <c r="BN89" s="132"/>
      <c r="BO89" s="132"/>
      <c r="BP89" s="132"/>
      <c r="BQ89" s="132"/>
      <c r="BR89" s="26"/>
      <c r="BS89" s="65"/>
      <c r="BT89" s="26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5"/>
      <c r="CF89" s="26"/>
      <c r="CG89" s="65"/>
      <c r="CH89" s="26"/>
    </row>
    <row r="90" spans="1:86" s="64" customFormat="1" ht="16.2" customHeight="1" x14ac:dyDescent="0.25">
      <c r="A90" s="133" t="s">
        <v>21</v>
      </c>
      <c r="B90" s="34"/>
      <c r="C90" s="132"/>
      <c r="D90" s="132">
        <f>ABS('C1'!D90-'C1'!$C90)</f>
        <v>0</v>
      </c>
      <c r="E90" s="132">
        <f>ABS('C1'!E90-'C1'!$C90)</f>
        <v>0</v>
      </c>
      <c r="F90" s="132">
        <f>ABS('C1'!F90-'C1'!$C90)</f>
        <v>0</v>
      </c>
      <c r="G90" s="132">
        <f>ABS('C1'!G90-'C1'!$C90)</f>
        <v>0</v>
      </c>
      <c r="H90" s="132">
        <f>ABS('C1'!H90-'C1'!$C90)</f>
        <v>0</v>
      </c>
      <c r="I90" s="132">
        <f>ABS('C1'!I90-'C1'!$C90)</f>
        <v>0</v>
      </c>
      <c r="J90" s="132">
        <f>ABS('C1'!J90-'C1'!$C90)</f>
        <v>0</v>
      </c>
      <c r="K90" s="132">
        <f>ABS('C1'!K90-'C1'!$C90)</f>
        <v>0</v>
      </c>
      <c r="L90" s="132">
        <f>ABS('C1'!L90-'C1'!$C90)</f>
        <v>0</v>
      </c>
      <c r="M90" s="132">
        <f>ABS('C1'!M90-'C1'!$C90)</f>
        <v>0</v>
      </c>
      <c r="N90" s="75"/>
      <c r="O90" s="132"/>
      <c r="P90" s="75"/>
      <c r="Q90" s="132"/>
      <c r="R90" s="132"/>
      <c r="S90" s="132"/>
      <c r="T90" s="132"/>
      <c r="U90" s="132"/>
      <c r="V90" s="132">
        <f t="shared" si="1"/>
        <v>0</v>
      </c>
      <c r="W90" s="132"/>
      <c r="X90" s="132"/>
      <c r="Y90" s="132"/>
      <c r="Z90" s="132"/>
      <c r="AA90" s="132"/>
      <c r="AB90" s="75"/>
      <c r="AC90" s="132"/>
      <c r="AD90" s="75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75"/>
      <c r="AQ90" s="132"/>
      <c r="AR90" s="75"/>
      <c r="AS90" s="132"/>
      <c r="AT90" s="132"/>
      <c r="AU90" s="132"/>
      <c r="AV90" s="132"/>
      <c r="AW90" s="132"/>
      <c r="AX90" s="132"/>
      <c r="AY90" s="132"/>
      <c r="AZ90" s="132"/>
      <c r="BA90" s="132"/>
      <c r="BB90" s="132"/>
      <c r="BC90" s="132"/>
      <c r="BD90" s="75"/>
      <c r="BE90" s="132"/>
      <c r="BF90" s="75"/>
      <c r="BG90" s="132"/>
      <c r="BH90" s="132"/>
      <c r="BI90" s="132"/>
      <c r="BJ90" s="132"/>
      <c r="BK90" s="132"/>
      <c r="BL90" s="132"/>
      <c r="BM90" s="132"/>
      <c r="BN90" s="132"/>
      <c r="BO90" s="132"/>
      <c r="BP90" s="132"/>
      <c r="BQ90" s="132"/>
      <c r="BR90" s="26"/>
      <c r="BS90" s="65"/>
      <c r="BT90" s="26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5"/>
      <c r="CF90" s="26"/>
      <c r="CG90" s="65"/>
      <c r="CH90" s="26"/>
    </row>
    <row r="91" spans="1:86" s="64" customFormat="1" ht="16.2" customHeight="1" x14ac:dyDescent="0.25">
      <c r="A91" s="133" t="s">
        <v>22</v>
      </c>
      <c r="B91" s="34"/>
      <c r="C91" s="132"/>
      <c r="D91" s="132">
        <f>ABS('C1'!D91-'C1'!$C91)</f>
        <v>0</v>
      </c>
      <c r="E91" s="132">
        <f>ABS('C1'!E91-'C1'!$C91)</f>
        <v>0</v>
      </c>
      <c r="F91" s="132">
        <f>ABS('C1'!F91-'C1'!$C91)</f>
        <v>0</v>
      </c>
      <c r="G91" s="132">
        <f>ABS('C1'!G91-'C1'!$C91)</f>
        <v>0.17074923762328159</v>
      </c>
      <c r="H91" s="132">
        <f>ABS('C1'!H91-'C1'!$C91)</f>
        <v>0.17074923762328159</v>
      </c>
      <c r="I91" s="132">
        <f>ABS('C1'!I91-'C1'!$C91)</f>
        <v>0.17074923762328159</v>
      </c>
      <c r="J91" s="132">
        <f>ABS('C1'!J91-'C1'!$C91)</f>
        <v>0.17074923762328159</v>
      </c>
      <c r="K91" s="132">
        <f>ABS('C1'!K91-'C1'!$C91)</f>
        <v>0.17074923762328159</v>
      </c>
      <c r="L91" s="132">
        <f>ABS('C1'!L91-'C1'!$C91)</f>
        <v>0.17074923762328159</v>
      </c>
      <c r="M91" s="132">
        <f>ABS('C1'!M91-'C1'!$C91)</f>
        <v>0.17074923762328159</v>
      </c>
      <c r="N91" s="75"/>
      <c r="O91" s="132"/>
      <c r="P91" s="75"/>
      <c r="Q91" s="132"/>
      <c r="R91" s="132"/>
      <c r="S91" s="132"/>
      <c r="T91" s="132"/>
      <c r="U91" s="132"/>
      <c r="V91" s="132">
        <f t="shared" si="1"/>
        <v>1.195244663362971</v>
      </c>
      <c r="W91" s="132"/>
      <c r="X91" s="132"/>
      <c r="Y91" s="132"/>
      <c r="Z91" s="132"/>
      <c r="AA91" s="132"/>
      <c r="AB91" s="75"/>
      <c r="AC91" s="132"/>
      <c r="AD91" s="75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75"/>
      <c r="AQ91" s="132"/>
      <c r="AR91" s="75"/>
      <c r="AS91" s="132"/>
      <c r="AT91" s="132"/>
      <c r="AU91" s="132"/>
      <c r="AV91" s="132"/>
      <c r="AW91" s="132"/>
      <c r="AX91" s="132"/>
      <c r="AY91" s="132"/>
      <c r="AZ91" s="132"/>
      <c r="BA91" s="132"/>
      <c r="BB91" s="132"/>
      <c r="BC91" s="132"/>
      <c r="BD91" s="75"/>
      <c r="BE91" s="132"/>
      <c r="BF91" s="75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26"/>
      <c r="BS91" s="65"/>
      <c r="BT91" s="26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5"/>
      <c r="CF91" s="26"/>
      <c r="CG91" s="65"/>
      <c r="CH91" s="26"/>
    </row>
    <row r="92" spans="1:86" s="64" customFormat="1" ht="16.2" customHeight="1" x14ac:dyDescent="0.25">
      <c r="A92" s="132"/>
      <c r="B92" s="34"/>
      <c r="C92" s="132"/>
      <c r="D92" s="132">
        <f>ABS('C1'!D92-'C1'!$C92)</f>
        <v>0</v>
      </c>
      <c r="E92" s="132">
        <f>ABS('C1'!E92-'C1'!$C92)</f>
        <v>0</v>
      </c>
      <c r="F92" s="132">
        <f>ABS('C1'!F92-'C1'!$C92)</f>
        <v>0</v>
      </c>
      <c r="G92" s="132">
        <f>ABS('C1'!G92-'C1'!$C92)</f>
        <v>0</v>
      </c>
      <c r="H92" s="132">
        <f>ABS('C1'!H92-'C1'!$C92)</f>
        <v>0</v>
      </c>
      <c r="I92" s="132">
        <f>ABS('C1'!I92-'C1'!$C92)</f>
        <v>0</v>
      </c>
      <c r="J92" s="132">
        <f>ABS('C1'!J92-'C1'!$C92)</f>
        <v>0</v>
      </c>
      <c r="K92" s="132">
        <f>ABS('C1'!K92-'C1'!$C92)</f>
        <v>0</v>
      </c>
      <c r="L92" s="132">
        <f>ABS('C1'!L92-'C1'!$C92)</f>
        <v>0</v>
      </c>
      <c r="M92" s="132">
        <f>ABS('C1'!M92-'C1'!$C92)</f>
        <v>0</v>
      </c>
      <c r="N92" s="75"/>
      <c r="O92" s="132"/>
      <c r="P92" s="75"/>
      <c r="Q92" s="132"/>
      <c r="R92" s="132"/>
      <c r="S92" s="132"/>
      <c r="T92" s="132"/>
      <c r="U92" s="132"/>
      <c r="V92" s="132">
        <f t="shared" si="1"/>
        <v>0</v>
      </c>
      <c r="W92" s="132"/>
      <c r="X92" s="132"/>
      <c r="Y92" s="132"/>
      <c r="Z92" s="132"/>
      <c r="AA92" s="132"/>
      <c r="AB92" s="75"/>
      <c r="AC92" s="132"/>
      <c r="AD92" s="75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75"/>
      <c r="AQ92" s="132"/>
      <c r="AR92" s="75"/>
      <c r="AS92" s="132"/>
      <c r="AT92" s="132"/>
      <c r="AU92" s="132"/>
      <c r="AV92" s="132"/>
      <c r="AW92" s="132"/>
      <c r="AX92" s="132"/>
      <c r="AY92" s="132"/>
      <c r="AZ92" s="132"/>
      <c r="BA92" s="132"/>
      <c r="BB92" s="132"/>
      <c r="BC92" s="132"/>
      <c r="BD92" s="75"/>
      <c r="BE92" s="132"/>
      <c r="BF92" s="75"/>
      <c r="BG92" s="132"/>
      <c r="BH92" s="132"/>
      <c r="BI92" s="132"/>
      <c r="BJ92" s="132"/>
      <c r="BK92" s="132"/>
      <c r="BL92" s="132"/>
      <c r="BM92" s="132"/>
      <c r="BN92" s="132"/>
      <c r="BO92" s="132"/>
      <c r="BP92" s="132"/>
      <c r="BQ92" s="132"/>
      <c r="BR92" s="34"/>
      <c r="BT92" s="34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34"/>
      <c r="CH92" s="34"/>
    </row>
    <row r="93" spans="1:86" s="64" customFormat="1" ht="16.2" customHeight="1" x14ac:dyDescent="0.25">
      <c r="A93" s="133" t="s">
        <v>171</v>
      </c>
      <c r="B93" s="34"/>
      <c r="C93" s="76"/>
      <c r="D93" s="132">
        <f>ABS('C1'!D93-'C1'!$C93)</f>
        <v>0</v>
      </c>
      <c r="E93" s="132">
        <f>ABS('C1'!E93-'C1'!$C93)</f>
        <v>0</v>
      </c>
      <c r="F93" s="132">
        <f>ABS('C1'!F93-'C1'!$C93)</f>
        <v>0</v>
      </c>
      <c r="G93" s="132">
        <f>ABS('C1'!G93-'C1'!$C93)</f>
        <v>0</v>
      </c>
      <c r="H93" s="132">
        <f>ABS('C1'!H93-'C1'!$C93)</f>
        <v>0</v>
      </c>
      <c r="I93" s="132">
        <f>ABS('C1'!I93-'C1'!$C93)</f>
        <v>0</v>
      </c>
      <c r="J93" s="132">
        <f>ABS('C1'!J93-'C1'!$C93)</f>
        <v>0</v>
      </c>
      <c r="K93" s="132">
        <f>ABS('C1'!K93-'C1'!$C93)</f>
        <v>0</v>
      </c>
      <c r="L93" s="132">
        <f>ABS('C1'!L93-'C1'!$C93)</f>
        <v>0</v>
      </c>
      <c r="M93" s="132">
        <f>ABS('C1'!M93-'C1'!$C93)</f>
        <v>0</v>
      </c>
      <c r="N93" s="132"/>
      <c r="O93" s="132"/>
      <c r="P93" s="132"/>
      <c r="Q93" s="76"/>
      <c r="R93" s="76"/>
      <c r="S93" s="76"/>
      <c r="T93" s="76"/>
      <c r="U93" s="76"/>
      <c r="V93" s="132">
        <f t="shared" si="1"/>
        <v>0</v>
      </c>
      <c r="W93" s="76"/>
      <c r="X93" s="76"/>
      <c r="Y93" s="76"/>
      <c r="Z93" s="76"/>
      <c r="AA93" s="132"/>
      <c r="AB93" s="132"/>
      <c r="AC93" s="132"/>
      <c r="AD93" s="132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32"/>
      <c r="AP93" s="132"/>
      <c r="AQ93" s="132"/>
      <c r="AR93" s="132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32"/>
      <c r="BD93" s="132"/>
      <c r="BE93" s="132"/>
      <c r="BF93" s="132"/>
      <c r="BG93" s="141"/>
      <c r="BH93" s="141"/>
      <c r="BI93" s="141"/>
      <c r="BJ93" s="141"/>
      <c r="BK93" s="141"/>
      <c r="BL93" s="141"/>
      <c r="BM93" s="141"/>
      <c r="BN93" s="141"/>
      <c r="BO93" s="141"/>
      <c r="BP93" s="141"/>
      <c r="BQ93" s="132"/>
      <c r="BR93" s="65"/>
      <c r="BS93" s="65"/>
      <c r="BT93" s="65"/>
      <c r="BU93" s="160"/>
      <c r="BV93" s="160"/>
      <c r="BW93" s="160"/>
      <c r="BX93" s="160"/>
      <c r="BY93" s="160"/>
      <c r="BZ93" s="160"/>
      <c r="CA93" s="160"/>
      <c r="CB93" s="160"/>
      <c r="CC93" s="160"/>
      <c r="CD93" s="160"/>
      <c r="CE93" s="5"/>
      <c r="CF93" s="65"/>
      <c r="CG93" s="65"/>
      <c r="CH93" s="65"/>
    </row>
    <row r="94" spans="1:86" s="64" customFormat="1" ht="16.2" customHeight="1" x14ac:dyDescent="0.25">
      <c r="A94" s="133" t="s">
        <v>1</v>
      </c>
      <c r="B94" s="34"/>
      <c r="C94" s="132"/>
      <c r="D94" s="132" t="e">
        <f>ABS('C1'!D94-'C1'!$C94)</f>
        <v>#VALUE!</v>
      </c>
      <c r="E94" s="132" t="e">
        <f>ABS('C1'!E94-'C1'!$C94)</f>
        <v>#VALUE!</v>
      </c>
      <c r="F94" s="132" t="e">
        <f>ABS('C1'!F94-'C1'!$C94)</f>
        <v>#VALUE!</v>
      </c>
      <c r="G94" s="132" t="e">
        <f>ABS('C1'!G94-'C1'!$C94)</f>
        <v>#VALUE!</v>
      </c>
      <c r="H94" s="132" t="e">
        <f>ABS('C1'!H94-'C1'!$C94)</f>
        <v>#VALUE!</v>
      </c>
      <c r="I94" s="132" t="e">
        <f>ABS('C1'!I94-'C1'!$C94)</f>
        <v>#VALUE!</v>
      </c>
      <c r="J94" s="132" t="e">
        <f>ABS('C1'!J94-'C1'!$C94)</f>
        <v>#VALUE!</v>
      </c>
      <c r="K94" s="132" t="e">
        <f>ABS('C1'!K94-'C1'!$C94)</f>
        <v>#VALUE!</v>
      </c>
      <c r="L94" s="132" t="e">
        <f>ABS('C1'!L94-'C1'!$C94)</f>
        <v>#VALUE!</v>
      </c>
      <c r="M94" s="132" t="e">
        <f>ABS('C1'!M94-'C1'!$C94)</f>
        <v>#VALUE!</v>
      </c>
      <c r="N94" s="75"/>
      <c r="O94" s="132"/>
      <c r="P94" s="75"/>
      <c r="Q94" s="132"/>
      <c r="R94" s="132"/>
      <c r="S94" s="132"/>
      <c r="T94" s="132"/>
      <c r="U94" s="132"/>
      <c r="V94" s="132" t="e">
        <f t="shared" si="1"/>
        <v>#VALUE!</v>
      </c>
      <c r="W94" s="132"/>
      <c r="X94" s="132"/>
      <c r="Y94" s="132"/>
      <c r="Z94" s="132"/>
      <c r="AA94" s="132"/>
      <c r="AB94" s="75"/>
      <c r="AC94" s="132"/>
      <c r="AD94" s="75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75"/>
      <c r="AQ94" s="132"/>
      <c r="AR94" s="75"/>
      <c r="AS94" s="132"/>
      <c r="AT94" s="132"/>
      <c r="AU94" s="132"/>
      <c r="AV94" s="132"/>
      <c r="AW94" s="132"/>
      <c r="AX94" s="132"/>
      <c r="AY94" s="132"/>
      <c r="AZ94" s="132"/>
      <c r="BA94" s="132"/>
      <c r="BB94" s="132"/>
      <c r="BC94" s="132"/>
      <c r="BD94" s="75"/>
      <c r="BE94" s="132"/>
      <c r="BF94" s="75"/>
      <c r="BG94" s="132"/>
      <c r="BH94" s="132"/>
      <c r="BI94" s="132"/>
      <c r="BJ94" s="132"/>
      <c r="BK94" s="132"/>
      <c r="BL94" s="132"/>
      <c r="BM94" s="132"/>
      <c r="BN94" s="132"/>
      <c r="BO94" s="132"/>
      <c r="BP94" s="132"/>
      <c r="BQ94" s="132"/>
      <c r="BR94" s="26"/>
      <c r="BS94" s="65"/>
      <c r="BT94" s="26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5"/>
      <c r="CF94" s="26"/>
      <c r="CG94" s="65"/>
      <c r="CH94" s="26"/>
    </row>
    <row r="95" spans="1:86" s="64" customFormat="1" ht="16.2" customHeight="1" x14ac:dyDescent="0.25">
      <c r="A95" s="133" t="s">
        <v>3</v>
      </c>
      <c r="B95" s="34"/>
      <c r="C95" s="132"/>
      <c r="D95" s="132">
        <f>ABS('C1'!D95-'C1'!$C95)</f>
        <v>0</v>
      </c>
      <c r="E95" s="132">
        <f>ABS('C1'!E95-'C1'!$C95)</f>
        <v>0.27655368502831984</v>
      </c>
      <c r="F95" s="132">
        <f>ABS('C1'!F95-'C1'!$C95)</f>
        <v>0.27655368502831984</v>
      </c>
      <c r="G95" s="132">
        <f>ABS('C1'!G95-'C1'!$C95)</f>
        <v>0.27655368502831984</v>
      </c>
      <c r="H95" s="132">
        <f>ABS('C1'!H95-'C1'!$C95)</f>
        <v>0.27655368502831984</v>
      </c>
      <c r="I95" s="132">
        <f>ABS('C1'!I95-'C1'!$C95)</f>
        <v>0.45879608206029837</v>
      </c>
      <c r="J95" s="132">
        <f>ABS('C1'!J95-'C1'!$C95)</f>
        <v>0.45879608206029837</v>
      </c>
      <c r="K95" s="132">
        <f>ABS('C1'!K95-'C1'!$C95)</f>
        <v>0.45879608206029837</v>
      </c>
      <c r="L95" s="132">
        <f>ABS('C1'!L95-'C1'!$C95)</f>
        <v>0.45879608206029837</v>
      </c>
      <c r="M95" s="132">
        <f>ABS('C1'!M95-'C1'!$C95)</f>
        <v>0.45879608206029837</v>
      </c>
      <c r="N95" s="75"/>
      <c r="O95" s="132"/>
      <c r="P95" s="75"/>
      <c r="Q95" s="132"/>
      <c r="R95" s="132"/>
      <c r="S95" s="132"/>
      <c r="T95" s="132"/>
      <c r="U95" s="132"/>
      <c r="V95" s="132">
        <f t="shared" si="1"/>
        <v>3.4001951504147718</v>
      </c>
      <c r="W95" s="132"/>
      <c r="X95" s="132"/>
      <c r="Y95" s="132"/>
      <c r="Z95" s="132"/>
      <c r="AA95" s="132"/>
      <c r="AB95" s="75"/>
      <c r="AC95" s="132"/>
      <c r="AD95" s="75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  <c r="AO95" s="132"/>
      <c r="AP95" s="75"/>
      <c r="AQ95" s="132"/>
      <c r="AR95" s="75"/>
      <c r="AS95" s="132"/>
      <c r="AT95" s="132"/>
      <c r="AU95" s="132"/>
      <c r="AV95" s="132"/>
      <c r="AW95" s="132"/>
      <c r="AX95" s="132"/>
      <c r="AY95" s="132"/>
      <c r="AZ95" s="132"/>
      <c r="BA95" s="132"/>
      <c r="BB95" s="132"/>
      <c r="BC95" s="132"/>
      <c r="BD95" s="75"/>
      <c r="BE95" s="132"/>
      <c r="BF95" s="75"/>
      <c r="BG95" s="132"/>
      <c r="BH95" s="132"/>
      <c r="BI95" s="132"/>
      <c r="BJ95" s="132"/>
      <c r="BK95" s="132"/>
      <c r="BL95" s="132"/>
      <c r="BM95" s="132"/>
      <c r="BN95" s="132"/>
      <c r="BO95" s="132"/>
      <c r="BP95" s="132"/>
      <c r="BQ95" s="132"/>
      <c r="BR95" s="26"/>
      <c r="BS95" s="65"/>
      <c r="BT95" s="26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5"/>
      <c r="CF95" s="26"/>
      <c r="CG95" s="65"/>
      <c r="CH95" s="26"/>
    </row>
    <row r="96" spans="1:86" s="64" customFormat="1" ht="16.2" customHeight="1" x14ac:dyDescent="0.25">
      <c r="A96" s="133" t="s">
        <v>4</v>
      </c>
      <c r="B96" s="34"/>
      <c r="C96" s="132"/>
      <c r="D96" s="132">
        <f>ABS('C1'!D96-'C1'!$C96)</f>
        <v>0</v>
      </c>
      <c r="E96" s="132">
        <f>ABS('C1'!E96-'C1'!$C96)</f>
        <v>0</v>
      </c>
      <c r="F96" s="132">
        <f>ABS('C1'!F96-'C1'!$C96)</f>
        <v>0</v>
      </c>
      <c r="G96" s="132">
        <f>ABS('C1'!G96-'C1'!$C96)</f>
        <v>0</v>
      </c>
      <c r="H96" s="132">
        <f>ABS('C1'!H96-'C1'!$C96)</f>
        <v>0</v>
      </c>
      <c r="I96" s="132">
        <f>ABS('C1'!I96-'C1'!$C96)</f>
        <v>0</v>
      </c>
      <c r="J96" s="132">
        <f>ABS('C1'!J96-'C1'!$C96)</f>
        <v>0</v>
      </c>
      <c r="K96" s="132">
        <f>ABS('C1'!K96-'C1'!$C96)</f>
        <v>0</v>
      </c>
      <c r="L96" s="132">
        <f>ABS('C1'!L96-'C1'!$C96)</f>
        <v>0</v>
      </c>
      <c r="M96" s="132">
        <f>ABS('C1'!M96-'C1'!$C96)</f>
        <v>0</v>
      </c>
      <c r="N96" s="75"/>
      <c r="O96" s="132"/>
      <c r="P96" s="75"/>
      <c r="Q96" s="132"/>
      <c r="R96" s="132"/>
      <c r="S96" s="132"/>
      <c r="T96" s="132"/>
      <c r="U96" s="132"/>
      <c r="V96" s="132">
        <f t="shared" si="1"/>
        <v>0</v>
      </c>
      <c r="W96" s="132"/>
      <c r="X96" s="132"/>
      <c r="Y96" s="132"/>
      <c r="Z96" s="132"/>
      <c r="AA96" s="132"/>
      <c r="AB96" s="75"/>
      <c r="AC96" s="132"/>
      <c r="AD96" s="75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75"/>
      <c r="AQ96" s="132"/>
      <c r="AR96" s="75"/>
      <c r="AS96" s="132"/>
      <c r="AT96" s="132"/>
      <c r="AU96" s="132"/>
      <c r="AV96" s="132"/>
      <c r="AW96" s="132"/>
      <c r="AX96" s="132"/>
      <c r="AY96" s="132"/>
      <c r="AZ96" s="132"/>
      <c r="BA96" s="132"/>
      <c r="BB96" s="132"/>
      <c r="BC96" s="132"/>
      <c r="BD96" s="75"/>
      <c r="BE96" s="132"/>
      <c r="BF96" s="75"/>
      <c r="BG96" s="132"/>
      <c r="BH96" s="132"/>
      <c r="BI96" s="132"/>
      <c r="BJ96" s="132"/>
      <c r="BK96" s="132"/>
      <c r="BL96" s="132"/>
      <c r="BM96" s="132"/>
      <c r="BN96" s="132"/>
      <c r="BO96" s="132"/>
      <c r="BP96" s="132"/>
      <c r="BQ96" s="132"/>
      <c r="BR96" s="26"/>
      <c r="BS96" s="65"/>
      <c r="BT96" s="26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5"/>
      <c r="CF96" s="26"/>
      <c r="CG96" s="65"/>
      <c r="CH96" s="26"/>
    </row>
    <row r="97" spans="1:86" s="64" customFormat="1" ht="16.2" customHeight="1" x14ac:dyDescent="0.25">
      <c r="A97" s="133" t="s">
        <v>5</v>
      </c>
      <c r="B97" s="34"/>
      <c r="C97" s="132"/>
      <c r="D97" s="132">
        <f>ABS('C1'!D97-'C1'!$C97)</f>
        <v>0</v>
      </c>
      <c r="E97" s="132">
        <f>ABS('C1'!E97-'C1'!$C97)</f>
        <v>0</v>
      </c>
      <c r="F97" s="132">
        <f>ABS('C1'!F97-'C1'!$C97)</f>
        <v>0</v>
      </c>
      <c r="G97" s="132">
        <f>ABS('C1'!G97-'C1'!$C97)</f>
        <v>0</v>
      </c>
      <c r="H97" s="132">
        <f>ABS('C1'!H97-'C1'!$C97)</f>
        <v>0</v>
      </c>
      <c r="I97" s="132">
        <f>ABS('C1'!I97-'C1'!$C97)</f>
        <v>0</v>
      </c>
      <c r="J97" s="132">
        <f>ABS('C1'!J97-'C1'!$C97)</f>
        <v>0</v>
      </c>
      <c r="K97" s="132">
        <f>ABS('C1'!K97-'C1'!$C97)</f>
        <v>0</v>
      </c>
      <c r="L97" s="132">
        <f>ABS('C1'!L97-'C1'!$C97)</f>
        <v>0</v>
      </c>
      <c r="M97" s="132">
        <f>ABS('C1'!M97-'C1'!$C97)</f>
        <v>0</v>
      </c>
      <c r="N97" s="75"/>
      <c r="O97" s="132"/>
      <c r="P97" s="75"/>
      <c r="Q97" s="132"/>
      <c r="R97" s="132"/>
      <c r="S97" s="132"/>
      <c r="T97" s="132"/>
      <c r="U97" s="132"/>
      <c r="V97" s="132">
        <f t="shared" si="1"/>
        <v>0</v>
      </c>
      <c r="W97" s="132"/>
      <c r="X97" s="132"/>
      <c r="Y97" s="132"/>
      <c r="Z97" s="132"/>
      <c r="AA97" s="132"/>
      <c r="AB97" s="75"/>
      <c r="AC97" s="132"/>
      <c r="AD97" s="75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  <c r="AO97" s="132"/>
      <c r="AP97" s="75"/>
      <c r="AQ97" s="132"/>
      <c r="AR97" s="75"/>
      <c r="AS97" s="132"/>
      <c r="AT97" s="132"/>
      <c r="AU97" s="132"/>
      <c r="AV97" s="132"/>
      <c r="AW97" s="132"/>
      <c r="AX97" s="132"/>
      <c r="AY97" s="132"/>
      <c r="AZ97" s="132"/>
      <c r="BA97" s="132"/>
      <c r="BB97" s="132"/>
      <c r="BC97" s="132"/>
      <c r="BD97" s="75"/>
      <c r="BE97" s="132"/>
      <c r="BF97" s="75"/>
      <c r="BG97" s="132"/>
      <c r="BH97" s="132"/>
      <c r="BI97" s="132"/>
      <c r="BJ97" s="132"/>
      <c r="BK97" s="132"/>
      <c r="BL97" s="132"/>
      <c r="BM97" s="132"/>
      <c r="BN97" s="132"/>
      <c r="BO97" s="132"/>
      <c r="BP97" s="132"/>
      <c r="BQ97" s="132"/>
      <c r="BR97" s="26"/>
      <c r="BS97" s="65"/>
      <c r="BT97" s="26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5"/>
      <c r="CF97" s="26"/>
      <c r="CG97" s="65"/>
      <c r="CH97" s="26"/>
    </row>
    <row r="98" spans="1:86" s="64" customFormat="1" ht="16.2" customHeight="1" x14ac:dyDescent="0.25">
      <c r="A98" s="133" t="s">
        <v>6</v>
      </c>
      <c r="B98" s="34"/>
      <c r="C98" s="132"/>
      <c r="D98" s="132">
        <f>ABS('C1'!D98-'C1'!$C98)</f>
        <v>0</v>
      </c>
      <c r="E98" s="132">
        <f>ABS('C1'!E98-'C1'!$C98)</f>
        <v>0</v>
      </c>
      <c r="F98" s="132">
        <f>ABS('C1'!F98-'C1'!$C98)</f>
        <v>0</v>
      </c>
      <c r="G98" s="132">
        <f>ABS('C1'!G98-'C1'!$C98)</f>
        <v>0</v>
      </c>
      <c r="H98" s="132">
        <f>ABS('C1'!H98-'C1'!$C98)</f>
        <v>0</v>
      </c>
      <c r="I98" s="132">
        <f>ABS('C1'!I98-'C1'!$C98)</f>
        <v>0</v>
      </c>
      <c r="J98" s="132">
        <f>ABS('C1'!J98-'C1'!$C98)</f>
        <v>0</v>
      </c>
      <c r="K98" s="132">
        <f>ABS('C1'!K98-'C1'!$C98)</f>
        <v>0</v>
      </c>
      <c r="L98" s="132">
        <f>ABS('C1'!L98-'C1'!$C98)</f>
        <v>0</v>
      </c>
      <c r="M98" s="132">
        <f>ABS('C1'!M98-'C1'!$C98)</f>
        <v>0</v>
      </c>
      <c r="N98" s="75"/>
      <c r="O98" s="132"/>
      <c r="P98" s="75"/>
      <c r="Q98" s="132"/>
      <c r="R98" s="132"/>
      <c r="S98" s="132"/>
      <c r="T98" s="132"/>
      <c r="U98" s="132"/>
      <c r="V98" s="132">
        <f t="shared" si="1"/>
        <v>0</v>
      </c>
      <c r="W98" s="132"/>
      <c r="X98" s="132"/>
      <c r="Y98" s="132"/>
      <c r="Z98" s="132"/>
      <c r="AA98" s="132"/>
      <c r="AB98" s="75"/>
      <c r="AC98" s="132"/>
      <c r="AD98" s="75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  <c r="AO98" s="132"/>
      <c r="AP98" s="75"/>
      <c r="AQ98" s="132"/>
      <c r="AR98" s="75"/>
      <c r="AS98" s="132"/>
      <c r="AT98" s="132"/>
      <c r="AU98" s="132"/>
      <c r="AV98" s="132"/>
      <c r="AW98" s="132"/>
      <c r="AX98" s="132"/>
      <c r="AY98" s="132"/>
      <c r="AZ98" s="132"/>
      <c r="BA98" s="132"/>
      <c r="BB98" s="132"/>
      <c r="BC98" s="132"/>
      <c r="BD98" s="75"/>
      <c r="BE98" s="132"/>
      <c r="BF98" s="75"/>
      <c r="BG98" s="132"/>
      <c r="BH98" s="132"/>
      <c r="BI98" s="132"/>
      <c r="BJ98" s="132"/>
      <c r="BK98" s="132"/>
      <c r="BL98" s="132"/>
      <c r="BM98" s="132"/>
      <c r="BN98" s="132"/>
      <c r="BO98" s="132"/>
      <c r="BP98" s="132"/>
      <c r="BQ98" s="132"/>
      <c r="BR98" s="26"/>
      <c r="BS98" s="65"/>
      <c r="BT98" s="26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5"/>
      <c r="CF98" s="26"/>
      <c r="CG98" s="65"/>
      <c r="CH98" s="26"/>
    </row>
    <row r="99" spans="1:86" s="64" customFormat="1" ht="16.2" customHeight="1" x14ac:dyDescent="0.25">
      <c r="A99" s="133" t="s">
        <v>7</v>
      </c>
      <c r="B99" s="34"/>
      <c r="C99" s="132"/>
      <c r="D99" s="132">
        <f>ABS('C1'!D99-'C1'!$C99)</f>
        <v>0</v>
      </c>
      <c r="E99" s="132">
        <f>ABS('C1'!E99-'C1'!$C99)</f>
        <v>0</v>
      </c>
      <c r="F99" s="132">
        <f>ABS('C1'!F99-'C1'!$C99)</f>
        <v>0</v>
      </c>
      <c r="G99" s="132">
        <f>ABS('C1'!G99-'C1'!$C99)</f>
        <v>0</v>
      </c>
      <c r="H99" s="132">
        <f>ABS('C1'!H99-'C1'!$C99)</f>
        <v>0</v>
      </c>
      <c r="I99" s="132">
        <f>ABS('C1'!I99-'C1'!$C99)</f>
        <v>0</v>
      </c>
      <c r="J99" s="132">
        <f>ABS('C1'!J99-'C1'!$C99)</f>
        <v>0</v>
      </c>
      <c r="K99" s="132">
        <f>ABS('C1'!K99-'C1'!$C99)</f>
        <v>0</v>
      </c>
      <c r="L99" s="132">
        <f>ABS('C1'!L99-'C1'!$C99)</f>
        <v>0</v>
      </c>
      <c r="M99" s="132">
        <f>ABS('C1'!M99-'C1'!$C99)</f>
        <v>0</v>
      </c>
      <c r="N99" s="75"/>
      <c r="O99" s="132"/>
      <c r="P99" s="75"/>
      <c r="Q99" s="132"/>
      <c r="R99" s="132"/>
      <c r="S99" s="132"/>
      <c r="T99" s="132"/>
      <c r="U99" s="132"/>
      <c r="V99" s="132">
        <f t="shared" si="1"/>
        <v>0</v>
      </c>
      <c r="W99" s="132"/>
      <c r="X99" s="132"/>
      <c r="Y99" s="132"/>
      <c r="Z99" s="132"/>
      <c r="AA99" s="132"/>
      <c r="AB99" s="75"/>
      <c r="AC99" s="132"/>
      <c r="AD99" s="75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75"/>
      <c r="AQ99" s="132"/>
      <c r="AR99" s="75"/>
      <c r="AS99" s="132"/>
      <c r="AT99" s="132"/>
      <c r="AU99" s="132"/>
      <c r="AV99" s="132"/>
      <c r="AW99" s="132"/>
      <c r="AX99" s="132"/>
      <c r="AY99" s="132"/>
      <c r="AZ99" s="132"/>
      <c r="BA99" s="132"/>
      <c r="BB99" s="132"/>
      <c r="BC99" s="132"/>
      <c r="BD99" s="75"/>
      <c r="BE99" s="132"/>
      <c r="BF99" s="75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26"/>
      <c r="BS99" s="65"/>
      <c r="BT99" s="26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5"/>
      <c r="CF99" s="26"/>
      <c r="CG99" s="65"/>
      <c r="CH99" s="26"/>
    </row>
    <row r="100" spans="1:86" s="64" customFormat="1" ht="16.2" customHeight="1" x14ac:dyDescent="0.25">
      <c r="A100" s="133" t="s">
        <v>8</v>
      </c>
      <c r="B100" s="34"/>
      <c r="C100" s="132"/>
      <c r="D100" s="132">
        <f>ABS('C1'!D100-'C1'!$C100)</f>
        <v>0</v>
      </c>
      <c r="E100" s="132">
        <f>ABS('C1'!E100-'C1'!$C100)</f>
        <v>0</v>
      </c>
      <c r="F100" s="132">
        <f>ABS('C1'!F100-'C1'!$C100)</f>
        <v>9.299594393179994E-2</v>
      </c>
      <c r="G100" s="132">
        <f>ABS('C1'!G100-'C1'!$C100)</f>
        <v>9.299594393179994E-2</v>
      </c>
      <c r="H100" s="132">
        <f>ABS('C1'!H100-'C1'!$C100)</f>
        <v>9.299594393179994E-2</v>
      </c>
      <c r="I100" s="132">
        <f>ABS('C1'!I100-'C1'!$C100)</f>
        <v>9.299594393179994E-2</v>
      </c>
      <c r="J100" s="132">
        <f>ABS('C1'!J100-'C1'!$C100)</f>
        <v>9.299594393179994E-2</v>
      </c>
      <c r="K100" s="132">
        <f>ABS('C1'!K100-'C1'!$C100)</f>
        <v>9.299594393179994E-2</v>
      </c>
      <c r="L100" s="132">
        <f>ABS('C1'!L100-'C1'!$C100)</f>
        <v>9.299594393179994E-2</v>
      </c>
      <c r="M100" s="132">
        <f>ABS('C1'!M100-'C1'!$C100)</f>
        <v>9.299594393179994E-2</v>
      </c>
      <c r="N100" s="75"/>
      <c r="O100" s="132"/>
      <c r="P100" s="75"/>
      <c r="Q100" s="132"/>
      <c r="R100" s="132"/>
      <c r="S100" s="132"/>
      <c r="T100" s="132"/>
      <c r="U100" s="132"/>
      <c r="V100" s="132">
        <f t="shared" si="1"/>
        <v>0.74396755145439952</v>
      </c>
      <c r="W100" s="132"/>
      <c r="X100" s="132"/>
      <c r="Y100" s="132"/>
      <c r="Z100" s="132"/>
      <c r="AA100" s="132"/>
      <c r="AB100" s="75"/>
      <c r="AC100" s="132"/>
      <c r="AD100" s="75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  <c r="AO100" s="132"/>
      <c r="AP100" s="75"/>
      <c r="AQ100" s="132"/>
      <c r="AR100" s="75"/>
      <c r="AS100" s="132"/>
      <c r="AT100" s="132"/>
      <c r="AU100" s="132"/>
      <c r="AV100" s="132"/>
      <c r="AW100" s="132"/>
      <c r="AX100" s="132"/>
      <c r="AY100" s="132"/>
      <c r="AZ100" s="132"/>
      <c r="BA100" s="132"/>
      <c r="BB100" s="132"/>
      <c r="BC100" s="132"/>
      <c r="BD100" s="75"/>
      <c r="BE100" s="132"/>
      <c r="BF100" s="75"/>
      <c r="BG100" s="132"/>
      <c r="BH100" s="132"/>
      <c r="BI100" s="132"/>
      <c r="BJ100" s="132"/>
      <c r="BK100" s="132"/>
      <c r="BL100" s="132"/>
      <c r="BM100" s="132"/>
      <c r="BN100" s="132"/>
      <c r="BO100" s="132"/>
      <c r="BP100" s="132"/>
      <c r="BQ100" s="132"/>
      <c r="BR100" s="26"/>
      <c r="BS100" s="65"/>
      <c r="BT100" s="26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5"/>
      <c r="CF100" s="26"/>
      <c r="CG100" s="65"/>
      <c r="CH100" s="26"/>
    </row>
    <row r="101" spans="1:86" s="64" customFormat="1" ht="16.2" customHeight="1" x14ac:dyDescent="0.25">
      <c r="A101" s="133" t="s">
        <v>9</v>
      </c>
      <c r="B101" s="34"/>
      <c r="C101" s="132"/>
      <c r="D101" s="132">
        <f>ABS('C1'!D101-'C1'!$C101)</f>
        <v>0</v>
      </c>
      <c r="E101" s="132">
        <f>ABS('C1'!E101-'C1'!$C101)</f>
        <v>0</v>
      </c>
      <c r="F101" s="132">
        <f>ABS('C1'!F101-'C1'!$C101)</f>
        <v>0</v>
      </c>
      <c r="G101" s="132">
        <f>ABS('C1'!G101-'C1'!$C101)</f>
        <v>0</v>
      </c>
      <c r="H101" s="132">
        <f>ABS('C1'!H101-'C1'!$C101)</f>
        <v>0</v>
      </c>
      <c r="I101" s="132">
        <f>ABS('C1'!I101-'C1'!$C101)</f>
        <v>0</v>
      </c>
      <c r="J101" s="132">
        <f>ABS('C1'!J101-'C1'!$C101)</f>
        <v>0</v>
      </c>
      <c r="K101" s="132">
        <f>ABS('C1'!K101-'C1'!$C101)</f>
        <v>0</v>
      </c>
      <c r="L101" s="132">
        <f>ABS('C1'!L101-'C1'!$C101)</f>
        <v>0</v>
      </c>
      <c r="M101" s="132">
        <f>ABS('C1'!M101-'C1'!$C101)</f>
        <v>0</v>
      </c>
      <c r="N101" s="75"/>
      <c r="O101" s="132"/>
      <c r="P101" s="75"/>
      <c r="Q101" s="132"/>
      <c r="R101" s="132"/>
      <c r="S101" s="132"/>
      <c r="T101" s="132"/>
      <c r="U101" s="132"/>
      <c r="V101" s="132">
        <f t="shared" si="1"/>
        <v>0</v>
      </c>
      <c r="W101" s="132"/>
      <c r="X101" s="132"/>
      <c r="Y101" s="132"/>
      <c r="Z101" s="132"/>
      <c r="AA101" s="132"/>
      <c r="AB101" s="75"/>
      <c r="AC101" s="132"/>
      <c r="AD101" s="75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  <c r="AO101" s="132"/>
      <c r="AP101" s="75"/>
      <c r="AQ101" s="132"/>
      <c r="AR101" s="75"/>
      <c r="AS101" s="132"/>
      <c r="AT101" s="132"/>
      <c r="AU101" s="132"/>
      <c r="AV101" s="132"/>
      <c r="AW101" s="132"/>
      <c r="AX101" s="132"/>
      <c r="AY101" s="132"/>
      <c r="AZ101" s="132"/>
      <c r="BA101" s="132"/>
      <c r="BB101" s="132"/>
      <c r="BC101" s="132"/>
      <c r="BD101" s="75"/>
      <c r="BE101" s="132"/>
      <c r="BF101" s="75"/>
      <c r="BG101" s="132"/>
      <c r="BH101" s="132"/>
      <c r="BI101" s="132"/>
      <c r="BJ101" s="132"/>
      <c r="BK101" s="132"/>
      <c r="BL101" s="132"/>
      <c r="BM101" s="132"/>
      <c r="BN101" s="132"/>
      <c r="BO101" s="132"/>
      <c r="BP101" s="132"/>
      <c r="BQ101" s="132"/>
      <c r="BR101" s="26"/>
      <c r="BS101" s="65"/>
      <c r="BT101" s="26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5"/>
      <c r="CF101" s="26"/>
      <c r="CG101" s="65"/>
      <c r="CH101" s="26"/>
    </row>
    <row r="102" spans="1:86" s="64" customFormat="1" ht="16.2" customHeight="1" x14ac:dyDescent="0.25">
      <c r="A102" s="133" t="s">
        <v>10</v>
      </c>
      <c r="B102" s="34"/>
      <c r="C102" s="132"/>
      <c r="D102" s="132">
        <f>ABS('C1'!D102-'C1'!$C102)</f>
        <v>0</v>
      </c>
      <c r="E102" s="132">
        <f>ABS('C1'!E102-'C1'!$C102)</f>
        <v>0</v>
      </c>
      <c r="F102" s="132">
        <f>ABS('C1'!F102-'C1'!$C102)</f>
        <v>0</v>
      </c>
      <c r="G102" s="132">
        <f>ABS('C1'!G102-'C1'!$C102)</f>
        <v>0</v>
      </c>
      <c r="H102" s="132">
        <f>ABS('C1'!H102-'C1'!$C102)</f>
        <v>0</v>
      </c>
      <c r="I102" s="132">
        <f>ABS('C1'!I102-'C1'!$C102)</f>
        <v>0</v>
      </c>
      <c r="J102" s="132">
        <f>ABS('C1'!J102-'C1'!$C102)</f>
        <v>0</v>
      </c>
      <c r="K102" s="132">
        <f>ABS('C1'!K102-'C1'!$C102)</f>
        <v>0</v>
      </c>
      <c r="L102" s="132">
        <f>ABS('C1'!L102-'C1'!$C102)</f>
        <v>0</v>
      </c>
      <c r="M102" s="132">
        <f>ABS('C1'!M102-'C1'!$C102)</f>
        <v>0</v>
      </c>
      <c r="N102" s="75"/>
      <c r="O102" s="132"/>
      <c r="P102" s="75"/>
      <c r="Q102" s="132"/>
      <c r="R102" s="132"/>
      <c r="S102" s="132"/>
      <c r="T102" s="132"/>
      <c r="U102" s="132"/>
      <c r="V102" s="132">
        <f t="shared" si="1"/>
        <v>0</v>
      </c>
      <c r="W102" s="132"/>
      <c r="X102" s="132"/>
      <c r="Y102" s="132"/>
      <c r="Z102" s="132"/>
      <c r="AA102" s="132"/>
      <c r="AB102" s="75"/>
      <c r="AC102" s="132"/>
      <c r="AD102" s="75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75"/>
      <c r="AQ102" s="132"/>
      <c r="AR102" s="75"/>
      <c r="AS102" s="132"/>
      <c r="AT102" s="132"/>
      <c r="AU102" s="132"/>
      <c r="AV102" s="132"/>
      <c r="AW102" s="132"/>
      <c r="AX102" s="132"/>
      <c r="AY102" s="132"/>
      <c r="AZ102" s="132"/>
      <c r="BA102" s="132"/>
      <c r="BB102" s="132"/>
      <c r="BC102" s="132"/>
      <c r="BD102" s="75"/>
      <c r="BE102" s="132"/>
      <c r="BF102" s="75"/>
      <c r="BG102" s="132"/>
      <c r="BH102" s="132"/>
      <c r="BI102" s="132"/>
      <c r="BJ102" s="132"/>
      <c r="BK102" s="132"/>
      <c r="BL102" s="132"/>
      <c r="BM102" s="132"/>
      <c r="BN102" s="132"/>
      <c r="BO102" s="132"/>
      <c r="BP102" s="132"/>
      <c r="BQ102" s="132"/>
      <c r="BR102" s="26"/>
      <c r="BS102" s="65"/>
      <c r="BT102" s="26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5"/>
      <c r="CF102" s="26"/>
      <c r="CG102" s="65"/>
      <c r="CH102" s="26"/>
    </row>
    <row r="103" spans="1:86" s="64" customFormat="1" ht="16.2" customHeight="1" x14ac:dyDescent="0.25">
      <c r="A103" s="133" t="s">
        <v>11</v>
      </c>
      <c r="B103" s="34"/>
      <c r="C103" s="132"/>
      <c r="D103" s="132">
        <f>ABS('C1'!D103-'C1'!$C103)</f>
        <v>0</v>
      </c>
      <c r="E103" s="132">
        <f>ABS('C1'!E103-'C1'!$C103)</f>
        <v>0</v>
      </c>
      <c r="F103" s="132">
        <f>ABS('C1'!F103-'C1'!$C103)</f>
        <v>0</v>
      </c>
      <c r="G103" s="132">
        <f>ABS('C1'!G103-'C1'!$C103)</f>
        <v>0</v>
      </c>
      <c r="H103" s="132">
        <f>ABS('C1'!H103-'C1'!$C103)</f>
        <v>0</v>
      </c>
      <c r="I103" s="132">
        <f>ABS('C1'!I103-'C1'!$C103)</f>
        <v>0.12108330767830383</v>
      </c>
      <c r="J103" s="132">
        <f>ABS('C1'!J103-'C1'!$C103)</f>
        <v>0.12108330767830383</v>
      </c>
      <c r="K103" s="132">
        <f>ABS('C1'!K103-'C1'!$C103)</f>
        <v>0.12108330767830383</v>
      </c>
      <c r="L103" s="132">
        <f>ABS('C1'!L103-'C1'!$C103)</f>
        <v>0.12108330767830383</v>
      </c>
      <c r="M103" s="132">
        <f>ABS('C1'!M103-'C1'!$C103)</f>
        <v>0.12108330767830383</v>
      </c>
      <c r="N103" s="75"/>
      <c r="O103" s="132"/>
      <c r="P103" s="75"/>
      <c r="Q103" s="132"/>
      <c r="R103" s="132"/>
      <c r="S103" s="132"/>
      <c r="T103" s="132"/>
      <c r="U103" s="132"/>
      <c r="V103" s="132">
        <f t="shared" si="1"/>
        <v>0.6054165383915191</v>
      </c>
      <c r="W103" s="132"/>
      <c r="X103" s="132"/>
      <c r="Y103" s="132"/>
      <c r="Z103" s="132"/>
      <c r="AA103" s="132"/>
      <c r="AB103" s="75"/>
      <c r="AC103" s="132"/>
      <c r="AD103" s="75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75"/>
      <c r="AQ103" s="132"/>
      <c r="AR103" s="75"/>
      <c r="AS103" s="132"/>
      <c r="AT103" s="132"/>
      <c r="AU103" s="132"/>
      <c r="AV103" s="132"/>
      <c r="AW103" s="132"/>
      <c r="AX103" s="132"/>
      <c r="AY103" s="132"/>
      <c r="AZ103" s="132"/>
      <c r="BA103" s="132"/>
      <c r="BB103" s="132"/>
      <c r="BC103" s="132"/>
      <c r="BD103" s="75"/>
      <c r="BE103" s="132"/>
      <c r="BF103" s="75"/>
      <c r="BG103" s="132"/>
      <c r="BH103" s="132"/>
      <c r="BI103" s="132"/>
      <c r="BJ103" s="132"/>
      <c r="BK103" s="132"/>
      <c r="BL103" s="132"/>
      <c r="BM103" s="132"/>
      <c r="BN103" s="132"/>
      <c r="BO103" s="132"/>
      <c r="BP103" s="132"/>
      <c r="BQ103" s="132"/>
      <c r="BR103" s="26"/>
      <c r="BS103" s="65"/>
      <c r="BT103" s="26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5"/>
      <c r="CF103" s="26"/>
      <c r="CG103" s="65"/>
      <c r="CH103" s="26"/>
    </row>
    <row r="104" spans="1:86" s="64" customFormat="1" ht="16.2" customHeight="1" x14ac:dyDescent="0.25">
      <c r="A104" s="133" t="s">
        <v>12</v>
      </c>
      <c r="B104" s="34"/>
      <c r="C104" s="132"/>
      <c r="D104" s="132">
        <f>ABS('C1'!D104-'C1'!$C104)</f>
        <v>0</v>
      </c>
      <c r="E104" s="132">
        <f>ABS('C1'!E104-'C1'!$C104)</f>
        <v>0</v>
      </c>
      <c r="F104" s="132">
        <f>ABS('C1'!F104-'C1'!$C104)</f>
        <v>0</v>
      </c>
      <c r="G104" s="132">
        <f>ABS('C1'!G104-'C1'!$C104)</f>
        <v>0</v>
      </c>
      <c r="H104" s="132">
        <f>ABS('C1'!H104-'C1'!$C104)</f>
        <v>0</v>
      </c>
      <c r="I104" s="132">
        <f>ABS('C1'!I104-'C1'!$C104)</f>
        <v>0</v>
      </c>
      <c r="J104" s="132">
        <f>ABS('C1'!J104-'C1'!$C104)</f>
        <v>0</v>
      </c>
      <c r="K104" s="132">
        <f>ABS('C1'!K104-'C1'!$C104)</f>
        <v>0</v>
      </c>
      <c r="L104" s="132">
        <f>ABS('C1'!L104-'C1'!$C104)</f>
        <v>0</v>
      </c>
      <c r="M104" s="132">
        <f>ABS('C1'!M104-'C1'!$C104)</f>
        <v>0</v>
      </c>
      <c r="N104" s="75"/>
      <c r="O104" s="132"/>
      <c r="P104" s="75"/>
      <c r="Q104" s="132"/>
      <c r="R104" s="132"/>
      <c r="S104" s="132"/>
      <c r="T104" s="132"/>
      <c r="U104" s="132"/>
      <c r="V104" s="132">
        <f t="shared" si="1"/>
        <v>0</v>
      </c>
      <c r="W104" s="132"/>
      <c r="X104" s="132"/>
      <c r="Y104" s="132"/>
      <c r="Z104" s="132"/>
      <c r="AA104" s="132"/>
      <c r="AB104" s="75"/>
      <c r="AC104" s="132"/>
      <c r="AD104" s="75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75"/>
      <c r="AQ104" s="132"/>
      <c r="AR104" s="75"/>
      <c r="AS104" s="132"/>
      <c r="AT104" s="132"/>
      <c r="AU104" s="132"/>
      <c r="AV104" s="132"/>
      <c r="AW104" s="132"/>
      <c r="AX104" s="132"/>
      <c r="AY104" s="132"/>
      <c r="AZ104" s="132"/>
      <c r="BA104" s="132"/>
      <c r="BB104" s="132"/>
      <c r="BC104" s="132"/>
      <c r="BD104" s="75"/>
      <c r="BE104" s="132"/>
      <c r="BF104" s="75"/>
      <c r="BG104" s="132"/>
      <c r="BH104" s="132"/>
      <c r="BI104" s="132"/>
      <c r="BJ104" s="132"/>
      <c r="BK104" s="132"/>
      <c r="BL104" s="132"/>
      <c r="BM104" s="132"/>
      <c r="BN104" s="132"/>
      <c r="BO104" s="132"/>
      <c r="BP104" s="132"/>
      <c r="BQ104" s="132"/>
      <c r="BR104" s="26"/>
      <c r="BS104" s="65"/>
      <c r="BT104" s="26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5"/>
      <c r="CF104" s="26"/>
      <c r="CG104" s="65"/>
      <c r="CH104" s="26"/>
    </row>
    <row r="105" spans="1:86" s="64" customFormat="1" ht="16.2" customHeight="1" x14ac:dyDescent="0.25">
      <c r="A105" s="133" t="s">
        <v>13</v>
      </c>
      <c r="B105" s="134"/>
      <c r="C105" s="132"/>
      <c r="D105" s="132">
        <f>ABS('C1'!D105-'C1'!$C105)</f>
        <v>0</v>
      </c>
      <c r="E105" s="132">
        <f>ABS('C1'!E105-'C1'!$C105)</f>
        <v>0</v>
      </c>
      <c r="F105" s="132">
        <f>ABS('C1'!F105-'C1'!$C105)</f>
        <v>0</v>
      </c>
      <c r="G105" s="132">
        <f>ABS('C1'!G105-'C1'!$C105)</f>
        <v>0</v>
      </c>
      <c r="H105" s="132">
        <f>ABS('C1'!H105-'C1'!$C105)</f>
        <v>0.29050981322760139</v>
      </c>
      <c r="I105" s="132">
        <f>ABS('C1'!I105-'C1'!$C105)</f>
        <v>0.29050981322760139</v>
      </c>
      <c r="J105" s="132">
        <f>ABS('C1'!J105-'C1'!$C105)</f>
        <v>0.29050981322760139</v>
      </c>
      <c r="K105" s="132">
        <f>ABS('C1'!K105-'C1'!$C105)</f>
        <v>0.29050981322760139</v>
      </c>
      <c r="L105" s="132">
        <f>ABS('C1'!L105-'C1'!$C105)</f>
        <v>0.29050981322760139</v>
      </c>
      <c r="M105" s="132">
        <f>ABS('C1'!M105-'C1'!$C105)</f>
        <v>0.29050981322760139</v>
      </c>
      <c r="N105" s="75"/>
      <c r="O105" s="132"/>
      <c r="P105" s="75"/>
      <c r="Q105" s="132"/>
      <c r="R105" s="132"/>
      <c r="S105" s="132"/>
      <c r="T105" s="132"/>
      <c r="U105" s="132"/>
      <c r="V105" s="132">
        <f t="shared" si="1"/>
        <v>1.7430588793656083</v>
      </c>
      <c r="W105" s="132"/>
      <c r="X105" s="132"/>
      <c r="Y105" s="132"/>
      <c r="Z105" s="132"/>
      <c r="AA105" s="132"/>
      <c r="AB105" s="75"/>
      <c r="AC105" s="132"/>
      <c r="AD105" s="75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75"/>
      <c r="AQ105" s="132"/>
      <c r="AR105" s="75"/>
      <c r="AS105" s="132"/>
      <c r="AT105" s="132"/>
      <c r="AU105" s="132"/>
      <c r="AV105" s="132"/>
      <c r="AW105" s="132"/>
      <c r="AX105" s="132"/>
      <c r="AY105" s="132"/>
      <c r="AZ105" s="132"/>
      <c r="BA105" s="132"/>
      <c r="BB105" s="132"/>
      <c r="BC105" s="132"/>
      <c r="BD105" s="75"/>
      <c r="BE105" s="132"/>
      <c r="BF105" s="75"/>
      <c r="BG105" s="132"/>
      <c r="BH105" s="132"/>
      <c r="BI105" s="132"/>
      <c r="BJ105" s="132"/>
      <c r="BK105" s="132"/>
      <c r="BL105" s="132"/>
      <c r="BM105" s="132"/>
      <c r="BN105" s="132"/>
      <c r="BO105" s="132"/>
      <c r="BP105" s="132"/>
      <c r="BQ105" s="132"/>
      <c r="BR105" s="26"/>
      <c r="BS105" s="65"/>
      <c r="BT105" s="26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5"/>
      <c r="CF105" s="26"/>
      <c r="CG105" s="65"/>
      <c r="CH105" s="26"/>
    </row>
    <row r="106" spans="1:86" s="64" customFormat="1" ht="16.2" customHeight="1" x14ac:dyDescent="0.25">
      <c r="A106" s="133" t="s">
        <v>14</v>
      </c>
      <c r="B106" s="34"/>
      <c r="C106" s="132"/>
      <c r="D106" s="132">
        <f>ABS('C1'!D106-'C1'!$C106)</f>
        <v>0</v>
      </c>
      <c r="E106" s="132">
        <f>ABS('C1'!E106-'C1'!$C106)</f>
        <v>0</v>
      </c>
      <c r="F106" s="132">
        <f>ABS('C1'!F106-'C1'!$C106)</f>
        <v>0</v>
      </c>
      <c r="G106" s="132">
        <f>ABS('C1'!G106-'C1'!$C106)</f>
        <v>0</v>
      </c>
      <c r="H106" s="132">
        <f>ABS('C1'!H106-'C1'!$C106)</f>
        <v>0</v>
      </c>
      <c r="I106" s="132">
        <f>ABS('C1'!I106-'C1'!$C106)</f>
        <v>0</v>
      </c>
      <c r="J106" s="132">
        <f>ABS('C1'!J106-'C1'!$C106)</f>
        <v>0</v>
      </c>
      <c r="K106" s="132">
        <f>ABS('C1'!K106-'C1'!$C106)</f>
        <v>0</v>
      </c>
      <c r="L106" s="132">
        <f>ABS('C1'!L106-'C1'!$C106)</f>
        <v>0</v>
      </c>
      <c r="M106" s="132">
        <f>ABS('C1'!M106-'C1'!$C106)</f>
        <v>0</v>
      </c>
      <c r="N106" s="75"/>
      <c r="O106" s="132"/>
      <c r="P106" s="75"/>
      <c r="Q106" s="132"/>
      <c r="R106" s="132"/>
      <c r="S106" s="132"/>
      <c r="T106" s="132"/>
      <c r="U106" s="132"/>
      <c r="V106" s="132">
        <f t="shared" si="1"/>
        <v>0</v>
      </c>
      <c r="W106" s="132"/>
      <c r="X106" s="132"/>
      <c r="Y106" s="132"/>
      <c r="Z106" s="132"/>
      <c r="AA106" s="132"/>
      <c r="AB106" s="75"/>
      <c r="AC106" s="132"/>
      <c r="AD106" s="75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  <c r="AO106" s="132"/>
      <c r="AP106" s="75"/>
      <c r="AQ106" s="132"/>
      <c r="AR106" s="75"/>
      <c r="AS106" s="132"/>
      <c r="AT106" s="132"/>
      <c r="AU106" s="132"/>
      <c r="AV106" s="132"/>
      <c r="AW106" s="132"/>
      <c r="AX106" s="132"/>
      <c r="AY106" s="132"/>
      <c r="AZ106" s="132"/>
      <c r="BA106" s="132"/>
      <c r="BB106" s="132"/>
      <c r="BC106" s="132"/>
      <c r="BD106" s="75"/>
      <c r="BE106" s="132"/>
      <c r="BF106" s="75"/>
      <c r="BG106" s="132"/>
      <c r="BH106" s="132"/>
      <c r="BI106" s="132"/>
      <c r="BJ106" s="132"/>
      <c r="BK106" s="132"/>
      <c r="BL106" s="132"/>
      <c r="BM106" s="132"/>
      <c r="BN106" s="132"/>
      <c r="BO106" s="132"/>
      <c r="BP106" s="132"/>
      <c r="BQ106" s="132"/>
      <c r="BR106" s="26"/>
      <c r="BS106" s="65"/>
      <c r="BT106" s="26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5"/>
      <c r="CF106" s="26"/>
      <c r="CG106" s="65"/>
      <c r="CH106" s="26"/>
    </row>
    <row r="107" spans="1:86" s="64" customFormat="1" ht="16.2" customHeight="1" x14ac:dyDescent="0.25">
      <c r="A107" s="133" t="s">
        <v>15</v>
      </c>
      <c r="B107" s="34"/>
      <c r="C107" s="132"/>
      <c r="D107" s="132">
        <f>ABS('C1'!D107-'C1'!$C107)</f>
        <v>0</v>
      </c>
      <c r="E107" s="132">
        <f>ABS('C1'!E107-'C1'!$C107)</f>
        <v>0</v>
      </c>
      <c r="F107" s="132">
        <f>ABS('C1'!F107-'C1'!$C107)</f>
        <v>0</v>
      </c>
      <c r="G107" s="132">
        <f>ABS('C1'!G107-'C1'!$C107)</f>
        <v>0</v>
      </c>
      <c r="H107" s="132">
        <f>ABS('C1'!H107-'C1'!$C107)</f>
        <v>0</v>
      </c>
      <c r="I107" s="132">
        <f>ABS('C1'!I107-'C1'!$C107)</f>
        <v>0</v>
      </c>
      <c r="J107" s="132">
        <f>ABS('C1'!J107-'C1'!$C107)</f>
        <v>0</v>
      </c>
      <c r="K107" s="132">
        <f>ABS('C1'!K107-'C1'!$C107)</f>
        <v>0</v>
      </c>
      <c r="L107" s="132">
        <f>ABS('C1'!L107-'C1'!$C107)</f>
        <v>0</v>
      </c>
      <c r="M107" s="132">
        <f>ABS('C1'!M107-'C1'!$C107)</f>
        <v>0</v>
      </c>
      <c r="N107" s="75"/>
      <c r="O107" s="132"/>
      <c r="P107" s="75"/>
      <c r="Q107" s="132"/>
      <c r="R107" s="132"/>
      <c r="S107" s="132"/>
      <c r="T107" s="132"/>
      <c r="U107" s="132"/>
      <c r="V107" s="132">
        <f t="shared" si="1"/>
        <v>0</v>
      </c>
      <c r="W107" s="132"/>
      <c r="X107" s="132"/>
      <c r="Y107" s="132"/>
      <c r="Z107" s="132"/>
      <c r="AA107" s="132"/>
      <c r="AB107" s="75"/>
      <c r="AC107" s="132"/>
      <c r="AD107" s="75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2"/>
      <c r="AP107" s="75"/>
      <c r="AQ107" s="132"/>
      <c r="AR107" s="75"/>
      <c r="AS107" s="132"/>
      <c r="AT107" s="132"/>
      <c r="AU107" s="132"/>
      <c r="AV107" s="132"/>
      <c r="AW107" s="132"/>
      <c r="AX107" s="132"/>
      <c r="AY107" s="132"/>
      <c r="AZ107" s="132"/>
      <c r="BA107" s="132"/>
      <c r="BB107" s="132"/>
      <c r="BC107" s="132"/>
      <c r="BD107" s="75"/>
      <c r="BE107" s="132"/>
      <c r="BF107" s="75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26"/>
      <c r="BS107" s="65"/>
      <c r="BT107" s="26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5"/>
      <c r="CF107" s="26"/>
      <c r="CG107" s="65"/>
      <c r="CH107" s="26"/>
    </row>
    <row r="108" spans="1:86" s="64" customFormat="1" ht="16.2" customHeight="1" x14ac:dyDescent="0.25">
      <c r="A108" s="133" t="s">
        <v>16</v>
      </c>
      <c r="B108" s="34"/>
      <c r="C108" s="132"/>
      <c r="D108" s="132">
        <f>ABS('C1'!D108-'C1'!$C108)</f>
        <v>0</v>
      </c>
      <c r="E108" s="132">
        <f>ABS('C1'!E108-'C1'!$C108)</f>
        <v>0</v>
      </c>
      <c r="F108" s="132">
        <f>ABS('C1'!F108-'C1'!$C108)</f>
        <v>0</v>
      </c>
      <c r="G108" s="132">
        <f>ABS('C1'!G108-'C1'!$C108)</f>
        <v>0</v>
      </c>
      <c r="H108" s="132">
        <f>ABS('C1'!H108-'C1'!$C108)</f>
        <v>0</v>
      </c>
      <c r="I108" s="132">
        <f>ABS('C1'!I108-'C1'!$C108)</f>
        <v>0</v>
      </c>
      <c r="J108" s="132">
        <f>ABS('C1'!J108-'C1'!$C108)</f>
        <v>0</v>
      </c>
      <c r="K108" s="132">
        <f>ABS('C1'!K108-'C1'!$C108)</f>
        <v>0</v>
      </c>
      <c r="L108" s="132">
        <f>ABS('C1'!L108-'C1'!$C108)</f>
        <v>0</v>
      </c>
      <c r="M108" s="132">
        <f>ABS('C1'!M108-'C1'!$C108)</f>
        <v>0</v>
      </c>
      <c r="N108" s="75"/>
      <c r="O108" s="132"/>
      <c r="P108" s="75"/>
      <c r="Q108" s="132"/>
      <c r="R108" s="132"/>
      <c r="S108" s="132"/>
      <c r="T108" s="132"/>
      <c r="U108" s="132"/>
      <c r="V108" s="132">
        <f t="shared" si="1"/>
        <v>0</v>
      </c>
      <c r="W108" s="132"/>
      <c r="X108" s="132"/>
      <c r="Y108" s="132"/>
      <c r="Z108" s="132"/>
      <c r="AA108" s="132"/>
      <c r="AB108" s="75"/>
      <c r="AC108" s="132"/>
      <c r="AD108" s="75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75"/>
      <c r="AQ108" s="132"/>
      <c r="AR108" s="75"/>
      <c r="AS108" s="132"/>
      <c r="AT108" s="132"/>
      <c r="AU108" s="132"/>
      <c r="AV108" s="132"/>
      <c r="AW108" s="132"/>
      <c r="AX108" s="132"/>
      <c r="AY108" s="132"/>
      <c r="AZ108" s="132"/>
      <c r="BA108" s="132"/>
      <c r="BB108" s="132"/>
      <c r="BC108" s="132"/>
      <c r="BD108" s="75"/>
      <c r="BE108" s="132"/>
      <c r="BF108" s="75"/>
      <c r="BG108" s="132"/>
      <c r="BH108" s="132"/>
      <c r="BI108" s="132"/>
      <c r="BJ108" s="132"/>
      <c r="BK108" s="132"/>
      <c r="BL108" s="132"/>
      <c r="BM108" s="132"/>
      <c r="BN108" s="132"/>
      <c r="BO108" s="132"/>
      <c r="BP108" s="132"/>
      <c r="BQ108" s="132"/>
      <c r="BR108" s="26"/>
      <c r="BS108" s="65"/>
      <c r="BT108" s="26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5"/>
      <c r="CF108" s="26"/>
      <c r="CG108" s="65"/>
      <c r="CH108" s="26"/>
    </row>
    <row r="109" spans="1:86" s="64" customFormat="1" ht="16.2" customHeight="1" x14ac:dyDescent="0.25">
      <c r="A109" s="133" t="s">
        <v>17</v>
      </c>
      <c r="B109" s="34"/>
      <c r="C109" s="132"/>
      <c r="D109" s="132">
        <f>ABS('C1'!D109-'C1'!$C109)</f>
        <v>0</v>
      </c>
      <c r="E109" s="132">
        <f>ABS('C1'!E109-'C1'!$C109)</f>
        <v>0</v>
      </c>
      <c r="F109" s="132">
        <f>ABS('C1'!F109-'C1'!$C109)</f>
        <v>0</v>
      </c>
      <c r="G109" s="132">
        <f>ABS('C1'!G109-'C1'!$C109)</f>
        <v>0</v>
      </c>
      <c r="H109" s="132">
        <f>ABS('C1'!H109-'C1'!$C109)</f>
        <v>0</v>
      </c>
      <c r="I109" s="132">
        <f>ABS('C1'!I109-'C1'!$C109)</f>
        <v>0</v>
      </c>
      <c r="J109" s="132">
        <f>ABS('C1'!J109-'C1'!$C109)</f>
        <v>0</v>
      </c>
      <c r="K109" s="132">
        <f>ABS('C1'!K109-'C1'!$C109)</f>
        <v>0</v>
      </c>
      <c r="L109" s="132">
        <f>ABS('C1'!L109-'C1'!$C109)</f>
        <v>0</v>
      </c>
      <c r="M109" s="132">
        <f>ABS('C1'!M109-'C1'!$C109)</f>
        <v>0</v>
      </c>
      <c r="N109" s="75"/>
      <c r="O109" s="132"/>
      <c r="P109" s="75"/>
      <c r="Q109" s="132"/>
      <c r="R109" s="132"/>
      <c r="S109" s="132"/>
      <c r="T109" s="132"/>
      <c r="U109" s="132"/>
      <c r="V109" s="132">
        <f t="shared" si="1"/>
        <v>0</v>
      </c>
      <c r="W109" s="132"/>
      <c r="X109" s="132"/>
      <c r="Y109" s="132"/>
      <c r="Z109" s="132"/>
      <c r="AA109" s="132"/>
      <c r="AB109" s="75"/>
      <c r="AC109" s="132"/>
      <c r="AD109" s="75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  <c r="AO109" s="132"/>
      <c r="AP109" s="75"/>
      <c r="AQ109" s="132"/>
      <c r="AR109" s="75"/>
      <c r="AS109" s="132"/>
      <c r="AT109" s="132"/>
      <c r="AU109" s="132"/>
      <c r="AV109" s="132"/>
      <c r="AW109" s="132"/>
      <c r="AX109" s="132"/>
      <c r="AY109" s="132"/>
      <c r="AZ109" s="132"/>
      <c r="BA109" s="132"/>
      <c r="BB109" s="132"/>
      <c r="BC109" s="132"/>
      <c r="BD109" s="75"/>
      <c r="BE109" s="132"/>
      <c r="BF109" s="75"/>
      <c r="BG109" s="132"/>
      <c r="BH109" s="132"/>
      <c r="BI109" s="132"/>
      <c r="BJ109" s="132"/>
      <c r="BK109" s="132"/>
      <c r="BL109" s="132"/>
      <c r="BM109" s="132"/>
      <c r="BN109" s="132"/>
      <c r="BO109" s="132"/>
      <c r="BP109" s="132"/>
      <c r="BQ109" s="132"/>
      <c r="BR109" s="26"/>
      <c r="BS109" s="65"/>
      <c r="BT109" s="26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5"/>
      <c r="CF109" s="26"/>
      <c r="CG109" s="65"/>
      <c r="CH109" s="26"/>
    </row>
    <row r="110" spans="1:86" s="64" customFormat="1" ht="16.2" customHeight="1" x14ac:dyDescent="0.25">
      <c r="A110" s="133" t="s">
        <v>18</v>
      </c>
      <c r="B110" s="34"/>
      <c r="C110" s="132"/>
      <c r="D110" s="132">
        <f>ABS('C1'!D110-'C1'!$C110)</f>
        <v>0</v>
      </c>
      <c r="E110" s="132">
        <f>ABS('C1'!E110-'C1'!$C110)</f>
        <v>0</v>
      </c>
      <c r="F110" s="132">
        <f>ABS('C1'!F110-'C1'!$C110)</f>
        <v>0</v>
      </c>
      <c r="G110" s="132">
        <f>ABS('C1'!G110-'C1'!$C110)</f>
        <v>0.15049414418380302</v>
      </c>
      <c r="H110" s="132">
        <f>ABS('C1'!H110-'C1'!$C110)</f>
        <v>0.15049414418380302</v>
      </c>
      <c r="I110" s="132">
        <f>ABS('C1'!I110-'C1'!$C110)</f>
        <v>0.15049414418380302</v>
      </c>
      <c r="J110" s="132">
        <f>ABS('C1'!J110-'C1'!$C110)</f>
        <v>0.15049414418380302</v>
      </c>
      <c r="K110" s="132">
        <f>ABS('C1'!K110-'C1'!$C110)</f>
        <v>0.15049414418380302</v>
      </c>
      <c r="L110" s="132">
        <f>ABS('C1'!L110-'C1'!$C110)</f>
        <v>0.15049414418380302</v>
      </c>
      <c r="M110" s="132">
        <f>ABS('C1'!M110-'C1'!$C110)</f>
        <v>0.15049414418380302</v>
      </c>
      <c r="N110" s="75"/>
      <c r="O110" s="132"/>
      <c r="P110" s="75"/>
      <c r="Q110" s="132"/>
      <c r="R110" s="132"/>
      <c r="S110" s="132"/>
      <c r="T110" s="132"/>
      <c r="U110" s="132"/>
      <c r="V110" s="132">
        <f t="shared" si="1"/>
        <v>1.0534590092866212</v>
      </c>
      <c r="W110" s="132"/>
      <c r="X110" s="132"/>
      <c r="Y110" s="132"/>
      <c r="Z110" s="132"/>
      <c r="AA110" s="132"/>
      <c r="AB110" s="75"/>
      <c r="AC110" s="132"/>
      <c r="AD110" s="75"/>
      <c r="AE110" s="132"/>
      <c r="AF110" s="132"/>
      <c r="AG110" s="132"/>
      <c r="AH110" s="132"/>
      <c r="AI110" s="132"/>
      <c r="AJ110" s="132"/>
      <c r="AK110" s="132"/>
      <c r="AL110" s="132"/>
      <c r="AM110" s="132"/>
      <c r="AN110" s="132"/>
      <c r="AO110" s="132"/>
      <c r="AP110" s="75"/>
      <c r="AQ110" s="132"/>
      <c r="AR110" s="75"/>
      <c r="AS110" s="132"/>
      <c r="AT110" s="132"/>
      <c r="AU110" s="132"/>
      <c r="AV110" s="132"/>
      <c r="AW110" s="132"/>
      <c r="AX110" s="132"/>
      <c r="AY110" s="132"/>
      <c r="AZ110" s="132"/>
      <c r="BA110" s="132"/>
      <c r="BB110" s="132"/>
      <c r="BC110" s="132"/>
      <c r="BD110" s="75"/>
      <c r="BE110" s="132"/>
      <c r="BF110" s="75"/>
      <c r="BG110" s="132"/>
      <c r="BH110" s="132"/>
      <c r="BI110" s="132"/>
      <c r="BJ110" s="132"/>
      <c r="BK110" s="132"/>
      <c r="BL110" s="132"/>
      <c r="BM110" s="132"/>
      <c r="BN110" s="132"/>
      <c r="BO110" s="132"/>
      <c r="BP110" s="132"/>
      <c r="BQ110" s="132"/>
      <c r="BR110" s="26"/>
      <c r="BS110" s="65"/>
      <c r="BT110" s="26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5"/>
      <c r="CF110" s="26"/>
      <c r="CG110" s="65"/>
      <c r="CH110" s="26"/>
    </row>
    <row r="111" spans="1:86" s="64" customFormat="1" ht="16.2" customHeight="1" x14ac:dyDescent="0.25">
      <c r="A111" s="133" t="s">
        <v>19</v>
      </c>
      <c r="B111" s="34"/>
      <c r="C111" s="132"/>
      <c r="D111" s="132">
        <f>ABS('C1'!D111-'C1'!$C111)</f>
        <v>0</v>
      </c>
      <c r="E111" s="132">
        <f>ABS('C1'!E111-'C1'!$C111)</f>
        <v>0.19441366092136655</v>
      </c>
      <c r="F111" s="132">
        <f>ABS('C1'!F111-'C1'!$C111)</f>
        <v>0.19441366092136655</v>
      </c>
      <c r="G111" s="132">
        <f>ABS('C1'!G111-'C1'!$C111)</f>
        <v>0.19441366092136655</v>
      </c>
      <c r="H111" s="132">
        <f>ABS('C1'!H111-'C1'!$C111)</f>
        <v>0.19441366092136655</v>
      </c>
      <c r="I111" s="132">
        <f>ABS('C1'!I111-'C1'!$C111)</f>
        <v>0.33558604589986851</v>
      </c>
      <c r="J111" s="132">
        <f>ABS('C1'!J111-'C1'!$C111)</f>
        <v>0.33558604589986851</v>
      </c>
      <c r="K111" s="132">
        <f>ABS('C1'!K111-'C1'!$C111)</f>
        <v>0.33558604589986851</v>
      </c>
      <c r="L111" s="132">
        <f>ABS('C1'!L111-'C1'!$C111)</f>
        <v>0.33558604589986851</v>
      </c>
      <c r="M111" s="132">
        <f>ABS('C1'!M111-'C1'!$C111)</f>
        <v>0.33558604589986851</v>
      </c>
      <c r="N111" s="75"/>
      <c r="O111" s="132"/>
      <c r="P111" s="75"/>
      <c r="Q111" s="132"/>
      <c r="R111" s="132"/>
      <c r="S111" s="132"/>
      <c r="T111" s="132"/>
      <c r="U111" s="132"/>
      <c r="V111" s="132">
        <f t="shared" si="1"/>
        <v>2.4555848731848089</v>
      </c>
      <c r="W111" s="132"/>
      <c r="X111" s="132"/>
      <c r="Y111" s="132"/>
      <c r="Z111" s="132"/>
      <c r="AA111" s="132"/>
      <c r="AB111" s="75"/>
      <c r="AC111" s="132"/>
      <c r="AD111" s="75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  <c r="AO111" s="132"/>
      <c r="AP111" s="75"/>
      <c r="AQ111" s="132"/>
      <c r="AR111" s="75"/>
      <c r="AS111" s="132"/>
      <c r="AT111" s="132"/>
      <c r="AU111" s="132"/>
      <c r="AV111" s="132"/>
      <c r="AW111" s="132"/>
      <c r="AX111" s="132"/>
      <c r="AY111" s="132"/>
      <c r="AZ111" s="132"/>
      <c r="BA111" s="132"/>
      <c r="BB111" s="132"/>
      <c r="BC111" s="132"/>
      <c r="BD111" s="75"/>
      <c r="BE111" s="132"/>
      <c r="BF111" s="75"/>
      <c r="BG111" s="132"/>
      <c r="BH111" s="132"/>
      <c r="BI111" s="132"/>
      <c r="BJ111" s="132"/>
      <c r="BK111" s="132"/>
      <c r="BL111" s="132"/>
      <c r="BM111" s="132"/>
      <c r="BN111" s="132"/>
      <c r="BO111" s="132"/>
      <c r="BP111" s="132"/>
      <c r="BQ111" s="132"/>
      <c r="BR111" s="26"/>
      <c r="BS111" s="65"/>
      <c r="BT111" s="26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5"/>
      <c r="CF111" s="26"/>
      <c r="CG111" s="65"/>
      <c r="CH111" s="26"/>
    </row>
    <row r="112" spans="1:86" s="64" customFormat="1" ht="16.2" customHeight="1" x14ac:dyDescent="0.25">
      <c r="A112" s="133" t="s">
        <v>20</v>
      </c>
      <c r="B112" s="34"/>
      <c r="C112" s="132"/>
      <c r="D112" s="132">
        <f>ABS('C1'!D112-'C1'!$C112)</f>
        <v>0</v>
      </c>
      <c r="E112" s="132">
        <f>ABS('C1'!E112-'C1'!$C112)</f>
        <v>0</v>
      </c>
      <c r="F112" s="132">
        <f>ABS('C1'!F112-'C1'!$C112)</f>
        <v>0</v>
      </c>
      <c r="G112" s="132">
        <f>ABS('C1'!G112-'C1'!$C112)</f>
        <v>0</v>
      </c>
      <c r="H112" s="132">
        <f>ABS('C1'!H112-'C1'!$C112)</f>
        <v>0.15114337681541901</v>
      </c>
      <c r="I112" s="132">
        <f>ABS('C1'!I112-'C1'!$C112)</f>
        <v>0.15114337681541901</v>
      </c>
      <c r="J112" s="132">
        <f>ABS('C1'!J112-'C1'!$C112)</f>
        <v>0.15114337681541901</v>
      </c>
      <c r="K112" s="132">
        <f>ABS('C1'!K112-'C1'!$C112)</f>
        <v>0.15114337681541901</v>
      </c>
      <c r="L112" s="132">
        <f>ABS('C1'!L112-'C1'!$C112)</f>
        <v>0.15114337681541901</v>
      </c>
      <c r="M112" s="132">
        <f>ABS('C1'!M112-'C1'!$C112)</f>
        <v>0.15114337681541901</v>
      </c>
      <c r="N112" s="75"/>
      <c r="O112" s="132"/>
      <c r="P112" s="75"/>
      <c r="Q112" s="132"/>
      <c r="R112" s="132"/>
      <c r="S112" s="132"/>
      <c r="T112" s="132"/>
      <c r="U112" s="132"/>
      <c r="V112" s="132">
        <f t="shared" si="1"/>
        <v>0.90686026089251404</v>
      </c>
      <c r="W112" s="132"/>
      <c r="X112" s="132"/>
      <c r="Y112" s="132"/>
      <c r="Z112" s="132"/>
      <c r="AA112" s="132"/>
      <c r="AB112" s="75"/>
      <c r="AC112" s="132"/>
      <c r="AD112" s="75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  <c r="AO112" s="132"/>
      <c r="AP112" s="75"/>
      <c r="AQ112" s="132"/>
      <c r="AR112" s="75"/>
      <c r="AS112" s="132"/>
      <c r="AT112" s="132"/>
      <c r="AU112" s="132"/>
      <c r="AV112" s="132"/>
      <c r="AW112" s="132"/>
      <c r="AX112" s="132"/>
      <c r="AY112" s="132"/>
      <c r="AZ112" s="132"/>
      <c r="BA112" s="132"/>
      <c r="BB112" s="132"/>
      <c r="BC112" s="132"/>
      <c r="BD112" s="75"/>
      <c r="BE112" s="132"/>
      <c r="BF112" s="75"/>
      <c r="BG112" s="132"/>
      <c r="BH112" s="132"/>
      <c r="BI112" s="132"/>
      <c r="BJ112" s="132"/>
      <c r="BK112" s="132"/>
      <c r="BL112" s="132"/>
      <c r="BM112" s="132"/>
      <c r="BN112" s="132"/>
      <c r="BO112" s="132"/>
      <c r="BP112" s="132"/>
      <c r="BQ112" s="132"/>
      <c r="BR112" s="26"/>
      <c r="BS112" s="65"/>
      <c r="BT112" s="26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5"/>
      <c r="CF112" s="26"/>
      <c r="CG112" s="65"/>
      <c r="CH112" s="26"/>
    </row>
    <row r="113" spans="1:98" s="64" customFormat="1" ht="16.2" customHeight="1" x14ac:dyDescent="0.25">
      <c r="A113" s="133" t="s">
        <v>21</v>
      </c>
      <c r="B113" s="34"/>
      <c r="C113" s="132"/>
      <c r="D113" s="132">
        <f>ABS('C1'!D113-'C1'!$C113)</f>
        <v>0</v>
      </c>
      <c r="E113" s="132">
        <f>ABS('C1'!E113-'C1'!$C113)</f>
        <v>0</v>
      </c>
      <c r="F113" s="132">
        <f>ABS('C1'!F113-'C1'!$C113)</f>
        <v>0</v>
      </c>
      <c r="G113" s="132">
        <f>ABS('C1'!G113-'C1'!$C113)</f>
        <v>0</v>
      </c>
      <c r="H113" s="132">
        <f>ABS('C1'!H113-'C1'!$C113)</f>
        <v>0</v>
      </c>
      <c r="I113" s="132">
        <f>ABS('C1'!I113-'C1'!$C113)</f>
        <v>0.15042148876487349</v>
      </c>
      <c r="J113" s="132">
        <f>ABS('C1'!J113-'C1'!$C113)</f>
        <v>0.15042148876487349</v>
      </c>
      <c r="K113" s="132">
        <f>ABS('C1'!K113-'C1'!$C113)</f>
        <v>0.15042148876487349</v>
      </c>
      <c r="L113" s="132">
        <f>ABS('C1'!L113-'C1'!$C113)</f>
        <v>0.15042148876487349</v>
      </c>
      <c r="M113" s="132">
        <f>ABS('C1'!M113-'C1'!$C113)</f>
        <v>0.15042148876487349</v>
      </c>
      <c r="N113" s="75"/>
      <c r="O113" s="132"/>
      <c r="P113" s="75"/>
      <c r="Q113" s="132"/>
      <c r="R113" s="132"/>
      <c r="S113" s="132"/>
      <c r="T113" s="132"/>
      <c r="U113" s="132"/>
      <c r="V113" s="132">
        <f t="shared" si="1"/>
        <v>0.75210744382436745</v>
      </c>
      <c r="W113" s="132"/>
      <c r="X113" s="132"/>
      <c r="Y113" s="132"/>
      <c r="Z113" s="132"/>
      <c r="AA113" s="132"/>
      <c r="AB113" s="75"/>
      <c r="AC113" s="132"/>
      <c r="AD113" s="75"/>
      <c r="AE113" s="132"/>
      <c r="AF113" s="132"/>
      <c r="AG113" s="132"/>
      <c r="AH113" s="132"/>
      <c r="AI113" s="132"/>
      <c r="AJ113" s="132"/>
      <c r="AK113" s="132"/>
      <c r="AL113" s="132"/>
      <c r="AM113" s="132"/>
      <c r="AN113" s="132"/>
      <c r="AO113" s="132"/>
      <c r="AP113" s="75"/>
      <c r="AQ113" s="132"/>
      <c r="AR113" s="75"/>
      <c r="AS113" s="132"/>
      <c r="AT113" s="132"/>
      <c r="AU113" s="132"/>
      <c r="AV113" s="132"/>
      <c r="AW113" s="132"/>
      <c r="AX113" s="132"/>
      <c r="AY113" s="132"/>
      <c r="AZ113" s="132"/>
      <c r="BA113" s="132"/>
      <c r="BB113" s="132"/>
      <c r="BC113" s="132"/>
      <c r="BD113" s="75"/>
      <c r="BE113" s="132"/>
      <c r="BF113" s="75"/>
      <c r="BG113" s="132"/>
      <c r="BH113" s="132"/>
      <c r="BI113" s="132"/>
      <c r="BJ113" s="132"/>
      <c r="BK113" s="132"/>
      <c r="BL113" s="132"/>
      <c r="BM113" s="132"/>
      <c r="BN113" s="132"/>
      <c r="BO113" s="132"/>
      <c r="BP113" s="132"/>
      <c r="BQ113" s="132"/>
      <c r="BR113" s="26"/>
      <c r="BS113" s="65"/>
      <c r="BT113" s="26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5"/>
      <c r="CF113" s="26"/>
      <c r="CG113" s="65"/>
      <c r="CH113" s="26"/>
    </row>
    <row r="114" spans="1:98" s="64" customFormat="1" ht="16.2" customHeight="1" x14ac:dyDescent="0.25">
      <c r="A114" s="133" t="s">
        <v>22</v>
      </c>
      <c r="B114" s="34"/>
      <c r="C114" s="132"/>
      <c r="D114" s="132">
        <f>ABS('C1'!D114-'C1'!$C114)</f>
        <v>0</v>
      </c>
      <c r="E114" s="132">
        <f>ABS('C1'!E114-'C1'!$C114)</f>
        <v>0</v>
      </c>
      <c r="F114" s="132">
        <f>ABS('C1'!F114-'C1'!$C114)</f>
        <v>0</v>
      </c>
      <c r="G114" s="132">
        <f>ABS('C1'!G114-'C1'!$C114)</f>
        <v>0.20420949737125699</v>
      </c>
      <c r="H114" s="132">
        <f>ABS('C1'!H114-'C1'!$C114)</f>
        <v>0.20420949737125699</v>
      </c>
      <c r="I114" s="132">
        <f>ABS('C1'!I114-'C1'!$C114)</f>
        <v>0.20420949737125699</v>
      </c>
      <c r="J114" s="132">
        <f>ABS('C1'!J114-'C1'!$C114)</f>
        <v>0.20420949737125699</v>
      </c>
      <c r="K114" s="132">
        <f>ABS('C1'!K114-'C1'!$C114)</f>
        <v>0.20420949737125699</v>
      </c>
      <c r="L114" s="132">
        <f>ABS('C1'!L114-'C1'!$C114)</f>
        <v>0.20420949737125699</v>
      </c>
      <c r="M114" s="132">
        <f>ABS('C1'!M114-'C1'!$C114)</f>
        <v>0.20420949737125699</v>
      </c>
      <c r="N114" s="75"/>
      <c r="O114" s="132"/>
      <c r="P114" s="75"/>
      <c r="Q114" s="132"/>
      <c r="R114" s="132"/>
      <c r="S114" s="132"/>
      <c r="T114" s="132"/>
      <c r="U114" s="132"/>
      <c r="V114" s="132">
        <f t="shared" si="1"/>
        <v>1.4294664815987987</v>
      </c>
      <c r="W114" s="132"/>
      <c r="X114" s="132"/>
      <c r="Y114" s="132"/>
      <c r="Z114" s="132"/>
      <c r="AA114" s="132"/>
      <c r="AB114" s="75"/>
      <c r="AC114" s="132"/>
      <c r="AD114" s="75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75"/>
      <c r="AQ114" s="132"/>
      <c r="AR114" s="75"/>
      <c r="AS114" s="132"/>
      <c r="AT114" s="132"/>
      <c r="AU114" s="132"/>
      <c r="AV114" s="132"/>
      <c r="AW114" s="132"/>
      <c r="AX114" s="132"/>
      <c r="AY114" s="132"/>
      <c r="AZ114" s="132"/>
      <c r="BA114" s="132"/>
      <c r="BB114" s="132"/>
      <c r="BC114" s="132"/>
      <c r="BD114" s="75"/>
      <c r="BE114" s="132"/>
      <c r="BF114" s="75"/>
      <c r="BG114" s="132"/>
      <c r="BH114" s="132"/>
      <c r="BI114" s="132"/>
      <c r="BJ114" s="132"/>
      <c r="BK114" s="132"/>
      <c r="BL114" s="132"/>
      <c r="BM114" s="132"/>
      <c r="BN114" s="132"/>
      <c r="BO114" s="132"/>
      <c r="BP114" s="132"/>
      <c r="BQ114" s="132"/>
      <c r="BR114" s="26"/>
      <c r="BS114" s="65"/>
      <c r="BT114" s="26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5"/>
      <c r="CF114" s="26"/>
      <c r="CG114" s="65"/>
      <c r="CH114" s="26"/>
    </row>
    <row r="115" spans="1:98" s="64" customFormat="1" ht="16.2" customHeight="1" x14ac:dyDescent="0.25">
      <c r="A115" s="132"/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34"/>
      <c r="N115" s="34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75"/>
      <c r="AA115" s="132"/>
      <c r="AB115" s="75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75"/>
      <c r="AO115" s="132"/>
      <c r="AP115" s="75"/>
      <c r="AQ115" s="132"/>
      <c r="AR115" s="132"/>
      <c r="AS115" s="132"/>
      <c r="AT115" s="132"/>
      <c r="AU115" s="132"/>
      <c r="AV115" s="132"/>
      <c r="AW115" s="132"/>
      <c r="AX115" s="132"/>
      <c r="AY115" s="132"/>
      <c r="AZ115" s="132"/>
      <c r="BA115" s="132"/>
      <c r="BB115" s="75"/>
      <c r="BC115" s="132"/>
      <c r="BD115" s="75"/>
      <c r="BE115" s="132"/>
      <c r="BF115" s="132"/>
      <c r="BG115" s="132"/>
      <c r="BH115" s="132"/>
      <c r="BI115" s="132"/>
      <c r="BJ115" s="132"/>
      <c r="BK115" s="132"/>
      <c r="BL115" s="132"/>
      <c r="BM115" s="132"/>
      <c r="BN115" s="132"/>
      <c r="BO115" s="132"/>
      <c r="BP115" s="75"/>
      <c r="BQ115" s="132"/>
      <c r="BR115" s="75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34"/>
      <c r="CF115" s="34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34"/>
      <c r="CT115" s="34"/>
    </row>
    <row r="116" spans="1:98" ht="13.2" customHeight="1" x14ac:dyDescent="0.25">
      <c r="A116" s="31" t="s">
        <v>56</v>
      </c>
      <c r="B116" s="32">
        <f>[1]算例!B117</f>
        <v>4</v>
      </c>
      <c r="C116" s="32" t="s">
        <v>55</v>
      </c>
      <c r="D116" s="32">
        <f>[1]算例!D117</f>
        <v>5</v>
      </c>
      <c r="E116" s="32"/>
      <c r="F116" s="32"/>
      <c r="G116" s="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  <c r="AO116" s="132"/>
      <c r="AP116" s="132"/>
      <c r="AQ116" s="132"/>
      <c r="AR116" s="132"/>
      <c r="AS116" s="132"/>
      <c r="AT116" s="132"/>
      <c r="AU116" s="132"/>
      <c r="AV116" s="132"/>
      <c r="AW116" s="132"/>
      <c r="AX116" s="132"/>
      <c r="AY116" s="132"/>
      <c r="AZ116" s="132"/>
      <c r="BA116" s="132"/>
      <c r="BB116" s="132"/>
      <c r="BC116" s="132"/>
      <c r="BD116" s="132"/>
      <c r="BE116" s="132"/>
      <c r="BF116" s="132"/>
      <c r="BG116" s="132"/>
      <c r="BH116" s="132"/>
      <c r="BI116" s="132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</row>
    <row r="117" spans="1:98" x14ac:dyDescent="0.25">
      <c r="A117" s="31"/>
      <c r="B117" s="31"/>
      <c r="C117" s="31"/>
      <c r="D117" s="31"/>
      <c r="E117" s="31"/>
      <c r="F117" s="31"/>
      <c r="G117" s="31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32"/>
      <c r="AT117" s="132"/>
      <c r="AU117" s="132"/>
      <c r="AV117" s="132"/>
      <c r="AW117" s="132"/>
      <c r="AX117" s="132"/>
      <c r="AY117" s="132"/>
      <c r="AZ117" s="132"/>
      <c r="BA117" s="132"/>
      <c r="BB117" s="132"/>
      <c r="BC117" s="132"/>
      <c r="BD117" s="132"/>
      <c r="BE117" s="132"/>
      <c r="BF117" s="132"/>
      <c r="BG117" s="132"/>
      <c r="BH117" s="132"/>
      <c r="BI117" s="132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</row>
    <row r="118" spans="1:98" x14ac:dyDescent="0.25">
      <c r="A118" s="33"/>
      <c r="B118" s="33"/>
      <c r="C118" s="33"/>
      <c r="D118" s="33"/>
      <c r="E118" s="33"/>
      <c r="F118" s="33"/>
      <c r="G118" s="33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2"/>
      <c r="BA118" s="132"/>
      <c r="BB118" s="132"/>
      <c r="BC118" s="132"/>
      <c r="BD118" s="132"/>
      <c r="BE118" s="132"/>
      <c r="BF118" s="132"/>
      <c r="BG118" s="132"/>
      <c r="BH118" s="132"/>
      <c r="BI118" s="132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</row>
    <row r="119" spans="1:98" x14ac:dyDescent="0.25"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  <c r="AN119" s="132"/>
      <c r="AO119" s="132"/>
      <c r="AP119" s="132"/>
      <c r="AQ119" s="132"/>
      <c r="AR119" s="132"/>
      <c r="AS119" s="132"/>
      <c r="AT119" s="132"/>
      <c r="AU119" s="132"/>
      <c r="AV119" s="132"/>
      <c r="AW119" s="132"/>
      <c r="AX119" s="132"/>
      <c r="AY119" s="132"/>
      <c r="AZ119" s="132"/>
      <c r="BA119" s="132"/>
      <c r="BB119" s="132"/>
      <c r="BC119" s="132"/>
      <c r="BD119" s="132"/>
      <c r="BE119" s="132"/>
      <c r="BF119" s="132"/>
      <c r="BG119" s="132"/>
      <c r="BH119" s="132"/>
      <c r="BI119" s="132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</row>
    <row r="120" spans="1:98" x14ac:dyDescent="0.25">
      <c r="A120" s="161" t="s">
        <v>142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3"/>
    </row>
    <row r="121" spans="1:98" x14ac:dyDescent="0.25">
      <c r="A121" s="17"/>
      <c r="B121" s="132" t="s">
        <v>3</v>
      </c>
      <c r="C121" s="132" t="s">
        <v>4</v>
      </c>
      <c r="D121" s="132" t="s">
        <v>5</v>
      </c>
      <c r="E121" s="132" t="s">
        <v>6</v>
      </c>
      <c r="F121" s="132" t="s">
        <v>7</v>
      </c>
      <c r="G121" s="132" t="s">
        <v>8</v>
      </c>
      <c r="H121" s="132" t="s">
        <v>9</v>
      </c>
      <c r="I121" s="132" t="s">
        <v>10</v>
      </c>
      <c r="J121" s="132" t="s">
        <v>11</v>
      </c>
      <c r="K121" s="132" t="s">
        <v>12</v>
      </c>
      <c r="L121" s="132" t="s">
        <v>13</v>
      </c>
      <c r="M121" s="132" t="s">
        <v>14</v>
      </c>
      <c r="N121" s="132" t="s">
        <v>15</v>
      </c>
      <c r="O121" s="132" t="s">
        <v>16</v>
      </c>
      <c r="P121" s="132" t="s">
        <v>17</v>
      </c>
      <c r="Q121" s="132" t="s">
        <v>18</v>
      </c>
      <c r="R121" s="132" t="s">
        <v>19</v>
      </c>
      <c r="S121" s="132" t="s">
        <v>20</v>
      </c>
      <c r="T121" s="132" t="s">
        <v>21</v>
      </c>
      <c r="U121" s="18" t="s">
        <v>22</v>
      </c>
    </row>
    <row r="122" spans="1:98" x14ac:dyDescent="0.25">
      <c r="A122" s="17" t="s">
        <v>3</v>
      </c>
      <c r="B122" s="19">
        <f t="shared" ref="B122:B141" si="2">(ABS($B$3-B3)+ABS($B$26-B26)+ABS($B$49-B49)+ABS($B$72-B72)+ABS($B$95-B95))/$D$116</f>
        <v>0</v>
      </c>
      <c r="C122" s="20">
        <f t="shared" ref="C122:C141" si="3">(ABS($B$4-B3)+ABS($B$27-B26)+ABS($B$50-B49)+ABS($B$73-B72)+ABS($B$96-B95))/$D$116</f>
        <v>0</v>
      </c>
      <c r="D122" s="19">
        <f t="shared" ref="D122:D141" si="4">(ABS($B$5-B3)+ABS($B$28-B26)+ABS($B$51-B49)+ABS($B$74-B72)+ABS($B$97-B95))/$D$116</f>
        <v>0</v>
      </c>
      <c r="E122" s="19">
        <f t="shared" ref="E122:E141" si="5">(ABS($B$6-B3)+ABS($B$29-B26)+ABS($B$52-B49)+ABS($B$75-B72)+ABS($B$98-B95))/$D$116</f>
        <v>0</v>
      </c>
      <c r="F122" s="19">
        <f t="shared" ref="F122:F141" si="6">(ABS($B$7-B3)+ABS($B$30-B26)+ABS($B$53-B49)+ABS($B$76-B72)+ABS($B$99-B95))/$D$116</f>
        <v>0</v>
      </c>
      <c r="G122" s="19">
        <f t="shared" ref="G122:G141" si="7">(ABS($B$8-B3)+ABS($B$31-B26)+ABS($B$54-B49)+ABS($B$77-B72)+ABS($B$100-B95))/$D$116</f>
        <v>0</v>
      </c>
      <c r="H122" s="19">
        <f t="shared" ref="H122:H141" si="8">(ABS($B$9-B3)+ABS($B$32-B26)+ABS($B$55-B49)+ABS($B$78-B72)+ABS($B$101-B95))/$D$116</f>
        <v>0</v>
      </c>
      <c r="I122" s="19">
        <f t="shared" ref="I122:I130" si="9">(ABS($B$10-B3)+ABS($B$33-B26)+ABS($B$56-B49)+ABS($B$79-B72)+ABS($B$102-B95))/$D$116</f>
        <v>0</v>
      </c>
      <c r="J122" s="19">
        <f t="shared" ref="J122:J141" si="10">(ABS($B$11-B3)+ABS($B$34-B26)+ABS($B$57-B49)+ABS($B$80-B72)+ABS($B$103-B95))/$D$116</f>
        <v>0</v>
      </c>
      <c r="K122" s="19">
        <f t="shared" ref="K122:K141" si="11">(ABS($B$12-B3)+ABS($B$35-B26)+ABS($B$58-B49)+ABS($B$81-B72)+ABS($B$104-B95))/$D$116</f>
        <v>0</v>
      </c>
      <c r="L122" s="19">
        <f t="shared" ref="L122:L141" si="12">(ABS($B$13-B3)+ABS($B$36-B26)+ABS($B$59-B49)+ABS($B$82-B72)+ABS($B$105-B95))/$D$116</f>
        <v>0</v>
      </c>
      <c r="M122" s="19">
        <f t="shared" ref="M122:M141" si="13">(ABS($B$14-B3)+ABS($B$37-B26)+ABS($B$60-B49)+ABS($B$83-B72)+ABS($B$106-B95))/$D$116</f>
        <v>0</v>
      </c>
      <c r="N122" s="19">
        <f t="shared" ref="N122:N141" si="14">(ABS($B$15-B3)+ABS($B$38-B26)+ABS($B$61-B49)+ABS($B$84-B72)+ABS($B$107-B95))/$D$116</f>
        <v>0</v>
      </c>
      <c r="O122" s="19">
        <f t="shared" ref="O122:O135" si="15">(ABS($B$16-B3)+ABS($B$39-B26)+ABS($B$62-B49)+ABS($B$85-B72)+ABS($B$108-B95))/$D$116</f>
        <v>0</v>
      </c>
      <c r="P122" s="19">
        <f t="shared" ref="P122:P141" si="16">(ABS($B$17-B3)+ABS($B$40-B26)+ABS($B$63-B49)+ABS($B$86-B72)+ABS($B$109-B95))/$D$116</f>
        <v>0</v>
      </c>
      <c r="Q122" s="19">
        <f t="shared" ref="Q122:Q136" si="17">(ABS($B$18-B3)+ABS($B$41-B26)+ABS($B$64-B49)+ABS($B$87-B72)+ABS($B$110-B95))/$D$116</f>
        <v>0</v>
      </c>
      <c r="R122" s="19">
        <f t="shared" ref="R122:R137" si="18">(ABS($B$19-B3)+ABS($B$42-B26)+ABS($B$65-B49)+ABS($B$88-B72)+ABS($B$111-B95))/$D$116</f>
        <v>0</v>
      </c>
      <c r="S122" s="19">
        <f t="shared" ref="S122:S138" si="19">(ABS($B$20-B3)+ABS($B$43-B26)+ABS($B$66-B49)+ABS($B$89-B72)+ABS($B$112-B95))/$D$116</f>
        <v>0</v>
      </c>
      <c r="T122" s="19">
        <f t="shared" ref="T122:T139" si="20">(ABS($B$21-B3)+ABS($B$44-B26)+ABS($B$67-B49)+ABS($B$90-B72)+ABS($B$113-B95))/$D$116</f>
        <v>0</v>
      </c>
      <c r="U122" s="21">
        <f t="shared" ref="U122:U140" si="21">(ABS($B$22-B3)+ABS($B$45-B26)+ABS($B$68-B49)+ABS($B$91-B72)+ABS($B$114-B95))/$D$116</f>
        <v>0</v>
      </c>
    </row>
    <row r="123" spans="1:98" x14ac:dyDescent="0.25">
      <c r="A123" s="17" t="s">
        <v>4</v>
      </c>
      <c r="B123" s="19">
        <f t="shared" si="2"/>
        <v>0</v>
      </c>
      <c r="C123" s="20">
        <f t="shared" si="3"/>
        <v>0</v>
      </c>
      <c r="D123" s="19">
        <f t="shared" si="4"/>
        <v>0</v>
      </c>
      <c r="E123" s="19">
        <f t="shared" si="5"/>
        <v>0</v>
      </c>
      <c r="F123" s="19">
        <f t="shared" si="6"/>
        <v>0</v>
      </c>
      <c r="G123" s="19">
        <f t="shared" si="7"/>
        <v>0</v>
      </c>
      <c r="H123" s="19">
        <f t="shared" si="8"/>
        <v>0</v>
      </c>
      <c r="I123" s="19">
        <f t="shared" si="9"/>
        <v>0</v>
      </c>
      <c r="J123" s="19">
        <f t="shared" si="10"/>
        <v>0</v>
      </c>
      <c r="K123" s="19">
        <f t="shared" si="11"/>
        <v>0</v>
      </c>
      <c r="L123" s="19">
        <f t="shared" si="12"/>
        <v>0</v>
      </c>
      <c r="M123" s="19">
        <f t="shared" si="13"/>
        <v>0</v>
      </c>
      <c r="N123" s="19">
        <f t="shared" si="14"/>
        <v>0</v>
      </c>
      <c r="O123" s="19">
        <f t="shared" si="15"/>
        <v>0</v>
      </c>
      <c r="P123" s="19">
        <f t="shared" si="16"/>
        <v>0</v>
      </c>
      <c r="Q123" s="19">
        <f t="shared" si="17"/>
        <v>0</v>
      </c>
      <c r="R123" s="19">
        <f t="shared" si="18"/>
        <v>0</v>
      </c>
      <c r="S123" s="19">
        <f t="shared" si="19"/>
        <v>0</v>
      </c>
      <c r="T123" s="19">
        <f t="shared" si="20"/>
        <v>0</v>
      </c>
      <c r="U123" s="21">
        <f t="shared" si="21"/>
        <v>0</v>
      </c>
    </row>
    <row r="124" spans="1:98" x14ac:dyDescent="0.25">
      <c r="A124" s="17" t="s">
        <v>5</v>
      </c>
      <c r="B124" s="19">
        <f t="shared" si="2"/>
        <v>0</v>
      </c>
      <c r="C124" s="20">
        <f t="shared" si="3"/>
        <v>0</v>
      </c>
      <c r="D124" s="19">
        <f t="shared" si="4"/>
        <v>0</v>
      </c>
      <c r="E124" s="19">
        <f t="shared" si="5"/>
        <v>0</v>
      </c>
      <c r="F124" s="19">
        <f t="shared" si="6"/>
        <v>0</v>
      </c>
      <c r="G124" s="19">
        <f t="shared" si="7"/>
        <v>0</v>
      </c>
      <c r="H124" s="19">
        <f t="shared" si="8"/>
        <v>0</v>
      </c>
      <c r="I124" s="19">
        <f t="shared" si="9"/>
        <v>0</v>
      </c>
      <c r="J124" s="19">
        <f t="shared" si="10"/>
        <v>0</v>
      </c>
      <c r="K124" s="19">
        <f t="shared" si="11"/>
        <v>0</v>
      </c>
      <c r="L124" s="19">
        <f t="shared" si="12"/>
        <v>0</v>
      </c>
      <c r="M124" s="19">
        <f t="shared" si="13"/>
        <v>0</v>
      </c>
      <c r="N124" s="19">
        <f t="shared" si="14"/>
        <v>0</v>
      </c>
      <c r="O124" s="19">
        <f t="shared" si="15"/>
        <v>0</v>
      </c>
      <c r="P124" s="19">
        <f t="shared" si="16"/>
        <v>0</v>
      </c>
      <c r="Q124" s="19">
        <f t="shared" si="17"/>
        <v>0</v>
      </c>
      <c r="R124" s="19">
        <f t="shared" si="18"/>
        <v>0</v>
      </c>
      <c r="S124" s="19">
        <f t="shared" si="19"/>
        <v>0</v>
      </c>
      <c r="T124" s="19">
        <f t="shared" si="20"/>
        <v>0</v>
      </c>
      <c r="U124" s="21">
        <f t="shared" si="21"/>
        <v>0</v>
      </c>
    </row>
    <row r="125" spans="1:98" x14ac:dyDescent="0.25">
      <c r="A125" s="17" t="s">
        <v>6</v>
      </c>
      <c r="B125" s="19">
        <f t="shared" si="2"/>
        <v>0</v>
      </c>
      <c r="C125" s="20">
        <f t="shared" si="3"/>
        <v>0</v>
      </c>
      <c r="D125" s="19">
        <f t="shared" si="4"/>
        <v>0</v>
      </c>
      <c r="E125" s="19">
        <f t="shared" si="5"/>
        <v>0</v>
      </c>
      <c r="F125" s="19">
        <f t="shared" si="6"/>
        <v>0</v>
      </c>
      <c r="G125" s="19">
        <f t="shared" si="7"/>
        <v>0</v>
      </c>
      <c r="H125" s="19">
        <f t="shared" si="8"/>
        <v>0</v>
      </c>
      <c r="I125" s="19">
        <f t="shared" si="9"/>
        <v>0</v>
      </c>
      <c r="J125" s="19">
        <f t="shared" si="10"/>
        <v>0</v>
      </c>
      <c r="K125" s="19">
        <f t="shared" si="11"/>
        <v>0</v>
      </c>
      <c r="L125" s="19">
        <f t="shared" si="12"/>
        <v>0</v>
      </c>
      <c r="M125" s="19">
        <f t="shared" si="13"/>
        <v>0</v>
      </c>
      <c r="N125" s="19">
        <f t="shared" si="14"/>
        <v>0</v>
      </c>
      <c r="O125" s="19">
        <f t="shared" si="15"/>
        <v>0</v>
      </c>
      <c r="P125" s="19">
        <f t="shared" si="16"/>
        <v>0</v>
      </c>
      <c r="Q125" s="19">
        <f t="shared" si="17"/>
        <v>0</v>
      </c>
      <c r="R125" s="19">
        <f t="shared" si="18"/>
        <v>0</v>
      </c>
      <c r="S125" s="19">
        <f t="shared" si="19"/>
        <v>0</v>
      </c>
      <c r="T125" s="19">
        <f t="shared" si="20"/>
        <v>0</v>
      </c>
      <c r="U125" s="21">
        <f t="shared" si="21"/>
        <v>0</v>
      </c>
    </row>
    <row r="126" spans="1:98" x14ac:dyDescent="0.25">
      <c r="A126" s="17" t="s">
        <v>7</v>
      </c>
      <c r="B126" s="19">
        <f t="shared" si="2"/>
        <v>0</v>
      </c>
      <c r="C126" s="20">
        <f t="shared" si="3"/>
        <v>0</v>
      </c>
      <c r="D126" s="19">
        <f t="shared" si="4"/>
        <v>0</v>
      </c>
      <c r="E126" s="19">
        <f t="shared" si="5"/>
        <v>0</v>
      </c>
      <c r="F126" s="19">
        <f t="shared" si="6"/>
        <v>0</v>
      </c>
      <c r="G126" s="19">
        <f t="shared" si="7"/>
        <v>0</v>
      </c>
      <c r="H126" s="19">
        <f t="shared" si="8"/>
        <v>0</v>
      </c>
      <c r="I126" s="19">
        <f t="shared" si="9"/>
        <v>0</v>
      </c>
      <c r="J126" s="19">
        <f t="shared" si="10"/>
        <v>0</v>
      </c>
      <c r="K126" s="19">
        <f t="shared" si="11"/>
        <v>0</v>
      </c>
      <c r="L126" s="19">
        <f t="shared" si="12"/>
        <v>0</v>
      </c>
      <c r="M126" s="19">
        <f t="shared" si="13"/>
        <v>0</v>
      </c>
      <c r="N126" s="19">
        <f t="shared" si="14"/>
        <v>0</v>
      </c>
      <c r="O126" s="19">
        <f t="shared" si="15"/>
        <v>0</v>
      </c>
      <c r="P126" s="19">
        <f t="shared" si="16"/>
        <v>0</v>
      </c>
      <c r="Q126" s="19">
        <f t="shared" si="17"/>
        <v>0</v>
      </c>
      <c r="R126" s="19">
        <f t="shared" si="18"/>
        <v>0</v>
      </c>
      <c r="S126" s="19">
        <f t="shared" si="19"/>
        <v>0</v>
      </c>
      <c r="T126" s="19">
        <f t="shared" si="20"/>
        <v>0</v>
      </c>
      <c r="U126" s="21">
        <f t="shared" si="21"/>
        <v>0</v>
      </c>
    </row>
    <row r="127" spans="1:98" x14ac:dyDescent="0.25">
      <c r="A127" s="17" t="s">
        <v>8</v>
      </c>
      <c r="B127" s="19">
        <f t="shared" si="2"/>
        <v>0</v>
      </c>
      <c r="C127" s="20">
        <f t="shared" si="3"/>
        <v>0</v>
      </c>
      <c r="D127" s="19">
        <f t="shared" si="4"/>
        <v>0</v>
      </c>
      <c r="E127" s="19">
        <f t="shared" si="5"/>
        <v>0</v>
      </c>
      <c r="F127" s="19">
        <f t="shared" si="6"/>
        <v>0</v>
      </c>
      <c r="G127" s="19">
        <f t="shared" si="7"/>
        <v>0</v>
      </c>
      <c r="H127" s="19">
        <f t="shared" si="8"/>
        <v>0</v>
      </c>
      <c r="I127" s="19">
        <f t="shared" si="9"/>
        <v>0</v>
      </c>
      <c r="J127" s="19">
        <f t="shared" si="10"/>
        <v>0</v>
      </c>
      <c r="K127" s="19">
        <f t="shared" si="11"/>
        <v>0</v>
      </c>
      <c r="L127" s="19">
        <f t="shared" si="12"/>
        <v>0</v>
      </c>
      <c r="M127" s="19">
        <f t="shared" si="13"/>
        <v>0</v>
      </c>
      <c r="N127" s="19">
        <f t="shared" si="14"/>
        <v>0</v>
      </c>
      <c r="O127" s="19">
        <f t="shared" si="15"/>
        <v>0</v>
      </c>
      <c r="P127" s="19">
        <f t="shared" si="16"/>
        <v>0</v>
      </c>
      <c r="Q127" s="19">
        <f t="shared" si="17"/>
        <v>0</v>
      </c>
      <c r="R127" s="19">
        <f t="shared" si="18"/>
        <v>0</v>
      </c>
      <c r="S127" s="19">
        <f t="shared" si="19"/>
        <v>0</v>
      </c>
      <c r="T127" s="19">
        <f t="shared" si="20"/>
        <v>0</v>
      </c>
      <c r="U127" s="21">
        <f t="shared" si="21"/>
        <v>0</v>
      </c>
    </row>
    <row r="128" spans="1:98" x14ac:dyDescent="0.25">
      <c r="A128" s="17" t="s">
        <v>9</v>
      </c>
      <c r="B128" s="19">
        <f t="shared" si="2"/>
        <v>0</v>
      </c>
      <c r="C128" s="20">
        <f t="shared" si="3"/>
        <v>0</v>
      </c>
      <c r="D128" s="19">
        <f t="shared" si="4"/>
        <v>0</v>
      </c>
      <c r="E128" s="19">
        <f t="shared" si="5"/>
        <v>0</v>
      </c>
      <c r="F128" s="19">
        <f t="shared" si="6"/>
        <v>0</v>
      </c>
      <c r="G128" s="19">
        <f t="shared" si="7"/>
        <v>0</v>
      </c>
      <c r="H128" s="19">
        <f t="shared" si="8"/>
        <v>0</v>
      </c>
      <c r="I128" s="19">
        <f t="shared" si="9"/>
        <v>0</v>
      </c>
      <c r="J128" s="19">
        <f t="shared" si="10"/>
        <v>0</v>
      </c>
      <c r="K128" s="19">
        <f t="shared" si="11"/>
        <v>0</v>
      </c>
      <c r="L128" s="19">
        <f t="shared" si="12"/>
        <v>0</v>
      </c>
      <c r="M128" s="19">
        <f t="shared" si="13"/>
        <v>0</v>
      </c>
      <c r="N128" s="19">
        <f t="shared" si="14"/>
        <v>0</v>
      </c>
      <c r="O128" s="19">
        <f t="shared" si="15"/>
        <v>0</v>
      </c>
      <c r="P128" s="19">
        <f t="shared" si="16"/>
        <v>0</v>
      </c>
      <c r="Q128" s="19">
        <f t="shared" si="17"/>
        <v>0</v>
      </c>
      <c r="R128" s="19">
        <f t="shared" si="18"/>
        <v>0</v>
      </c>
      <c r="S128" s="19">
        <f t="shared" si="19"/>
        <v>0</v>
      </c>
      <c r="T128" s="19">
        <f t="shared" si="20"/>
        <v>0</v>
      </c>
      <c r="U128" s="21">
        <f t="shared" si="21"/>
        <v>0</v>
      </c>
    </row>
    <row r="129" spans="1:21" x14ac:dyDescent="0.25">
      <c r="A129" s="17" t="s">
        <v>10</v>
      </c>
      <c r="B129" s="19">
        <f t="shared" si="2"/>
        <v>0</v>
      </c>
      <c r="C129" s="20">
        <f t="shared" si="3"/>
        <v>0</v>
      </c>
      <c r="D129" s="19">
        <f t="shared" si="4"/>
        <v>0</v>
      </c>
      <c r="E129" s="19">
        <f t="shared" si="5"/>
        <v>0</v>
      </c>
      <c r="F129" s="19">
        <f t="shared" si="6"/>
        <v>0</v>
      </c>
      <c r="G129" s="19">
        <f t="shared" si="7"/>
        <v>0</v>
      </c>
      <c r="H129" s="19">
        <f t="shared" si="8"/>
        <v>0</v>
      </c>
      <c r="I129" s="19">
        <f t="shared" si="9"/>
        <v>0</v>
      </c>
      <c r="J129" s="19">
        <f t="shared" si="10"/>
        <v>0</v>
      </c>
      <c r="K129" s="19">
        <f t="shared" si="11"/>
        <v>0</v>
      </c>
      <c r="L129" s="19">
        <f t="shared" si="12"/>
        <v>0</v>
      </c>
      <c r="M129" s="19">
        <f t="shared" si="13"/>
        <v>0</v>
      </c>
      <c r="N129" s="19">
        <f t="shared" si="14"/>
        <v>0</v>
      </c>
      <c r="O129" s="19">
        <f t="shared" si="15"/>
        <v>0</v>
      </c>
      <c r="P129" s="19">
        <f t="shared" si="16"/>
        <v>0</v>
      </c>
      <c r="Q129" s="19">
        <f t="shared" si="17"/>
        <v>0</v>
      </c>
      <c r="R129" s="19">
        <f t="shared" si="18"/>
        <v>0</v>
      </c>
      <c r="S129" s="19">
        <f t="shared" si="19"/>
        <v>0</v>
      </c>
      <c r="T129" s="19">
        <f t="shared" si="20"/>
        <v>0</v>
      </c>
      <c r="U129" s="21">
        <f t="shared" si="21"/>
        <v>0</v>
      </c>
    </row>
    <row r="130" spans="1:21" x14ac:dyDescent="0.25">
      <c r="A130" s="17" t="s">
        <v>11</v>
      </c>
      <c r="B130" s="19">
        <f t="shared" si="2"/>
        <v>0</v>
      </c>
      <c r="C130" s="20">
        <f t="shared" si="3"/>
        <v>0</v>
      </c>
      <c r="D130" s="19">
        <f t="shared" si="4"/>
        <v>0</v>
      </c>
      <c r="E130" s="19">
        <f t="shared" si="5"/>
        <v>0</v>
      </c>
      <c r="F130" s="19">
        <f t="shared" si="6"/>
        <v>0</v>
      </c>
      <c r="G130" s="19">
        <f t="shared" si="7"/>
        <v>0</v>
      </c>
      <c r="H130" s="19">
        <f t="shared" si="8"/>
        <v>0</v>
      </c>
      <c r="I130" s="19">
        <f t="shared" si="9"/>
        <v>0</v>
      </c>
      <c r="J130" s="19">
        <f t="shared" si="10"/>
        <v>0</v>
      </c>
      <c r="K130" s="19">
        <f t="shared" si="11"/>
        <v>0</v>
      </c>
      <c r="L130" s="19">
        <f t="shared" si="12"/>
        <v>0</v>
      </c>
      <c r="M130" s="19">
        <f t="shared" si="13"/>
        <v>0</v>
      </c>
      <c r="N130" s="19">
        <f t="shared" si="14"/>
        <v>0</v>
      </c>
      <c r="O130" s="19">
        <f t="shared" si="15"/>
        <v>0</v>
      </c>
      <c r="P130" s="19">
        <f t="shared" si="16"/>
        <v>0</v>
      </c>
      <c r="Q130" s="19">
        <f t="shared" si="17"/>
        <v>0</v>
      </c>
      <c r="R130" s="19">
        <f t="shared" si="18"/>
        <v>0</v>
      </c>
      <c r="S130" s="19">
        <f t="shared" si="19"/>
        <v>0</v>
      </c>
      <c r="T130" s="19">
        <f t="shared" si="20"/>
        <v>0</v>
      </c>
      <c r="U130" s="21">
        <f t="shared" si="21"/>
        <v>0</v>
      </c>
    </row>
    <row r="131" spans="1:21" x14ac:dyDescent="0.25">
      <c r="A131" s="17" t="s">
        <v>12</v>
      </c>
      <c r="B131" s="19">
        <f t="shared" si="2"/>
        <v>0</v>
      </c>
      <c r="C131" s="20">
        <f t="shared" si="3"/>
        <v>0</v>
      </c>
      <c r="D131" s="19">
        <f t="shared" si="4"/>
        <v>0</v>
      </c>
      <c r="E131" s="19">
        <f t="shared" si="5"/>
        <v>0</v>
      </c>
      <c r="F131" s="19">
        <f t="shared" si="6"/>
        <v>0</v>
      </c>
      <c r="G131" s="19">
        <f t="shared" si="7"/>
        <v>0</v>
      </c>
      <c r="H131" s="19">
        <f t="shared" si="8"/>
        <v>0</v>
      </c>
      <c r="I131" s="19">
        <f>(ABS($B$10-B12)+ABS($B$33-B35)+ABS($B$56-B58)+ABS($B$79-B81)+ABS($B$102-B104))/$D$116</f>
        <v>0</v>
      </c>
      <c r="J131" s="19">
        <f t="shared" si="10"/>
        <v>0</v>
      </c>
      <c r="K131" s="19">
        <f t="shared" si="11"/>
        <v>0</v>
      </c>
      <c r="L131" s="19">
        <f t="shared" si="12"/>
        <v>0</v>
      </c>
      <c r="M131" s="19">
        <f t="shared" si="13"/>
        <v>0</v>
      </c>
      <c r="N131" s="19">
        <f t="shared" si="14"/>
        <v>0</v>
      </c>
      <c r="O131" s="19">
        <f t="shared" si="15"/>
        <v>0</v>
      </c>
      <c r="P131" s="19">
        <f t="shared" si="16"/>
        <v>0</v>
      </c>
      <c r="Q131" s="19">
        <f t="shared" si="17"/>
        <v>0</v>
      </c>
      <c r="R131" s="19">
        <f t="shared" si="18"/>
        <v>0</v>
      </c>
      <c r="S131" s="19">
        <f t="shared" si="19"/>
        <v>0</v>
      </c>
      <c r="T131" s="19">
        <f t="shared" si="20"/>
        <v>0</v>
      </c>
      <c r="U131" s="21">
        <f t="shared" si="21"/>
        <v>0</v>
      </c>
    </row>
    <row r="132" spans="1:21" x14ac:dyDescent="0.25">
      <c r="A132" s="17" t="s">
        <v>13</v>
      </c>
      <c r="B132" s="19">
        <f t="shared" si="2"/>
        <v>0</v>
      </c>
      <c r="C132" s="20">
        <f t="shared" si="3"/>
        <v>0</v>
      </c>
      <c r="D132" s="19">
        <f t="shared" si="4"/>
        <v>0</v>
      </c>
      <c r="E132" s="19">
        <f t="shared" si="5"/>
        <v>0</v>
      </c>
      <c r="F132" s="19">
        <f t="shared" si="6"/>
        <v>0</v>
      </c>
      <c r="G132" s="19">
        <f t="shared" si="7"/>
        <v>0</v>
      </c>
      <c r="H132" s="19">
        <f t="shared" si="8"/>
        <v>0</v>
      </c>
      <c r="I132" s="19">
        <f t="shared" ref="I132:I141" si="22">(ABS($B$10-B13)+ABS($B$33-B36)+ABS($B$56-B59)+ABS($B$79-B82)+ABS($B$102-B105))/$D$116</f>
        <v>0</v>
      </c>
      <c r="J132" s="19">
        <f t="shared" si="10"/>
        <v>0</v>
      </c>
      <c r="K132" s="19">
        <f t="shared" si="11"/>
        <v>0</v>
      </c>
      <c r="L132" s="19">
        <f t="shared" si="12"/>
        <v>0</v>
      </c>
      <c r="M132" s="19">
        <f t="shared" si="13"/>
        <v>0</v>
      </c>
      <c r="N132" s="19">
        <f t="shared" si="14"/>
        <v>0</v>
      </c>
      <c r="O132" s="19">
        <f t="shared" si="15"/>
        <v>0</v>
      </c>
      <c r="P132" s="19">
        <f t="shared" si="16"/>
        <v>0</v>
      </c>
      <c r="Q132" s="19">
        <f t="shared" si="17"/>
        <v>0</v>
      </c>
      <c r="R132" s="19">
        <f t="shared" si="18"/>
        <v>0</v>
      </c>
      <c r="S132" s="19">
        <f t="shared" si="19"/>
        <v>0</v>
      </c>
      <c r="T132" s="19">
        <f t="shared" si="20"/>
        <v>0</v>
      </c>
      <c r="U132" s="21">
        <f t="shared" si="21"/>
        <v>0</v>
      </c>
    </row>
    <row r="133" spans="1:21" x14ac:dyDescent="0.25">
      <c r="A133" s="17" t="s">
        <v>14</v>
      </c>
      <c r="B133" s="19">
        <f t="shared" si="2"/>
        <v>0</v>
      </c>
      <c r="C133" s="20">
        <f t="shared" si="3"/>
        <v>0</v>
      </c>
      <c r="D133" s="19">
        <f t="shared" si="4"/>
        <v>0</v>
      </c>
      <c r="E133" s="19">
        <f t="shared" si="5"/>
        <v>0</v>
      </c>
      <c r="F133" s="19">
        <f t="shared" si="6"/>
        <v>0</v>
      </c>
      <c r="G133" s="19">
        <f t="shared" si="7"/>
        <v>0</v>
      </c>
      <c r="H133" s="19">
        <f t="shared" si="8"/>
        <v>0</v>
      </c>
      <c r="I133" s="19">
        <f t="shared" si="22"/>
        <v>0</v>
      </c>
      <c r="J133" s="19">
        <f t="shared" si="10"/>
        <v>0</v>
      </c>
      <c r="K133" s="19">
        <f t="shared" si="11"/>
        <v>0</v>
      </c>
      <c r="L133" s="19">
        <f t="shared" si="12"/>
        <v>0</v>
      </c>
      <c r="M133" s="19">
        <f t="shared" si="13"/>
        <v>0</v>
      </c>
      <c r="N133" s="19">
        <f t="shared" si="14"/>
        <v>0</v>
      </c>
      <c r="O133" s="19">
        <f t="shared" si="15"/>
        <v>0</v>
      </c>
      <c r="P133" s="19">
        <f t="shared" si="16"/>
        <v>0</v>
      </c>
      <c r="Q133" s="19">
        <f t="shared" si="17"/>
        <v>0</v>
      </c>
      <c r="R133" s="19">
        <f t="shared" si="18"/>
        <v>0</v>
      </c>
      <c r="S133" s="19">
        <f t="shared" si="19"/>
        <v>0</v>
      </c>
      <c r="T133" s="19">
        <f t="shared" si="20"/>
        <v>0</v>
      </c>
      <c r="U133" s="21">
        <f t="shared" si="21"/>
        <v>0</v>
      </c>
    </row>
    <row r="134" spans="1:21" x14ac:dyDescent="0.25">
      <c r="A134" s="17" t="s">
        <v>15</v>
      </c>
      <c r="B134" s="19">
        <f t="shared" si="2"/>
        <v>0</v>
      </c>
      <c r="C134" s="20">
        <f t="shared" si="3"/>
        <v>0</v>
      </c>
      <c r="D134" s="19">
        <f t="shared" si="4"/>
        <v>0</v>
      </c>
      <c r="E134" s="19">
        <f t="shared" si="5"/>
        <v>0</v>
      </c>
      <c r="F134" s="19">
        <f t="shared" si="6"/>
        <v>0</v>
      </c>
      <c r="G134" s="19">
        <f t="shared" si="7"/>
        <v>0</v>
      </c>
      <c r="H134" s="19">
        <f t="shared" si="8"/>
        <v>0</v>
      </c>
      <c r="I134" s="19">
        <f t="shared" si="22"/>
        <v>0</v>
      </c>
      <c r="J134" s="19">
        <f t="shared" si="10"/>
        <v>0</v>
      </c>
      <c r="K134" s="19">
        <f t="shared" si="11"/>
        <v>0</v>
      </c>
      <c r="L134" s="19">
        <f t="shared" si="12"/>
        <v>0</v>
      </c>
      <c r="M134" s="19">
        <f t="shared" si="13"/>
        <v>0</v>
      </c>
      <c r="N134" s="19">
        <f t="shared" si="14"/>
        <v>0</v>
      </c>
      <c r="O134" s="19">
        <f t="shared" si="15"/>
        <v>0</v>
      </c>
      <c r="P134" s="19">
        <f t="shared" si="16"/>
        <v>0</v>
      </c>
      <c r="Q134" s="19">
        <f t="shared" si="17"/>
        <v>0</v>
      </c>
      <c r="R134" s="19">
        <f t="shared" si="18"/>
        <v>0</v>
      </c>
      <c r="S134" s="19">
        <f t="shared" si="19"/>
        <v>0</v>
      </c>
      <c r="T134" s="19">
        <f t="shared" si="20"/>
        <v>0</v>
      </c>
      <c r="U134" s="21">
        <f t="shared" si="21"/>
        <v>0</v>
      </c>
    </row>
    <row r="135" spans="1:21" x14ac:dyDescent="0.25">
      <c r="A135" s="17" t="s">
        <v>16</v>
      </c>
      <c r="B135" s="19">
        <f t="shared" si="2"/>
        <v>0</v>
      </c>
      <c r="C135" s="20">
        <f t="shared" si="3"/>
        <v>0</v>
      </c>
      <c r="D135" s="19">
        <f t="shared" si="4"/>
        <v>0</v>
      </c>
      <c r="E135" s="19">
        <f t="shared" si="5"/>
        <v>0</v>
      </c>
      <c r="F135" s="19">
        <f t="shared" si="6"/>
        <v>0</v>
      </c>
      <c r="G135" s="19">
        <f t="shared" si="7"/>
        <v>0</v>
      </c>
      <c r="H135" s="19">
        <f t="shared" si="8"/>
        <v>0</v>
      </c>
      <c r="I135" s="19">
        <f t="shared" si="22"/>
        <v>0</v>
      </c>
      <c r="J135" s="19">
        <f t="shared" si="10"/>
        <v>0</v>
      </c>
      <c r="K135" s="19">
        <f t="shared" si="11"/>
        <v>0</v>
      </c>
      <c r="L135" s="19">
        <f t="shared" si="12"/>
        <v>0</v>
      </c>
      <c r="M135" s="19">
        <f t="shared" si="13"/>
        <v>0</v>
      </c>
      <c r="N135" s="19">
        <f t="shared" si="14"/>
        <v>0</v>
      </c>
      <c r="O135" s="19">
        <f t="shared" si="15"/>
        <v>0</v>
      </c>
      <c r="P135" s="19">
        <f t="shared" si="16"/>
        <v>0</v>
      </c>
      <c r="Q135" s="19">
        <f t="shared" si="17"/>
        <v>0</v>
      </c>
      <c r="R135" s="19">
        <f t="shared" si="18"/>
        <v>0</v>
      </c>
      <c r="S135" s="19">
        <f t="shared" si="19"/>
        <v>0</v>
      </c>
      <c r="T135" s="19">
        <f t="shared" si="20"/>
        <v>0</v>
      </c>
      <c r="U135" s="21">
        <f t="shared" si="21"/>
        <v>0</v>
      </c>
    </row>
    <row r="136" spans="1:21" x14ac:dyDescent="0.25">
      <c r="A136" s="17" t="s">
        <v>17</v>
      </c>
      <c r="B136" s="19">
        <f t="shared" si="2"/>
        <v>0</v>
      </c>
      <c r="C136" s="20">
        <f t="shared" si="3"/>
        <v>0</v>
      </c>
      <c r="D136" s="19">
        <f t="shared" si="4"/>
        <v>0</v>
      </c>
      <c r="E136" s="19">
        <f t="shared" si="5"/>
        <v>0</v>
      </c>
      <c r="F136" s="19">
        <f t="shared" si="6"/>
        <v>0</v>
      </c>
      <c r="G136" s="19">
        <f t="shared" si="7"/>
        <v>0</v>
      </c>
      <c r="H136" s="19">
        <f t="shared" si="8"/>
        <v>0</v>
      </c>
      <c r="I136" s="19">
        <f t="shared" si="22"/>
        <v>0</v>
      </c>
      <c r="J136" s="19">
        <f t="shared" si="10"/>
        <v>0</v>
      </c>
      <c r="K136" s="19">
        <f t="shared" si="11"/>
        <v>0</v>
      </c>
      <c r="L136" s="19">
        <f t="shared" si="12"/>
        <v>0</v>
      </c>
      <c r="M136" s="19">
        <f t="shared" si="13"/>
        <v>0</v>
      </c>
      <c r="N136" s="19">
        <f t="shared" si="14"/>
        <v>0</v>
      </c>
      <c r="O136" s="19">
        <f t="shared" ref="O136:O141" si="23">(ABS($B$16-B17)+ABS($B$39-B40)+ABS($B$62-B63)+ABS($B$85-B86)+ABS($B$108-B109))/$D$116</f>
        <v>0</v>
      </c>
      <c r="P136" s="19">
        <f t="shared" si="16"/>
        <v>0</v>
      </c>
      <c r="Q136" s="19">
        <f t="shared" si="17"/>
        <v>0</v>
      </c>
      <c r="R136" s="19">
        <f t="shared" si="18"/>
        <v>0</v>
      </c>
      <c r="S136" s="19">
        <f t="shared" si="19"/>
        <v>0</v>
      </c>
      <c r="T136" s="19">
        <f t="shared" si="20"/>
        <v>0</v>
      </c>
      <c r="U136" s="21">
        <f t="shared" si="21"/>
        <v>0</v>
      </c>
    </row>
    <row r="137" spans="1:21" x14ac:dyDescent="0.25">
      <c r="A137" s="17" t="s">
        <v>18</v>
      </c>
      <c r="B137" s="19">
        <f t="shared" si="2"/>
        <v>0</v>
      </c>
      <c r="C137" s="20">
        <f t="shared" si="3"/>
        <v>0</v>
      </c>
      <c r="D137" s="19">
        <f t="shared" si="4"/>
        <v>0</v>
      </c>
      <c r="E137" s="19">
        <f t="shared" si="5"/>
        <v>0</v>
      </c>
      <c r="F137" s="19">
        <f t="shared" si="6"/>
        <v>0</v>
      </c>
      <c r="G137" s="19">
        <f t="shared" si="7"/>
        <v>0</v>
      </c>
      <c r="H137" s="19">
        <f t="shared" si="8"/>
        <v>0</v>
      </c>
      <c r="I137" s="19">
        <f t="shared" si="22"/>
        <v>0</v>
      </c>
      <c r="J137" s="19">
        <f t="shared" si="10"/>
        <v>0</v>
      </c>
      <c r="K137" s="19">
        <f t="shared" si="11"/>
        <v>0</v>
      </c>
      <c r="L137" s="19">
        <f t="shared" si="12"/>
        <v>0</v>
      </c>
      <c r="M137" s="19">
        <f t="shared" si="13"/>
        <v>0</v>
      </c>
      <c r="N137" s="19">
        <f t="shared" si="14"/>
        <v>0</v>
      </c>
      <c r="O137" s="19">
        <f t="shared" si="23"/>
        <v>0</v>
      </c>
      <c r="P137" s="19">
        <f t="shared" si="16"/>
        <v>0</v>
      </c>
      <c r="Q137" s="19">
        <f>(ABS($B$18-B18)+ABS($B$41-B41)+ABS($B$64-B64)+ABS($B$87-B87)+ABS($B$110-B110))/$D$116</f>
        <v>0</v>
      </c>
      <c r="R137" s="19">
        <f t="shared" si="18"/>
        <v>0</v>
      </c>
      <c r="S137" s="19">
        <f t="shared" si="19"/>
        <v>0</v>
      </c>
      <c r="T137" s="19">
        <f t="shared" si="20"/>
        <v>0</v>
      </c>
      <c r="U137" s="21">
        <f t="shared" si="21"/>
        <v>0</v>
      </c>
    </row>
    <row r="138" spans="1:21" x14ac:dyDescent="0.25">
      <c r="A138" s="17" t="s">
        <v>19</v>
      </c>
      <c r="B138" s="19">
        <f t="shared" si="2"/>
        <v>0</v>
      </c>
      <c r="C138" s="20">
        <f t="shared" si="3"/>
        <v>0</v>
      </c>
      <c r="D138" s="19">
        <f t="shared" si="4"/>
        <v>0</v>
      </c>
      <c r="E138" s="19">
        <f t="shared" si="5"/>
        <v>0</v>
      </c>
      <c r="F138" s="19">
        <f t="shared" si="6"/>
        <v>0</v>
      </c>
      <c r="G138" s="19">
        <f t="shared" si="7"/>
        <v>0</v>
      </c>
      <c r="H138" s="19">
        <f t="shared" si="8"/>
        <v>0</v>
      </c>
      <c r="I138" s="19">
        <f t="shared" si="22"/>
        <v>0</v>
      </c>
      <c r="J138" s="19">
        <f t="shared" si="10"/>
        <v>0</v>
      </c>
      <c r="K138" s="19">
        <f t="shared" si="11"/>
        <v>0</v>
      </c>
      <c r="L138" s="19">
        <f t="shared" si="12"/>
        <v>0</v>
      </c>
      <c r="M138" s="19">
        <f t="shared" si="13"/>
        <v>0</v>
      </c>
      <c r="N138" s="19">
        <f t="shared" si="14"/>
        <v>0</v>
      </c>
      <c r="O138" s="19">
        <f t="shared" si="23"/>
        <v>0</v>
      </c>
      <c r="P138" s="19">
        <f t="shared" si="16"/>
        <v>0</v>
      </c>
      <c r="Q138" s="19">
        <f>(ABS($B$18-B19)+ABS($B$41-B42)+ABS($B$64-B65)+ABS($B$87-B88)+ABS($B$110-B111))/$D$116</f>
        <v>0</v>
      </c>
      <c r="R138" s="19">
        <f>(ABS($B$19-B19)+ABS($B$42-B42)+ABS($B$65-B65)+ABS($B$88-B88)+ABS($B$111-B111))/$D$116</f>
        <v>0</v>
      </c>
      <c r="S138" s="19">
        <f t="shared" si="19"/>
        <v>0</v>
      </c>
      <c r="T138" s="19">
        <f t="shared" si="20"/>
        <v>0</v>
      </c>
      <c r="U138" s="21">
        <f t="shared" si="21"/>
        <v>0</v>
      </c>
    </row>
    <row r="139" spans="1:21" x14ac:dyDescent="0.25">
      <c r="A139" s="17" t="s">
        <v>20</v>
      </c>
      <c r="B139" s="19">
        <f t="shared" si="2"/>
        <v>0</v>
      </c>
      <c r="C139" s="20">
        <f t="shared" si="3"/>
        <v>0</v>
      </c>
      <c r="D139" s="19">
        <f t="shared" si="4"/>
        <v>0</v>
      </c>
      <c r="E139" s="19">
        <f t="shared" si="5"/>
        <v>0</v>
      </c>
      <c r="F139" s="19">
        <f t="shared" si="6"/>
        <v>0</v>
      </c>
      <c r="G139" s="19">
        <f t="shared" si="7"/>
        <v>0</v>
      </c>
      <c r="H139" s="19">
        <f t="shared" si="8"/>
        <v>0</v>
      </c>
      <c r="I139" s="19">
        <f t="shared" si="22"/>
        <v>0</v>
      </c>
      <c r="J139" s="19">
        <f t="shared" si="10"/>
        <v>0</v>
      </c>
      <c r="K139" s="19">
        <f t="shared" si="11"/>
        <v>0</v>
      </c>
      <c r="L139" s="19">
        <f t="shared" si="12"/>
        <v>0</v>
      </c>
      <c r="M139" s="19">
        <f t="shared" si="13"/>
        <v>0</v>
      </c>
      <c r="N139" s="19">
        <f t="shared" si="14"/>
        <v>0</v>
      </c>
      <c r="O139" s="19">
        <f t="shared" si="23"/>
        <v>0</v>
      </c>
      <c r="P139" s="19">
        <f t="shared" si="16"/>
        <v>0</v>
      </c>
      <c r="Q139" s="19">
        <f>(ABS($B$18-B20)+ABS($B$41-B43)+ABS($B$64-B66)+ABS($B$87-B89)+ABS($B$110-B112))/$D$116</f>
        <v>0</v>
      </c>
      <c r="R139" s="19">
        <f>(ABS($B$19-B20)+ABS($B$42-B43)+ABS($B$65-B66)+ABS($B$88-B89)+ABS($B$111-B112))/$D$116</f>
        <v>0</v>
      </c>
      <c r="S139" s="19">
        <f>(ABS($B$20-B20)+ABS($B$43-B43)+ABS($B$66-B66)+ABS($B$89-B89)+ABS($B$112-B112))/$D$116</f>
        <v>0</v>
      </c>
      <c r="T139" s="19">
        <f t="shared" si="20"/>
        <v>0</v>
      </c>
      <c r="U139" s="21">
        <f t="shared" si="21"/>
        <v>0</v>
      </c>
    </row>
    <row r="140" spans="1:21" x14ac:dyDescent="0.25">
      <c r="A140" s="17" t="s">
        <v>21</v>
      </c>
      <c r="B140" s="19">
        <f t="shared" si="2"/>
        <v>0</v>
      </c>
      <c r="C140" s="20">
        <f t="shared" si="3"/>
        <v>0</v>
      </c>
      <c r="D140" s="19">
        <f t="shared" si="4"/>
        <v>0</v>
      </c>
      <c r="E140" s="19">
        <f t="shared" si="5"/>
        <v>0</v>
      </c>
      <c r="F140" s="19">
        <f t="shared" si="6"/>
        <v>0</v>
      </c>
      <c r="G140" s="19">
        <f t="shared" si="7"/>
        <v>0</v>
      </c>
      <c r="H140" s="19">
        <f t="shared" si="8"/>
        <v>0</v>
      </c>
      <c r="I140" s="19">
        <f t="shared" si="22"/>
        <v>0</v>
      </c>
      <c r="J140" s="19">
        <f t="shared" si="10"/>
        <v>0</v>
      </c>
      <c r="K140" s="19">
        <f t="shared" si="11"/>
        <v>0</v>
      </c>
      <c r="L140" s="19">
        <f t="shared" si="12"/>
        <v>0</v>
      </c>
      <c r="M140" s="19">
        <f t="shared" si="13"/>
        <v>0</v>
      </c>
      <c r="N140" s="19">
        <f t="shared" si="14"/>
        <v>0</v>
      </c>
      <c r="O140" s="19">
        <f t="shared" si="23"/>
        <v>0</v>
      </c>
      <c r="P140" s="19">
        <f t="shared" si="16"/>
        <v>0</v>
      </c>
      <c r="Q140" s="19">
        <f>(ABS($B$18-B21)+ABS($B$41-B44)+ABS($B$64-B67)+ABS($B$87-B90)+ABS($B$110-B113))/$D$116</f>
        <v>0</v>
      </c>
      <c r="R140" s="19">
        <f>(ABS($B$19-B21)+ABS($B$42-B44)+ABS($B$65-B67)+ABS($B$88-B90)+ABS($B$111-B113))/$D$116</f>
        <v>0</v>
      </c>
      <c r="S140" s="19">
        <f>(ABS($B$20-B21)+ABS($B$43-B44)+ABS($B$66-B67)+ABS($B$89-B90)+ABS($B$112-B113))/$D$116</f>
        <v>0</v>
      </c>
      <c r="T140" s="19">
        <f>(ABS($B$21-B21)+ABS($B$44-B44)+ABS($B$67-B67)+ABS($B$90-B90)+ABS($B$113-B113))/$D$116</f>
        <v>0</v>
      </c>
      <c r="U140" s="21">
        <f t="shared" si="21"/>
        <v>0</v>
      </c>
    </row>
    <row r="141" spans="1:21" x14ac:dyDescent="0.25">
      <c r="A141" s="22" t="s">
        <v>22</v>
      </c>
      <c r="B141" s="19">
        <f t="shared" si="2"/>
        <v>0</v>
      </c>
      <c r="C141" s="20">
        <f t="shared" si="3"/>
        <v>0</v>
      </c>
      <c r="D141" s="19">
        <f t="shared" si="4"/>
        <v>0</v>
      </c>
      <c r="E141" s="19">
        <f t="shared" si="5"/>
        <v>0</v>
      </c>
      <c r="F141" s="19">
        <f t="shared" si="6"/>
        <v>0</v>
      </c>
      <c r="G141" s="19">
        <f t="shared" si="7"/>
        <v>0</v>
      </c>
      <c r="H141" s="19">
        <f t="shared" si="8"/>
        <v>0</v>
      </c>
      <c r="I141" s="19">
        <f t="shared" si="22"/>
        <v>0</v>
      </c>
      <c r="J141" s="19">
        <f t="shared" si="10"/>
        <v>0</v>
      </c>
      <c r="K141" s="19">
        <f t="shared" si="11"/>
        <v>0</v>
      </c>
      <c r="L141" s="19">
        <f t="shared" si="12"/>
        <v>0</v>
      </c>
      <c r="M141" s="19">
        <f t="shared" si="13"/>
        <v>0</v>
      </c>
      <c r="N141" s="19">
        <f t="shared" si="14"/>
        <v>0</v>
      </c>
      <c r="O141" s="19">
        <f t="shared" si="23"/>
        <v>0</v>
      </c>
      <c r="P141" s="19">
        <f t="shared" si="16"/>
        <v>0</v>
      </c>
      <c r="Q141" s="19">
        <f>(ABS($B$18-B22)+ABS($B$41-B45)+ABS($B$64-B68)+ABS($B$87-B91)+ABS($B$110-B114))/$D$116</f>
        <v>0</v>
      </c>
      <c r="R141" s="19">
        <f>(ABS($B$19-B22)+ABS($B$42-B45)+ABS($B$65-B68)+ABS($B$88-B91)+ABS($B$111-B114))/$D$116</f>
        <v>0</v>
      </c>
      <c r="S141" s="19">
        <f>(ABS($B$20-B22)+ABS($B$43-B45)+ABS($B$66-B68)+ABS($B$89-B91)+ABS($B$112-B114))/$D$116</f>
        <v>0</v>
      </c>
      <c r="T141" s="19">
        <f>(ABS($B$21-B22)+ABS($B$44-B45)+ABS($B$67-B68)+ABS($B$90-B91)+ABS($B$113-B114))/$D$116</f>
        <v>0</v>
      </c>
      <c r="U141" s="21">
        <f>(ABS($B$22-B22)+ABS($B$45-B45)+ABS($B$68-B68)+ABS($B$91-B91)+ABS($B$114-B114))/$D$116</f>
        <v>0</v>
      </c>
    </row>
  </sheetData>
  <mergeCells count="18">
    <mergeCell ref="CG24:CP24"/>
    <mergeCell ref="A120:U120"/>
    <mergeCell ref="AE70:AN70"/>
    <mergeCell ref="AS70:BB70"/>
    <mergeCell ref="BG70:BP70"/>
    <mergeCell ref="BU70:CD70"/>
    <mergeCell ref="AE93:AN93"/>
    <mergeCell ref="AS93:BB93"/>
    <mergeCell ref="BG93:BP93"/>
    <mergeCell ref="BU93:CD93"/>
    <mergeCell ref="AE47:AN47"/>
    <mergeCell ref="AS47:BB47"/>
    <mergeCell ref="BG47:BP47"/>
    <mergeCell ref="BU47:CD47"/>
    <mergeCell ref="AC24:AL24"/>
    <mergeCell ref="AQ24:AZ24"/>
    <mergeCell ref="BE24:BN24"/>
    <mergeCell ref="BS24:CB24"/>
  </mergeCells>
  <phoneticPr fontId="1" type="noConversion"/>
  <conditionalFormatting sqref="B122:U141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1"/>
  <sheetViews>
    <sheetView topLeftCell="A103" workbookViewId="0">
      <selection activeCell="P10" sqref="P10"/>
    </sheetView>
  </sheetViews>
  <sheetFormatPr defaultRowHeight="13.8" x14ac:dyDescent="0.25"/>
  <cols>
    <col min="1" max="1" width="9.5546875" style="65" bestFit="1" customWidth="1"/>
    <col min="2" max="3" width="7.5546875" style="65" bestFit="1" customWidth="1"/>
    <col min="4" max="8" width="6.5546875" style="65" bestFit="1" customWidth="1"/>
    <col min="9" max="9" width="6.88671875" style="65" customWidth="1"/>
    <col min="10" max="21" width="6.5546875" style="65" bestFit="1" customWidth="1"/>
    <col min="22" max="25" width="7.44140625" style="65" bestFit="1" customWidth="1"/>
    <col min="26" max="26" width="8.5546875" style="65" bestFit="1" customWidth="1"/>
    <col min="27" max="27" width="7.44140625" style="65" bestFit="1" customWidth="1"/>
    <col min="28" max="28" width="8.5546875" style="65" bestFit="1" customWidth="1"/>
    <col min="29" max="31" width="7.44140625" style="65" bestFit="1" customWidth="1"/>
    <col min="32" max="32" width="5.21875" style="65" bestFit="1" customWidth="1"/>
    <col min="33" max="39" width="7.44140625" style="65" bestFit="1" customWidth="1"/>
    <col min="40" max="40" width="8.5546875" style="65" bestFit="1" customWidth="1"/>
    <col min="41" max="41" width="7.44140625" style="65" bestFit="1" customWidth="1"/>
    <col min="42" max="42" width="8.5546875" style="65" bestFit="1" customWidth="1"/>
    <col min="43" max="52" width="7.44140625" style="65" bestFit="1" customWidth="1"/>
    <col min="53" max="53" width="3" style="65" bestFit="1" customWidth="1"/>
    <col min="54" max="54" width="8.5546875" style="65" bestFit="1" customWidth="1"/>
    <col min="55" max="55" width="4.109375" style="65" bestFit="1" customWidth="1"/>
    <col min="56" max="56" width="8.5546875" style="65" bestFit="1" customWidth="1"/>
    <col min="57" max="57" width="5.33203125" style="65" bestFit="1" customWidth="1"/>
    <col min="58" max="61" width="4.109375" style="65" bestFit="1" customWidth="1"/>
    <col min="62" max="67" width="3" style="65" bestFit="1" customWidth="1"/>
    <col min="68" max="68" width="8.5546875" style="65" bestFit="1" customWidth="1"/>
    <col min="69" max="69" width="4.109375" style="65" bestFit="1" customWidth="1"/>
    <col min="70" max="70" width="8.5546875" style="65" bestFit="1" customWidth="1"/>
    <col min="71" max="71" width="5.33203125" style="65" bestFit="1" customWidth="1"/>
    <col min="72" max="75" width="4.109375" style="65" bestFit="1" customWidth="1"/>
    <col min="76" max="81" width="3" style="65" bestFit="1" customWidth="1"/>
    <col min="82" max="82" width="8.5546875" style="65" bestFit="1" customWidth="1"/>
    <col min="83" max="83" width="4.109375" style="65" bestFit="1" customWidth="1"/>
    <col min="84" max="84" width="8.5546875" style="65" bestFit="1" customWidth="1"/>
    <col min="85" max="85" width="5.33203125" style="65" bestFit="1" customWidth="1"/>
    <col min="86" max="89" width="4.109375" style="65" bestFit="1" customWidth="1"/>
    <col min="90" max="95" width="3" style="65" bestFit="1" customWidth="1"/>
    <col min="96" max="96" width="8.5546875" style="65" bestFit="1" customWidth="1"/>
    <col min="97" max="97" width="4.109375" style="65" bestFit="1" customWidth="1"/>
    <col min="98" max="98" width="8.5546875" style="65" bestFit="1" customWidth="1"/>
    <col min="99" max="16384" width="8.88671875" style="65"/>
  </cols>
  <sheetData>
    <row r="1" spans="1:86" x14ac:dyDescent="0.25">
      <c r="A1" s="133" t="s">
        <v>252</v>
      </c>
      <c r="B1" s="65" t="s">
        <v>23</v>
      </c>
      <c r="C1" s="76" t="s">
        <v>187</v>
      </c>
      <c r="D1" s="76" t="s">
        <v>188</v>
      </c>
      <c r="E1" s="76" t="s">
        <v>189</v>
      </c>
      <c r="F1" s="76" t="s">
        <v>190</v>
      </c>
      <c r="G1" s="76" t="s">
        <v>191</v>
      </c>
      <c r="H1" s="76" t="s">
        <v>192</v>
      </c>
      <c r="I1" s="76" t="s">
        <v>193</v>
      </c>
      <c r="J1" s="76" t="s">
        <v>194</v>
      </c>
      <c r="K1" s="76" t="s">
        <v>195</v>
      </c>
      <c r="L1" s="76" t="s">
        <v>196</v>
      </c>
      <c r="M1" s="76" t="s">
        <v>197</v>
      </c>
      <c r="N1" s="76" t="s">
        <v>198</v>
      </c>
      <c r="O1" s="76" t="s">
        <v>201</v>
      </c>
      <c r="P1" s="76" t="s">
        <v>202</v>
      </c>
      <c r="Q1" s="76" t="s">
        <v>203</v>
      </c>
      <c r="R1" s="76" t="s">
        <v>204</v>
      </c>
      <c r="S1" s="76" t="s">
        <v>205</v>
      </c>
      <c r="T1" s="76" t="s">
        <v>206</v>
      </c>
      <c r="U1" s="76" t="s">
        <v>207</v>
      </c>
      <c r="V1" s="76" t="s">
        <v>251</v>
      </c>
      <c r="W1" s="76"/>
      <c r="X1" s="76"/>
      <c r="Y1" s="76"/>
      <c r="Z1" s="76"/>
      <c r="AA1" s="132"/>
      <c r="AB1" s="132"/>
      <c r="AC1" s="132"/>
      <c r="AD1" s="132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132"/>
      <c r="AP1" s="132"/>
      <c r="AQ1" s="132"/>
      <c r="AR1" s="132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132"/>
      <c r="BD1" s="132"/>
      <c r="BE1" s="132"/>
      <c r="BF1" s="132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132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5"/>
    </row>
    <row r="2" spans="1:86" x14ac:dyDescent="0.25">
      <c r="A2" s="133" t="s">
        <v>1</v>
      </c>
      <c r="B2" s="26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75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75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75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26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5"/>
      <c r="CF2" s="26"/>
    </row>
    <row r="3" spans="1:86" x14ac:dyDescent="0.25">
      <c r="A3" s="133" t="s">
        <v>3</v>
      </c>
      <c r="B3" s="34"/>
      <c r="C3" s="132"/>
      <c r="D3" s="132">
        <f>ABS('C2'!D3-'C2'!$C3)</f>
        <v>0</v>
      </c>
      <c r="E3" s="132">
        <f>ABS('C2'!E3-'C2'!$C3)</f>
        <v>0.24245394325411895</v>
      </c>
      <c r="F3" s="132">
        <f>ABS('C2'!F3-'C2'!$C3)</f>
        <v>0.24245394325411895</v>
      </c>
      <c r="G3" s="132">
        <f>ABS('C2'!G3-'C2'!$C3)</f>
        <v>0.24245394325411895</v>
      </c>
      <c r="H3" s="132">
        <f>ABS('C2'!H3-'C2'!$C3)</f>
        <v>0.24245394325411895</v>
      </c>
      <c r="I3" s="132">
        <f>ABS('C2'!I3-'C2'!$C3)</f>
        <v>0.40057209795990478</v>
      </c>
      <c r="J3" s="132">
        <f>ABS('C2'!J3-'C2'!$C3)</f>
        <v>0.40057209795990478</v>
      </c>
      <c r="K3" s="132">
        <f>ABS('C2'!K3-'C2'!$C3)</f>
        <v>0.40057209795990478</v>
      </c>
      <c r="L3" s="132">
        <f>ABS('C2'!L3-'C2'!$C3)</f>
        <v>0.40057209795990478</v>
      </c>
      <c r="M3" s="132">
        <f>ABS('C2'!M3-'C2'!$C3)</f>
        <v>0.40057209795990478</v>
      </c>
      <c r="N3" s="132"/>
      <c r="O3" s="132"/>
      <c r="P3" s="132"/>
      <c r="Q3" s="132"/>
      <c r="R3" s="132"/>
      <c r="S3" s="132"/>
      <c r="T3" s="132"/>
      <c r="U3" s="132"/>
      <c r="V3" s="132">
        <f>SUM(D3:U3)</f>
        <v>2.9726762628159991</v>
      </c>
      <c r="W3" s="132"/>
      <c r="X3" s="132"/>
      <c r="Y3" s="132"/>
      <c r="Z3" s="132"/>
      <c r="AA3" s="132"/>
      <c r="AB3" s="75"/>
      <c r="AC3" s="132"/>
      <c r="AD3" s="75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75"/>
      <c r="AQ3" s="132"/>
      <c r="AR3" s="75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75"/>
      <c r="BE3" s="132"/>
      <c r="BF3" s="75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26"/>
      <c r="BT3" s="26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5"/>
      <c r="CF3" s="26"/>
      <c r="CH3" s="26"/>
    </row>
    <row r="4" spans="1:86" x14ac:dyDescent="0.25">
      <c r="A4" s="133" t="s">
        <v>4</v>
      </c>
      <c r="B4" s="34"/>
      <c r="C4" s="132"/>
      <c r="D4" s="132">
        <f>ABS('C2'!D4-'C2'!$C4)</f>
        <v>0</v>
      </c>
      <c r="E4" s="132">
        <f>ABS('C2'!E4-'C2'!$C4)</f>
        <v>0</v>
      </c>
      <c r="F4" s="132">
        <f>ABS('C2'!F4-'C2'!$C4)</f>
        <v>0</v>
      </c>
      <c r="G4" s="132">
        <f>ABS('C2'!G4-'C2'!$C4)</f>
        <v>0</v>
      </c>
      <c r="H4" s="132">
        <f>ABS('C2'!H4-'C2'!$C4)</f>
        <v>0</v>
      </c>
      <c r="I4" s="132">
        <f>ABS('C2'!I4-'C2'!$C4)</f>
        <v>0</v>
      </c>
      <c r="J4" s="132">
        <f>ABS('C2'!J4-'C2'!$C4)</f>
        <v>0</v>
      </c>
      <c r="K4" s="132">
        <f>ABS('C2'!K4-'C2'!$C4)</f>
        <v>0</v>
      </c>
      <c r="L4" s="132">
        <f>ABS('C2'!L4-'C2'!$C4)</f>
        <v>0</v>
      </c>
      <c r="M4" s="132">
        <f>ABS('C2'!M4-'C2'!$C4)</f>
        <v>0</v>
      </c>
      <c r="N4" s="132"/>
      <c r="O4" s="132"/>
      <c r="P4" s="75"/>
      <c r="Q4" s="132"/>
      <c r="R4" s="132"/>
      <c r="S4" s="132"/>
      <c r="T4" s="132"/>
      <c r="U4" s="132"/>
      <c r="V4" s="132">
        <f t="shared" ref="V4:V67" si="0">SUM(D4:U4)</f>
        <v>0</v>
      </c>
      <c r="W4" s="132"/>
      <c r="X4" s="132"/>
      <c r="Y4" s="132"/>
      <c r="Z4" s="132"/>
      <c r="AA4" s="132"/>
      <c r="AB4" s="75"/>
      <c r="AC4" s="132"/>
      <c r="AD4" s="75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75"/>
      <c r="AQ4" s="132"/>
      <c r="AR4" s="75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75"/>
      <c r="BE4" s="132"/>
      <c r="BF4" s="75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26"/>
      <c r="BT4" s="26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5"/>
      <c r="CF4" s="26"/>
      <c r="CH4" s="26"/>
    </row>
    <row r="5" spans="1:86" x14ac:dyDescent="0.25">
      <c r="A5" s="133" t="s">
        <v>5</v>
      </c>
      <c r="B5" s="34"/>
      <c r="C5" s="132"/>
      <c r="D5" s="132">
        <f>ABS('C2'!D5-'C2'!$C5)</f>
        <v>0</v>
      </c>
      <c r="E5" s="132">
        <f>ABS('C2'!E5-'C2'!$C5)</f>
        <v>0</v>
      </c>
      <c r="F5" s="132">
        <f>ABS('C2'!F5-'C2'!$C5)</f>
        <v>0</v>
      </c>
      <c r="G5" s="132">
        <f>ABS('C2'!G5-'C2'!$C5)</f>
        <v>0</v>
      </c>
      <c r="H5" s="132">
        <f>ABS('C2'!H5-'C2'!$C5)</f>
        <v>0</v>
      </c>
      <c r="I5" s="132">
        <f>ABS('C2'!I5-'C2'!$C5)</f>
        <v>0</v>
      </c>
      <c r="J5" s="132">
        <f>ABS('C2'!J5-'C2'!$C5)</f>
        <v>0</v>
      </c>
      <c r="K5" s="132">
        <f>ABS('C2'!K5-'C2'!$C5)</f>
        <v>0</v>
      </c>
      <c r="L5" s="132">
        <f>ABS('C2'!L5-'C2'!$C5)</f>
        <v>0</v>
      </c>
      <c r="M5" s="132">
        <f>ABS('C2'!M5-'C2'!$C5)</f>
        <v>0</v>
      </c>
      <c r="N5" s="132"/>
      <c r="O5" s="132"/>
      <c r="P5" s="75"/>
      <c r="Q5" s="132"/>
      <c r="R5" s="132"/>
      <c r="S5" s="132"/>
      <c r="T5" s="132"/>
      <c r="U5" s="132"/>
      <c r="V5" s="132">
        <f t="shared" si="0"/>
        <v>0</v>
      </c>
      <c r="W5" s="132"/>
      <c r="X5" s="132"/>
      <c r="Y5" s="132"/>
      <c r="Z5" s="132"/>
      <c r="AA5" s="132"/>
      <c r="AB5" s="75"/>
      <c r="AC5" s="132"/>
      <c r="AD5" s="75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75"/>
      <c r="AQ5" s="132"/>
      <c r="AR5" s="75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75"/>
      <c r="BE5" s="132"/>
      <c r="BF5" s="75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26"/>
      <c r="BT5" s="26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5"/>
      <c r="CF5" s="26"/>
      <c r="CH5" s="26"/>
    </row>
    <row r="6" spans="1:86" x14ac:dyDescent="0.25">
      <c r="A6" s="133" t="s">
        <v>6</v>
      </c>
      <c r="B6" s="34"/>
      <c r="C6" s="132"/>
      <c r="D6" s="132">
        <f>ABS('C2'!D6-'C2'!$C6)</f>
        <v>0</v>
      </c>
      <c r="E6" s="132">
        <f>ABS('C2'!E6-'C2'!$C6)</f>
        <v>0</v>
      </c>
      <c r="F6" s="132">
        <f>ABS('C2'!F6-'C2'!$C6)</f>
        <v>0</v>
      </c>
      <c r="G6" s="132">
        <f>ABS('C2'!G6-'C2'!$C6)</f>
        <v>0</v>
      </c>
      <c r="H6" s="132">
        <f>ABS('C2'!H6-'C2'!$C6)</f>
        <v>0</v>
      </c>
      <c r="I6" s="132">
        <f>ABS('C2'!I6-'C2'!$C6)</f>
        <v>0.16162301971075643</v>
      </c>
      <c r="J6" s="132">
        <f>ABS('C2'!J6-'C2'!$C6)</f>
        <v>0.16162301971075643</v>
      </c>
      <c r="K6" s="132">
        <f>ABS('C2'!K6-'C2'!$C6)</f>
        <v>0.16162301971075643</v>
      </c>
      <c r="L6" s="132">
        <f>ABS('C2'!L6-'C2'!$C6)</f>
        <v>0.16162301971075643</v>
      </c>
      <c r="M6" s="132">
        <f>ABS('C2'!M6-'C2'!$C6)</f>
        <v>0.16162301971075643</v>
      </c>
      <c r="N6" s="132"/>
      <c r="O6" s="132"/>
      <c r="P6" s="75"/>
      <c r="Q6" s="132"/>
      <c r="R6" s="132"/>
      <c r="S6" s="132"/>
      <c r="T6" s="132"/>
      <c r="U6" s="132"/>
      <c r="V6" s="132">
        <f t="shared" si="0"/>
        <v>0.80811509855378216</v>
      </c>
      <c r="W6" s="132"/>
      <c r="X6" s="132"/>
      <c r="Y6" s="132"/>
      <c r="Z6" s="132"/>
      <c r="AA6" s="132"/>
      <c r="AB6" s="75"/>
      <c r="AC6" s="132"/>
      <c r="AD6" s="75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75"/>
      <c r="AQ6" s="132"/>
      <c r="AR6" s="75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75"/>
      <c r="BE6" s="132"/>
      <c r="BF6" s="75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26"/>
      <c r="BT6" s="26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5"/>
      <c r="CF6" s="26"/>
      <c r="CH6" s="26"/>
    </row>
    <row r="7" spans="1:86" x14ac:dyDescent="0.25">
      <c r="A7" s="133" t="s">
        <v>7</v>
      </c>
      <c r="B7" s="34"/>
      <c r="C7" s="132"/>
      <c r="D7" s="132">
        <f>ABS('C2'!D7-'C2'!$C7)</f>
        <v>0</v>
      </c>
      <c r="E7" s="132">
        <f>ABS('C2'!E7-'C2'!$C7)</f>
        <v>0</v>
      </c>
      <c r="F7" s="132">
        <f>ABS('C2'!F7-'C2'!$C7)</f>
        <v>0</v>
      </c>
      <c r="G7" s="132">
        <f>ABS('C2'!G7-'C2'!$C7)</f>
        <v>0</v>
      </c>
      <c r="H7" s="132">
        <f>ABS('C2'!H7-'C2'!$C7)</f>
        <v>0</v>
      </c>
      <c r="I7" s="132">
        <f>ABS('C2'!I7-'C2'!$C7)</f>
        <v>0</v>
      </c>
      <c r="J7" s="132">
        <f>ABS('C2'!J7-'C2'!$C7)</f>
        <v>4.1020855644633231E-2</v>
      </c>
      <c r="K7" s="132">
        <f>ABS('C2'!K7-'C2'!$C7)</f>
        <v>4.1020855644633231E-2</v>
      </c>
      <c r="L7" s="132">
        <f>ABS('C2'!L7-'C2'!$C7)</f>
        <v>4.1020855644633231E-2</v>
      </c>
      <c r="M7" s="132">
        <f>ABS('C2'!M7-'C2'!$C7)</f>
        <v>4.1020855644633231E-2</v>
      </c>
      <c r="N7" s="132"/>
      <c r="O7" s="132"/>
      <c r="P7" s="75"/>
      <c r="Q7" s="132"/>
      <c r="R7" s="132"/>
      <c r="S7" s="132"/>
      <c r="T7" s="132"/>
      <c r="U7" s="132"/>
      <c r="V7" s="132">
        <f t="shared" si="0"/>
        <v>0.16408342257853292</v>
      </c>
      <c r="W7" s="132"/>
      <c r="X7" s="132"/>
      <c r="Y7" s="132"/>
      <c r="Z7" s="132"/>
      <c r="AA7" s="132"/>
      <c r="AB7" s="75"/>
      <c r="AC7" s="132"/>
      <c r="AD7" s="75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75"/>
      <c r="AQ7" s="132"/>
      <c r="AR7" s="75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75"/>
      <c r="BE7" s="132"/>
      <c r="BF7" s="75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26"/>
      <c r="BT7" s="26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5"/>
      <c r="CF7" s="26"/>
      <c r="CH7" s="26"/>
    </row>
    <row r="8" spans="1:86" x14ac:dyDescent="0.25">
      <c r="A8" s="133" t="s">
        <v>8</v>
      </c>
      <c r="B8" s="34"/>
      <c r="C8" s="132"/>
      <c r="D8" s="132">
        <f>ABS('C2'!D8-'C2'!$C8)</f>
        <v>0</v>
      </c>
      <c r="E8" s="132">
        <f>ABS('C2'!E8-'C2'!$C8)</f>
        <v>0</v>
      </c>
      <c r="F8" s="132">
        <f>ABS('C2'!F8-'C2'!$C8)</f>
        <v>0.15457387143653301</v>
      </c>
      <c r="G8" s="132">
        <f>ABS('C2'!G8-'C2'!$C8)</f>
        <v>0.15457387143653301</v>
      </c>
      <c r="H8" s="132">
        <f>ABS('C2'!H8-'C2'!$C8)</f>
        <v>0.15457387143653301</v>
      </c>
      <c r="I8" s="132">
        <f>ABS('C2'!I8-'C2'!$C8)</f>
        <v>0.15457387143653301</v>
      </c>
      <c r="J8" s="132">
        <f>ABS('C2'!J8-'C2'!$C8)</f>
        <v>0.15457387143653301</v>
      </c>
      <c r="K8" s="132">
        <f>ABS('C2'!K8-'C2'!$C8)</f>
        <v>0.24453419645144603</v>
      </c>
      <c r="L8" s="132">
        <f>ABS('C2'!L8-'C2'!$C8)</f>
        <v>0.24453419645144603</v>
      </c>
      <c r="M8" s="132">
        <f>ABS('C2'!M8-'C2'!$C8)</f>
        <v>0.24453419645144603</v>
      </c>
      <c r="N8" s="132"/>
      <c r="O8" s="132"/>
      <c r="P8" s="75"/>
      <c r="Q8" s="132"/>
      <c r="R8" s="132"/>
      <c r="S8" s="132"/>
      <c r="T8" s="132"/>
      <c r="U8" s="132"/>
      <c r="V8" s="132">
        <f t="shared" si="0"/>
        <v>1.5064719465370031</v>
      </c>
      <c r="W8" s="132"/>
      <c r="X8" s="132"/>
      <c r="Y8" s="132"/>
      <c r="Z8" s="132"/>
      <c r="AA8" s="132"/>
      <c r="AB8" s="75"/>
      <c r="AC8" s="132"/>
      <c r="AD8" s="75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75"/>
      <c r="AQ8" s="132"/>
      <c r="AR8" s="75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75"/>
      <c r="BE8" s="132"/>
      <c r="BF8" s="75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26"/>
      <c r="BT8" s="26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5"/>
      <c r="CF8" s="26"/>
      <c r="CH8" s="26"/>
    </row>
    <row r="9" spans="1:86" x14ac:dyDescent="0.25">
      <c r="A9" s="133" t="s">
        <v>9</v>
      </c>
      <c r="B9" s="34"/>
      <c r="C9" s="132"/>
      <c r="D9" s="132">
        <f>ABS('C2'!D9-'C2'!$C9)</f>
        <v>0</v>
      </c>
      <c r="E9" s="132">
        <f>ABS('C2'!E9-'C2'!$C9)</f>
        <v>0</v>
      </c>
      <c r="F9" s="132">
        <f>ABS('C2'!F9-'C2'!$C9)</f>
        <v>0</v>
      </c>
      <c r="G9" s="132">
        <f>ABS('C2'!G9-'C2'!$C9)</f>
        <v>0</v>
      </c>
      <c r="H9" s="132">
        <f>ABS('C2'!H9-'C2'!$C9)</f>
        <v>0</v>
      </c>
      <c r="I9" s="132">
        <f>ABS('C2'!I9-'C2'!$C9)</f>
        <v>0</v>
      </c>
      <c r="J9" s="132">
        <f>ABS('C2'!J9-'C2'!$C9)</f>
        <v>0</v>
      </c>
      <c r="K9" s="132">
        <f>ABS('C2'!K9-'C2'!$C9)</f>
        <v>0</v>
      </c>
      <c r="L9" s="132">
        <f>ABS('C2'!L9-'C2'!$C9)</f>
        <v>0</v>
      </c>
      <c r="M9" s="132">
        <f>ABS('C2'!M9-'C2'!$C9)</f>
        <v>0</v>
      </c>
      <c r="N9" s="132"/>
      <c r="O9" s="132"/>
      <c r="P9" s="75"/>
      <c r="Q9" s="132"/>
      <c r="R9" s="132"/>
      <c r="S9" s="132"/>
      <c r="T9" s="132"/>
      <c r="U9" s="132"/>
      <c r="V9" s="132">
        <f t="shared" si="0"/>
        <v>0</v>
      </c>
      <c r="W9" s="132"/>
      <c r="X9" s="132"/>
      <c r="Y9" s="132"/>
      <c r="Z9" s="132"/>
      <c r="AA9" s="132"/>
      <c r="AB9" s="75"/>
      <c r="AC9" s="132"/>
      <c r="AD9" s="75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75"/>
      <c r="AQ9" s="132"/>
      <c r="AR9" s="75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75"/>
      <c r="BE9" s="132"/>
      <c r="BF9" s="75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26"/>
      <c r="BT9" s="26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5"/>
      <c r="CF9" s="26"/>
      <c r="CH9" s="26"/>
    </row>
    <row r="10" spans="1:86" x14ac:dyDescent="0.25">
      <c r="A10" s="133" t="s">
        <v>10</v>
      </c>
      <c r="B10" s="34"/>
      <c r="C10" s="132"/>
      <c r="D10" s="132">
        <f>ABS('C2'!D10-'C2'!$C10)</f>
        <v>0</v>
      </c>
      <c r="E10" s="132">
        <f>ABS('C2'!E10-'C2'!$C10)</f>
        <v>0</v>
      </c>
      <c r="F10" s="132">
        <f>ABS('C2'!F10-'C2'!$C10)</f>
        <v>0</v>
      </c>
      <c r="G10" s="132">
        <f>ABS('C2'!G10-'C2'!$C10)</f>
        <v>0</v>
      </c>
      <c r="H10" s="132">
        <f>ABS('C2'!H10-'C2'!$C10)</f>
        <v>0</v>
      </c>
      <c r="I10" s="132">
        <f>ABS('C2'!I10-'C2'!$C10)</f>
        <v>0</v>
      </c>
      <c r="J10" s="132">
        <f>ABS('C2'!J10-'C2'!$C10)</f>
        <v>0</v>
      </c>
      <c r="K10" s="132">
        <f>ABS('C2'!K10-'C2'!$C10)</f>
        <v>0</v>
      </c>
      <c r="L10" s="132">
        <f>ABS('C2'!L10-'C2'!$C10)</f>
        <v>0</v>
      </c>
      <c r="M10" s="132">
        <f>ABS('C2'!M10-'C2'!$C10)</f>
        <v>0</v>
      </c>
      <c r="N10" s="132"/>
      <c r="O10" s="132"/>
      <c r="P10" s="75"/>
      <c r="Q10" s="132"/>
      <c r="R10" s="132"/>
      <c r="S10" s="132"/>
      <c r="T10" s="132"/>
      <c r="U10" s="132"/>
      <c r="V10" s="132">
        <f t="shared" si="0"/>
        <v>0</v>
      </c>
      <c r="W10" s="132"/>
      <c r="X10" s="132"/>
      <c r="Y10" s="132"/>
      <c r="Z10" s="132"/>
      <c r="AA10" s="132"/>
      <c r="AB10" s="75"/>
      <c r="AC10" s="132"/>
      <c r="AD10" s="75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75"/>
      <c r="AQ10" s="132"/>
      <c r="AR10" s="75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75"/>
      <c r="BE10" s="132"/>
      <c r="BF10" s="75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132"/>
      <c r="BR10" s="26"/>
      <c r="BT10" s="26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5"/>
      <c r="CF10" s="26"/>
      <c r="CH10" s="26"/>
    </row>
    <row r="11" spans="1:86" x14ac:dyDescent="0.25">
      <c r="A11" s="133" t="s">
        <v>11</v>
      </c>
      <c r="B11" s="34"/>
      <c r="C11" s="132"/>
      <c r="D11" s="132">
        <f>ABS('C2'!D11-'C2'!$C11)</f>
        <v>0</v>
      </c>
      <c r="E11" s="132">
        <f>ABS('C2'!E11-'C2'!$C11)</f>
        <v>0</v>
      </c>
      <c r="F11" s="132">
        <f>ABS('C2'!F11-'C2'!$C11)</f>
        <v>0</v>
      </c>
      <c r="G11" s="132">
        <f>ABS('C2'!G11-'C2'!$C11)</f>
        <v>0</v>
      </c>
      <c r="H11" s="132">
        <f>ABS('C2'!H11-'C2'!$C11)</f>
        <v>0</v>
      </c>
      <c r="I11" s="132">
        <f>ABS('C2'!I11-'C2'!$C11)</f>
        <v>0</v>
      </c>
      <c r="J11" s="132">
        <f>ABS('C2'!J11-'C2'!$C11)</f>
        <v>0</v>
      </c>
      <c r="K11" s="132">
        <f>ABS('C2'!K11-'C2'!$C11)</f>
        <v>0</v>
      </c>
      <c r="L11" s="132">
        <f>ABS('C2'!L11-'C2'!$C11)</f>
        <v>0</v>
      </c>
      <c r="M11" s="132">
        <f>ABS('C2'!M11-'C2'!$C11)</f>
        <v>0</v>
      </c>
      <c r="N11" s="132"/>
      <c r="O11" s="132"/>
      <c r="P11" s="75"/>
      <c r="Q11" s="132"/>
      <c r="R11" s="132"/>
      <c r="S11" s="132"/>
      <c r="T11" s="132"/>
      <c r="U11" s="132"/>
      <c r="V11" s="132">
        <f t="shared" si="0"/>
        <v>0</v>
      </c>
      <c r="W11" s="132"/>
      <c r="X11" s="132"/>
      <c r="Y11" s="132"/>
      <c r="Z11" s="132"/>
      <c r="AA11" s="132"/>
      <c r="AB11" s="75"/>
      <c r="AC11" s="132"/>
      <c r="AD11" s="75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75"/>
      <c r="AQ11" s="132"/>
      <c r="AR11" s="75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75"/>
      <c r="BE11" s="132"/>
      <c r="BF11" s="75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26"/>
      <c r="BT11" s="26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5"/>
      <c r="CF11" s="26"/>
      <c r="CH11" s="26"/>
    </row>
    <row r="12" spans="1:86" x14ac:dyDescent="0.25">
      <c r="A12" s="133" t="s">
        <v>12</v>
      </c>
      <c r="B12" s="34"/>
      <c r="C12" s="132"/>
      <c r="D12" s="132">
        <f>ABS('C2'!D12-'C2'!$C12)</f>
        <v>0</v>
      </c>
      <c r="E12" s="132">
        <f>ABS('C2'!E12-'C2'!$C12)</f>
        <v>0</v>
      </c>
      <c r="F12" s="132">
        <f>ABS('C2'!F12-'C2'!$C12)</f>
        <v>0</v>
      </c>
      <c r="G12" s="132">
        <f>ABS('C2'!G12-'C2'!$C12)</f>
        <v>0</v>
      </c>
      <c r="H12" s="132">
        <f>ABS('C2'!H12-'C2'!$C12)</f>
        <v>7.0747415364521338E-2</v>
      </c>
      <c r="I12" s="132">
        <f>ABS('C2'!I12-'C2'!$C12)</f>
        <v>7.0747415364521338E-2</v>
      </c>
      <c r="J12" s="132">
        <f>ABS('C2'!J12-'C2'!$C12)</f>
        <v>7.0747415364521338E-2</v>
      </c>
      <c r="K12" s="132">
        <f>ABS('C2'!K12-'C2'!$C12)</f>
        <v>7.0747415364521338E-2</v>
      </c>
      <c r="L12" s="132">
        <f>ABS('C2'!L12-'C2'!$C12)</f>
        <v>7.0747415364521338E-2</v>
      </c>
      <c r="M12" s="132">
        <f>ABS('C2'!M12-'C2'!$C12)</f>
        <v>7.0747415364521338E-2</v>
      </c>
      <c r="N12" s="132"/>
      <c r="O12" s="132"/>
      <c r="P12" s="75"/>
      <c r="Q12" s="132"/>
      <c r="R12" s="132"/>
      <c r="S12" s="132"/>
      <c r="T12" s="132"/>
      <c r="U12" s="132"/>
      <c r="V12" s="132">
        <f t="shared" si="0"/>
        <v>0.42448449218712803</v>
      </c>
      <c r="W12" s="132"/>
      <c r="X12" s="132"/>
      <c r="Y12" s="132"/>
      <c r="Z12" s="132"/>
      <c r="AA12" s="132"/>
      <c r="AB12" s="75"/>
      <c r="AC12" s="132"/>
      <c r="AD12" s="75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75"/>
      <c r="AQ12" s="132"/>
      <c r="AR12" s="75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75"/>
      <c r="BE12" s="132"/>
      <c r="BF12" s="75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26"/>
      <c r="BT12" s="26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5"/>
      <c r="CF12" s="26"/>
      <c r="CH12" s="26"/>
    </row>
    <row r="13" spans="1:86" x14ac:dyDescent="0.25">
      <c r="A13" s="133" t="s">
        <v>13</v>
      </c>
      <c r="B13" s="134"/>
      <c r="C13" s="132"/>
      <c r="D13" s="132">
        <f>ABS('C2'!D13-'C2'!$C13)</f>
        <v>0</v>
      </c>
      <c r="E13" s="132">
        <f>ABS('C2'!E13-'C2'!$C13)</f>
        <v>0</v>
      </c>
      <c r="F13" s="132">
        <f>ABS('C2'!F13-'C2'!$C13)</f>
        <v>0</v>
      </c>
      <c r="G13" s="132">
        <f>ABS('C2'!G13-'C2'!$C13)</f>
        <v>0</v>
      </c>
      <c r="H13" s="132">
        <f>ABS('C2'!H13-'C2'!$C13)</f>
        <v>8.5131882374486406E-2</v>
      </c>
      <c r="I13" s="132">
        <f>ABS('C2'!I13-'C2'!$C13)</f>
        <v>8.5131882374486406E-2</v>
      </c>
      <c r="J13" s="132">
        <f>ABS('C2'!J13-'C2'!$C13)</f>
        <v>8.5131882374486406E-2</v>
      </c>
      <c r="K13" s="132">
        <f>ABS('C2'!K13-'C2'!$C13)</f>
        <v>8.5131882374486406E-2</v>
      </c>
      <c r="L13" s="132">
        <f>ABS('C2'!L13-'C2'!$C13)</f>
        <v>8.5131882374486406E-2</v>
      </c>
      <c r="M13" s="132">
        <f>ABS('C2'!M13-'C2'!$C13)</f>
        <v>8.5131882374486406E-2</v>
      </c>
      <c r="N13" s="132"/>
      <c r="O13" s="132"/>
      <c r="P13" s="75"/>
      <c r="Q13" s="132"/>
      <c r="R13" s="132"/>
      <c r="S13" s="132"/>
      <c r="T13" s="132"/>
      <c r="U13" s="132"/>
      <c r="V13" s="132">
        <f t="shared" si="0"/>
        <v>0.51079129424691849</v>
      </c>
      <c r="W13" s="132"/>
      <c r="X13" s="132"/>
      <c r="Y13" s="132"/>
      <c r="Z13" s="132"/>
      <c r="AA13" s="132"/>
      <c r="AB13" s="75"/>
      <c r="AC13" s="132"/>
      <c r="AD13" s="75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75"/>
      <c r="AQ13" s="132"/>
      <c r="AR13" s="75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75"/>
      <c r="BE13" s="132"/>
      <c r="BF13" s="75"/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32"/>
      <c r="BR13" s="26"/>
      <c r="BT13" s="26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5"/>
      <c r="CF13" s="26"/>
      <c r="CH13" s="26"/>
    </row>
    <row r="14" spans="1:86" x14ac:dyDescent="0.25">
      <c r="A14" s="133" t="s">
        <v>14</v>
      </c>
      <c r="B14" s="34"/>
      <c r="C14" s="132"/>
      <c r="D14" s="132">
        <f>ABS('C2'!D14-'C2'!$C14)</f>
        <v>0</v>
      </c>
      <c r="E14" s="132">
        <f>ABS('C2'!E14-'C2'!$C14)</f>
        <v>0</v>
      </c>
      <c r="F14" s="132">
        <f>ABS('C2'!F14-'C2'!$C14)</f>
        <v>0.11456532786375617</v>
      </c>
      <c r="G14" s="132">
        <f>ABS('C2'!G14-'C2'!$C14)</f>
        <v>0.11456532786375617</v>
      </c>
      <c r="H14" s="132">
        <f>ABS('C2'!H14-'C2'!$C14)</f>
        <v>0.11456532786375617</v>
      </c>
      <c r="I14" s="132">
        <f>ABS('C2'!I14-'C2'!$C14)</f>
        <v>0.11456532786375617</v>
      </c>
      <c r="J14" s="132">
        <f>ABS('C2'!J14-'C2'!$C14)</f>
        <v>0.19839545006418891</v>
      </c>
      <c r="K14" s="132">
        <f>ABS('C2'!K14-'C2'!$C14)</f>
        <v>0.19839545006418891</v>
      </c>
      <c r="L14" s="132">
        <f>ABS('C2'!L14-'C2'!$C14)</f>
        <v>0.19839545006418891</v>
      </c>
      <c r="M14" s="132">
        <f>ABS('C2'!M14-'C2'!$C14)</f>
        <v>0.19839545006418891</v>
      </c>
      <c r="N14" s="132"/>
      <c r="O14" s="132"/>
      <c r="P14" s="75"/>
      <c r="Q14" s="132"/>
      <c r="R14" s="132"/>
      <c r="S14" s="132"/>
      <c r="T14" s="132"/>
      <c r="U14" s="132"/>
      <c r="V14" s="132">
        <f>SUM(D14:U14)</f>
        <v>1.2518431117117803</v>
      </c>
      <c r="W14" s="132"/>
      <c r="X14" s="132"/>
      <c r="Y14" s="132"/>
      <c r="Z14" s="132"/>
      <c r="AA14" s="132"/>
      <c r="AB14" s="75"/>
      <c r="AC14" s="132"/>
      <c r="AD14" s="75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75"/>
      <c r="AQ14" s="132"/>
      <c r="AR14" s="75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75"/>
      <c r="BE14" s="132"/>
      <c r="BF14" s="75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26"/>
      <c r="BT14" s="26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5"/>
      <c r="CF14" s="26"/>
      <c r="CH14" s="26"/>
    </row>
    <row r="15" spans="1:86" x14ac:dyDescent="0.25">
      <c r="A15" s="133" t="s">
        <v>15</v>
      </c>
      <c r="B15" s="34"/>
      <c r="C15" s="132"/>
      <c r="D15" s="132">
        <f>ABS('C2'!D15-'C2'!$C15)</f>
        <v>0</v>
      </c>
      <c r="E15" s="132">
        <f>ABS('C2'!E15-'C2'!$C15)</f>
        <v>0</v>
      </c>
      <c r="F15" s="132">
        <f>ABS('C2'!F15-'C2'!$C15)</f>
        <v>0</v>
      </c>
      <c r="G15" s="132">
        <f>ABS('C2'!G15-'C2'!$C15)</f>
        <v>0.25773255363003922</v>
      </c>
      <c r="H15" s="132">
        <f>ABS('C2'!H15-'C2'!$C15)</f>
        <v>0.41873439444053318</v>
      </c>
      <c r="I15" s="132">
        <f>ABS('C2'!I15-'C2'!$C15)</f>
        <v>0.41873439444053318</v>
      </c>
      <c r="J15" s="132">
        <f>ABS('C2'!J15-'C2'!$C15)</f>
        <v>0.41873439444053318</v>
      </c>
      <c r="K15" s="132">
        <f>ABS('C2'!K15-'C2'!$C15)</f>
        <v>0.41873439444053318</v>
      </c>
      <c r="L15" s="132">
        <f>ABS('C2'!L15-'C2'!$C15)</f>
        <v>0.41873439444053318</v>
      </c>
      <c r="M15" s="132">
        <f>ABS('C2'!M15-'C2'!$C15)</f>
        <v>0.41873439444053318</v>
      </c>
      <c r="N15" s="132"/>
      <c r="O15" s="132"/>
      <c r="P15" s="75"/>
      <c r="Q15" s="132"/>
      <c r="R15" s="132"/>
      <c r="S15" s="132"/>
      <c r="T15" s="132"/>
      <c r="U15" s="132"/>
      <c r="V15" s="132">
        <f t="shared" si="0"/>
        <v>2.7701389202732387</v>
      </c>
      <c r="W15" s="132"/>
      <c r="X15" s="132"/>
      <c r="Y15" s="132"/>
      <c r="Z15" s="132"/>
      <c r="AA15" s="132"/>
      <c r="AB15" s="75"/>
      <c r="AC15" s="132"/>
      <c r="AD15" s="75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75"/>
      <c r="AQ15" s="132"/>
      <c r="AR15" s="75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75"/>
      <c r="BE15" s="132"/>
      <c r="BF15" s="75"/>
      <c r="BG15" s="132"/>
      <c r="BH15" s="132"/>
      <c r="BI15" s="132"/>
      <c r="BJ15" s="132"/>
      <c r="BK15" s="132"/>
      <c r="BL15" s="132"/>
      <c r="BM15" s="132"/>
      <c r="BN15" s="132"/>
      <c r="BO15" s="132"/>
      <c r="BP15" s="132"/>
      <c r="BQ15" s="132"/>
      <c r="BR15" s="26"/>
      <c r="BT15" s="26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5"/>
      <c r="CF15" s="26"/>
      <c r="CH15" s="26"/>
    </row>
    <row r="16" spans="1:86" x14ac:dyDescent="0.25">
      <c r="A16" s="133" t="s">
        <v>16</v>
      </c>
      <c r="B16" s="34"/>
      <c r="C16" s="132"/>
      <c r="D16" s="132">
        <f>ABS('C2'!D16-'C2'!$C16)</f>
        <v>0</v>
      </c>
      <c r="E16" s="132">
        <f>ABS('C2'!E16-'C2'!$C16)</f>
        <v>0</v>
      </c>
      <c r="F16" s="132">
        <f>ABS('C2'!F16-'C2'!$C16)</f>
        <v>9.4844403393376853E-2</v>
      </c>
      <c r="G16" s="132">
        <f>ABS('C2'!G16-'C2'!$C16)</f>
        <v>9.4844403393376853E-2</v>
      </c>
      <c r="H16" s="132">
        <f>ABS('C2'!H16-'C2'!$C16)</f>
        <v>9.4844403393376853E-2</v>
      </c>
      <c r="I16" s="132">
        <f>ABS('C2'!I16-'C2'!$C16)</f>
        <v>9.4844403393376853E-2</v>
      </c>
      <c r="J16" s="132">
        <f>ABS('C2'!J16-'C2'!$C16)</f>
        <v>9.4844403393376853E-2</v>
      </c>
      <c r="K16" s="132">
        <f>ABS('C2'!K16-'C2'!$C16)</f>
        <v>9.4844403393376853E-2</v>
      </c>
      <c r="L16" s="132">
        <f>ABS('C2'!L16-'C2'!$C16)</f>
        <v>9.4844403393376853E-2</v>
      </c>
      <c r="M16" s="132">
        <f>ABS('C2'!M16-'C2'!$C16)</f>
        <v>9.4844403393376853E-2</v>
      </c>
      <c r="N16" s="132"/>
      <c r="O16" s="132"/>
      <c r="P16" s="75"/>
      <c r="Q16" s="132"/>
      <c r="R16" s="132"/>
      <c r="S16" s="132"/>
      <c r="T16" s="132"/>
      <c r="U16" s="132"/>
      <c r="V16" s="132">
        <f t="shared" si="0"/>
        <v>0.75875522714701482</v>
      </c>
      <c r="W16" s="132"/>
      <c r="X16" s="132"/>
      <c r="Y16" s="132"/>
      <c r="Z16" s="132"/>
      <c r="AA16" s="132"/>
      <c r="AB16" s="75"/>
      <c r="AC16" s="132"/>
      <c r="AD16" s="75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75"/>
      <c r="AQ16" s="132"/>
      <c r="AR16" s="75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75"/>
      <c r="BE16" s="132"/>
      <c r="BF16" s="75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26"/>
      <c r="BT16" s="26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5"/>
      <c r="CF16" s="26"/>
      <c r="CH16" s="26"/>
    </row>
    <row r="17" spans="1:98" x14ac:dyDescent="0.25">
      <c r="A17" s="133" t="s">
        <v>17</v>
      </c>
      <c r="B17" s="34"/>
      <c r="C17" s="132"/>
      <c r="D17" s="132">
        <f>ABS('C2'!D17-'C2'!$C17)</f>
        <v>0</v>
      </c>
      <c r="E17" s="132">
        <f>ABS('C2'!E17-'C2'!$C17)</f>
        <v>0</v>
      </c>
      <c r="F17" s="132">
        <f>ABS('C2'!F17-'C2'!$C17)</f>
        <v>0.20289541734241823</v>
      </c>
      <c r="G17" s="132">
        <f>ABS('C2'!G17-'C2'!$C17)</f>
        <v>0.20289541734241823</v>
      </c>
      <c r="H17" s="132">
        <f>ABS('C2'!H17-'C2'!$C17)</f>
        <v>0.20289541734241823</v>
      </c>
      <c r="I17" s="132">
        <f>ABS('C2'!I17-'C2'!$C17)</f>
        <v>0.20289541734241823</v>
      </c>
      <c r="J17" s="132">
        <f>ABS('C2'!J17-'C2'!$C17)</f>
        <v>0.20289541734241823</v>
      </c>
      <c r="K17" s="132">
        <f>ABS('C2'!K17-'C2'!$C17)</f>
        <v>0.20289541734241823</v>
      </c>
      <c r="L17" s="132">
        <f>ABS('C2'!L17-'C2'!$C17)</f>
        <v>0.20289541734241823</v>
      </c>
      <c r="M17" s="132">
        <f>ABS('C2'!M17-'C2'!$C17)</f>
        <v>0.20289541734241823</v>
      </c>
      <c r="N17" s="132"/>
      <c r="O17" s="132"/>
      <c r="P17" s="75"/>
      <c r="Q17" s="132"/>
      <c r="R17" s="132"/>
      <c r="S17" s="132"/>
      <c r="T17" s="132"/>
      <c r="U17" s="132"/>
      <c r="V17" s="132">
        <f t="shared" si="0"/>
        <v>1.6231633387393458</v>
      </c>
      <c r="W17" s="132"/>
      <c r="X17" s="132"/>
      <c r="Y17" s="132"/>
      <c r="Z17" s="132"/>
      <c r="AA17" s="132"/>
      <c r="AB17" s="75"/>
      <c r="AC17" s="132"/>
      <c r="AD17" s="75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75"/>
      <c r="AQ17" s="132"/>
      <c r="AR17" s="75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75"/>
      <c r="BE17" s="132"/>
      <c r="BF17" s="75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26"/>
      <c r="BT17" s="26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5"/>
      <c r="CF17" s="26"/>
      <c r="CH17" s="26"/>
    </row>
    <row r="18" spans="1:98" x14ac:dyDescent="0.25">
      <c r="A18" s="133" t="s">
        <v>18</v>
      </c>
      <c r="B18" s="34"/>
      <c r="C18" s="132"/>
      <c r="D18" s="132">
        <f>ABS('C2'!D18-'C2'!$C18)</f>
        <v>0</v>
      </c>
      <c r="E18" s="132">
        <f>ABS('C2'!E18-'C2'!$C18)</f>
        <v>0</v>
      </c>
      <c r="F18" s="132">
        <f>ABS('C2'!F18-'C2'!$C18)</f>
        <v>0</v>
      </c>
      <c r="G18" s="132">
        <f>ABS('C2'!G18-'C2'!$C18)</f>
        <v>0</v>
      </c>
      <c r="H18" s="132">
        <f>ABS('C2'!H18-'C2'!$C18)</f>
        <v>0</v>
      </c>
      <c r="I18" s="132">
        <f>ABS('C2'!I18-'C2'!$C18)</f>
        <v>0</v>
      </c>
      <c r="J18" s="132">
        <f>ABS('C2'!J18-'C2'!$C18)</f>
        <v>0</v>
      </c>
      <c r="K18" s="132">
        <f>ABS('C2'!K18-'C2'!$C18)</f>
        <v>0</v>
      </c>
      <c r="L18" s="132">
        <f>ABS('C2'!L18-'C2'!$C18)</f>
        <v>0</v>
      </c>
      <c r="M18" s="132">
        <f>ABS('C2'!M18-'C2'!$C18)</f>
        <v>0</v>
      </c>
      <c r="N18" s="132"/>
      <c r="O18" s="132"/>
      <c r="P18" s="75"/>
      <c r="Q18" s="132"/>
      <c r="R18" s="132"/>
      <c r="S18" s="132"/>
      <c r="T18" s="132"/>
      <c r="U18" s="132"/>
      <c r="V18" s="132">
        <f t="shared" si="0"/>
        <v>0</v>
      </c>
      <c r="W18" s="132"/>
      <c r="X18" s="132"/>
      <c r="Y18" s="132"/>
      <c r="Z18" s="132"/>
      <c r="AA18" s="132"/>
      <c r="AB18" s="75"/>
      <c r="AC18" s="132"/>
      <c r="AD18" s="75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75"/>
      <c r="AQ18" s="132"/>
      <c r="AR18" s="75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75"/>
      <c r="BE18" s="132"/>
      <c r="BF18" s="75"/>
      <c r="BG18" s="132"/>
      <c r="BH18" s="132"/>
      <c r="BI18" s="132"/>
      <c r="BJ18" s="132"/>
      <c r="BK18" s="132"/>
      <c r="BL18" s="132"/>
      <c r="BM18" s="132"/>
      <c r="BN18" s="132"/>
      <c r="BO18" s="132"/>
      <c r="BP18" s="132"/>
      <c r="BQ18" s="132"/>
      <c r="BR18" s="26"/>
      <c r="BT18" s="26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5"/>
      <c r="CF18" s="26"/>
      <c r="CH18" s="26"/>
    </row>
    <row r="19" spans="1:98" x14ac:dyDescent="0.25">
      <c r="A19" s="133" t="s">
        <v>19</v>
      </c>
      <c r="B19" s="34"/>
      <c r="C19" s="132"/>
      <c r="D19" s="132">
        <f>ABS('C2'!D19-'C2'!$C19)</f>
        <v>0</v>
      </c>
      <c r="E19" s="132">
        <f>ABS('C2'!E19-'C2'!$C19)</f>
        <v>0</v>
      </c>
      <c r="F19" s="132">
        <f>ABS('C2'!F19-'C2'!$C19)</f>
        <v>0</v>
      </c>
      <c r="G19" s="132">
        <f>ABS('C2'!G19-'C2'!$C19)</f>
        <v>0</v>
      </c>
      <c r="H19" s="132">
        <f>ABS('C2'!H19-'C2'!$C19)</f>
        <v>0</v>
      </c>
      <c r="I19" s="132">
        <f>ABS('C2'!I19-'C2'!$C19)</f>
        <v>0</v>
      </c>
      <c r="J19" s="132">
        <f>ABS('C2'!J19-'C2'!$C19)</f>
        <v>0</v>
      </c>
      <c r="K19" s="132">
        <f>ABS('C2'!K19-'C2'!$C19)</f>
        <v>0</v>
      </c>
      <c r="L19" s="132">
        <f>ABS('C2'!L19-'C2'!$C19)</f>
        <v>0</v>
      </c>
      <c r="M19" s="132">
        <f>ABS('C2'!M19-'C2'!$C19)</f>
        <v>0</v>
      </c>
      <c r="N19" s="132"/>
      <c r="O19" s="132"/>
      <c r="P19" s="75"/>
      <c r="Q19" s="132"/>
      <c r="R19" s="132"/>
      <c r="S19" s="132"/>
      <c r="T19" s="132"/>
      <c r="U19" s="132"/>
      <c r="V19" s="132">
        <f t="shared" si="0"/>
        <v>0</v>
      </c>
      <c r="W19" s="132"/>
      <c r="X19" s="132"/>
      <c r="Y19" s="132"/>
      <c r="Z19" s="132"/>
      <c r="AA19" s="132"/>
      <c r="AB19" s="75"/>
      <c r="AC19" s="132"/>
      <c r="AD19" s="75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75"/>
      <c r="AQ19" s="132"/>
      <c r="AR19" s="75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75"/>
      <c r="BE19" s="132"/>
      <c r="BF19" s="75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26"/>
      <c r="BT19" s="26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5"/>
      <c r="CF19" s="26"/>
      <c r="CH19" s="26"/>
    </row>
    <row r="20" spans="1:98" x14ac:dyDescent="0.25">
      <c r="A20" s="133" t="s">
        <v>20</v>
      </c>
      <c r="B20" s="34"/>
      <c r="C20" s="132"/>
      <c r="D20" s="132">
        <f>ABS('C2'!D20-'C2'!$C20)</f>
        <v>0</v>
      </c>
      <c r="E20" s="132">
        <f>ABS('C2'!E20-'C2'!$C20)</f>
        <v>0</v>
      </c>
      <c r="F20" s="132">
        <f>ABS('C2'!F20-'C2'!$C20)</f>
        <v>0</v>
      </c>
      <c r="G20" s="132">
        <f>ABS('C2'!G20-'C2'!$C20)</f>
        <v>0.32023255363003922</v>
      </c>
      <c r="H20" s="132">
        <f>ABS('C2'!H20-'C2'!$C20)</f>
        <v>0.32023255363003922</v>
      </c>
      <c r="I20" s="132">
        <f>ABS('C2'!I20-'C2'!$C20)</f>
        <v>0.32023255363003922</v>
      </c>
      <c r="J20" s="132">
        <f>ABS('C2'!J20-'C2'!$C20)</f>
        <v>0.51492875450371978</v>
      </c>
      <c r="K20" s="132">
        <f>ABS('C2'!K20-'C2'!$C20)</f>
        <v>0.51492875450371978</v>
      </c>
      <c r="L20" s="132">
        <f>ABS('C2'!L20-'C2'!$C20)</f>
        <v>0.51492875450371978</v>
      </c>
      <c r="M20" s="132">
        <f>ABS('C2'!M20-'C2'!$C20)</f>
        <v>0.51492875450371978</v>
      </c>
      <c r="N20" s="132"/>
      <c r="O20" s="132"/>
      <c r="P20" s="75"/>
      <c r="Q20" s="132"/>
      <c r="R20" s="132"/>
      <c r="S20" s="132"/>
      <c r="T20" s="132"/>
      <c r="U20" s="132"/>
      <c r="V20" s="132">
        <f t="shared" si="0"/>
        <v>3.020412678904997</v>
      </c>
      <c r="W20" s="132"/>
      <c r="X20" s="132"/>
      <c r="Y20" s="132"/>
      <c r="Z20" s="132"/>
      <c r="AA20" s="132"/>
      <c r="AB20" s="75"/>
      <c r="AC20" s="132"/>
      <c r="AD20" s="75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75"/>
      <c r="AQ20" s="132"/>
      <c r="AR20" s="75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75"/>
      <c r="BE20" s="132"/>
      <c r="BF20" s="75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26"/>
      <c r="BT20" s="26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5"/>
      <c r="CF20" s="26"/>
      <c r="CH20" s="26"/>
    </row>
    <row r="21" spans="1:98" x14ac:dyDescent="0.25">
      <c r="A21" s="133" t="s">
        <v>21</v>
      </c>
      <c r="B21" s="34"/>
      <c r="C21" s="132"/>
      <c r="D21" s="132">
        <f>ABS('C2'!D21-'C2'!$C21)</f>
        <v>0</v>
      </c>
      <c r="E21" s="132">
        <f>ABS('C2'!E21-'C2'!$C21)</f>
        <v>0</v>
      </c>
      <c r="F21" s="132">
        <f>ABS('C2'!F21-'C2'!$C21)</f>
        <v>0</v>
      </c>
      <c r="G21" s="132">
        <f>ABS('C2'!G21-'C2'!$C21)</f>
        <v>0</v>
      </c>
      <c r="H21" s="132">
        <f>ABS('C2'!H21-'C2'!$C21)</f>
        <v>0</v>
      </c>
      <c r="I21" s="132">
        <f>ABS('C2'!I21-'C2'!$C21)</f>
        <v>0</v>
      </c>
      <c r="J21" s="132">
        <f>ABS('C2'!J21-'C2'!$C21)</f>
        <v>0</v>
      </c>
      <c r="K21" s="132">
        <f>ABS('C2'!K21-'C2'!$C21)</f>
        <v>0</v>
      </c>
      <c r="L21" s="132">
        <f>ABS('C2'!L21-'C2'!$C21)</f>
        <v>0</v>
      </c>
      <c r="M21" s="132">
        <f>ABS('C2'!M21-'C2'!$C21)</f>
        <v>0</v>
      </c>
      <c r="N21" s="132"/>
      <c r="O21" s="132"/>
      <c r="P21" s="75"/>
      <c r="Q21" s="132"/>
      <c r="R21" s="132"/>
      <c r="S21" s="132"/>
      <c r="T21" s="132"/>
      <c r="U21" s="132"/>
      <c r="V21" s="132">
        <f t="shared" si="0"/>
        <v>0</v>
      </c>
      <c r="W21" s="132"/>
      <c r="X21" s="132"/>
      <c r="Y21" s="132"/>
      <c r="Z21" s="132"/>
      <c r="AA21" s="132"/>
      <c r="AB21" s="75"/>
      <c r="AC21" s="132"/>
      <c r="AD21" s="75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75"/>
      <c r="AQ21" s="132"/>
      <c r="AR21" s="75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75"/>
      <c r="BE21" s="132"/>
      <c r="BF21" s="75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26"/>
      <c r="BT21" s="26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5"/>
      <c r="CF21" s="26"/>
      <c r="CH21" s="26"/>
    </row>
    <row r="22" spans="1:98" x14ac:dyDescent="0.25">
      <c r="A22" s="133" t="s">
        <v>22</v>
      </c>
      <c r="B22" s="34"/>
      <c r="C22" s="132"/>
      <c r="D22" s="132">
        <f>ABS('C2'!D22-'C2'!$C22)</f>
        <v>0</v>
      </c>
      <c r="E22" s="132">
        <f>ABS('C2'!E22-'C2'!$C22)</f>
        <v>0</v>
      </c>
      <c r="F22" s="132">
        <f>ABS('C2'!F22-'C2'!$C22)</f>
        <v>0</v>
      </c>
      <c r="G22" s="132">
        <f>ABS('C2'!G22-'C2'!$C22)</f>
        <v>0</v>
      </c>
      <c r="H22" s="132">
        <f>ABS('C2'!H22-'C2'!$C22)</f>
        <v>0</v>
      </c>
      <c r="I22" s="132">
        <f>ABS('C2'!I22-'C2'!$C22)</f>
        <v>0</v>
      </c>
      <c r="J22" s="132">
        <f>ABS('C2'!J22-'C2'!$C22)</f>
        <v>0</v>
      </c>
      <c r="K22" s="132">
        <f>ABS('C2'!K22-'C2'!$C22)</f>
        <v>0</v>
      </c>
      <c r="L22" s="132">
        <f>ABS('C2'!L22-'C2'!$C22)</f>
        <v>0</v>
      </c>
      <c r="M22" s="132">
        <f>ABS('C2'!M22-'C2'!$C22)</f>
        <v>0</v>
      </c>
      <c r="N22" s="132"/>
      <c r="O22" s="132"/>
      <c r="P22" s="75"/>
      <c r="Q22" s="132"/>
      <c r="R22" s="132"/>
      <c r="S22" s="132"/>
      <c r="T22" s="132"/>
      <c r="U22" s="132"/>
      <c r="V22" s="132">
        <f t="shared" si="0"/>
        <v>0</v>
      </c>
      <c r="W22" s="132"/>
      <c r="X22" s="132"/>
      <c r="Y22" s="132"/>
      <c r="Z22" s="132"/>
      <c r="AA22" s="132"/>
      <c r="AB22" s="75"/>
      <c r="AC22" s="132"/>
      <c r="AD22" s="75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75"/>
      <c r="AQ22" s="132"/>
      <c r="AR22" s="75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75"/>
      <c r="BE22" s="132"/>
      <c r="BF22" s="75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26"/>
      <c r="BT22" s="26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5"/>
      <c r="CF22" s="26"/>
      <c r="CH22" s="26"/>
    </row>
    <row r="23" spans="1:98" s="64" customFormat="1" x14ac:dyDescent="0.25">
      <c r="A23" s="132"/>
      <c r="B23" s="34"/>
      <c r="C23" s="132"/>
      <c r="D23" s="132">
        <f>ABS('C2'!D23-'C2'!$C23)</f>
        <v>0</v>
      </c>
      <c r="E23" s="132">
        <f>ABS('C2'!E23-'C2'!$C23)</f>
        <v>0</v>
      </c>
      <c r="F23" s="132">
        <f>ABS('C2'!F23-'C2'!$C23)</f>
        <v>0</v>
      </c>
      <c r="G23" s="132">
        <f>ABS('C2'!G23-'C2'!$C23)</f>
        <v>0</v>
      </c>
      <c r="H23" s="132">
        <f>ABS('C2'!H23-'C2'!$C23)</f>
        <v>0</v>
      </c>
      <c r="I23" s="132">
        <f>ABS('C2'!I23-'C2'!$C23)</f>
        <v>0</v>
      </c>
      <c r="J23" s="132">
        <f>ABS('C2'!J23-'C2'!$C23)</f>
        <v>0</v>
      </c>
      <c r="K23" s="132">
        <f>ABS('C2'!K23-'C2'!$C23)</f>
        <v>0</v>
      </c>
      <c r="L23" s="132">
        <f>ABS('C2'!L23-'C2'!$C23)</f>
        <v>0</v>
      </c>
      <c r="M23" s="132">
        <f>ABS('C2'!M23-'C2'!$C23)</f>
        <v>0</v>
      </c>
      <c r="N23" s="132"/>
      <c r="O23" s="132"/>
      <c r="P23" s="132"/>
      <c r="Q23" s="132"/>
      <c r="R23" s="132"/>
      <c r="S23" s="132"/>
      <c r="T23" s="132"/>
      <c r="U23" s="132"/>
      <c r="V23" s="132">
        <f t="shared" si="0"/>
        <v>0</v>
      </c>
      <c r="W23" s="132"/>
      <c r="X23" s="132"/>
      <c r="Y23" s="132"/>
      <c r="Z23" s="75"/>
      <c r="AA23" s="132"/>
      <c r="AB23" s="75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75"/>
      <c r="AO23" s="132"/>
      <c r="AP23" s="75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75"/>
      <c r="BC23" s="132"/>
      <c r="BD23" s="75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75"/>
      <c r="BQ23" s="132"/>
      <c r="BR23" s="75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34"/>
      <c r="CF23" s="34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34"/>
      <c r="CT23" s="34"/>
    </row>
    <row r="24" spans="1:98" x14ac:dyDescent="0.25">
      <c r="A24" s="133" t="s">
        <v>168</v>
      </c>
      <c r="B24" s="34">
        <f>[1]算例!F24</f>
        <v>0</v>
      </c>
      <c r="C24" s="132"/>
      <c r="D24" s="132">
        <f>ABS('C2'!D24-'C2'!$C24)</f>
        <v>0</v>
      </c>
      <c r="E24" s="132">
        <f>ABS('C2'!E24-'C2'!$C24)</f>
        <v>0</v>
      </c>
      <c r="F24" s="132">
        <f>ABS('C2'!F24-'C2'!$C24)</f>
        <v>0</v>
      </c>
      <c r="G24" s="132">
        <f>ABS('C2'!G24-'C2'!$C24)</f>
        <v>0</v>
      </c>
      <c r="H24" s="132">
        <f>ABS('C2'!H24-'C2'!$C24)</f>
        <v>0</v>
      </c>
      <c r="I24" s="132">
        <f>ABS('C2'!I24-'C2'!$C24)</f>
        <v>0</v>
      </c>
      <c r="J24" s="132">
        <f>ABS('C2'!J24-'C2'!$C24)</f>
        <v>0</v>
      </c>
      <c r="K24" s="132">
        <f>ABS('C2'!K24-'C2'!$C24)</f>
        <v>0</v>
      </c>
      <c r="L24" s="132">
        <f>ABS('C2'!L24-'C2'!$C24)</f>
        <v>0</v>
      </c>
      <c r="M24" s="132">
        <f>ABS('C2'!M24-'C2'!$C24)</f>
        <v>0</v>
      </c>
      <c r="N24" s="132"/>
      <c r="O24" s="76"/>
      <c r="P24" s="76"/>
      <c r="Q24" s="76"/>
      <c r="R24" s="76"/>
      <c r="S24" s="76"/>
      <c r="T24" s="76"/>
      <c r="U24" s="76"/>
      <c r="V24" s="132">
        <f t="shared" si="0"/>
        <v>0</v>
      </c>
      <c r="W24" s="76"/>
      <c r="X24" s="76"/>
      <c r="Y24" s="132"/>
      <c r="Z24" s="132"/>
      <c r="AA24" s="132"/>
      <c r="AB24" s="132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32"/>
      <c r="AN24" s="132"/>
      <c r="AO24" s="132"/>
      <c r="AP24" s="132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32"/>
      <c r="BB24" s="132"/>
      <c r="BC24" s="132"/>
      <c r="BD24" s="132"/>
      <c r="BE24" s="141"/>
      <c r="BF24" s="141"/>
      <c r="BG24" s="141"/>
      <c r="BH24" s="141"/>
      <c r="BI24" s="141"/>
      <c r="BJ24" s="141"/>
      <c r="BK24" s="141"/>
      <c r="BL24" s="141"/>
      <c r="BM24" s="141"/>
      <c r="BN24" s="141"/>
      <c r="BO24" s="132"/>
      <c r="BP24" s="132"/>
      <c r="BQ24" s="132"/>
      <c r="BR24" s="132"/>
      <c r="BS24" s="141"/>
      <c r="BT24" s="141"/>
      <c r="BU24" s="141"/>
      <c r="BV24" s="141"/>
      <c r="BW24" s="141"/>
      <c r="BX24" s="141"/>
      <c r="BY24" s="141"/>
      <c r="BZ24" s="141"/>
      <c r="CA24" s="141"/>
      <c r="CB24" s="141"/>
      <c r="CC24" s="132"/>
      <c r="CG24" s="160"/>
      <c r="CH24" s="160"/>
      <c r="CI24" s="160"/>
      <c r="CJ24" s="160"/>
      <c r="CK24" s="160"/>
      <c r="CL24" s="160"/>
      <c r="CM24" s="160"/>
      <c r="CN24" s="160"/>
      <c r="CO24" s="160"/>
      <c r="CP24" s="160"/>
      <c r="CQ24" s="5"/>
    </row>
    <row r="25" spans="1:98" x14ac:dyDescent="0.25">
      <c r="A25" s="133" t="s">
        <v>1</v>
      </c>
      <c r="B25" s="34" t="str">
        <f>[1]算例!F25</f>
        <v>得分</v>
      </c>
      <c r="C25" s="132"/>
      <c r="D25" s="132">
        <f>ABS('C2'!D25-'C2'!$C25)</f>
        <v>0</v>
      </c>
      <c r="E25" s="132">
        <f>ABS('C2'!E25-'C2'!$C25)</f>
        <v>0</v>
      </c>
      <c r="F25" s="132">
        <f>ABS('C2'!F25-'C2'!$C25)</f>
        <v>0</v>
      </c>
      <c r="G25" s="132">
        <f>ABS('C2'!G25-'C2'!$C25)</f>
        <v>0</v>
      </c>
      <c r="H25" s="132">
        <f>ABS('C2'!H25-'C2'!$C25)</f>
        <v>0</v>
      </c>
      <c r="I25" s="132">
        <f>ABS('C2'!I25-'C2'!$C25)</f>
        <v>0</v>
      </c>
      <c r="J25" s="132">
        <f>ABS('C2'!J25-'C2'!$C25)</f>
        <v>0</v>
      </c>
      <c r="K25" s="132">
        <f>ABS('C2'!K25-'C2'!$C25)</f>
        <v>0</v>
      </c>
      <c r="L25" s="132">
        <f>ABS('C2'!L25-'C2'!$C25)</f>
        <v>0</v>
      </c>
      <c r="M25" s="132">
        <f>ABS('C2'!M25-'C2'!$C25)</f>
        <v>0</v>
      </c>
      <c r="N25" s="132"/>
      <c r="O25" s="132"/>
      <c r="P25" s="75"/>
      <c r="Q25" s="132"/>
      <c r="R25" s="132"/>
      <c r="S25" s="132"/>
      <c r="T25" s="132"/>
      <c r="U25" s="132"/>
      <c r="V25" s="132">
        <f t="shared" si="0"/>
        <v>0</v>
      </c>
      <c r="W25" s="132"/>
      <c r="X25" s="132"/>
      <c r="Y25" s="132"/>
      <c r="Z25" s="132"/>
      <c r="AA25" s="132"/>
      <c r="AB25" s="75"/>
      <c r="AC25" s="132"/>
      <c r="AD25" s="75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75"/>
      <c r="AQ25" s="132"/>
      <c r="AR25" s="75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75"/>
      <c r="BE25" s="132"/>
      <c r="BF25" s="75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26"/>
      <c r="BT25" s="26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5"/>
      <c r="CF25" s="26"/>
      <c r="CH25" s="26"/>
    </row>
    <row r="26" spans="1:98" x14ac:dyDescent="0.25">
      <c r="A26" s="133" t="s">
        <v>3</v>
      </c>
      <c r="B26" s="34"/>
      <c r="C26" s="132"/>
      <c r="D26" s="132">
        <f>ABS('C2'!D26-'C2'!$C26)</f>
        <v>0</v>
      </c>
      <c r="E26" s="132">
        <f>ABS('C2'!E26-'C2'!$C26)</f>
        <v>0</v>
      </c>
      <c r="F26" s="132">
        <f>ABS('C2'!F26-'C2'!$C26)</f>
        <v>0</v>
      </c>
      <c r="G26" s="132">
        <f>ABS('C2'!G26-'C2'!$C26)</f>
        <v>0</v>
      </c>
      <c r="H26" s="132">
        <f>ABS('C2'!H26-'C2'!$C26)</f>
        <v>0</v>
      </c>
      <c r="I26" s="132">
        <f>ABS('C2'!I26-'C2'!$C26)</f>
        <v>0</v>
      </c>
      <c r="J26" s="132">
        <f>ABS('C2'!J26-'C2'!$C26)</f>
        <v>0</v>
      </c>
      <c r="K26" s="132">
        <f>ABS('C2'!K26-'C2'!$C26)</f>
        <v>0</v>
      </c>
      <c r="L26" s="132">
        <f>ABS('C2'!L26-'C2'!$C26)</f>
        <v>0</v>
      </c>
      <c r="M26" s="132">
        <f>ABS('C2'!M26-'C2'!$C26)</f>
        <v>0</v>
      </c>
      <c r="N26" s="132"/>
      <c r="O26" s="132"/>
      <c r="P26" s="75"/>
      <c r="Q26" s="132"/>
      <c r="R26" s="132"/>
      <c r="S26" s="132"/>
      <c r="T26" s="132"/>
      <c r="U26" s="132"/>
      <c r="V26" s="132">
        <f t="shared" si="0"/>
        <v>0</v>
      </c>
      <c r="W26" s="132"/>
      <c r="X26" s="132"/>
      <c r="Y26" s="132"/>
      <c r="Z26" s="132"/>
      <c r="AA26" s="132"/>
      <c r="AB26" s="75"/>
      <c r="AC26" s="132"/>
      <c r="AD26" s="75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75"/>
      <c r="AQ26" s="132"/>
      <c r="AR26" s="75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75"/>
      <c r="BE26" s="132"/>
      <c r="BF26" s="75"/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26"/>
      <c r="BT26" s="26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5"/>
      <c r="CF26" s="26"/>
      <c r="CH26" s="26"/>
    </row>
    <row r="27" spans="1:98" x14ac:dyDescent="0.25">
      <c r="A27" s="133" t="s">
        <v>4</v>
      </c>
      <c r="B27" s="34"/>
      <c r="C27" s="132"/>
      <c r="D27" s="132">
        <f>ABS('C2'!D27-'C2'!$C27)</f>
        <v>0</v>
      </c>
      <c r="E27" s="132">
        <f>ABS('C2'!E27-'C2'!$C27)</f>
        <v>0</v>
      </c>
      <c r="F27" s="132">
        <f>ABS('C2'!F27-'C2'!$C27)</f>
        <v>0</v>
      </c>
      <c r="G27" s="132">
        <f>ABS('C2'!G27-'C2'!$C27)</f>
        <v>0</v>
      </c>
      <c r="H27" s="132">
        <f>ABS('C2'!H27-'C2'!$C27)</f>
        <v>0</v>
      </c>
      <c r="I27" s="132">
        <f>ABS('C2'!I27-'C2'!$C27)</f>
        <v>0</v>
      </c>
      <c r="J27" s="132">
        <f>ABS('C2'!J27-'C2'!$C27)</f>
        <v>0</v>
      </c>
      <c r="K27" s="132">
        <f>ABS('C2'!K27-'C2'!$C27)</f>
        <v>0</v>
      </c>
      <c r="L27" s="132">
        <f>ABS('C2'!L27-'C2'!$C27)</f>
        <v>0</v>
      </c>
      <c r="M27" s="132">
        <f>ABS('C2'!M27-'C2'!$C27)</f>
        <v>0</v>
      </c>
      <c r="N27" s="75"/>
      <c r="O27" s="132"/>
      <c r="P27" s="75"/>
      <c r="Q27" s="132"/>
      <c r="R27" s="132"/>
      <c r="S27" s="132"/>
      <c r="T27" s="132"/>
      <c r="U27" s="132"/>
      <c r="V27" s="132">
        <f t="shared" si="0"/>
        <v>0</v>
      </c>
      <c r="W27" s="132"/>
      <c r="X27" s="132"/>
      <c r="Y27" s="132"/>
      <c r="Z27" s="132"/>
      <c r="AA27" s="132"/>
      <c r="AB27" s="75"/>
      <c r="AC27" s="132"/>
      <c r="AD27" s="75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75"/>
      <c r="AQ27" s="132"/>
      <c r="AR27" s="75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75"/>
      <c r="BE27" s="132"/>
      <c r="BF27" s="75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26"/>
      <c r="BT27" s="26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5"/>
      <c r="CF27" s="26"/>
      <c r="CH27" s="26"/>
    </row>
    <row r="28" spans="1:98" x14ac:dyDescent="0.25">
      <c r="A28" s="133" t="s">
        <v>5</v>
      </c>
      <c r="B28" s="34"/>
      <c r="C28" s="132"/>
      <c r="D28" s="132">
        <f>ABS('C2'!D28-'C2'!$C28)</f>
        <v>0</v>
      </c>
      <c r="E28" s="132">
        <f>ABS('C2'!E28-'C2'!$C28)</f>
        <v>0</v>
      </c>
      <c r="F28" s="132">
        <f>ABS('C2'!F28-'C2'!$C28)</f>
        <v>0</v>
      </c>
      <c r="G28" s="132">
        <f>ABS('C2'!G28-'C2'!$C28)</f>
        <v>0</v>
      </c>
      <c r="H28" s="132">
        <f>ABS('C2'!H28-'C2'!$C28)</f>
        <v>0</v>
      </c>
      <c r="I28" s="132">
        <f>ABS('C2'!I28-'C2'!$C28)</f>
        <v>0</v>
      </c>
      <c r="J28" s="132">
        <f>ABS('C2'!J28-'C2'!$C28)</f>
        <v>0</v>
      </c>
      <c r="K28" s="132">
        <f>ABS('C2'!K28-'C2'!$C28)</f>
        <v>0</v>
      </c>
      <c r="L28" s="132">
        <f>ABS('C2'!L28-'C2'!$C28)</f>
        <v>0</v>
      </c>
      <c r="M28" s="132">
        <f>ABS('C2'!M28-'C2'!$C28)</f>
        <v>0</v>
      </c>
      <c r="N28" s="75"/>
      <c r="O28" s="132"/>
      <c r="P28" s="75"/>
      <c r="Q28" s="132"/>
      <c r="R28" s="132"/>
      <c r="S28" s="132"/>
      <c r="T28" s="132"/>
      <c r="U28" s="132"/>
      <c r="V28" s="132">
        <f t="shared" si="0"/>
        <v>0</v>
      </c>
      <c r="W28" s="132"/>
      <c r="X28" s="132"/>
      <c r="Y28" s="132"/>
      <c r="Z28" s="132"/>
      <c r="AA28" s="132"/>
      <c r="AB28" s="75"/>
      <c r="AC28" s="132"/>
      <c r="AD28" s="75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75"/>
      <c r="AQ28" s="132"/>
      <c r="AR28" s="75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75"/>
      <c r="BE28" s="132"/>
      <c r="BF28" s="75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26"/>
      <c r="BT28" s="26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5"/>
      <c r="CF28" s="26"/>
      <c r="CH28" s="26"/>
    </row>
    <row r="29" spans="1:98" x14ac:dyDescent="0.25">
      <c r="A29" s="133" t="s">
        <v>6</v>
      </c>
      <c r="B29" s="34"/>
      <c r="C29" s="132"/>
      <c r="D29" s="132">
        <f>ABS('C2'!D29-'C2'!$C29)</f>
        <v>0</v>
      </c>
      <c r="E29" s="132">
        <f>ABS('C2'!E29-'C2'!$C29)</f>
        <v>0</v>
      </c>
      <c r="F29" s="132">
        <f>ABS('C2'!F29-'C2'!$C29)</f>
        <v>0</v>
      </c>
      <c r="G29" s="132">
        <f>ABS('C2'!G29-'C2'!$C29)</f>
        <v>0</v>
      </c>
      <c r="H29" s="132">
        <f>ABS('C2'!H29-'C2'!$C29)</f>
        <v>0</v>
      </c>
      <c r="I29" s="132">
        <f>ABS('C2'!I29-'C2'!$C29)</f>
        <v>0</v>
      </c>
      <c r="J29" s="132">
        <f>ABS('C2'!J29-'C2'!$C29)</f>
        <v>0</v>
      </c>
      <c r="K29" s="132">
        <f>ABS('C2'!K29-'C2'!$C29)</f>
        <v>0</v>
      </c>
      <c r="L29" s="132">
        <f>ABS('C2'!L29-'C2'!$C29)</f>
        <v>0</v>
      </c>
      <c r="M29" s="132">
        <f>ABS('C2'!M29-'C2'!$C29)</f>
        <v>0</v>
      </c>
      <c r="N29" s="75"/>
      <c r="O29" s="132"/>
      <c r="P29" s="75"/>
      <c r="Q29" s="132"/>
      <c r="R29" s="132"/>
      <c r="S29" s="132"/>
      <c r="T29" s="132"/>
      <c r="U29" s="132"/>
      <c r="V29" s="132">
        <f t="shared" si="0"/>
        <v>0</v>
      </c>
      <c r="W29" s="132"/>
      <c r="X29" s="132"/>
      <c r="Y29" s="132"/>
      <c r="Z29" s="132"/>
      <c r="AA29" s="132"/>
      <c r="AB29" s="75"/>
      <c r="AC29" s="132"/>
      <c r="AD29" s="75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75"/>
      <c r="AQ29" s="132"/>
      <c r="AR29" s="75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75"/>
      <c r="BE29" s="132"/>
      <c r="BF29" s="75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26"/>
      <c r="BT29" s="26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5"/>
      <c r="CF29" s="26"/>
      <c r="CH29" s="26"/>
    </row>
    <row r="30" spans="1:98" x14ac:dyDescent="0.25">
      <c r="A30" s="133" t="s">
        <v>7</v>
      </c>
      <c r="B30" s="34"/>
      <c r="C30" s="132"/>
      <c r="D30" s="132">
        <f>ABS('C2'!D30-'C2'!$C30)</f>
        <v>0</v>
      </c>
      <c r="E30" s="132">
        <f>ABS('C2'!E30-'C2'!$C30)</f>
        <v>0</v>
      </c>
      <c r="F30" s="132">
        <f>ABS('C2'!F30-'C2'!$C30)</f>
        <v>0</v>
      </c>
      <c r="G30" s="132">
        <f>ABS('C2'!G30-'C2'!$C30)</f>
        <v>0</v>
      </c>
      <c r="H30" s="132">
        <f>ABS('C2'!H30-'C2'!$C30)</f>
        <v>0</v>
      </c>
      <c r="I30" s="132">
        <f>ABS('C2'!I30-'C2'!$C30)</f>
        <v>0</v>
      </c>
      <c r="J30" s="132">
        <f>ABS('C2'!J30-'C2'!$C30)</f>
        <v>0</v>
      </c>
      <c r="K30" s="132">
        <f>ABS('C2'!K30-'C2'!$C30)</f>
        <v>0</v>
      </c>
      <c r="L30" s="132">
        <f>ABS('C2'!L30-'C2'!$C30)</f>
        <v>0</v>
      </c>
      <c r="M30" s="132">
        <f>ABS('C2'!M30-'C2'!$C30)</f>
        <v>0</v>
      </c>
      <c r="N30" s="75"/>
      <c r="O30" s="132"/>
      <c r="P30" s="75"/>
      <c r="Q30" s="132"/>
      <c r="R30" s="132"/>
      <c r="S30" s="132"/>
      <c r="T30" s="132"/>
      <c r="U30" s="132"/>
      <c r="V30" s="132">
        <f t="shared" si="0"/>
        <v>0</v>
      </c>
      <c r="W30" s="132"/>
      <c r="X30" s="132"/>
      <c r="Y30" s="132"/>
      <c r="Z30" s="132"/>
      <c r="AA30" s="132"/>
      <c r="AB30" s="75"/>
      <c r="AC30" s="132"/>
      <c r="AD30" s="75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75"/>
      <c r="AQ30" s="132"/>
      <c r="AR30" s="75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75"/>
      <c r="BE30" s="132"/>
      <c r="BF30" s="75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26"/>
      <c r="BT30" s="26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5"/>
      <c r="CF30" s="26"/>
      <c r="CH30" s="26"/>
    </row>
    <row r="31" spans="1:98" x14ac:dyDescent="0.25">
      <c r="A31" s="133" t="s">
        <v>8</v>
      </c>
      <c r="B31" s="134"/>
      <c r="C31" s="132"/>
      <c r="D31" s="132">
        <f>ABS('C2'!D31-'C2'!$C31)</f>
        <v>0</v>
      </c>
      <c r="E31" s="132">
        <f>ABS('C2'!E31-'C2'!$C31)</f>
        <v>0</v>
      </c>
      <c r="F31" s="132">
        <f>ABS('C2'!F31-'C2'!$C31)</f>
        <v>0</v>
      </c>
      <c r="G31" s="132">
        <f>ABS('C2'!G31-'C2'!$C31)</f>
        <v>0</v>
      </c>
      <c r="H31" s="132">
        <f>ABS('C2'!H31-'C2'!$C31)</f>
        <v>0</v>
      </c>
      <c r="I31" s="132">
        <f>ABS('C2'!I31-'C2'!$C31)</f>
        <v>0</v>
      </c>
      <c r="J31" s="132">
        <f>ABS('C2'!J31-'C2'!$C31)</f>
        <v>0</v>
      </c>
      <c r="K31" s="132">
        <f>ABS('C2'!K31-'C2'!$C31)</f>
        <v>0</v>
      </c>
      <c r="L31" s="132">
        <f>ABS('C2'!L31-'C2'!$C31)</f>
        <v>0</v>
      </c>
      <c r="M31" s="132">
        <f>ABS('C2'!M31-'C2'!$C31)</f>
        <v>0</v>
      </c>
      <c r="N31" s="75"/>
      <c r="O31" s="132"/>
      <c r="P31" s="75"/>
      <c r="Q31" s="132"/>
      <c r="R31" s="132"/>
      <c r="S31" s="132"/>
      <c r="T31" s="132"/>
      <c r="U31" s="132"/>
      <c r="V31" s="132">
        <f t="shared" si="0"/>
        <v>0</v>
      </c>
      <c r="W31" s="132"/>
      <c r="X31" s="132"/>
      <c r="Y31" s="132"/>
      <c r="Z31" s="132"/>
      <c r="AA31" s="132"/>
      <c r="AB31" s="75"/>
      <c r="AC31" s="132"/>
      <c r="AD31" s="75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75"/>
      <c r="AQ31" s="132"/>
      <c r="AR31" s="75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75"/>
      <c r="BE31" s="132"/>
      <c r="BF31" s="75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26"/>
      <c r="BT31" s="26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5"/>
      <c r="CF31" s="26"/>
      <c r="CH31" s="26"/>
    </row>
    <row r="32" spans="1:98" x14ac:dyDescent="0.25">
      <c r="A32" s="133" t="s">
        <v>9</v>
      </c>
      <c r="B32" s="34"/>
      <c r="C32" s="132"/>
      <c r="D32" s="132">
        <f>ABS('C2'!D32-'C2'!$C32)</f>
        <v>0</v>
      </c>
      <c r="E32" s="132">
        <f>ABS('C2'!E32-'C2'!$C32)</f>
        <v>0</v>
      </c>
      <c r="F32" s="132">
        <f>ABS('C2'!F32-'C2'!$C32)</f>
        <v>0</v>
      </c>
      <c r="G32" s="132">
        <f>ABS('C2'!G32-'C2'!$C32)</f>
        <v>0</v>
      </c>
      <c r="H32" s="132">
        <f>ABS('C2'!H32-'C2'!$C32)</f>
        <v>0</v>
      </c>
      <c r="I32" s="132">
        <f>ABS('C2'!I32-'C2'!$C32)</f>
        <v>0</v>
      </c>
      <c r="J32" s="132">
        <f>ABS('C2'!J32-'C2'!$C32)</f>
        <v>0</v>
      </c>
      <c r="K32" s="132">
        <f>ABS('C2'!K32-'C2'!$C32)</f>
        <v>0</v>
      </c>
      <c r="L32" s="132">
        <f>ABS('C2'!L32-'C2'!$C32)</f>
        <v>0</v>
      </c>
      <c r="M32" s="132">
        <f>ABS('C2'!M32-'C2'!$C32)</f>
        <v>0</v>
      </c>
      <c r="N32" s="75"/>
      <c r="O32" s="132"/>
      <c r="P32" s="75"/>
      <c r="Q32" s="132"/>
      <c r="R32" s="132"/>
      <c r="S32" s="132"/>
      <c r="T32" s="132"/>
      <c r="U32" s="132"/>
      <c r="V32" s="132">
        <f t="shared" si="0"/>
        <v>0</v>
      </c>
      <c r="W32" s="132"/>
      <c r="X32" s="132"/>
      <c r="Y32" s="132"/>
      <c r="Z32" s="132"/>
      <c r="AA32" s="132"/>
      <c r="AB32" s="75"/>
      <c r="AC32" s="132"/>
      <c r="AD32" s="75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75"/>
      <c r="AQ32" s="132"/>
      <c r="AR32" s="75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75"/>
      <c r="BE32" s="132"/>
      <c r="BF32" s="75"/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26"/>
      <c r="BT32" s="26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5"/>
      <c r="CF32" s="26"/>
      <c r="CH32" s="26"/>
    </row>
    <row r="33" spans="1:86" x14ac:dyDescent="0.25">
      <c r="A33" s="133" t="s">
        <v>10</v>
      </c>
      <c r="B33" s="34"/>
      <c r="C33" s="132"/>
      <c r="D33" s="132">
        <f>ABS('C2'!D33-'C2'!$C33)</f>
        <v>0</v>
      </c>
      <c r="E33" s="132">
        <f>ABS('C2'!E33-'C2'!$C33)</f>
        <v>0</v>
      </c>
      <c r="F33" s="132">
        <f>ABS('C2'!F33-'C2'!$C33)</f>
        <v>0</v>
      </c>
      <c r="G33" s="132">
        <f>ABS('C2'!G33-'C2'!$C33)</f>
        <v>0</v>
      </c>
      <c r="H33" s="132">
        <f>ABS('C2'!H33-'C2'!$C33)</f>
        <v>0</v>
      </c>
      <c r="I33" s="132">
        <f>ABS('C2'!I33-'C2'!$C33)</f>
        <v>0</v>
      </c>
      <c r="J33" s="132">
        <f>ABS('C2'!J33-'C2'!$C33)</f>
        <v>0</v>
      </c>
      <c r="K33" s="132">
        <f>ABS('C2'!K33-'C2'!$C33)</f>
        <v>0</v>
      </c>
      <c r="L33" s="132">
        <f>ABS('C2'!L33-'C2'!$C33)</f>
        <v>0</v>
      </c>
      <c r="M33" s="132">
        <f>ABS('C2'!M33-'C2'!$C33)</f>
        <v>0</v>
      </c>
      <c r="N33" s="75"/>
      <c r="O33" s="132"/>
      <c r="P33" s="75"/>
      <c r="Q33" s="132"/>
      <c r="R33" s="132"/>
      <c r="S33" s="132"/>
      <c r="T33" s="132"/>
      <c r="U33" s="132"/>
      <c r="V33" s="132">
        <f t="shared" si="0"/>
        <v>0</v>
      </c>
      <c r="W33" s="132"/>
      <c r="X33" s="132"/>
      <c r="Y33" s="132"/>
      <c r="Z33" s="132"/>
      <c r="AA33" s="132"/>
      <c r="AB33" s="75"/>
      <c r="AC33" s="132"/>
      <c r="AD33" s="75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75"/>
      <c r="AQ33" s="132"/>
      <c r="AR33" s="75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75"/>
      <c r="BE33" s="132"/>
      <c r="BF33" s="75"/>
      <c r="BG33" s="132"/>
      <c r="BH33" s="132"/>
      <c r="BI33" s="132"/>
      <c r="BJ33" s="132"/>
      <c r="BK33" s="132"/>
      <c r="BL33" s="132"/>
      <c r="BM33" s="132"/>
      <c r="BN33" s="132"/>
      <c r="BO33" s="132"/>
      <c r="BP33" s="132"/>
      <c r="BQ33" s="132"/>
      <c r="BR33" s="26"/>
      <c r="BT33" s="26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5"/>
      <c r="CF33" s="26"/>
      <c r="CH33" s="26"/>
    </row>
    <row r="34" spans="1:86" x14ac:dyDescent="0.25">
      <c r="A34" s="133" t="s">
        <v>11</v>
      </c>
      <c r="B34" s="34"/>
      <c r="C34" s="132"/>
      <c r="D34" s="132">
        <f>ABS('C2'!D34-'C2'!$C34)</f>
        <v>0.14103814871404863</v>
      </c>
      <c r="E34" s="132">
        <f>ABS('C2'!E34-'C2'!$C34)</f>
        <v>0.14103814871404863</v>
      </c>
      <c r="F34" s="132">
        <f>ABS('C2'!F34-'C2'!$C34)</f>
        <v>0.14103814871404863</v>
      </c>
      <c r="G34" s="132">
        <f>ABS('C2'!G34-'C2'!$C34)</f>
        <v>0.14103814871404863</v>
      </c>
      <c r="H34" s="132">
        <f>ABS('C2'!H34-'C2'!$C34)</f>
        <v>0.23851194257575753</v>
      </c>
      <c r="I34" s="132">
        <f>ABS('C2'!I34-'C2'!$C34)</f>
        <v>0.23851194257575753</v>
      </c>
      <c r="J34" s="132">
        <f>ABS('C2'!J34-'C2'!$C34)</f>
        <v>0.23851194257575753</v>
      </c>
      <c r="K34" s="132">
        <f>ABS('C2'!K34-'C2'!$C34)</f>
        <v>0.23851194257575753</v>
      </c>
      <c r="L34" s="132">
        <f>ABS('C2'!L34-'C2'!$C34)</f>
        <v>0.23851194257575753</v>
      </c>
      <c r="M34" s="132">
        <f>ABS('C2'!M34-'C2'!$C34)</f>
        <v>0.23851194257575753</v>
      </c>
      <c r="N34" s="75"/>
      <c r="O34" s="132"/>
      <c r="P34" s="75"/>
      <c r="Q34" s="132"/>
      <c r="R34" s="132"/>
      <c r="S34" s="132"/>
      <c r="T34" s="132"/>
      <c r="U34" s="132"/>
      <c r="V34" s="132">
        <f t="shared" si="0"/>
        <v>1.99522425031074</v>
      </c>
      <c r="W34" s="132"/>
      <c r="X34" s="132"/>
      <c r="Y34" s="132"/>
      <c r="Z34" s="132"/>
      <c r="AA34" s="132"/>
      <c r="AB34" s="75"/>
      <c r="AC34" s="132"/>
      <c r="AD34" s="75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75"/>
      <c r="AQ34" s="132"/>
      <c r="AR34" s="75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75"/>
      <c r="BE34" s="132"/>
      <c r="BF34" s="75"/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26"/>
      <c r="BT34" s="26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5"/>
      <c r="CF34" s="26"/>
      <c r="CH34" s="26"/>
    </row>
    <row r="35" spans="1:86" x14ac:dyDescent="0.25">
      <c r="A35" s="133" t="s">
        <v>12</v>
      </c>
      <c r="B35" s="134"/>
      <c r="C35" s="132"/>
      <c r="D35" s="132">
        <f>ABS('C2'!D35-'C2'!$C35)</f>
        <v>0</v>
      </c>
      <c r="E35" s="132">
        <f>ABS('C2'!E35-'C2'!$C35)</f>
        <v>0</v>
      </c>
      <c r="F35" s="132">
        <f>ABS('C2'!F35-'C2'!$C35)</f>
        <v>8.2510683313823385E-2</v>
      </c>
      <c r="G35" s="132">
        <f>ABS('C2'!G35-'C2'!$C35)</f>
        <v>8.2510683313823385E-2</v>
      </c>
      <c r="H35" s="132">
        <f>ABS('C2'!H35-'C2'!$C35)</f>
        <v>8.2510683313823385E-2</v>
      </c>
      <c r="I35" s="132">
        <f>ABS('C2'!I35-'C2'!$C35)</f>
        <v>8.2510683313823385E-2</v>
      </c>
      <c r="J35" s="132">
        <f>ABS('C2'!J35-'C2'!$C35)</f>
        <v>8.2510683313823385E-2</v>
      </c>
      <c r="K35" s="132">
        <f>ABS('C2'!K35-'C2'!$C35)</f>
        <v>8.2510683313823385E-2</v>
      </c>
      <c r="L35" s="132">
        <f>ABS('C2'!L35-'C2'!$C35)</f>
        <v>8.2510683313823385E-2</v>
      </c>
      <c r="M35" s="132">
        <f>ABS('C2'!M35-'C2'!$C35)</f>
        <v>8.2510683313823385E-2</v>
      </c>
      <c r="N35" s="75"/>
      <c r="O35" s="132"/>
      <c r="P35" s="75"/>
      <c r="Q35" s="132"/>
      <c r="R35" s="132"/>
      <c r="S35" s="132"/>
      <c r="T35" s="132"/>
      <c r="U35" s="132"/>
      <c r="V35" s="132">
        <f t="shared" si="0"/>
        <v>0.66008546651058708</v>
      </c>
      <c r="W35" s="132"/>
      <c r="X35" s="132"/>
      <c r="Y35" s="132"/>
      <c r="Z35" s="132"/>
      <c r="AA35" s="132"/>
      <c r="AB35" s="75"/>
      <c r="AC35" s="132"/>
      <c r="AD35" s="75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75"/>
      <c r="AQ35" s="132"/>
      <c r="AR35" s="75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75"/>
      <c r="BE35" s="132"/>
      <c r="BF35" s="75"/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  <c r="BR35" s="26"/>
      <c r="BT35" s="26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5"/>
      <c r="CF35" s="26"/>
      <c r="CH35" s="26"/>
    </row>
    <row r="36" spans="1:86" x14ac:dyDescent="0.25">
      <c r="A36" s="133" t="s">
        <v>13</v>
      </c>
      <c r="B36" s="34"/>
      <c r="C36" s="132"/>
      <c r="D36" s="132">
        <f>ABS('C2'!D36-'C2'!$C36)</f>
        <v>0</v>
      </c>
      <c r="E36" s="132">
        <f>ABS('C2'!E36-'C2'!$C36)</f>
        <v>0</v>
      </c>
      <c r="F36" s="132">
        <f>ABS('C2'!F36-'C2'!$C36)</f>
        <v>0</v>
      </c>
      <c r="G36" s="132">
        <f>ABS('C2'!G36-'C2'!$C36)</f>
        <v>0</v>
      </c>
      <c r="H36" s="132">
        <f>ABS('C2'!H36-'C2'!$C36)</f>
        <v>0</v>
      </c>
      <c r="I36" s="132">
        <f>ABS('C2'!I36-'C2'!$C36)</f>
        <v>0</v>
      </c>
      <c r="J36" s="132">
        <f>ABS('C2'!J36-'C2'!$C36)</f>
        <v>0</v>
      </c>
      <c r="K36" s="132">
        <f>ABS('C2'!K36-'C2'!$C36)</f>
        <v>0</v>
      </c>
      <c r="L36" s="132">
        <f>ABS('C2'!L36-'C2'!$C36)</f>
        <v>0</v>
      </c>
      <c r="M36" s="132">
        <f>ABS('C2'!M36-'C2'!$C36)</f>
        <v>0</v>
      </c>
      <c r="N36" s="75"/>
      <c r="O36" s="132"/>
      <c r="P36" s="75"/>
      <c r="Q36" s="132"/>
      <c r="R36" s="132"/>
      <c r="S36" s="132"/>
      <c r="T36" s="132"/>
      <c r="U36" s="132"/>
      <c r="V36" s="132">
        <f t="shared" si="0"/>
        <v>0</v>
      </c>
      <c r="W36" s="132"/>
      <c r="X36" s="132"/>
      <c r="Y36" s="132"/>
      <c r="Z36" s="132"/>
      <c r="AA36" s="132"/>
      <c r="AB36" s="75"/>
      <c r="AC36" s="132"/>
      <c r="AD36" s="75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75"/>
      <c r="AQ36" s="132"/>
      <c r="AR36" s="75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75"/>
      <c r="BE36" s="132"/>
      <c r="BF36" s="75"/>
      <c r="BG36" s="132"/>
      <c r="BH36" s="132"/>
      <c r="BI36" s="132"/>
      <c r="BJ36" s="132"/>
      <c r="BK36" s="132"/>
      <c r="BL36" s="132"/>
      <c r="BM36" s="132"/>
      <c r="BN36" s="132"/>
      <c r="BO36" s="132"/>
      <c r="BP36" s="132"/>
      <c r="BQ36" s="132"/>
      <c r="BR36" s="26"/>
      <c r="BT36" s="26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5"/>
      <c r="CF36" s="26"/>
      <c r="CH36" s="26"/>
    </row>
    <row r="37" spans="1:86" x14ac:dyDescent="0.25">
      <c r="A37" s="133" t="s">
        <v>14</v>
      </c>
      <c r="B37" s="34"/>
      <c r="C37" s="132"/>
      <c r="D37" s="132">
        <f>ABS('C2'!D37-'C2'!$C37)</f>
        <v>0</v>
      </c>
      <c r="E37" s="132">
        <f>ABS('C2'!E37-'C2'!$C37)</f>
        <v>0</v>
      </c>
      <c r="F37" s="132">
        <f>ABS('C2'!F37-'C2'!$C37)</f>
        <v>0</v>
      </c>
      <c r="G37" s="132">
        <f>ABS('C2'!G37-'C2'!$C37)</f>
        <v>0</v>
      </c>
      <c r="H37" s="132">
        <f>ABS('C2'!H37-'C2'!$C37)</f>
        <v>0</v>
      </c>
      <c r="I37" s="132">
        <f>ABS('C2'!I37-'C2'!$C37)</f>
        <v>0</v>
      </c>
      <c r="J37" s="132">
        <f>ABS('C2'!J37-'C2'!$C37)</f>
        <v>0</v>
      </c>
      <c r="K37" s="132">
        <f>ABS('C2'!K37-'C2'!$C37)</f>
        <v>0</v>
      </c>
      <c r="L37" s="132">
        <f>ABS('C2'!L37-'C2'!$C37)</f>
        <v>0</v>
      </c>
      <c r="M37" s="132">
        <f>ABS('C2'!M37-'C2'!$C37)</f>
        <v>0</v>
      </c>
      <c r="N37" s="75"/>
      <c r="O37" s="132"/>
      <c r="P37" s="75"/>
      <c r="Q37" s="132"/>
      <c r="R37" s="132"/>
      <c r="S37" s="132"/>
      <c r="T37" s="132"/>
      <c r="U37" s="132"/>
      <c r="V37" s="132">
        <f t="shared" si="0"/>
        <v>0</v>
      </c>
      <c r="W37" s="132"/>
      <c r="X37" s="132"/>
      <c r="Y37" s="132"/>
      <c r="Z37" s="132"/>
      <c r="AA37" s="132"/>
      <c r="AB37" s="75"/>
      <c r="AC37" s="132"/>
      <c r="AD37" s="75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75"/>
      <c r="AQ37" s="132"/>
      <c r="AR37" s="75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  <c r="BD37" s="75"/>
      <c r="BE37" s="132"/>
      <c r="BF37" s="75"/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  <c r="BR37" s="26"/>
      <c r="BT37" s="26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5"/>
      <c r="CF37" s="26"/>
      <c r="CH37" s="26"/>
    </row>
    <row r="38" spans="1:86" x14ac:dyDescent="0.25">
      <c r="A38" s="133" t="s">
        <v>15</v>
      </c>
      <c r="B38" s="34"/>
      <c r="C38" s="132"/>
      <c r="D38" s="132">
        <f>ABS('C2'!D38-'C2'!$C38)</f>
        <v>0</v>
      </c>
      <c r="E38" s="132">
        <f>ABS('C2'!E38-'C2'!$C38)</f>
        <v>0</v>
      </c>
      <c r="F38" s="132">
        <f>ABS('C2'!F38-'C2'!$C38)</f>
        <v>0</v>
      </c>
      <c r="G38" s="132">
        <f>ABS('C2'!G38-'C2'!$C38)</f>
        <v>0</v>
      </c>
      <c r="H38" s="132">
        <f>ABS('C2'!H38-'C2'!$C38)</f>
        <v>0.1139243673899521</v>
      </c>
      <c r="I38" s="132">
        <f>ABS('C2'!I38-'C2'!$C38)</f>
        <v>0.1139243673899521</v>
      </c>
      <c r="J38" s="132">
        <f>ABS('C2'!J38-'C2'!$C38)</f>
        <v>0.1139243673899521</v>
      </c>
      <c r="K38" s="132">
        <f>ABS('C2'!K38-'C2'!$C38)</f>
        <v>0.1139243673899521</v>
      </c>
      <c r="L38" s="132">
        <f>ABS('C2'!L38-'C2'!$C38)</f>
        <v>0.1139243673899521</v>
      </c>
      <c r="M38" s="132">
        <f>ABS('C2'!M38-'C2'!$C38)</f>
        <v>0.1139243673899521</v>
      </c>
      <c r="N38" s="75"/>
      <c r="O38" s="132"/>
      <c r="P38" s="75"/>
      <c r="Q38" s="132"/>
      <c r="R38" s="132"/>
      <c r="S38" s="132"/>
      <c r="T38" s="132"/>
      <c r="U38" s="132"/>
      <c r="V38" s="132">
        <f t="shared" si="0"/>
        <v>0.68354620433971269</v>
      </c>
      <c r="W38" s="132"/>
      <c r="X38" s="132"/>
      <c r="Y38" s="132"/>
      <c r="Z38" s="132"/>
      <c r="AA38" s="132"/>
      <c r="AB38" s="75"/>
      <c r="AC38" s="132"/>
      <c r="AD38" s="75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75"/>
      <c r="AQ38" s="132"/>
      <c r="AR38" s="75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75"/>
      <c r="BE38" s="132"/>
      <c r="BF38" s="75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26"/>
      <c r="BT38" s="26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5"/>
      <c r="CF38" s="26"/>
      <c r="CH38" s="26"/>
    </row>
    <row r="39" spans="1:86" x14ac:dyDescent="0.25">
      <c r="A39" s="133" t="s">
        <v>16</v>
      </c>
      <c r="B39" s="34"/>
      <c r="C39" s="132"/>
      <c r="D39" s="132">
        <f>ABS('C2'!D39-'C2'!$C39)</f>
        <v>0</v>
      </c>
      <c r="E39" s="132">
        <f>ABS('C2'!E39-'C2'!$C39)</f>
        <v>0</v>
      </c>
      <c r="F39" s="132">
        <f>ABS('C2'!F39-'C2'!$C39)</f>
        <v>0.10966424676208406</v>
      </c>
      <c r="G39" s="132">
        <f>ABS('C2'!G39-'C2'!$C39)</f>
        <v>0.10966424676208406</v>
      </c>
      <c r="H39" s="132">
        <f>ABS('C2'!H39-'C2'!$C39)</f>
        <v>0.17700513489008821</v>
      </c>
      <c r="I39" s="132">
        <f>ABS('C2'!I39-'C2'!$C39)</f>
        <v>0.17700513489008821</v>
      </c>
      <c r="J39" s="132">
        <f>ABS('C2'!J39-'C2'!$C39)</f>
        <v>0.17700513489008821</v>
      </c>
      <c r="K39" s="132">
        <f>ABS('C2'!K39-'C2'!$C39)</f>
        <v>0.17700513489008821</v>
      </c>
      <c r="L39" s="132">
        <f>ABS('C2'!L39-'C2'!$C39)</f>
        <v>0.17700513489008821</v>
      </c>
      <c r="M39" s="132">
        <f>ABS('C2'!M39-'C2'!$C39)</f>
        <v>0.17700513489008821</v>
      </c>
      <c r="N39" s="75"/>
      <c r="O39" s="132"/>
      <c r="P39" s="75"/>
      <c r="Q39" s="132"/>
      <c r="R39" s="132"/>
      <c r="S39" s="132"/>
      <c r="T39" s="132"/>
      <c r="U39" s="132"/>
      <c r="V39" s="132">
        <f t="shared" si="0"/>
        <v>1.2813593028646975</v>
      </c>
      <c r="W39" s="132"/>
      <c r="X39" s="132"/>
      <c r="Y39" s="132"/>
      <c r="Z39" s="132"/>
      <c r="AA39" s="132"/>
      <c r="AB39" s="75"/>
      <c r="AC39" s="132"/>
      <c r="AD39" s="75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75"/>
      <c r="AQ39" s="132"/>
      <c r="AR39" s="75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75"/>
      <c r="BE39" s="132"/>
      <c r="BF39" s="75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26"/>
      <c r="BT39" s="26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5"/>
      <c r="CF39" s="26"/>
      <c r="CH39" s="26"/>
    </row>
    <row r="40" spans="1:86" x14ac:dyDescent="0.25">
      <c r="A40" s="133" t="s">
        <v>17</v>
      </c>
      <c r="B40" s="34"/>
      <c r="C40" s="132"/>
      <c r="D40" s="132">
        <f>ABS('C2'!D40-'C2'!$C40)</f>
        <v>0</v>
      </c>
      <c r="E40" s="132">
        <f>ABS('C2'!E40-'C2'!$C40)</f>
        <v>0</v>
      </c>
      <c r="F40" s="132">
        <f>ABS('C2'!F40-'C2'!$C40)</f>
        <v>0</v>
      </c>
      <c r="G40" s="132">
        <f>ABS('C2'!G40-'C2'!$C40)</f>
        <v>0</v>
      </c>
      <c r="H40" s="132">
        <f>ABS('C2'!H40-'C2'!$C40)</f>
        <v>0</v>
      </c>
      <c r="I40" s="132">
        <f>ABS('C2'!I40-'C2'!$C40)</f>
        <v>0</v>
      </c>
      <c r="J40" s="132">
        <f>ABS('C2'!J40-'C2'!$C40)</f>
        <v>0</v>
      </c>
      <c r="K40" s="132">
        <f>ABS('C2'!K40-'C2'!$C40)</f>
        <v>0</v>
      </c>
      <c r="L40" s="132">
        <f>ABS('C2'!L40-'C2'!$C40)</f>
        <v>0</v>
      </c>
      <c r="M40" s="132">
        <f>ABS('C2'!M40-'C2'!$C40)</f>
        <v>0</v>
      </c>
      <c r="N40" s="75"/>
      <c r="O40" s="132"/>
      <c r="P40" s="75"/>
      <c r="Q40" s="132"/>
      <c r="R40" s="132"/>
      <c r="S40" s="132"/>
      <c r="T40" s="132"/>
      <c r="U40" s="132"/>
      <c r="V40" s="132">
        <f t="shared" si="0"/>
        <v>0</v>
      </c>
      <c r="W40" s="132"/>
      <c r="X40" s="132"/>
      <c r="Y40" s="132"/>
      <c r="Z40" s="132"/>
      <c r="AA40" s="132"/>
      <c r="AB40" s="75"/>
      <c r="AC40" s="132"/>
      <c r="AD40" s="75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75"/>
      <c r="AQ40" s="132"/>
      <c r="AR40" s="75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75"/>
      <c r="BE40" s="132"/>
      <c r="BF40" s="75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26"/>
      <c r="BT40" s="26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5"/>
      <c r="CF40" s="26"/>
      <c r="CH40" s="26"/>
    </row>
    <row r="41" spans="1:86" x14ac:dyDescent="0.25">
      <c r="A41" s="133" t="s">
        <v>18</v>
      </c>
      <c r="B41" s="34"/>
      <c r="C41" s="132"/>
      <c r="D41" s="132">
        <f>ABS('C2'!D41-'C2'!$C41)</f>
        <v>0</v>
      </c>
      <c r="E41" s="132">
        <f>ABS('C2'!E41-'C2'!$C41)</f>
        <v>0</v>
      </c>
      <c r="F41" s="132">
        <f>ABS('C2'!F41-'C2'!$C41)</f>
        <v>0</v>
      </c>
      <c r="G41" s="132">
        <f>ABS('C2'!G41-'C2'!$C41)</f>
        <v>0</v>
      </c>
      <c r="H41" s="132">
        <f>ABS('C2'!H41-'C2'!$C41)</f>
        <v>0</v>
      </c>
      <c r="I41" s="132">
        <f>ABS('C2'!I41-'C2'!$C41)</f>
        <v>0</v>
      </c>
      <c r="J41" s="132">
        <f>ABS('C2'!J41-'C2'!$C41)</f>
        <v>0</v>
      </c>
      <c r="K41" s="132">
        <f>ABS('C2'!K41-'C2'!$C41)</f>
        <v>0</v>
      </c>
      <c r="L41" s="132">
        <f>ABS('C2'!L41-'C2'!$C41)</f>
        <v>0</v>
      </c>
      <c r="M41" s="132">
        <f>ABS('C2'!M41-'C2'!$C41)</f>
        <v>0</v>
      </c>
      <c r="N41" s="75"/>
      <c r="O41" s="132"/>
      <c r="P41" s="75"/>
      <c r="Q41" s="132"/>
      <c r="R41" s="132"/>
      <c r="S41" s="132"/>
      <c r="T41" s="132"/>
      <c r="U41" s="132"/>
      <c r="V41" s="132">
        <f t="shared" si="0"/>
        <v>0</v>
      </c>
      <c r="W41" s="132"/>
      <c r="X41" s="132"/>
      <c r="Y41" s="132"/>
      <c r="Z41" s="132"/>
      <c r="AA41" s="132"/>
      <c r="AB41" s="75"/>
      <c r="AC41" s="132"/>
      <c r="AD41" s="75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75"/>
      <c r="AQ41" s="132"/>
      <c r="AR41" s="75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75"/>
      <c r="BE41" s="132"/>
      <c r="BF41" s="75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26"/>
      <c r="BT41" s="26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5"/>
      <c r="CF41" s="26"/>
      <c r="CH41" s="26"/>
    </row>
    <row r="42" spans="1:86" x14ac:dyDescent="0.25">
      <c r="A42" s="133" t="s">
        <v>19</v>
      </c>
      <c r="B42" s="34"/>
      <c r="C42" s="132"/>
      <c r="D42" s="132">
        <f>ABS('C2'!D42-'C2'!$C42)</f>
        <v>0</v>
      </c>
      <c r="E42" s="132">
        <f>ABS('C2'!E42-'C2'!$C42)</f>
        <v>0</v>
      </c>
      <c r="F42" s="132">
        <f>ABS('C2'!F42-'C2'!$C42)</f>
        <v>0.15287002701374705</v>
      </c>
      <c r="G42" s="132">
        <f>ABS('C2'!G42-'C2'!$C42)</f>
        <v>0.15287002701374705</v>
      </c>
      <c r="H42" s="132">
        <f>ABS('C2'!H42-'C2'!$C42)</f>
        <v>0.15287002701374705</v>
      </c>
      <c r="I42" s="132">
        <f>ABS('C2'!I42-'C2'!$C42)</f>
        <v>0.15287002701374705</v>
      </c>
      <c r="J42" s="132">
        <f>ABS('C2'!J42-'C2'!$C42)</f>
        <v>0.15287002701374705</v>
      </c>
      <c r="K42" s="132">
        <f>ABS('C2'!K42-'C2'!$C42)</f>
        <v>0.15287002701374705</v>
      </c>
      <c r="L42" s="132">
        <f>ABS('C2'!L42-'C2'!$C42)</f>
        <v>0.15287002701374705</v>
      </c>
      <c r="M42" s="132">
        <f>ABS('C2'!M42-'C2'!$C42)</f>
        <v>0.15287002701374705</v>
      </c>
      <c r="N42" s="75"/>
      <c r="O42" s="132"/>
      <c r="P42" s="75"/>
      <c r="Q42" s="132"/>
      <c r="R42" s="132"/>
      <c r="S42" s="132"/>
      <c r="T42" s="132"/>
      <c r="U42" s="132"/>
      <c r="V42" s="132">
        <f t="shared" si="0"/>
        <v>1.2229602161099764</v>
      </c>
      <c r="W42" s="132"/>
      <c r="X42" s="132"/>
      <c r="Y42" s="132"/>
      <c r="Z42" s="132"/>
      <c r="AA42" s="132"/>
      <c r="AB42" s="75"/>
      <c r="AC42" s="132"/>
      <c r="AD42" s="75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75"/>
      <c r="AQ42" s="132"/>
      <c r="AR42" s="75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75"/>
      <c r="BE42" s="132"/>
      <c r="BF42" s="75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26"/>
      <c r="BT42" s="26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5"/>
      <c r="CF42" s="26"/>
      <c r="CH42" s="26"/>
    </row>
    <row r="43" spans="1:86" x14ac:dyDescent="0.25">
      <c r="A43" s="133" t="s">
        <v>20</v>
      </c>
      <c r="B43" s="34"/>
      <c r="C43" s="132"/>
      <c r="D43" s="132">
        <f>ABS('C2'!D43-'C2'!$C43)</f>
        <v>0</v>
      </c>
      <c r="E43" s="132">
        <f>ABS('C2'!E43-'C2'!$C43)</f>
        <v>0</v>
      </c>
      <c r="F43" s="132">
        <f>ABS('C2'!F43-'C2'!$C43)</f>
        <v>0</v>
      </c>
      <c r="G43" s="132">
        <f>ABS('C2'!G43-'C2'!$C43)</f>
        <v>0.20639091177577601</v>
      </c>
      <c r="H43" s="132">
        <f>ABS('C2'!H43-'C2'!$C43)</f>
        <v>0.20639091177577601</v>
      </c>
      <c r="I43" s="132">
        <f>ABS('C2'!I43-'C2'!$C43)</f>
        <v>0.20639091177577601</v>
      </c>
      <c r="J43" s="132">
        <f>ABS('C2'!J43-'C2'!$C43)</f>
        <v>0.20639091177577601</v>
      </c>
      <c r="K43" s="132">
        <f>ABS('C2'!K43-'C2'!$C43)</f>
        <v>0.20639091177577601</v>
      </c>
      <c r="L43" s="132">
        <f>ABS('C2'!L43-'C2'!$C43)</f>
        <v>0.20639091177577601</v>
      </c>
      <c r="M43" s="132">
        <f>ABS('C2'!M43-'C2'!$C43)</f>
        <v>0.20639091177577601</v>
      </c>
      <c r="N43" s="75"/>
      <c r="O43" s="132"/>
      <c r="P43" s="75"/>
      <c r="Q43" s="132"/>
      <c r="R43" s="132"/>
      <c r="S43" s="132"/>
      <c r="T43" s="132"/>
      <c r="U43" s="132"/>
      <c r="V43" s="132">
        <f t="shared" si="0"/>
        <v>1.4447363824304322</v>
      </c>
      <c r="W43" s="132"/>
      <c r="X43" s="132"/>
      <c r="Y43" s="132"/>
      <c r="Z43" s="132"/>
      <c r="AA43" s="132"/>
      <c r="AB43" s="75"/>
      <c r="AC43" s="132"/>
      <c r="AD43" s="75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75"/>
      <c r="AQ43" s="132"/>
      <c r="AR43" s="75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75"/>
      <c r="BE43" s="132"/>
      <c r="BF43" s="75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26"/>
      <c r="BT43" s="26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5"/>
      <c r="CF43" s="26"/>
      <c r="CH43" s="26"/>
    </row>
    <row r="44" spans="1:86" x14ac:dyDescent="0.25">
      <c r="A44" s="133" t="s">
        <v>21</v>
      </c>
      <c r="B44" s="34"/>
      <c r="C44" s="132"/>
      <c r="D44" s="132">
        <f>ABS('C2'!D44-'C2'!$C44)</f>
        <v>0</v>
      </c>
      <c r="E44" s="132">
        <f>ABS('C2'!E44-'C2'!$C44)</f>
        <v>0</v>
      </c>
      <c r="F44" s="132">
        <f>ABS('C2'!F44-'C2'!$C44)</f>
        <v>0</v>
      </c>
      <c r="G44" s="132">
        <f>ABS('C2'!G44-'C2'!$C44)</f>
        <v>0</v>
      </c>
      <c r="H44" s="132">
        <f>ABS('C2'!H44-'C2'!$C44)</f>
        <v>0</v>
      </c>
      <c r="I44" s="132">
        <f>ABS('C2'!I44-'C2'!$C44)</f>
        <v>0</v>
      </c>
      <c r="J44" s="132">
        <f>ABS('C2'!J44-'C2'!$C44)</f>
        <v>0</v>
      </c>
      <c r="K44" s="132">
        <f>ABS('C2'!K44-'C2'!$C44)</f>
        <v>0</v>
      </c>
      <c r="L44" s="132">
        <f>ABS('C2'!L44-'C2'!$C44)</f>
        <v>0</v>
      </c>
      <c r="M44" s="132">
        <f>ABS('C2'!M44-'C2'!$C44)</f>
        <v>0</v>
      </c>
      <c r="N44" s="75"/>
      <c r="O44" s="132"/>
      <c r="P44" s="75"/>
      <c r="Q44" s="132"/>
      <c r="R44" s="132"/>
      <c r="S44" s="132"/>
      <c r="T44" s="132"/>
      <c r="U44" s="132"/>
      <c r="V44" s="132">
        <f t="shared" si="0"/>
        <v>0</v>
      </c>
      <c r="W44" s="132"/>
      <c r="X44" s="132"/>
      <c r="Y44" s="132"/>
      <c r="Z44" s="132"/>
      <c r="AA44" s="132"/>
      <c r="AB44" s="75"/>
      <c r="AC44" s="132"/>
      <c r="AD44" s="75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75"/>
      <c r="AQ44" s="132"/>
      <c r="AR44" s="75"/>
      <c r="AS44" s="132"/>
      <c r="AT44" s="132"/>
      <c r="AU44" s="132"/>
      <c r="AV44" s="132"/>
      <c r="AW44" s="132"/>
      <c r="AX44" s="132"/>
      <c r="AY44" s="132"/>
      <c r="AZ44" s="132"/>
      <c r="BA44" s="132"/>
      <c r="BB44" s="132"/>
      <c r="BC44" s="132"/>
      <c r="BD44" s="75"/>
      <c r="BE44" s="132"/>
      <c r="BF44" s="75"/>
      <c r="BG44" s="132"/>
      <c r="BH44" s="132"/>
      <c r="BI44" s="132"/>
      <c r="BJ44" s="132"/>
      <c r="BK44" s="132"/>
      <c r="BL44" s="132"/>
      <c r="BM44" s="132"/>
      <c r="BN44" s="132"/>
      <c r="BO44" s="132"/>
      <c r="BP44" s="132"/>
      <c r="BQ44" s="132"/>
      <c r="BR44" s="26"/>
      <c r="BT44" s="26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5"/>
      <c r="CF44" s="26"/>
      <c r="CH44" s="26"/>
    </row>
    <row r="45" spans="1:86" x14ac:dyDescent="0.25">
      <c r="A45" s="133" t="s">
        <v>22</v>
      </c>
      <c r="B45" s="34"/>
      <c r="C45" s="132"/>
      <c r="D45" s="132">
        <f>ABS('C2'!D45-'C2'!$C45)</f>
        <v>0</v>
      </c>
      <c r="E45" s="132">
        <f>ABS('C2'!E45-'C2'!$C45)</f>
        <v>0</v>
      </c>
      <c r="F45" s="132">
        <f>ABS('C2'!F45-'C2'!$C45)</f>
        <v>0</v>
      </c>
      <c r="G45" s="132">
        <f>ABS('C2'!G45-'C2'!$C45)</f>
        <v>0</v>
      </c>
      <c r="H45" s="132">
        <f>ABS('C2'!H45-'C2'!$C45)</f>
        <v>0</v>
      </c>
      <c r="I45" s="132">
        <f>ABS('C2'!I45-'C2'!$C45)</f>
        <v>0</v>
      </c>
      <c r="J45" s="132">
        <f>ABS('C2'!J45-'C2'!$C45)</f>
        <v>0</v>
      </c>
      <c r="K45" s="132">
        <f>ABS('C2'!K45-'C2'!$C45)</f>
        <v>0</v>
      </c>
      <c r="L45" s="132">
        <f>ABS('C2'!L45-'C2'!$C45)</f>
        <v>0</v>
      </c>
      <c r="M45" s="132">
        <f>ABS('C2'!M45-'C2'!$C45)</f>
        <v>0</v>
      </c>
      <c r="N45" s="75"/>
      <c r="O45" s="132"/>
      <c r="P45" s="75"/>
      <c r="Q45" s="132"/>
      <c r="R45" s="132"/>
      <c r="S45" s="132"/>
      <c r="T45" s="132"/>
      <c r="U45" s="132"/>
      <c r="V45" s="132">
        <f t="shared" si="0"/>
        <v>0</v>
      </c>
      <c r="W45" s="132"/>
      <c r="X45" s="132"/>
      <c r="Y45" s="132"/>
      <c r="Z45" s="132"/>
      <c r="AA45" s="132"/>
      <c r="AB45" s="75"/>
      <c r="AC45" s="132"/>
      <c r="AD45" s="75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75"/>
      <c r="AQ45" s="132"/>
      <c r="AR45" s="75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75"/>
      <c r="BE45" s="132"/>
      <c r="BF45" s="75"/>
      <c r="BG45" s="132"/>
      <c r="BH45" s="132"/>
      <c r="BI45" s="132"/>
      <c r="BJ45" s="132"/>
      <c r="BK45" s="132"/>
      <c r="BL45" s="132"/>
      <c r="BM45" s="132"/>
      <c r="BN45" s="132"/>
      <c r="BO45" s="132"/>
      <c r="BP45" s="132"/>
      <c r="BQ45" s="132"/>
      <c r="BR45" s="26"/>
      <c r="BT45" s="26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5"/>
      <c r="CF45" s="26"/>
      <c r="CH45" s="26"/>
    </row>
    <row r="46" spans="1:86" x14ac:dyDescent="0.25">
      <c r="B46" s="34"/>
      <c r="C46" s="132"/>
      <c r="D46" s="132">
        <f>ABS('C2'!D46-'C2'!$C46)</f>
        <v>0</v>
      </c>
      <c r="E46" s="132">
        <f>ABS('C2'!E46-'C2'!$C46)</f>
        <v>0</v>
      </c>
      <c r="F46" s="132">
        <f>ABS('C2'!F46-'C2'!$C46)</f>
        <v>0</v>
      </c>
      <c r="G46" s="132">
        <f>ABS('C2'!G46-'C2'!$C46)</f>
        <v>0</v>
      </c>
      <c r="H46" s="132">
        <f>ABS('C2'!H46-'C2'!$C46)</f>
        <v>0</v>
      </c>
      <c r="I46" s="132">
        <f>ABS('C2'!I46-'C2'!$C46)</f>
        <v>0</v>
      </c>
      <c r="J46" s="132">
        <f>ABS('C2'!J46-'C2'!$C46)</f>
        <v>0</v>
      </c>
      <c r="K46" s="132">
        <f>ABS('C2'!K46-'C2'!$C46)</f>
        <v>0</v>
      </c>
      <c r="L46" s="132">
        <f>ABS('C2'!L46-'C2'!$C46)</f>
        <v>0</v>
      </c>
      <c r="M46" s="132">
        <f>ABS('C2'!M46-'C2'!$C46)</f>
        <v>0</v>
      </c>
      <c r="N46" s="132"/>
      <c r="O46" s="132"/>
      <c r="P46" s="132"/>
      <c r="Q46" s="132"/>
      <c r="R46" s="132"/>
      <c r="S46" s="132"/>
      <c r="T46" s="132"/>
      <c r="U46" s="132"/>
      <c r="V46" s="132">
        <f t="shared" si="0"/>
        <v>0</v>
      </c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2"/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  <c r="BO46" s="132"/>
      <c r="BP46" s="132"/>
      <c r="BQ46" s="132"/>
    </row>
    <row r="47" spans="1:86" x14ac:dyDescent="0.25">
      <c r="A47" s="133" t="s">
        <v>167</v>
      </c>
      <c r="B47" s="34"/>
      <c r="C47" s="76"/>
      <c r="D47" s="132" t="e">
        <f>ABS('C2'!D47-'C2'!$C47)</f>
        <v>#VALUE!</v>
      </c>
      <c r="E47" s="132" t="e">
        <f>ABS('C2'!E47-'C2'!$C47)</f>
        <v>#VALUE!</v>
      </c>
      <c r="F47" s="132" t="e">
        <f>ABS('C2'!F47-'C2'!$C47)</f>
        <v>#VALUE!</v>
      </c>
      <c r="G47" s="132" t="e">
        <f>ABS('C2'!G47-'C2'!$C47)</f>
        <v>#VALUE!</v>
      </c>
      <c r="H47" s="132" t="e">
        <f>ABS('C2'!H47-'C2'!$C47)</f>
        <v>#VALUE!</v>
      </c>
      <c r="I47" s="132" t="e">
        <f>ABS('C2'!I47-'C2'!$C47)</f>
        <v>#VALUE!</v>
      </c>
      <c r="J47" s="132" t="e">
        <f>ABS('C2'!J47-'C2'!$C47)</f>
        <v>#VALUE!</v>
      </c>
      <c r="K47" s="132" t="e">
        <f>ABS('C2'!K47-'C2'!$C47)</f>
        <v>#VALUE!</v>
      </c>
      <c r="L47" s="132" t="e">
        <f>ABS('C2'!L47-'C2'!$C47)</f>
        <v>#VALUE!</v>
      </c>
      <c r="M47" s="132" t="e">
        <f>ABS('C2'!M47-'C2'!$C47)</f>
        <v>#VALUE!</v>
      </c>
      <c r="N47" s="132"/>
      <c r="O47" s="132"/>
      <c r="P47" s="132"/>
      <c r="Q47" s="76"/>
      <c r="R47" s="76"/>
      <c r="S47" s="76"/>
      <c r="T47" s="76"/>
      <c r="U47" s="76"/>
      <c r="V47" s="132" t="e">
        <f t="shared" si="0"/>
        <v>#VALUE!</v>
      </c>
      <c r="W47" s="76"/>
      <c r="X47" s="76"/>
      <c r="Y47" s="76"/>
      <c r="Z47" s="76"/>
      <c r="AA47" s="132"/>
      <c r="AB47" s="132"/>
      <c r="AC47" s="132"/>
      <c r="AD47" s="132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32"/>
      <c r="AP47" s="132"/>
      <c r="AQ47" s="132"/>
      <c r="AR47" s="132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32"/>
      <c r="BD47" s="132"/>
      <c r="BE47" s="132"/>
      <c r="BF47" s="132"/>
      <c r="BG47" s="141"/>
      <c r="BH47" s="141"/>
      <c r="BI47" s="141"/>
      <c r="BJ47" s="141"/>
      <c r="BK47" s="141"/>
      <c r="BL47" s="141"/>
      <c r="BM47" s="141"/>
      <c r="BN47" s="141"/>
      <c r="BO47" s="141"/>
      <c r="BP47" s="141"/>
      <c r="BQ47" s="132"/>
      <c r="BU47" s="160"/>
      <c r="BV47" s="160"/>
      <c r="BW47" s="160"/>
      <c r="BX47" s="160"/>
      <c r="BY47" s="160"/>
      <c r="BZ47" s="160"/>
      <c r="CA47" s="160"/>
      <c r="CB47" s="160"/>
      <c r="CC47" s="160"/>
      <c r="CD47" s="160"/>
      <c r="CE47" s="5"/>
    </row>
    <row r="48" spans="1:86" x14ac:dyDescent="0.25">
      <c r="A48" s="133" t="s">
        <v>1</v>
      </c>
      <c r="B48" s="34"/>
      <c r="C48" s="132"/>
      <c r="D48" s="132">
        <f>ABS('C2'!D48-'C2'!$C48)</f>
        <v>0</v>
      </c>
      <c r="E48" s="132">
        <f>ABS('C2'!E48-'C2'!$C48)</f>
        <v>0</v>
      </c>
      <c r="F48" s="132">
        <f>ABS('C2'!F48-'C2'!$C48)</f>
        <v>0</v>
      </c>
      <c r="G48" s="132">
        <f>ABS('C2'!G48-'C2'!$C48)</f>
        <v>0</v>
      </c>
      <c r="H48" s="132">
        <f>ABS('C2'!H48-'C2'!$C48)</f>
        <v>0</v>
      </c>
      <c r="I48" s="132">
        <f>ABS('C2'!I48-'C2'!$C48)</f>
        <v>0</v>
      </c>
      <c r="J48" s="132">
        <f>ABS('C2'!J48-'C2'!$C48)</f>
        <v>0</v>
      </c>
      <c r="K48" s="132">
        <f>ABS('C2'!K48-'C2'!$C48)</f>
        <v>0</v>
      </c>
      <c r="L48" s="132">
        <f>ABS('C2'!L48-'C2'!$C48)</f>
        <v>0</v>
      </c>
      <c r="M48" s="132">
        <f>ABS('C2'!M48-'C2'!$C48)</f>
        <v>0</v>
      </c>
      <c r="N48" s="75"/>
      <c r="O48" s="132"/>
      <c r="P48" s="75"/>
      <c r="Q48" s="132"/>
      <c r="R48" s="132"/>
      <c r="S48" s="132"/>
      <c r="T48" s="132"/>
      <c r="U48" s="132"/>
      <c r="V48" s="132">
        <f t="shared" si="0"/>
        <v>0</v>
      </c>
      <c r="W48" s="132"/>
      <c r="X48" s="132"/>
      <c r="Y48" s="132"/>
      <c r="Z48" s="132"/>
      <c r="AA48" s="132"/>
      <c r="AB48" s="75"/>
      <c r="AC48" s="132"/>
      <c r="AD48" s="75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75"/>
      <c r="AQ48" s="132"/>
      <c r="AR48" s="75"/>
      <c r="AS48" s="132"/>
      <c r="AT48" s="132"/>
      <c r="AU48" s="132"/>
      <c r="AV48" s="132"/>
      <c r="AW48" s="132"/>
      <c r="AX48" s="132"/>
      <c r="AY48" s="132"/>
      <c r="AZ48" s="132"/>
      <c r="BA48" s="132"/>
      <c r="BB48" s="132"/>
      <c r="BC48" s="132"/>
      <c r="BD48" s="75"/>
      <c r="BE48" s="132"/>
      <c r="BF48" s="75"/>
      <c r="BG48" s="132"/>
      <c r="BH48" s="132"/>
      <c r="BI48" s="132"/>
      <c r="BJ48" s="132"/>
      <c r="BK48" s="132"/>
      <c r="BL48" s="132"/>
      <c r="BM48" s="132"/>
      <c r="BN48" s="132"/>
      <c r="BO48" s="132"/>
      <c r="BP48" s="132"/>
      <c r="BQ48" s="132"/>
      <c r="BR48" s="26"/>
      <c r="BT48" s="26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5"/>
      <c r="CF48" s="26"/>
      <c r="CH48" s="26"/>
    </row>
    <row r="49" spans="1:86" x14ac:dyDescent="0.25">
      <c r="A49" s="133" t="s">
        <v>3</v>
      </c>
      <c r="B49" s="34"/>
      <c r="C49" s="132"/>
      <c r="D49" s="132">
        <f>ABS('C2'!D49-'C2'!$C49)</f>
        <v>0</v>
      </c>
      <c r="E49" s="132">
        <f>ABS('C2'!E49-'C2'!$C49)</f>
        <v>0</v>
      </c>
      <c r="F49" s="132">
        <f>ABS('C2'!F49-'C2'!$C49)</f>
        <v>0</v>
      </c>
      <c r="G49" s="132">
        <f>ABS('C2'!G49-'C2'!$C49)</f>
        <v>0</v>
      </c>
      <c r="H49" s="132">
        <f>ABS('C2'!H49-'C2'!$C49)</f>
        <v>0</v>
      </c>
      <c r="I49" s="132">
        <f>ABS('C2'!I49-'C2'!$C49)</f>
        <v>0</v>
      </c>
      <c r="J49" s="132">
        <f>ABS('C2'!J49-'C2'!$C49)</f>
        <v>0</v>
      </c>
      <c r="K49" s="132">
        <f>ABS('C2'!K49-'C2'!$C49)</f>
        <v>8.6796765794907901E-2</v>
      </c>
      <c r="L49" s="132">
        <f>ABS('C2'!L49-'C2'!$C49)</f>
        <v>8.6796765794907901E-2</v>
      </c>
      <c r="M49" s="132">
        <f>ABS('C2'!M49-'C2'!$C49)</f>
        <v>8.6796765794907901E-2</v>
      </c>
      <c r="N49" s="75"/>
      <c r="O49" s="132"/>
      <c r="P49" s="75"/>
      <c r="Q49" s="132"/>
      <c r="R49" s="132"/>
      <c r="S49" s="132"/>
      <c r="T49" s="132"/>
      <c r="U49" s="132"/>
      <c r="V49" s="132">
        <f t="shared" si="0"/>
        <v>0.26039029738472369</v>
      </c>
      <c r="W49" s="132"/>
      <c r="X49" s="132"/>
      <c r="Y49" s="132"/>
      <c r="Z49" s="132"/>
      <c r="AA49" s="132"/>
      <c r="AB49" s="75"/>
      <c r="AC49" s="132"/>
      <c r="AD49" s="75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75"/>
      <c r="AQ49" s="132"/>
      <c r="AR49" s="75"/>
      <c r="AS49" s="132"/>
      <c r="AT49" s="132"/>
      <c r="AU49" s="132"/>
      <c r="AV49" s="132"/>
      <c r="AW49" s="132"/>
      <c r="AX49" s="132"/>
      <c r="AY49" s="132"/>
      <c r="AZ49" s="132"/>
      <c r="BA49" s="132"/>
      <c r="BB49" s="132"/>
      <c r="BC49" s="132"/>
      <c r="BD49" s="75"/>
      <c r="BE49" s="132"/>
      <c r="BF49" s="75"/>
      <c r="BG49" s="132"/>
      <c r="BH49" s="132"/>
      <c r="BI49" s="132"/>
      <c r="BJ49" s="132"/>
      <c r="BK49" s="132"/>
      <c r="BL49" s="132"/>
      <c r="BM49" s="132"/>
      <c r="BN49" s="132"/>
      <c r="BO49" s="132"/>
      <c r="BP49" s="132"/>
      <c r="BQ49" s="132"/>
      <c r="BR49" s="26"/>
      <c r="BT49" s="26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5"/>
      <c r="CF49" s="26"/>
      <c r="CH49" s="26"/>
    </row>
    <row r="50" spans="1:86" x14ac:dyDescent="0.25">
      <c r="A50" s="133" t="s">
        <v>4</v>
      </c>
      <c r="B50" s="34"/>
      <c r="C50" s="132"/>
      <c r="D50" s="132">
        <f>ABS('C2'!D50-'C2'!$C50)</f>
        <v>0</v>
      </c>
      <c r="E50" s="132">
        <f>ABS('C2'!E50-'C2'!$C50)</f>
        <v>0</v>
      </c>
      <c r="F50" s="132">
        <f>ABS('C2'!F50-'C2'!$C50)</f>
        <v>0</v>
      </c>
      <c r="G50" s="132">
        <f>ABS('C2'!G50-'C2'!$C50)</f>
        <v>0</v>
      </c>
      <c r="H50" s="132">
        <f>ABS('C2'!H50-'C2'!$C50)</f>
        <v>0</v>
      </c>
      <c r="I50" s="132">
        <f>ABS('C2'!I50-'C2'!$C50)</f>
        <v>0</v>
      </c>
      <c r="J50" s="132">
        <f>ABS('C2'!J50-'C2'!$C50)</f>
        <v>0.19496939602409319</v>
      </c>
      <c r="K50" s="132">
        <f>ABS('C2'!K50-'C2'!$C50)</f>
        <v>0.19496939602409319</v>
      </c>
      <c r="L50" s="132">
        <f>ABS('C2'!L50-'C2'!$C50)</f>
        <v>0.19496939602409319</v>
      </c>
      <c r="M50" s="132">
        <f>ABS('C2'!M50-'C2'!$C50)</f>
        <v>0.19496939602409319</v>
      </c>
      <c r="N50" s="75"/>
      <c r="O50" s="132"/>
      <c r="P50" s="75"/>
      <c r="Q50" s="132"/>
      <c r="R50" s="132"/>
      <c r="S50" s="132"/>
      <c r="T50" s="132"/>
      <c r="U50" s="132"/>
      <c r="V50" s="132">
        <f t="shared" si="0"/>
        <v>0.77987758409637276</v>
      </c>
      <c r="W50" s="132"/>
      <c r="X50" s="132"/>
      <c r="Y50" s="132"/>
      <c r="Z50" s="132"/>
      <c r="AA50" s="132"/>
      <c r="AB50" s="75"/>
      <c r="AC50" s="132"/>
      <c r="AD50" s="75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75"/>
      <c r="AQ50" s="132"/>
      <c r="AR50" s="75"/>
      <c r="AS50" s="132"/>
      <c r="AT50" s="132"/>
      <c r="AU50" s="132"/>
      <c r="AV50" s="132"/>
      <c r="AW50" s="132"/>
      <c r="AX50" s="132"/>
      <c r="AY50" s="132"/>
      <c r="AZ50" s="132"/>
      <c r="BA50" s="132"/>
      <c r="BB50" s="132"/>
      <c r="BC50" s="132"/>
      <c r="BD50" s="75"/>
      <c r="BE50" s="132"/>
      <c r="BF50" s="75"/>
      <c r="BG50" s="132"/>
      <c r="BH50" s="132"/>
      <c r="BI50" s="132"/>
      <c r="BJ50" s="132"/>
      <c r="BK50" s="132"/>
      <c r="BL50" s="132"/>
      <c r="BM50" s="132"/>
      <c r="BN50" s="132"/>
      <c r="BO50" s="132"/>
      <c r="BP50" s="132"/>
      <c r="BQ50" s="132"/>
      <c r="BR50" s="26"/>
      <c r="BT50" s="26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5"/>
      <c r="CF50" s="26"/>
      <c r="CH50" s="26"/>
    </row>
    <row r="51" spans="1:86" x14ac:dyDescent="0.25">
      <c r="A51" s="133" t="s">
        <v>5</v>
      </c>
      <c r="B51" s="34"/>
      <c r="C51" s="132"/>
      <c r="D51" s="132">
        <f>ABS('C2'!D51-'C2'!$C51)</f>
        <v>0</v>
      </c>
      <c r="E51" s="132">
        <f>ABS('C2'!E51-'C2'!$C51)</f>
        <v>0</v>
      </c>
      <c r="F51" s="132">
        <f>ABS('C2'!F51-'C2'!$C51)</f>
        <v>0</v>
      </c>
      <c r="G51" s="132">
        <f>ABS('C2'!G51-'C2'!$C51)</f>
        <v>0</v>
      </c>
      <c r="H51" s="132">
        <f>ABS('C2'!H51-'C2'!$C51)</f>
        <v>0</v>
      </c>
      <c r="I51" s="132">
        <f>ABS('C2'!I51-'C2'!$C51)</f>
        <v>0</v>
      </c>
      <c r="J51" s="132">
        <f>ABS('C2'!J51-'C2'!$C51)</f>
        <v>0</v>
      </c>
      <c r="K51" s="132">
        <f>ABS('C2'!K51-'C2'!$C51)</f>
        <v>0</v>
      </c>
      <c r="L51" s="132">
        <f>ABS('C2'!L51-'C2'!$C51)</f>
        <v>0</v>
      </c>
      <c r="M51" s="132">
        <f>ABS('C2'!M51-'C2'!$C51)</f>
        <v>0</v>
      </c>
      <c r="N51" s="75"/>
      <c r="O51" s="132"/>
      <c r="P51" s="75"/>
      <c r="Q51" s="132"/>
      <c r="R51" s="132"/>
      <c r="S51" s="132"/>
      <c r="T51" s="132"/>
      <c r="U51" s="132"/>
      <c r="V51" s="132">
        <f t="shared" si="0"/>
        <v>0</v>
      </c>
      <c r="W51" s="132"/>
      <c r="X51" s="132"/>
      <c r="Y51" s="132"/>
      <c r="Z51" s="132"/>
      <c r="AA51" s="132"/>
      <c r="AB51" s="75"/>
      <c r="AC51" s="132"/>
      <c r="AD51" s="75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75"/>
      <c r="AQ51" s="132"/>
      <c r="AR51" s="75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  <c r="BD51" s="75"/>
      <c r="BE51" s="132"/>
      <c r="BF51" s="75"/>
      <c r="BG51" s="132"/>
      <c r="BH51" s="132"/>
      <c r="BI51" s="132"/>
      <c r="BJ51" s="132"/>
      <c r="BK51" s="132"/>
      <c r="BL51" s="132"/>
      <c r="BM51" s="132"/>
      <c r="BN51" s="132"/>
      <c r="BO51" s="132"/>
      <c r="BP51" s="132"/>
      <c r="BQ51" s="132"/>
      <c r="BR51" s="26"/>
      <c r="BT51" s="26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5"/>
      <c r="CF51" s="26"/>
      <c r="CH51" s="26"/>
    </row>
    <row r="52" spans="1:86" x14ac:dyDescent="0.25">
      <c r="A52" s="133" t="s">
        <v>6</v>
      </c>
      <c r="B52" s="34"/>
      <c r="C52" s="132"/>
      <c r="D52" s="132">
        <f>ABS('C2'!D52-'C2'!$C52)</f>
        <v>0</v>
      </c>
      <c r="E52" s="132">
        <f>ABS('C2'!E52-'C2'!$C52)</f>
        <v>0</v>
      </c>
      <c r="F52" s="132">
        <f>ABS('C2'!F52-'C2'!$C52)</f>
        <v>0</v>
      </c>
      <c r="G52" s="132">
        <f>ABS('C2'!G52-'C2'!$C52)</f>
        <v>0</v>
      </c>
      <c r="H52" s="132">
        <f>ABS('C2'!H52-'C2'!$C52)</f>
        <v>0</v>
      </c>
      <c r="I52" s="132">
        <f>ABS('C2'!I52-'C2'!$C52)</f>
        <v>0</v>
      </c>
      <c r="J52" s="132">
        <f>ABS('C2'!J52-'C2'!$C52)</f>
        <v>0</v>
      </c>
      <c r="K52" s="132">
        <f>ABS('C2'!K52-'C2'!$C52)</f>
        <v>0</v>
      </c>
      <c r="L52" s="132">
        <f>ABS('C2'!L52-'C2'!$C52)</f>
        <v>0</v>
      </c>
      <c r="M52" s="132">
        <f>ABS('C2'!M52-'C2'!$C52)</f>
        <v>0</v>
      </c>
      <c r="N52" s="75"/>
      <c r="O52" s="132"/>
      <c r="P52" s="75"/>
      <c r="Q52" s="132"/>
      <c r="R52" s="132"/>
      <c r="S52" s="132"/>
      <c r="T52" s="132"/>
      <c r="U52" s="132"/>
      <c r="V52" s="132">
        <f t="shared" si="0"/>
        <v>0</v>
      </c>
      <c r="W52" s="132"/>
      <c r="X52" s="132"/>
      <c r="Y52" s="132"/>
      <c r="Z52" s="132"/>
      <c r="AA52" s="132"/>
      <c r="AB52" s="75"/>
      <c r="AC52" s="132"/>
      <c r="AD52" s="75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75"/>
      <c r="AQ52" s="132"/>
      <c r="AR52" s="75"/>
      <c r="AS52" s="132"/>
      <c r="AT52" s="132"/>
      <c r="AU52" s="132"/>
      <c r="AV52" s="132"/>
      <c r="AW52" s="132"/>
      <c r="AX52" s="132"/>
      <c r="AY52" s="132"/>
      <c r="AZ52" s="132"/>
      <c r="BA52" s="132"/>
      <c r="BB52" s="132"/>
      <c r="BC52" s="132"/>
      <c r="BD52" s="75"/>
      <c r="BE52" s="132"/>
      <c r="BF52" s="75"/>
      <c r="BG52" s="132"/>
      <c r="BH52" s="132"/>
      <c r="BI52" s="132"/>
      <c r="BJ52" s="132"/>
      <c r="BK52" s="132"/>
      <c r="BL52" s="132"/>
      <c r="BM52" s="132"/>
      <c r="BN52" s="132"/>
      <c r="BO52" s="132"/>
      <c r="BP52" s="132"/>
      <c r="BQ52" s="132"/>
      <c r="BR52" s="26"/>
      <c r="BT52" s="26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5"/>
      <c r="CF52" s="26"/>
      <c r="CH52" s="26"/>
    </row>
    <row r="53" spans="1:86" x14ac:dyDescent="0.25">
      <c r="A53" s="133" t="s">
        <v>7</v>
      </c>
      <c r="B53" s="34"/>
      <c r="C53" s="132"/>
      <c r="D53" s="132">
        <f>ABS('C2'!D53-'C2'!$C53)</f>
        <v>0</v>
      </c>
      <c r="E53" s="132">
        <f>ABS('C2'!E53-'C2'!$C53)</f>
        <v>0</v>
      </c>
      <c r="F53" s="132">
        <f>ABS('C2'!F53-'C2'!$C53)</f>
        <v>0</v>
      </c>
      <c r="G53" s="132">
        <f>ABS('C2'!G53-'C2'!$C53)</f>
        <v>0</v>
      </c>
      <c r="H53" s="132">
        <f>ABS('C2'!H53-'C2'!$C53)</f>
        <v>0</v>
      </c>
      <c r="I53" s="132">
        <f>ABS('C2'!I53-'C2'!$C53)</f>
        <v>0</v>
      </c>
      <c r="J53" s="132">
        <f>ABS('C2'!J53-'C2'!$C53)</f>
        <v>0</v>
      </c>
      <c r="K53" s="132">
        <f>ABS('C2'!K53-'C2'!$C53)</f>
        <v>0</v>
      </c>
      <c r="L53" s="132">
        <f>ABS('C2'!L53-'C2'!$C53)</f>
        <v>0</v>
      </c>
      <c r="M53" s="132">
        <f>ABS('C2'!M53-'C2'!$C53)</f>
        <v>0</v>
      </c>
      <c r="N53" s="75"/>
      <c r="O53" s="132"/>
      <c r="P53" s="75"/>
      <c r="Q53" s="132"/>
      <c r="R53" s="132"/>
      <c r="S53" s="132"/>
      <c r="T53" s="132"/>
      <c r="U53" s="132"/>
      <c r="V53" s="132">
        <f t="shared" si="0"/>
        <v>0</v>
      </c>
      <c r="W53" s="132"/>
      <c r="X53" s="132"/>
      <c r="Y53" s="132"/>
      <c r="Z53" s="132"/>
      <c r="AA53" s="132"/>
      <c r="AB53" s="75"/>
      <c r="AC53" s="132"/>
      <c r="AD53" s="75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75"/>
      <c r="AQ53" s="132"/>
      <c r="AR53" s="75"/>
      <c r="AS53" s="132"/>
      <c r="AT53" s="132"/>
      <c r="AU53" s="132"/>
      <c r="AV53" s="132"/>
      <c r="AW53" s="132"/>
      <c r="AX53" s="132"/>
      <c r="AY53" s="132"/>
      <c r="AZ53" s="132"/>
      <c r="BA53" s="132"/>
      <c r="BB53" s="132"/>
      <c r="BC53" s="132"/>
      <c r="BD53" s="75"/>
      <c r="BE53" s="132"/>
      <c r="BF53" s="75"/>
      <c r="BG53" s="132"/>
      <c r="BH53" s="132"/>
      <c r="BI53" s="132"/>
      <c r="BJ53" s="132"/>
      <c r="BK53" s="132"/>
      <c r="BL53" s="132"/>
      <c r="BM53" s="132"/>
      <c r="BN53" s="132"/>
      <c r="BO53" s="132"/>
      <c r="BP53" s="132"/>
      <c r="BQ53" s="132"/>
      <c r="BR53" s="26"/>
      <c r="BT53" s="26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5"/>
      <c r="CF53" s="26"/>
      <c r="CH53" s="26"/>
    </row>
    <row r="54" spans="1:86" x14ac:dyDescent="0.25">
      <c r="A54" s="133" t="s">
        <v>8</v>
      </c>
      <c r="B54" s="134"/>
      <c r="C54" s="132"/>
      <c r="D54" s="132">
        <f>ABS('C2'!D54-'C2'!$C54)</f>
        <v>0.18950339931392091</v>
      </c>
      <c r="E54" s="132">
        <f>ABS('C2'!E54-'C2'!$C54)</f>
        <v>0.18950339931392091</v>
      </c>
      <c r="F54" s="132">
        <f>ABS('C2'!F54-'C2'!$C54)</f>
        <v>0.32731532366767091</v>
      </c>
      <c r="G54" s="132">
        <f>ABS('C2'!G54-'C2'!$C54)</f>
        <v>0.32731532366767091</v>
      </c>
      <c r="H54" s="132">
        <f>ABS('C2'!H54-'C2'!$C54)</f>
        <v>0.32731532366767091</v>
      </c>
      <c r="I54" s="132">
        <f>ABS('C2'!I54-'C2'!$C54)</f>
        <v>0.32731532366767091</v>
      </c>
      <c r="J54" s="132">
        <f>ABS('C2'!J54-'C2'!$C54)</f>
        <v>0.32731532366767091</v>
      </c>
      <c r="K54" s="132">
        <f>ABS('C2'!K54-'C2'!$C54)</f>
        <v>0.32731532366767091</v>
      </c>
      <c r="L54" s="132">
        <f>ABS('C2'!L54-'C2'!$C54)</f>
        <v>0.32731532366767091</v>
      </c>
      <c r="M54" s="132">
        <f>ABS('C2'!M54-'C2'!$C54)</f>
        <v>0.32731532366767091</v>
      </c>
      <c r="N54" s="75"/>
      <c r="O54" s="132"/>
      <c r="P54" s="75"/>
      <c r="Q54" s="132"/>
      <c r="R54" s="132"/>
      <c r="S54" s="132"/>
      <c r="T54" s="132"/>
      <c r="U54" s="132"/>
      <c r="V54" s="132">
        <f t="shared" si="0"/>
        <v>2.9975293879692089</v>
      </c>
      <c r="W54" s="132"/>
      <c r="X54" s="132"/>
      <c r="Y54" s="132"/>
      <c r="Z54" s="132"/>
      <c r="AA54" s="132"/>
      <c r="AB54" s="75"/>
      <c r="AC54" s="132"/>
      <c r="AD54" s="75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75"/>
      <c r="AQ54" s="132"/>
      <c r="AR54" s="75"/>
      <c r="AS54" s="132"/>
      <c r="AT54" s="132"/>
      <c r="AU54" s="132"/>
      <c r="AV54" s="132"/>
      <c r="AW54" s="132"/>
      <c r="AX54" s="132"/>
      <c r="AY54" s="132"/>
      <c r="AZ54" s="132"/>
      <c r="BA54" s="132"/>
      <c r="BB54" s="132"/>
      <c r="BC54" s="132"/>
      <c r="BD54" s="75"/>
      <c r="BE54" s="132"/>
      <c r="BF54" s="75"/>
      <c r="BG54" s="132"/>
      <c r="BH54" s="132"/>
      <c r="BI54" s="132"/>
      <c r="BJ54" s="132"/>
      <c r="BK54" s="132"/>
      <c r="BL54" s="132"/>
      <c r="BM54" s="132"/>
      <c r="BN54" s="132"/>
      <c r="BO54" s="132"/>
      <c r="BP54" s="132"/>
      <c r="BQ54" s="132"/>
      <c r="BR54" s="26"/>
      <c r="BT54" s="26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5"/>
      <c r="CF54" s="26"/>
      <c r="CH54" s="26"/>
    </row>
    <row r="55" spans="1:86" x14ac:dyDescent="0.25">
      <c r="A55" s="133" t="s">
        <v>9</v>
      </c>
      <c r="B55" s="34"/>
      <c r="C55" s="132"/>
      <c r="D55" s="132">
        <f>ABS('C2'!D55-'C2'!$C55)</f>
        <v>0</v>
      </c>
      <c r="E55" s="132">
        <f>ABS('C2'!E55-'C2'!$C55)</f>
        <v>0</v>
      </c>
      <c r="F55" s="132">
        <f>ABS('C2'!F55-'C2'!$C55)</f>
        <v>0</v>
      </c>
      <c r="G55" s="132">
        <f>ABS('C2'!G55-'C2'!$C55)</f>
        <v>0</v>
      </c>
      <c r="H55" s="132">
        <f>ABS('C2'!H55-'C2'!$C55)</f>
        <v>0</v>
      </c>
      <c r="I55" s="132">
        <f>ABS('C2'!I55-'C2'!$C55)</f>
        <v>0</v>
      </c>
      <c r="J55" s="132">
        <f>ABS('C2'!J55-'C2'!$C55)</f>
        <v>0</v>
      </c>
      <c r="K55" s="132">
        <f>ABS('C2'!K55-'C2'!$C55)</f>
        <v>0</v>
      </c>
      <c r="L55" s="132">
        <f>ABS('C2'!L55-'C2'!$C55)</f>
        <v>0</v>
      </c>
      <c r="M55" s="132">
        <f>ABS('C2'!M55-'C2'!$C55)</f>
        <v>0</v>
      </c>
      <c r="N55" s="75"/>
      <c r="O55" s="132"/>
      <c r="P55" s="75"/>
      <c r="Q55" s="132"/>
      <c r="R55" s="132"/>
      <c r="S55" s="132"/>
      <c r="T55" s="132"/>
      <c r="U55" s="132"/>
      <c r="V55" s="132">
        <f t="shared" si="0"/>
        <v>0</v>
      </c>
      <c r="W55" s="132"/>
      <c r="X55" s="132"/>
      <c r="Y55" s="132"/>
      <c r="Z55" s="132"/>
      <c r="AA55" s="132"/>
      <c r="AB55" s="75"/>
      <c r="AC55" s="132"/>
      <c r="AD55" s="75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75"/>
      <c r="AQ55" s="132"/>
      <c r="AR55" s="75"/>
      <c r="AS55" s="132"/>
      <c r="AT55" s="132"/>
      <c r="AU55" s="132"/>
      <c r="AV55" s="132"/>
      <c r="AW55" s="132"/>
      <c r="AX55" s="132"/>
      <c r="AY55" s="132"/>
      <c r="AZ55" s="132"/>
      <c r="BA55" s="132"/>
      <c r="BB55" s="132"/>
      <c r="BC55" s="132"/>
      <c r="BD55" s="75"/>
      <c r="BE55" s="132"/>
      <c r="BF55" s="75"/>
      <c r="BG55" s="132"/>
      <c r="BH55" s="132"/>
      <c r="BI55" s="132"/>
      <c r="BJ55" s="132"/>
      <c r="BK55" s="132"/>
      <c r="BL55" s="132"/>
      <c r="BM55" s="132"/>
      <c r="BN55" s="132"/>
      <c r="BO55" s="132"/>
      <c r="BP55" s="132"/>
      <c r="BQ55" s="132"/>
      <c r="BR55" s="26"/>
      <c r="BT55" s="26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5"/>
      <c r="CF55" s="26"/>
      <c r="CH55" s="26"/>
    </row>
    <row r="56" spans="1:86" x14ac:dyDescent="0.25">
      <c r="A56" s="133" t="s">
        <v>10</v>
      </c>
      <c r="B56" s="134"/>
      <c r="C56" s="132"/>
      <c r="D56" s="132">
        <f>ABS('C2'!D56-'C2'!$C56)</f>
        <v>0</v>
      </c>
      <c r="E56" s="132">
        <f>ABS('C2'!E56-'C2'!$C56)</f>
        <v>0</v>
      </c>
      <c r="F56" s="132">
        <f>ABS('C2'!F56-'C2'!$C56)</f>
        <v>0</v>
      </c>
      <c r="G56" s="132">
        <f>ABS('C2'!G56-'C2'!$C56)</f>
        <v>0</v>
      </c>
      <c r="H56" s="132">
        <f>ABS('C2'!H56-'C2'!$C56)</f>
        <v>0</v>
      </c>
      <c r="I56" s="132">
        <f>ABS('C2'!I56-'C2'!$C56)</f>
        <v>0</v>
      </c>
      <c r="J56" s="132">
        <f>ABS('C2'!J56-'C2'!$C56)</f>
        <v>0</v>
      </c>
      <c r="K56" s="132">
        <f>ABS('C2'!K56-'C2'!$C56)</f>
        <v>0</v>
      </c>
      <c r="L56" s="132">
        <f>ABS('C2'!L56-'C2'!$C56)</f>
        <v>0</v>
      </c>
      <c r="M56" s="132">
        <f>ABS('C2'!M56-'C2'!$C56)</f>
        <v>0</v>
      </c>
      <c r="N56" s="75"/>
      <c r="O56" s="132"/>
      <c r="P56" s="75"/>
      <c r="Q56" s="132"/>
      <c r="R56" s="132"/>
      <c r="S56" s="132"/>
      <c r="T56" s="132"/>
      <c r="U56" s="132"/>
      <c r="V56" s="132">
        <f t="shared" si="0"/>
        <v>0</v>
      </c>
      <c r="W56" s="132"/>
      <c r="X56" s="132"/>
      <c r="Y56" s="132"/>
      <c r="Z56" s="132"/>
      <c r="AA56" s="132"/>
      <c r="AB56" s="75"/>
      <c r="AC56" s="132"/>
      <c r="AD56" s="75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75"/>
      <c r="AQ56" s="132"/>
      <c r="AR56" s="75"/>
      <c r="AS56" s="132"/>
      <c r="AT56" s="132"/>
      <c r="AU56" s="132"/>
      <c r="AV56" s="132"/>
      <c r="AW56" s="132"/>
      <c r="AX56" s="132"/>
      <c r="AY56" s="132"/>
      <c r="AZ56" s="132"/>
      <c r="BA56" s="132"/>
      <c r="BB56" s="132"/>
      <c r="BC56" s="132"/>
      <c r="BD56" s="75"/>
      <c r="BE56" s="132"/>
      <c r="BF56" s="75"/>
      <c r="BG56" s="132"/>
      <c r="BH56" s="132"/>
      <c r="BI56" s="132"/>
      <c r="BJ56" s="132"/>
      <c r="BK56" s="132"/>
      <c r="BL56" s="132"/>
      <c r="BM56" s="132"/>
      <c r="BN56" s="132"/>
      <c r="BO56" s="132"/>
      <c r="BP56" s="132"/>
      <c r="BQ56" s="132"/>
      <c r="BR56" s="26"/>
      <c r="BT56" s="26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5"/>
      <c r="CF56" s="26"/>
      <c r="CH56" s="26"/>
    </row>
    <row r="57" spans="1:86" x14ac:dyDescent="0.25">
      <c r="A57" s="133" t="s">
        <v>11</v>
      </c>
      <c r="B57" s="134"/>
      <c r="C57" s="132"/>
      <c r="D57" s="132">
        <f>ABS('C2'!D57-'C2'!$C57)</f>
        <v>0</v>
      </c>
      <c r="E57" s="132">
        <f>ABS('C2'!E57-'C2'!$C57)</f>
        <v>0</v>
      </c>
      <c r="F57" s="132">
        <f>ABS('C2'!F57-'C2'!$C57)</f>
        <v>0</v>
      </c>
      <c r="G57" s="132">
        <f>ABS('C2'!G57-'C2'!$C57)</f>
        <v>0</v>
      </c>
      <c r="H57" s="132">
        <f>ABS('C2'!H57-'C2'!$C57)</f>
        <v>0</v>
      </c>
      <c r="I57" s="132">
        <f>ABS('C2'!I57-'C2'!$C57)</f>
        <v>0</v>
      </c>
      <c r="J57" s="132">
        <f>ABS('C2'!J57-'C2'!$C57)</f>
        <v>0</v>
      </c>
      <c r="K57" s="132">
        <f>ABS('C2'!K57-'C2'!$C57)</f>
        <v>0.12050117255902063</v>
      </c>
      <c r="L57" s="132">
        <f>ABS('C2'!L57-'C2'!$C57)</f>
        <v>0.12050117255902063</v>
      </c>
      <c r="M57" s="132">
        <f>ABS('C2'!M57-'C2'!$C57)</f>
        <v>0.12050117255902063</v>
      </c>
      <c r="N57" s="75"/>
      <c r="O57" s="132"/>
      <c r="P57" s="75"/>
      <c r="Q57" s="132"/>
      <c r="R57" s="132"/>
      <c r="S57" s="132"/>
      <c r="T57" s="132"/>
      <c r="U57" s="132"/>
      <c r="V57" s="132">
        <f t="shared" si="0"/>
        <v>0.3615035176770619</v>
      </c>
      <c r="W57" s="132"/>
      <c r="X57" s="132"/>
      <c r="Y57" s="132"/>
      <c r="Z57" s="132"/>
      <c r="AA57" s="132"/>
      <c r="AB57" s="75"/>
      <c r="AC57" s="132"/>
      <c r="AD57" s="75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75"/>
      <c r="AQ57" s="132"/>
      <c r="AR57" s="75"/>
      <c r="AS57" s="132"/>
      <c r="AT57" s="132"/>
      <c r="AU57" s="132"/>
      <c r="AV57" s="132"/>
      <c r="AW57" s="132"/>
      <c r="AX57" s="132"/>
      <c r="AY57" s="132"/>
      <c r="AZ57" s="132"/>
      <c r="BA57" s="132"/>
      <c r="BB57" s="132"/>
      <c r="BC57" s="132"/>
      <c r="BD57" s="75"/>
      <c r="BE57" s="132"/>
      <c r="BF57" s="75"/>
      <c r="BG57" s="132"/>
      <c r="BH57" s="132"/>
      <c r="BI57" s="132"/>
      <c r="BJ57" s="132"/>
      <c r="BK57" s="132"/>
      <c r="BL57" s="132"/>
      <c r="BM57" s="132"/>
      <c r="BN57" s="132"/>
      <c r="BO57" s="132"/>
      <c r="BP57" s="132"/>
      <c r="BQ57" s="132"/>
      <c r="BR57" s="26"/>
      <c r="BT57" s="26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5"/>
      <c r="CF57" s="26"/>
      <c r="CH57" s="26"/>
    </row>
    <row r="58" spans="1:86" x14ac:dyDescent="0.25">
      <c r="A58" s="133" t="s">
        <v>12</v>
      </c>
      <c r="B58" s="34"/>
      <c r="C58" s="132"/>
      <c r="D58" s="132">
        <f>ABS('C2'!D58-'C2'!$C58)</f>
        <v>0</v>
      </c>
      <c r="E58" s="132">
        <f>ABS('C2'!E58-'C2'!$C58)</f>
        <v>0.11833498890598171</v>
      </c>
      <c r="F58" s="132">
        <f>ABS('C2'!F58-'C2'!$C58)</f>
        <v>0.19529252451368828</v>
      </c>
      <c r="G58" s="132">
        <f>ABS('C2'!G58-'C2'!$C58)</f>
        <v>0.2553425746775172</v>
      </c>
      <c r="H58" s="132">
        <f>ABS('C2'!H58-'C2'!$C58)</f>
        <v>0.29439530047275175</v>
      </c>
      <c r="I58" s="132">
        <f>ABS('C2'!I58-'C2'!$C58)</f>
        <v>0.31979270460275577</v>
      </c>
      <c r="J58" s="132">
        <f>ABS('C2'!J58-'C2'!$C58)</f>
        <v>0.31979270460275577</v>
      </c>
      <c r="K58" s="132">
        <f>ABS('C2'!K58-'C2'!$C58)</f>
        <v>0.34690592037266743</v>
      </c>
      <c r="L58" s="132">
        <f>ABS('C2'!L58-'C2'!$C58)</f>
        <v>0.36453862805568582</v>
      </c>
      <c r="M58" s="132">
        <f>ABS('C2'!M58-'C2'!$C58)</f>
        <v>0.3760058174467652</v>
      </c>
      <c r="N58" s="75"/>
      <c r="O58" s="132"/>
      <c r="P58" s="75"/>
      <c r="Q58" s="132"/>
      <c r="R58" s="132"/>
      <c r="S58" s="132"/>
      <c r="T58" s="132"/>
      <c r="U58" s="132"/>
      <c r="V58" s="132">
        <f t="shared" si="0"/>
        <v>2.5904011636505686</v>
      </c>
      <c r="W58" s="132"/>
      <c r="X58" s="132"/>
      <c r="Y58" s="132"/>
      <c r="Z58" s="132"/>
      <c r="AA58" s="132"/>
      <c r="AB58" s="75"/>
      <c r="AC58" s="132"/>
      <c r="AD58" s="75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132"/>
      <c r="AP58" s="75"/>
      <c r="AQ58" s="132"/>
      <c r="AR58" s="75"/>
      <c r="AS58" s="132"/>
      <c r="AT58" s="132"/>
      <c r="AU58" s="132"/>
      <c r="AV58" s="132"/>
      <c r="AW58" s="132"/>
      <c r="AX58" s="132"/>
      <c r="AY58" s="132"/>
      <c r="AZ58" s="132"/>
      <c r="BA58" s="132"/>
      <c r="BB58" s="132"/>
      <c r="BC58" s="132"/>
      <c r="BD58" s="75"/>
      <c r="BE58" s="132"/>
      <c r="BF58" s="75"/>
      <c r="BG58" s="132"/>
      <c r="BH58" s="132"/>
      <c r="BI58" s="132"/>
      <c r="BJ58" s="132"/>
      <c r="BK58" s="132"/>
      <c r="BL58" s="132"/>
      <c r="BM58" s="132"/>
      <c r="BN58" s="132"/>
      <c r="BO58" s="132"/>
      <c r="BP58" s="132"/>
      <c r="BQ58" s="132"/>
      <c r="BR58" s="26"/>
      <c r="BT58" s="26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5"/>
      <c r="CF58" s="26"/>
      <c r="CH58" s="26"/>
    </row>
    <row r="59" spans="1:86" x14ac:dyDescent="0.25">
      <c r="A59" s="133" t="s">
        <v>13</v>
      </c>
      <c r="B59" s="34"/>
      <c r="C59" s="132"/>
      <c r="D59" s="132">
        <f>ABS('C2'!D59-'C2'!$C59)</f>
        <v>0</v>
      </c>
      <c r="E59" s="132">
        <f>ABS('C2'!E59-'C2'!$C59)</f>
        <v>0</v>
      </c>
      <c r="F59" s="132">
        <f>ABS('C2'!F59-'C2'!$C59)</f>
        <v>0</v>
      </c>
      <c r="G59" s="132">
        <f>ABS('C2'!G59-'C2'!$C59)</f>
        <v>0</v>
      </c>
      <c r="H59" s="132">
        <f>ABS('C2'!H59-'C2'!$C59)</f>
        <v>0</v>
      </c>
      <c r="I59" s="132">
        <f>ABS('C2'!I59-'C2'!$C59)</f>
        <v>0</v>
      </c>
      <c r="J59" s="132">
        <f>ABS('C2'!J59-'C2'!$C59)</f>
        <v>0</v>
      </c>
      <c r="K59" s="132">
        <f>ABS('C2'!K59-'C2'!$C59)</f>
        <v>0</v>
      </c>
      <c r="L59" s="132">
        <f>ABS('C2'!L59-'C2'!$C59)</f>
        <v>0</v>
      </c>
      <c r="M59" s="132">
        <f>ABS('C2'!M59-'C2'!$C59)</f>
        <v>0</v>
      </c>
      <c r="N59" s="75"/>
      <c r="O59" s="132"/>
      <c r="P59" s="75"/>
      <c r="Q59" s="132"/>
      <c r="R59" s="132"/>
      <c r="S59" s="132"/>
      <c r="T59" s="132"/>
      <c r="U59" s="132"/>
      <c r="V59" s="132">
        <f t="shared" si="0"/>
        <v>0</v>
      </c>
      <c r="W59" s="132"/>
      <c r="X59" s="132"/>
      <c r="Y59" s="132"/>
      <c r="Z59" s="132"/>
      <c r="AA59" s="132"/>
      <c r="AB59" s="75"/>
      <c r="AC59" s="132"/>
      <c r="AD59" s="75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75"/>
      <c r="AQ59" s="132"/>
      <c r="AR59" s="75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/>
      <c r="BC59" s="132"/>
      <c r="BD59" s="75"/>
      <c r="BE59" s="132"/>
      <c r="BF59" s="75"/>
      <c r="BG59" s="132"/>
      <c r="BH59" s="132"/>
      <c r="BI59" s="132"/>
      <c r="BJ59" s="132"/>
      <c r="BK59" s="132"/>
      <c r="BL59" s="132"/>
      <c r="BM59" s="132"/>
      <c r="BN59" s="132"/>
      <c r="BO59" s="132"/>
      <c r="BP59" s="132"/>
      <c r="BQ59" s="132"/>
      <c r="BR59" s="26"/>
      <c r="BT59" s="26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5"/>
      <c r="CF59" s="26"/>
      <c r="CH59" s="26"/>
    </row>
    <row r="60" spans="1:86" x14ac:dyDescent="0.25">
      <c r="A60" s="133" t="s">
        <v>14</v>
      </c>
      <c r="B60" s="34"/>
      <c r="C60" s="132"/>
      <c r="D60" s="132">
        <f>ABS('C2'!D60-'C2'!$C60)</f>
        <v>0</v>
      </c>
      <c r="E60" s="132">
        <f>ABS('C2'!E60-'C2'!$C60)</f>
        <v>0</v>
      </c>
      <c r="F60" s="132">
        <f>ABS('C2'!F60-'C2'!$C60)</f>
        <v>7.2014105395517336E-2</v>
      </c>
      <c r="G60" s="132">
        <f>ABS('C2'!G60-'C2'!$C60)</f>
        <v>7.2014105395517336E-2</v>
      </c>
      <c r="H60" s="132">
        <f>ABS('C2'!H60-'C2'!$C60)</f>
        <v>7.2014105395517336E-2</v>
      </c>
      <c r="I60" s="132">
        <f>ABS('C2'!I60-'C2'!$C60)</f>
        <v>7.2014105395517336E-2</v>
      </c>
      <c r="J60" s="132">
        <f>ABS('C2'!J60-'C2'!$C60)</f>
        <v>0.14830933347052955</v>
      </c>
      <c r="K60" s="132">
        <f>ABS('C2'!K60-'C2'!$C60)</f>
        <v>0.14830933347052955</v>
      </c>
      <c r="L60" s="132">
        <f>ABS('C2'!L60-'C2'!$C60)</f>
        <v>0.14830933347052955</v>
      </c>
      <c r="M60" s="132">
        <f>ABS('C2'!M60-'C2'!$C60)</f>
        <v>0.14830933347052955</v>
      </c>
      <c r="N60" s="75"/>
      <c r="O60" s="132"/>
      <c r="P60" s="75"/>
      <c r="Q60" s="132"/>
      <c r="R60" s="132"/>
      <c r="S60" s="132"/>
      <c r="T60" s="132"/>
      <c r="U60" s="132"/>
      <c r="V60" s="132">
        <f t="shared" si="0"/>
        <v>0.88129375546418753</v>
      </c>
      <c r="W60" s="132"/>
      <c r="X60" s="132"/>
      <c r="Y60" s="132"/>
      <c r="Z60" s="132"/>
      <c r="AA60" s="132"/>
      <c r="AB60" s="75"/>
      <c r="AC60" s="132"/>
      <c r="AD60" s="75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75"/>
      <c r="AQ60" s="132"/>
      <c r="AR60" s="75"/>
      <c r="AS60" s="132"/>
      <c r="AT60" s="132"/>
      <c r="AU60" s="132"/>
      <c r="AV60" s="132"/>
      <c r="AW60" s="132"/>
      <c r="AX60" s="132"/>
      <c r="AY60" s="132"/>
      <c r="AZ60" s="132"/>
      <c r="BA60" s="132"/>
      <c r="BB60" s="132"/>
      <c r="BC60" s="132"/>
      <c r="BD60" s="75"/>
      <c r="BE60" s="132"/>
      <c r="BF60" s="75"/>
      <c r="BG60" s="132"/>
      <c r="BH60" s="132"/>
      <c r="BI60" s="132"/>
      <c r="BJ60" s="132"/>
      <c r="BK60" s="132"/>
      <c r="BL60" s="132"/>
      <c r="BM60" s="132"/>
      <c r="BN60" s="132"/>
      <c r="BO60" s="132"/>
      <c r="BP60" s="132"/>
      <c r="BQ60" s="132"/>
      <c r="BR60" s="26"/>
      <c r="BT60" s="26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5"/>
      <c r="CF60" s="26"/>
      <c r="CH60" s="26"/>
    </row>
    <row r="61" spans="1:86" x14ac:dyDescent="0.25">
      <c r="A61" s="133" t="s">
        <v>15</v>
      </c>
      <c r="B61" s="34"/>
      <c r="C61" s="132"/>
      <c r="D61" s="132">
        <f>ABS('C2'!D61-'C2'!$C61)</f>
        <v>0</v>
      </c>
      <c r="E61" s="132">
        <f>ABS('C2'!E61-'C2'!$C61)</f>
        <v>0</v>
      </c>
      <c r="F61" s="132">
        <f>ABS('C2'!F61-'C2'!$C61)</f>
        <v>0</v>
      </c>
      <c r="G61" s="132">
        <f>ABS('C2'!G61-'C2'!$C61)</f>
        <v>0.17750199716871012</v>
      </c>
      <c r="H61" s="132">
        <f>ABS('C2'!H61-'C2'!$C61)</f>
        <v>0.17750199716871012</v>
      </c>
      <c r="I61" s="132">
        <f>ABS('C2'!I61-'C2'!$C61)</f>
        <v>0.17750199716871012</v>
      </c>
      <c r="J61" s="132">
        <f>ABS('C2'!J61-'C2'!$C61)</f>
        <v>0.17750199716871012</v>
      </c>
      <c r="K61" s="132">
        <f>ABS('C2'!K61-'C2'!$C61)</f>
        <v>0.17750199716871012</v>
      </c>
      <c r="L61" s="132">
        <f>ABS('C2'!L61-'C2'!$C61)</f>
        <v>0.17750199716871012</v>
      </c>
      <c r="M61" s="132">
        <f>ABS('C2'!M61-'C2'!$C61)</f>
        <v>0.17750199716871012</v>
      </c>
      <c r="N61" s="75"/>
      <c r="O61" s="132"/>
      <c r="P61" s="75"/>
      <c r="Q61" s="132"/>
      <c r="R61" s="132"/>
      <c r="S61" s="132"/>
      <c r="T61" s="132"/>
      <c r="U61" s="132"/>
      <c r="V61" s="132">
        <f t="shared" si="0"/>
        <v>1.242513980180971</v>
      </c>
      <c r="W61" s="132"/>
      <c r="X61" s="132"/>
      <c r="Y61" s="132"/>
      <c r="Z61" s="132"/>
      <c r="AA61" s="132"/>
      <c r="AB61" s="75"/>
      <c r="AC61" s="132"/>
      <c r="AD61" s="75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75"/>
      <c r="AQ61" s="132"/>
      <c r="AR61" s="75"/>
      <c r="AS61" s="132"/>
      <c r="AT61" s="132"/>
      <c r="AU61" s="132"/>
      <c r="AV61" s="132"/>
      <c r="AW61" s="132"/>
      <c r="AX61" s="132"/>
      <c r="AY61" s="132"/>
      <c r="AZ61" s="132"/>
      <c r="BA61" s="132"/>
      <c r="BB61" s="132"/>
      <c r="BC61" s="132"/>
      <c r="BD61" s="75"/>
      <c r="BE61" s="132"/>
      <c r="BF61" s="75"/>
      <c r="BG61" s="132"/>
      <c r="BH61" s="132"/>
      <c r="BI61" s="132"/>
      <c r="BJ61" s="132"/>
      <c r="BK61" s="132"/>
      <c r="BL61" s="132"/>
      <c r="BM61" s="132"/>
      <c r="BN61" s="132"/>
      <c r="BO61" s="132"/>
      <c r="BP61" s="132"/>
      <c r="BQ61" s="132"/>
      <c r="BR61" s="26"/>
      <c r="BT61" s="26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5"/>
      <c r="CF61" s="26"/>
      <c r="CH61" s="26"/>
    </row>
    <row r="62" spans="1:86" x14ac:dyDescent="0.25">
      <c r="A62" s="133" t="s">
        <v>16</v>
      </c>
      <c r="B62" s="134"/>
      <c r="C62" s="132"/>
      <c r="D62" s="132">
        <f>ABS('C2'!D62-'C2'!$C62)</f>
        <v>0.12700339931392091</v>
      </c>
      <c r="E62" s="132">
        <f>ABS('C2'!E62-'C2'!$C62)</f>
        <v>0.12700339931392091</v>
      </c>
      <c r="F62" s="132">
        <f>ABS('C2'!F62-'C2'!$C62)</f>
        <v>0.23356532366767091</v>
      </c>
      <c r="G62" s="132">
        <f>ABS('C2'!G62-'C2'!$C62)</f>
        <v>0.23356532366767091</v>
      </c>
      <c r="H62" s="132">
        <f>ABS('C2'!H62-'C2'!$C62)</f>
        <v>0.31978073100747528</v>
      </c>
      <c r="I62" s="132">
        <f>ABS('C2'!I62-'C2'!$C62)</f>
        <v>0.31978073100747528</v>
      </c>
      <c r="J62" s="132">
        <f>ABS('C2'!J62-'C2'!$C62)</f>
        <v>0.31978073100747528</v>
      </c>
      <c r="K62" s="132">
        <f>ABS('C2'!K62-'C2'!$C62)</f>
        <v>0.31978073100747528</v>
      </c>
      <c r="L62" s="132">
        <f>ABS('C2'!L62-'C2'!$C62)</f>
        <v>0.31978073100747528</v>
      </c>
      <c r="M62" s="132">
        <f>ABS('C2'!M62-'C2'!$C62)</f>
        <v>0.31978073100747528</v>
      </c>
      <c r="N62" s="75"/>
      <c r="O62" s="132"/>
      <c r="P62" s="75"/>
      <c r="Q62" s="132"/>
      <c r="R62" s="132"/>
      <c r="S62" s="132"/>
      <c r="T62" s="132"/>
      <c r="U62" s="132"/>
      <c r="V62" s="132">
        <f t="shared" si="0"/>
        <v>2.6398218320080349</v>
      </c>
      <c r="W62" s="132"/>
      <c r="X62" s="132"/>
      <c r="Y62" s="132"/>
      <c r="Z62" s="132"/>
      <c r="AA62" s="132"/>
      <c r="AB62" s="75"/>
      <c r="AC62" s="132"/>
      <c r="AD62" s="75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2"/>
      <c r="AP62" s="75"/>
      <c r="AQ62" s="132"/>
      <c r="AR62" s="75"/>
      <c r="AS62" s="132"/>
      <c r="AT62" s="132"/>
      <c r="AU62" s="132"/>
      <c r="AV62" s="132"/>
      <c r="AW62" s="132"/>
      <c r="AX62" s="132"/>
      <c r="AY62" s="132"/>
      <c r="AZ62" s="132"/>
      <c r="BA62" s="132"/>
      <c r="BB62" s="132"/>
      <c r="BC62" s="132"/>
      <c r="BD62" s="75"/>
      <c r="BE62" s="132"/>
      <c r="BF62" s="75"/>
      <c r="BG62" s="132"/>
      <c r="BH62" s="132"/>
      <c r="BI62" s="132"/>
      <c r="BJ62" s="132"/>
      <c r="BK62" s="132"/>
      <c r="BL62" s="132"/>
      <c r="BM62" s="132"/>
      <c r="BN62" s="132"/>
      <c r="BO62" s="132"/>
      <c r="BP62" s="132"/>
      <c r="BQ62" s="132"/>
      <c r="BR62" s="26"/>
      <c r="BT62" s="26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5"/>
      <c r="CF62" s="26"/>
      <c r="CH62" s="26"/>
    </row>
    <row r="63" spans="1:86" x14ac:dyDescent="0.25">
      <c r="A63" s="133" t="s">
        <v>17</v>
      </c>
      <c r="B63" s="34"/>
      <c r="C63" s="132"/>
      <c r="D63" s="132">
        <f>ABS('C2'!D63-'C2'!$C63)</f>
        <v>0</v>
      </c>
      <c r="E63" s="132">
        <f>ABS('C2'!E63-'C2'!$C63)</f>
        <v>0</v>
      </c>
      <c r="F63" s="132">
        <f>ABS('C2'!F63-'C2'!$C63)</f>
        <v>0</v>
      </c>
      <c r="G63" s="132">
        <f>ABS('C2'!G63-'C2'!$C63)</f>
        <v>0</v>
      </c>
      <c r="H63" s="132">
        <f>ABS('C2'!H63-'C2'!$C63)</f>
        <v>0</v>
      </c>
      <c r="I63" s="132">
        <f>ABS('C2'!I63-'C2'!$C63)</f>
        <v>0</v>
      </c>
      <c r="J63" s="132">
        <f>ABS('C2'!J63-'C2'!$C63)</f>
        <v>0</v>
      </c>
      <c r="K63" s="132">
        <f>ABS('C2'!K63-'C2'!$C63)</f>
        <v>0</v>
      </c>
      <c r="L63" s="132">
        <f>ABS('C2'!L63-'C2'!$C63)</f>
        <v>0</v>
      </c>
      <c r="M63" s="132">
        <f>ABS('C2'!M63-'C2'!$C63)</f>
        <v>0</v>
      </c>
      <c r="N63" s="75"/>
      <c r="O63" s="132"/>
      <c r="P63" s="75"/>
      <c r="Q63" s="132"/>
      <c r="R63" s="132"/>
      <c r="S63" s="132"/>
      <c r="T63" s="132"/>
      <c r="U63" s="132"/>
      <c r="V63" s="132">
        <f t="shared" si="0"/>
        <v>0</v>
      </c>
      <c r="W63" s="132"/>
      <c r="X63" s="132"/>
      <c r="Y63" s="132"/>
      <c r="Z63" s="132"/>
      <c r="AA63" s="132"/>
      <c r="AB63" s="75"/>
      <c r="AC63" s="132"/>
      <c r="AD63" s="75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75"/>
      <c r="AQ63" s="132"/>
      <c r="AR63" s="75"/>
      <c r="AS63" s="132"/>
      <c r="AT63" s="132"/>
      <c r="AU63" s="132"/>
      <c r="AV63" s="132"/>
      <c r="AW63" s="132"/>
      <c r="AX63" s="132"/>
      <c r="AY63" s="132"/>
      <c r="AZ63" s="132"/>
      <c r="BA63" s="132"/>
      <c r="BB63" s="132"/>
      <c r="BC63" s="132"/>
      <c r="BD63" s="75"/>
      <c r="BE63" s="132"/>
      <c r="BF63" s="75"/>
      <c r="BG63" s="132"/>
      <c r="BH63" s="132"/>
      <c r="BI63" s="132"/>
      <c r="BJ63" s="132"/>
      <c r="BK63" s="132"/>
      <c r="BL63" s="132"/>
      <c r="BM63" s="132"/>
      <c r="BN63" s="132"/>
      <c r="BO63" s="132"/>
      <c r="BP63" s="132"/>
      <c r="BQ63" s="132"/>
      <c r="BR63" s="26"/>
      <c r="BT63" s="26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5"/>
      <c r="CF63" s="26"/>
      <c r="CH63" s="26"/>
    </row>
    <row r="64" spans="1:86" x14ac:dyDescent="0.25">
      <c r="A64" s="133" t="s">
        <v>18</v>
      </c>
      <c r="B64" s="34"/>
      <c r="C64" s="132"/>
      <c r="D64" s="132">
        <f>ABS('C2'!D64-'C2'!$C64)</f>
        <v>0</v>
      </c>
      <c r="E64" s="132">
        <f>ABS('C2'!E64-'C2'!$C64)</f>
        <v>0</v>
      </c>
      <c r="F64" s="132">
        <f>ABS('C2'!F64-'C2'!$C64)</f>
        <v>0</v>
      </c>
      <c r="G64" s="132">
        <f>ABS('C2'!G64-'C2'!$C64)</f>
        <v>0.18220225622198372</v>
      </c>
      <c r="H64" s="132">
        <f>ABS('C2'!H64-'C2'!$C64)</f>
        <v>0.18220225622198372</v>
      </c>
      <c r="I64" s="132">
        <f>ABS('C2'!I64-'C2'!$C64)</f>
        <v>0.18220225622198372</v>
      </c>
      <c r="J64" s="132">
        <f>ABS('C2'!J64-'C2'!$C64)</f>
        <v>0.18220225622198372</v>
      </c>
      <c r="K64" s="132">
        <f>ABS('C2'!K64-'C2'!$C64)</f>
        <v>0.18220225622198372</v>
      </c>
      <c r="L64" s="132">
        <f>ABS('C2'!L64-'C2'!$C64)</f>
        <v>0.18220225622198372</v>
      </c>
      <c r="M64" s="132">
        <f>ABS('C2'!M64-'C2'!$C64)</f>
        <v>0.18220225622198372</v>
      </c>
      <c r="N64" s="75"/>
      <c r="O64" s="132"/>
      <c r="P64" s="75"/>
      <c r="Q64" s="132"/>
      <c r="R64" s="132"/>
      <c r="S64" s="132"/>
      <c r="T64" s="132"/>
      <c r="U64" s="132"/>
      <c r="V64" s="132">
        <f t="shared" si="0"/>
        <v>1.2754157935538859</v>
      </c>
      <c r="W64" s="132"/>
      <c r="X64" s="132"/>
      <c r="Y64" s="132"/>
      <c r="Z64" s="132"/>
      <c r="AA64" s="132"/>
      <c r="AB64" s="75"/>
      <c r="AC64" s="132"/>
      <c r="AD64" s="75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2"/>
      <c r="AP64" s="75"/>
      <c r="AQ64" s="132"/>
      <c r="AR64" s="75"/>
      <c r="AS64" s="132"/>
      <c r="AT64" s="132"/>
      <c r="AU64" s="132"/>
      <c r="AV64" s="132"/>
      <c r="AW64" s="132"/>
      <c r="AX64" s="132"/>
      <c r="AY64" s="132"/>
      <c r="AZ64" s="132"/>
      <c r="BA64" s="132"/>
      <c r="BB64" s="132"/>
      <c r="BC64" s="132"/>
      <c r="BD64" s="75"/>
      <c r="BE64" s="132"/>
      <c r="BF64" s="75"/>
      <c r="BG64" s="132"/>
      <c r="BH64" s="132"/>
      <c r="BI64" s="132"/>
      <c r="BJ64" s="132"/>
      <c r="BK64" s="132"/>
      <c r="BL64" s="132"/>
      <c r="BM64" s="132"/>
      <c r="BN64" s="132"/>
      <c r="BO64" s="132"/>
      <c r="BP64" s="132"/>
      <c r="BQ64" s="132"/>
      <c r="BR64" s="26"/>
      <c r="BT64" s="26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5"/>
      <c r="CF64" s="26"/>
      <c r="CH64" s="26"/>
    </row>
    <row r="65" spans="1:86" x14ac:dyDescent="0.25">
      <c r="A65" s="133" t="s">
        <v>19</v>
      </c>
      <c r="B65" s="34"/>
      <c r="C65" s="132"/>
      <c r="D65" s="132">
        <f>ABS('C2'!D65-'C2'!$C65)</f>
        <v>0</v>
      </c>
      <c r="E65" s="132">
        <f>ABS('C2'!E65-'C2'!$C65)</f>
        <v>0</v>
      </c>
      <c r="F65" s="132">
        <f>ABS('C2'!F65-'C2'!$C65)</f>
        <v>0</v>
      </c>
      <c r="G65" s="132">
        <f>ABS('C2'!G65-'C2'!$C65)</f>
        <v>0</v>
      </c>
      <c r="H65" s="132">
        <f>ABS('C2'!H65-'C2'!$C65)</f>
        <v>0</v>
      </c>
      <c r="I65" s="132">
        <f>ABS('C2'!I65-'C2'!$C65)</f>
        <v>0</v>
      </c>
      <c r="J65" s="132">
        <f>ABS('C2'!J65-'C2'!$C65)</f>
        <v>0</v>
      </c>
      <c r="K65" s="132">
        <f>ABS('C2'!K65-'C2'!$C65)</f>
        <v>0</v>
      </c>
      <c r="L65" s="132">
        <f>ABS('C2'!L65-'C2'!$C65)</f>
        <v>0</v>
      </c>
      <c r="M65" s="132">
        <f>ABS('C2'!M65-'C2'!$C65)</f>
        <v>0</v>
      </c>
      <c r="N65" s="75"/>
      <c r="O65" s="132"/>
      <c r="P65" s="75"/>
      <c r="Q65" s="132"/>
      <c r="R65" s="132"/>
      <c r="S65" s="132"/>
      <c r="T65" s="132"/>
      <c r="U65" s="132"/>
      <c r="V65" s="132">
        <f t="shared" si="0"/>
        <v>0</v>
      </c>
      <c r="W65" s="132"/>
      <c r="X65" s="132"/>
      <c r="Y65" s="132"/>
      <c r="Z65" s="132"/>
      <c r="AA65" s="132"/>
      <c r="AB65" s="75"/>
      <c r="AC65" s="132"/>
      <c r="AD65" s="75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2"/>
      <c r="AP65" s="75"/>
      <c r="AQ65" s="132"/>
      <c r="AR65" s="75"/>
      <c r="AS65" s="132"/>
      <c r="AT65" s="132"/>
      <c r="AU65" s="132"/>
      <c r="AV65" s="132"/>
      <c r="AW65" s="132"/>
      <c r="AX65" s="132"/>
      <c r="AY65" s="132"/>
      <c r="AZ65" s="132"/>
      <c r="BA65" s="132"/>
      <c r="BB65" s="132"/>
      <c r="BC65" s="132"/>
      <c r="BD65" s="75"/>
      <c r="BE65" s="132"/>
      <c r="BF65" s="75"/>
      <c r="BG65" s="132"/>
      <c r="BH65" s="132"/>
      <c r="BI65" s="132"/>
      <c r="BJ65" s="132"/>
      <c r="BK65" s="132"/>
      <c r="BL65" s="132"/>
      <c r="BM65" s="132"/>
      <c r="BN65" s="132"/>
      <c r="BO65" s="132"/>
      <c r="BP65" s="132"/>
      <c r="BQ65" s="132"/>
      <c r="BR65" s="26"/>
      <c r="BT65" s="26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5"/>
      <c r="CF65" s="26"/>
      <c r="CH65" s="26"/>
    </row>
    <row r="66" spans="1:86" x14ac:dyDescent="0.25">
      <c r="A66" s="133" t="s">
        <v>20</v>
      </c>
      <c r="B66" s="34"/>
      <c r="C66" s="132"/>
      <c r="D66" s="132">
        <f>ABS('C2'!D66-'C2'!$C66)</f>
        <v>0</v>
      </c>
      <c r="E66" s="132">
        <f>ABS('C2'!E66-'C2'!$C66)</f>
        <v>0</v>
      </c>
      <c r="F66" s="132">
        <f>ABS('C2'!F66-'C2'!$C66)</f>
        <v>0</v>
      </c>
      <c r="G66" s="132">
        <f>ABS('C2'!G66-'C2'!$C66)</f>
        <v>0</v>
      </c>
      <c r="H66" s="132">
        <f>ABS('C2'!H66-'C2'!$C66)</f>
        <v>0</v>
      </c>
      <c r="I66" s="132">
        <f>ABS('C2'!I66-'C2'!$C66)</f>
        <v>0</v>
      </c>
      <c r="J66" s="132">
        <f>ABS('C2'!J66-'C2'!$C66)</f>
        <v>0</v>
      </c>
      <c r="K66" s="132">
        <f>ABS('C2'!K66-'C2'!$C66)</f>
        <v>0</v>
      </c>
      <c r="L66" s="132">
        <f>ABS('C2'!L66-'C2'!$C66)</f>
        <v>0</v>
      </c>
      <c r="M66" s="132">
        <f>ABS('C2'!M66-'C2'!$C66)</f>
        <v>0</v>
      </c>
      <c r="N66" s="75"/>
      <c r="O66" s="132"/>
      <c r="P66" s="75"/>
      <c r="Q66" s="132"/>
      <c r="R66" s="132"/>
      <c r="S66" s="132"/>
      <c r="T66" s="132"/>
      <c r="U66" s="132"/>
      <c r="V66" s="132">
        <f t="shared" si="0"/>
        <v>0</v>
      </c>
      <c r="W66" s="132"/>
      <c r="X66" s="132"/>
      <c r="Y66" s="132"/>
      <c r="Z66" s="132"/>
      <c r="AA66" s="132"/>
      <c r="AB66" s="75"/>
      <c r="AC66" s="132"/>
      <c r="AD66" s="75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75"/>
      <c r="AQ66" s="132"/>
      <c r="AR66" s="75"/>
      <c r="AS66" s="132"/>
      <c r="AT66" s="132"/>
      <c r="AU66" s="132"/>
      <c r="AV66" s="132"/>
      <c r="AW66" s="132"/>
      <c r="AX66" s="132"/>
      <c r="AY66" s="132"/>
      <c r="AZ66" s="132"/>
      <c r="BA66" s="132"/>
      <c r="BB66" s="132"/>
      <c r="BC66" s="132"/>
      <c r="BD66" s="75"/>
      <c r="BE66" s="132"/>
      <c r="BF66" s="75"/>
      <c r="BG66" s="132"/>
      <c r="BH66" s="132"/>
      <c r="BI66" s="132"/>
      <c r="BJ66" s="132"/>
      <c r="BK66" s="132"/>
      <c r="BL66" s="132"/>
      <c r="BM66" s="132"/>
      <c r="BN66" s="132"/>
      <c r="BO66" s="132"/>
      <c r="BP66" s="132"/>
      <c r="BQ66" s="132"/>
      <c r="BR66" s="26"/>
      <c r="BT66" s="26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5"/>
      <c r="CF66" s="26"/>
      <c r="CH66" s="26"/>
    </row>
    <row r="67" spans="1:86" x14ac:dyDescent="0.25">
      <c r="A67" s="133" t="s">
        <v>21</v>
      </c>
      <c r="B67" s="34"/>
      <c r="C67" s="132"/>
      <c r="D67" s="132">
        <f>ABS('C2'!D67-'C2'!$C67)</f>
        <v>0</v>
      </c>
      <c r="E67" s="132">
        <f>ABS('C2'!E67-'C2'!$C67)</f>
        <v>5.5511832614981702E-2</v>
      </c>
      <c r="F67" s="132">
        <f>ABS('C2'!F67-'C2'!$C67)</f>
        <v>5.5511832614981702E-2</v>
      </c>
      <c r="G67" s="132">
        <f>ABS('C2'!G67-'C2'!$C67)</f>
        <v>5.5511832614981702E-2</v>
      </c>
      <c r="H67" s="132">
        <f>ABS('C2'!H67-'C2'!$C67)</f>
        <v>5.5511832614981702E-2</v>
      </c>
      <c r="I67" s="132">
        <f>ABS('C2'!I67-'C2'!$C67)</f>
        <v>8.8452200153116958E-2</v>
      </c>
      <c r="J67" s="132">
        <f>ABS('C2'!J67-'C2'!$C67)</f>
        <v>8.8452200153116958E-2</v>
      </c>
      <c r="K67" s="132">
        <f>ABS('C2'!K67-'C2'!$C67)</f>
        <v>0.10799880422712103</v>
      </c>
      <c r="L67" s="132">
        <f>ABS('C2'!L67-'C2'!$C67)</f>
        <v>0.10799880422712103</v>
      </c>
      <c r="M67" s="132">
        <f>ABS('C2'!M67-'C2'!$C67)</f>
        <v>0.10799880422712103</v>
      </c>
      <c r="N67" s="75"/>
      <c r="O67" s="132"/>
      <c r="P67" s="75"/>
      <c r="Q67" s="132"/>
      <c r="R67" s="132"/>
      <c r="S67" s="132"/>
      <c r="T67" s="132"/>
      <c r="U67" s="132"/>
      <c r="V67" s="132">
        <f t="shared" si="0"/>
        <v>0.72294814344752378</v>
      </c>
      <c r="W67" s="132"/>
      <c r="X67" s="132"/>
      <c r="Y67" s="132"/>
      <c r="Z67" s="132"/>
      <c r="AA67" s="132"/>
      <c r="AB67" s="75"/>
      <c r="AC67" s="132"/>
      <c r="AD67" s="75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2"/>
      <c r="AP67" s="75"/>
      <c r="AQ67" s="132"/>
      <c r="AR67" s="75"/>
      <c r="AS67" s="132"/>
      <c r="AT67" s="132"/>
      <c r="AU67" s="132"/>
      <c r="AV67" s="132"/>
      <c r="AW67" s="132"/>
      <c r="AX67" s="132"/>
      <c r="AY67" s="132"/>
      <c r="AZ67" s="132"/>
      <c r="BA67" s="132"/>
      <c r="BB67" s="132"/>
      <c r="BC67" s="132"/>
      <c r="BD67" s="75"/>
      <c r="BE67" s="132"/>
      <c r="BF67" s="75"/>
      <c r="BG67" s="132"/>
      <c r="BH67" s="132"/>
      <c r="BI67" s="132"/>
      <c r="BJ67" s="132"/>
      <c r="BK67" s="132"/>
      <c r="BL67" s="132"/>
      <c r="BM67" s="132"/>
      <c r="BN67" s="132"/>
      <c r="BO67" s="132"/>
      <c r="BP67" s="132"/>
      <c r="BQ67" s="132"/>
      <c r="BR67" s="26"/>
      <c r="BT67" s="26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5"/>
      <c r="CF67" s="26"/>
      <c r="CH67" s="26"/>
    </row>
    <row r="68" spans="1:86" x14ac:dyDescent="0.25">
      <c r="A68" s="133" t="s">
        <v>22</v>
      </c>
      <c r="B68" s="34"/>
      <c r="C68" s="132"/>
      <c r="D68" s="132">
        <f>ABS('C2'!D68-'C2'!$C68)</f>
        <v>0</v>
      </c>
      <c r="E68" s="132">
        <f>ABS('C2'!E68-'C2'!$C68)</f>
        <v>0</v>
      </c>
      <c r="F68" s="132">
        <f>ABS('C2'!F68-'C2'!$C68)</f>
        <v>0</v>
      </c>
      <c r="G68" s="132">
        <f>ABS('C2'!G68-'C2'!$C68)</f>
        <v>0</v>
      </c>
      <c r="H68" s="132">
        <f>ABS('C2'!H68-'C2'!$C68)</f>
        <v>0</v>
      </c>
      <c r="I68" s="132">
        <f>ABS('C2'!I68-'C2'!$C68)</f>
        <v>0</v>
      </c>
      <c r="J68" s="132">
        <f>ABS('C2'!J68-'C2'!$C68)</f>
        <v>0</v>
      </c>
      <c r="K68" s="132">
        <f>ABS('C2'!K68-'C2'!$C68)</f>
        <v>0</v>
      </c>
      <c r="L68" s="132">
        <f>ABS('C2'!L68-'C2'!$C68)</f>
        <v>0</v>
      </c>
      <c r="M68" s="132">
        <f>ABS('C2'!M68-'C2'!$C68)</f>
        <v>0</v>
      </c>
      <c r="N68" s="75"/>
      <c r="O68" s="132"/>
      <c r="P68" s="75"/>
      <c r="Q68" s="132"/>
      <c r="R68" s="132"/>
      <c r="S68" s="132"/>
      <c r="T68" s="132"/>
      <c r="U68" s="132"/>
      <c r="V68" s="132">
        <f t="shared" ref="V68:V114" si="1">SUM(D68:U68)</f>
        <v>0</v>
      </c>
      <c r="W68" s="132"/>
      <c r="X68" s="132"/>
      <c r="Y68" s="132"/>
      <c r="Z68" s="132"/>
      <c r="AA68" s="132"/>
      <c r="AB68" s="75"/>
      <c r="AC68" s="132"/>
      <c r="AD68" s="75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  <c r="AO68" s="132"/>
      <c r="AP68" s="75"/>
      <c r="AQ68" s="132"/>
      <c r="AR68" s="75"/>
      <c r="AS68" s="132"/>
      <c r="AT68" s="132"/>
      <c r="AU68" s="132"/>
      <c r="AV68" s="132"/>
      <c r="AW68" s="132"/>
      <c r="AX68" s="132"/>
      <c r="AY68" s="132"/>
      <c r="AZ68" s="132"/>
      <c r="BA68" s="132"/>
      <c r="BB68" s="132"/>
      <c r="BC68" s="132"/>
      <c r="BD68" s="75"/>
      <c r="BE68" s="132"/>
      <c r="BF68" s="75"/>
      <c r="BG68" s="132"/>
      <c r="BH68" s="132"/>
      <c r="BI68" s="132"/>
      <c r="BJ68" s="132"/>
      <c r="BK68" s="132"/>
      <c r="BL68" s="132"/>
      <c r="BM68" s="132"/>
      <c r="BN68" s="132"/>
      <c r="BO68" s="132"/>
      <c r="BP68" s="132"/>
      <c r="BQ68" s="132"/>
      <c r="BR68" s="26"/>
      <c r="BT68" s="26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5"/>
      <c r="CF68" s="26"/>
      <c r="CH68" s="26"/>
    </row>
    <row r="69" spans="1:86" s="64" customFormat="1" ht="16.2" customHeight="1" x14ac:dyDescent="0.25">
      <c r="A69" s="132"/>
      <c r="B69" s="34"/>
      <c r="C69" s="132"/>
      <c r="D69" s="132">
        <f>ABS('C2'!D69-'C2'!$C69)</f>
        <v>0</v>
      </c>
      <c r="E69" s="132">
        <f>ABS('C2'!E69-'C2'!$C69)</f>
        <v>0</v>
      </c>
      <c r="F69" s="132">
        <f>ABS('C2'!F69-'C2'!$C69)</f>
        <v>0</v>
      </c>
      <c r="G69" s="132">
        <f>ABS('C2'!G69-'C2'!$C69)</f>
        <v>0</v>
      </c>
      <c r="H69" s="132">
        <f>ABS('C2'!H69-'C2'!$C69)</f>
        <v>0</v>
      </c>
      <c r="I69" s="132">
        <f>ABS('C2'!I69-'C2'!$C69)</f>
        <v>0</v>
      </c>
      <c r="J69" s="132">
        <f>ABS('C2'!J69-'C2'!$C69)</f>
        <v>0</v>
      </c>
      <c r="K69" s="132">
        <f>ABS('C2'!K69-'C2'!$C69)</f>
        <v>0</v>
      </c>
      <c r="L69" s="132">
        <f>ABS('C2'!L69-'C2'!$C69)</f>
        <v>0</v>
      </c>
      <c r="M69" s="132">
        <f>ABS('C2'!M69-'C2'!$C69)</f>
        <v>0</v>
      </c>
      <c r="N69" s="75"/>
      <c r="O69" s="132"/>
      <c r="P69" s="75"/>
      <c r="Q69" s="132"/>
      <c r="R69" s="132"/>
      <c r="S69" s="132"/>
      <c r="T69" s="132"/>
      <c r="U69" s="132"/>
      <c r="V69" s="132">
        <f t="shared" si="1"/>
        <v>0</v>
      </c>
      <c r="W69" s="132"/>
      <c r="X69" s="132"/>
      <c r="Y69" s="132"/>
      <c r="Z69" s="132"/>
      <c r="AA69" s="132"/>
      <c r="AB69" s="75"/>
      <c r="AC69" s="132"/>
      <c r="AD69" s="75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75"/>
      <c r="AQ69" s="132"/>
      <c r="AR69" s="75"/>
      <c r="AS69" s="132"/>
      <c r="AT69" s="132"/>
      <c r="AU69" s="132"/>
      <c r="AV69" s="132"/>
      <c r="AW69" s="132"/>
      <c r="AX69" s="132"/>
      <c r="AY69" s="132"/>
      <c r="AZ69" s="132"/>
      <c r="BA69" s="132"/>
      <c r="BB69" s="132"/>
      <c r="BC69" s="132"/>
      <c r="BD69" s="75"/>
      <c r="BE69" s="132"/>
      <c r="BF69" s="75"/>
      <c r="BG69" s="132"/>
      <c r="BH69" s="132"/>
      <c r="BI69" s="132"/>
      <c r="BJ69" s="132"/>
      <c r="BK69" s="132"/>
      <c r="BL69" s="132"/>
      <c r="BM69" s="132"/>
      <c r="BN69" s="132"/>
      <c r="BO69" s="132"/>
      <c r="BP69" s="132"/>
      <c r="BQ69" s="132"/>
      <c r="BR69" s="34"/>
      <c r="BT69" s="34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34"/>
      <c r="CH69" s="34"/>
    </row>
    <row r="70" spans="1:86" s="64" customFormat="1" ht="16.2" customHeight="1" x14ac:dyDescent="0.25">
      <c r="A70" s="133" t="s">
        <v>170</v>
      </c>
      <c r="B70" s="34"/>
      <c r="C70" s="76"/>
      <c r="D70" s="132" t="e">
        <f>ABS('C2'!D70-'C2'!$C70)</f>
        <v>#VALUE!</v>
      </c>
      <c r="E70" s="132" t="e">
        <f>ABS('C2'!E70-'C2'!$C70)</f>
        <v>#VALUE!</v>
      </c>
      <c r="F70" s="132" t="e">
        <f>ABS('C2'!F70-'C2'!$C70)</f>
        <v>#VALUE!</v>
      </c>
      <c r="G70" s="132" t="e">
        <f>ABS('C2'!G70-'C2'!$C70)</f>
        <v>#VALUE!</v>
      </c>
      <c r="H70" s="132" t="e">
        <f>ABS('C2'!H70-'C2'!$C70)</f>
        <v>#VALUE!</v>
      </c>
      <c r="I70" s="132" t="e">
        <f>ABS('C2'!I70-'C2'!$C70)</f>
        <v>#VALUE!</v>
      </c>
      <c r="J70" s="132" t="e">
        <f>ABS('C2'!J70-'C2'!$C70)</f>
        <v>#VALUE!</v>
      </c>
      <c r="K70" s="132" t="e">
        <f>ABS('C2'!K70-'C2'!$C70)</f>
        <v>#VALUE!</v>
      </c>
      <c r="L70" s="132" t="e">
        <f>ABS('C2'!L70-'C2'!$C70)</f>
        <v>#VALUE!</v>
      </c>
      <c r="M70" s="132" t="e">
        <f>ABS('C2'!M70-'C2'!$C70)</f>
        <v>#VALUE!</v>
      </c>
      <c r="N70" s="132"/>
      <c r="O70" s="132"/>
      <c r="P70" s="132"/>
      <c r="Q70" s="76"/>
      <c r="R70" s="76"/>
      <c r="S70" s="76"/>
      <c r="T70" s="76"/>
      <c r="U70" s="76"/>
      <c r="V70" s="132" t="e">
        <f t="shared" si="1"/>
        <v>#VALUE!</v>
      </c>
      <c r="W70" s="76"/>
      <c r="X70" s="76"/>
      <c r="Y70" s="76"/>
      <c r="Z70" s="76"/>
      <c r="AA70" s="132"/>
      <c r="AB70" s="132"/>
      <c r="AC70" s="132"/>
      <c r="AD70" s="132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32"/>
      <c r="AP70" s="132"/>
      <c r="AQ70" s="132"/>
      <c r="AR70" s="132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32"/>
      <c r="BD70" s="132"/>
      <c r="BE70" s="132"/>
      <c r="BF70" s="132"/>
      <c r="BG70" s="141"/>
      <c r="BH70" s="141"/>
      <c r="BI70" s="141"/>
      <c r="BJ70" s="141"/>
      <c r="BK70" s="141"/>
      <c r="BL70" s="141"/>
      <c r="BM70" s="141"/>
      <c r="BN70" s="141"/>
      <c r="BO70" s="141"/>
      <c r="BP70" s="141"/>
      <c r="BQ70" s="132"/>
      <c r="BR70" s="65"/>
      <c r="BS70" s="65"/>
      <c r="BT70" s="65"/>
      <c r="BU70" s="160"/>
      <c r="BV70" s="160"/>
      <c r="BW70" s="160"/>
      <c r="BX70" s="160"/>
      <c r="BY70" s="160"/>
      <c r="BZ70" s="160"/>
      <c r="CA70" s="160"/>
      <c r="CB70" s="160"/>
      <c r="CC70" s="160"/>
      <c r="CD70" s="160"/>
      <c r="CE70" s="5"/>
      <c r="CF70" s="65"/>
      <c r="CG70" s="65"/>
      <c r="CH70" s="65"/>
    </row>
    <row r="71" spans="1:86" s="64" customFormat="1" ht="16.2" customHeight="1" x14ac:dyDescent="0.25">
      <c r="A71" s="133" t="s">
        <v>1</v>
      </c>
      <c r="B71" s="34"/>
      <c r="C71" s="132"/>
      <c r="D71" s="132">
        <f>ABS('C2'!D71-'C2'!$C71)</f>
        <v>0</v>
      </c>
      <c r="E71" s="132">
        <f>ABS('C2'!E71-'C2'!$C71)</f>
        <v>0</v>
      </c>
      <c r="F71" s="132">
        <f>ABS('C2'!F71-'C2'!$C71)</f>
        <v>0</v>
      </c>
      <c r="G71" s="132">
        <f>ABS('C2'!G71-'C2'!$C71)</f>
        <v>0</v>
      </c>
      <c r="H71" s="132">
        <f>ABS('C2'!H71-'C2'!$C71)</f>
        <v>0</v>
      </c>
      <c r="I71" s="132">
        <f>ABS('C2'!I71-'C2'!$C71)</f>
        <v>0</v>
      </c>
      <c r="J71" s="132">
        <f>ABS('C2'!J71-'C2'!$C71)</f>
        <v>0</v>
      </c>
      <c r="K71" s="132">
        <f>ABS('C2'!K71-'C2'!$C71)</f>
        <v>0</v>
      </c>
      <c r="L71" s="132">
        <f>ABS('C2'!L71-'C2'!$C71)</f>
        <v>0</v>
      </c>
      <c r="M71" s="132">
        <f>ABS('C2'!M71-'C2'!$C71)</f>
        <v>0</v>
      </c>
      <c r="N71" s="75"/>
      <c r="O71" s="132"/>
      <c r="P71" s="75"/>
      <c r="Q71" s="132"/>
      <c r="R71" s="132"/>
      <c r="S71" s="132"/>
      <c r="T71" s="132"/>
      <c r="U71" s="132"/>
      <c r="V71" s="132">
        <f t="shared" si="1"/>
        <v>0</v>
      </c>
      <c r="W71" s="132"/>
      <c r="X71" s="132"/>
      <c r="Y71" s="132"/>
      <c r="Z71" s="132"/>
      <c r="AA71" s="132"/>
      <c r="AB71" s="75"/>
      <c r="AC71" s="132"/>
      <c r="AD71" s="75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75"/>
      <c r="AQ71" s="132"/>
      <c r="AR71" s="75"/>
      <c r="AS71" s="132"/>
      <c r="AT71" s="132"/>
      <c r="AU71" s="132"/>
      <c r="AV71" s="132"/>
      <c r="AW71" s="132"/>
      <c r="AX71" s="132"/>
      <c r="AY71" s="132"/>
      <c r="AZ71" s="132"/>
      <c r="BA71" s="132"/>
      <c r="BB71" s="132"/>
      <c r="BC71" s="132"/>
      <c r="BD71" s="75"/>
      <c r="BE71" s="132"/>
      <c r="BF71" s="75"/>
      <c r="BG71" s="132"/>
      <c r="BH71" s="132"/>
      <c r="BI71" s="132"/>
      <c r="BJ71" s="132"/>
      <c r="BK71" s="132"/>
      <c r="BL71" s="132"/>
      <c r="BM71" s="132"/>
      <c r="BN71" s="132"/>
      <c r="BO71" s="132"/>
      <c r="BP71" s="132"/>
      <c r="BQ71" s="132"/>
      <c r="BR71" s="26"/>
      <c r="BS71" s="65"/>
      <c r="BT71" s="26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5"/>
      <c r="CF71" s="26"/>
      <c r="CG71" s="65"/>
      <c r="CH71" s="26"/>
    </row>
    <row r="72" spans="1:86" s="64" customFormat="1" ht="16.2" customHeight="1" x14ac:dyDescent="0.25">
      <c r="A72" s="133" t="s">
        <v>3</v>
      </c>
      <c r="B72" s="34"/>
      <c r="C72" s="132"/>
      <c r="D72" s="132">
        <f>ABS('C2'!D72-'C2'!$C72)</f>
        <v>0</v>
      </c>
      <c r="E72" s="132">
        <f>ABS('C2'!E72-'C2'!$C72)</f>
        <v>0</v>
      </c>
      <c r="F72" s="132">
        <f>ABS('C2'!F72-'C2'!$C72)</f>
        <v>0</v>
      </c>
      <c r="G72" s="132">
        <f>ABS('C2'!G72-'C2'!$C72)</f>
        <v>0</v>
      </c>
      <c r="H72" s="132">
        <f>ABS('C2'!H72-'C2'!$C72)</f>
        <v>0</v>
      </c>
      <c r="I72" s="132">
        <f>ABS('C2'!I72-'C2'!$C72)</f>
        <v>0.11029064840623715</v>
      </c>
      <c r="J72" s="132">
        <f>ABS('C2'!J72-'C2'!$C72)</f>
        <v>0.11029064840623715</v>
      </c>
      <c r="K72" s="132">
        <f>ABS('C2'!K72-'C2'!$C72)</f>
        <v>0.11029064840623715</v>
      </c>
      <c r="L72" s="132">
        <f>ABS('C2'!L72-'C2'!$C72)</f>
        <v>0.11029064840623715</v>
      </c>
      <c r="M72" s="132">
        <f>ABS('C2'!M72-'C2'!$C72)</f>
        <v>0.11029064840623715</v>
      </c>
      <c r="N72" s="75"/>
      <c r="O72" s="132"/>
      <c r="P72" s="75"/>
      <c r="Q72" s="132"/>
      <c r="R72" s="132"/>
      <c r="S72" s="132"/>
      <c r="T72" s="132"/>
      <c r="U72" s="132"/>
      <c r="V72" s="132">
        <f t="shared" si="1"/>
        <v>0.55145324203118573</v>
      </c>
      <c r="W72" s="132"/>
      <c r="X72" s="132"/>
      <c r="Y72" s="132"/>
      <c r="Z72" s="132"/>
      <c r="AA72" s="132"/>
      <c r="AB72" s="75"/>
      <c r="AC72" s="132"/>
      <c r="AD72" s="75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75"/>
      <c r="AQ72" s="132"/>
      <c r="AR72" s="75"/>
      <c r="AS72" s="132"/>
      <c r="AT72" s="132"/>
      <c r="AU72" s="132"/>
      <c r="AV72" s="132"/>
      <c r="AW72" s="132"/>
      <c r="AX72" s="132"/>
      <c r="AY72" s="132"/>
      <c r="AZ72" s="132"/>
      <c r="BA72" s="132"/>
      <c r="BB72" s="132"/>
      <c r="BC72" s="132"/>
      <c r="BD72" s="75"/>
      <c r="BE72" s="132"/>
      <c r="BF72" s="75"/>
      <c r="BG72" s="132"/>
      <c r="BH72" s="132"/>
      <c r="BI72" s="132"/>
      <c r="BJ72" s="132"/>
      <c r="BK72" s="132"/>
      <c r="BL72" s="132"/>
      <c r="BM72" s="132"/>
      <c r="BN72" s="132"/>
      <c r="BO72" s="132"/>
      <c r="BP72" s="132"/>
      <c r="BQ72" s="132"/>
      <c r="BR72" s="26"/>
      <c r="BS72" s="65"/>
      <c r="BT72" s="26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5"/>
      <c r="CF72" s="26"/>
      <c r="CG72" s="65"/>
      <c r="CH72" s="26"/>
    </row>
    <row r="73" spans="1:86" s="64" customFormat="1" ht="16.2" customHeight="1" x14ac:dyDescent="0.25">
      <c r="A73" s="133" t="s">
        <v>4</v>
      </c>
      <c r="B73" s="34"/>
      <c r="C73" s="132"/>
      <c r="D73" s="132">
        <f>ABS('C2'!D73-'C2'!$C73)</f>
        <v>0</v>
      </c>
      <c r="E73" s="132">
        <f>ABS('C2'!E73-'C2'!$C73)</f>
        <v>0</v>
      </c>
      <c r="F73" s="132">
        <f>ABS('C2'!F73-'C2'!$C73)</f>
        <v>0</v>
      </c>
      <c r="G73" s="132">
        <f>ABS('C2'!G73-'C2'!$C73)</f>
        <v>0</v>
      </c>
      <c r="H73" s="132">
        <f>ABS('C2'!H73-'C2'!$C73)</f>
        <v>0</v>
      </c>
      <c r="I73" s="132">
        <f>ABS('C2'!I73-'C2'!$C73)</f>
        <v>0</v>
      </c>
      <c r="J73" s="132">
        <f>ABS('C2'!J73-'C2'!$C73)</f>
        <v>0</v>
      </c>
      <c r="K73" s="132">
        <f>ABS('C2'!K73-'C2'!$C73)</f>
        <v>0</v>
      </c>
      <c r="L73" s="132">
        <f>ABS('C2'!L73-'C2'!$C73)</f>
        <v>0</v>
      </c>
      <c r="M73" s="132">
        <f>ABS('C2'!M73-'C2'!$C73)</f>
        <v>0</v>
      </c>
      <c r="N73" s="75"/>
      <c r="O73" s="132"/>
      <c r="P73" s="75"/>
      <c r="Q73" s="132"/>
      <c r="R73" s="132"/>
      <c r="S73" s="132"/>
      <c r="T73" s="132"/>
      <c r="U73" s="132"/>
      <c r="V73" s="132">
        <f t="shared" si="1"/>
        <v>0</v>
      </c>
      <c r="W73" s="132"/>
      <c r="X73" s="132"/>
      <c r="Y73" s="132"/>
      <c r="Z73" s="132"/>
      <c r="AA73" s="132"/>
      <c r="AB73" s="75"/>
      <c r="AC73" s="132"/>
      <c r="AD73" s="75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75"/>
      <c r="AQ73" s="132"/>
      <c r="AR73" s="75"/>
      <c r="AS73" s="132"/>
      <c r="AT73" s="132"/>
      <c r="AU73" s="132"/>
      <c r="AV73" s="132"/>
      <c r="AW73" s="132"/>
      <c r="AX73" s="132"/>
      <c r="AY73" s="132"/>
      <c r="AZ73" s="132"/>
      <c r="BA73" s="132"/>
      <c r="BB73" s="132"/>
      <c r="BC73" s="132"/>
      <c r="BD73" s="75"/>
      <c r="BE73" s="132"/>
      <c r="BF73" s="75"/>
      <c r="BG73" s="132"/>
      <c r="BH73" s="132"/>
      <c r="BI73" s="132"/>
      <c r="BJ73" s="132"/>
      <c r="BK73" s="132"/>
      <c r="BL73" s="132"/>
      <c r="BM73" s="132"/>
      <c r="BN73" s="132"/>
      <c r="BO73" s="132"/>
      <c r="BP73" s="132"/>
      <c r="BQ73" s="132"/>
      <c r="BR73" s="26"/>
      <c r="BS73" s="65"/>
      <c r="BT73" s="26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5"/>
      <c r="CF73" s="26"/>
      <c r="CG73" s="65"/>
      <c r="CH73" s="26"/>
    </row>
    <row r="74" spans="1:86" s="64" customFormat="1" ht="16.2" customHeight="1" x14ac:dyDescent="0.25">
      <c r="A74" s="133" t="s">
        <v>5</v>
      </c>
      <c r="B74" s="34"/>
      <c r="C74" s="132"/>
      <c r="D74" s="132">
        <f>ABS('C2'!D74-'C2'!$C74)</f>
        <v>0</v>
      </c>
      <c r="E74" s="132">
        <f>ABS('C2'!E74-'C2'!$C74)</f>
        <v>0</v>
      </c>
      <c r="F74" s="132">
        <f>ABS('C2'!F74-'C2'!$C74)</f>
        <v>0</v>
      </c>
      <c r="G74" s="132">
        <f>ABS('C2'!G74-'C2'!$C74)</f>
        <v>0</v>
      </c>
      <c r="H74" s="132">
        <f>ABS('C2'!H74-'C2'!$C74)</f>
        <v>0</v>
      </c>
      <c r="I74" s="132">
        <f>ABS('C2'!I74-'C2'!$C74)</f>
        <v>0</v>
      </c>
      <c r="J74" s="132">
        <f>ABS('C2'!J74-'C2'!$C74)</f>
        <v>0</v>
      </c>
      <c r="K74" s="132">
        <f>ABS('C2'!K74-'C2'!$C74)</f>
        <v>0.15029037258139899</v>
      </c>
      <c r="L74" s="132">
        <f>ABS('C2'!L74-'C2'!$C74)</f>
        <v>0.15029037258139899</v>
      </c>
      <c r="M74" s="132">
        <f>ABS('C2'!M74-'C2'!$C74)</f>
        <v>0.15029037258139899</v>
      </c>
      <c r="N74" s="75"/>
      <c r="O74" s="132"/>
      <c r="P74" s="75"/>
      <c r="Q74" s="132"/>
      <c r="R74" s="132"/>
      <c r="S74" s="132"/>
      <c r="T74" s="132"/>
      <c r="U74" s="132"/>
      <c r="V74" s="132">
        <f t="shared" si="1"/>
        <v>0.45087111774419697</v>
      </c>
      <c r="W74" s="132"/>
      <c r="X74" s="132"/>
      <c r="Y74" s="132"/>
      <c r="Z74" s="132"/>
      <c r="AA74" s="132"/>
      <c r="AB74" s="75"/>
      <c r="AC74" s="132"/>
      <c r="AD74" s="75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75"/>
      <c r="AQ74" s="132"/>
      <c r="AR74" s="75"/>
      <c r="AS74" s="132"/>
      <c r="AT74" s="132"/>
      <c r="AU74" s="132"/>
      <c r="AV74" s="132"/>
      <c r="AW74" s="132"/>
      <c r="AX74" s="132"/>
      <c r="AY74" s="132"/>
      <c r="AZ74" s="132"/>
      <c r="BA74" s="132"/>
      <c r="BB74" s="132"/>
      <c r="BC74" s="132"/>
      <c r="BD74" s="75"/>
      <c r="BE74" s="132"/>
      <c r="BF74" s="75"/>
      <c r="BG74" s="132"/>
      <c r="BH74" s="132"/>
      <c r="BI74" s="132"/>
      <c r="BJ74" s="132"/>
      <c r="BK74" s="132"/>
      <c r="BL74" s="132"/>
      <c r="BM74" s="132"/>
      <c r="BN74" s="132"/>
      <c r="BO74" s="132"/>
      <c r="BP74" s="132"/>
      <c r="BQ74" s="132"/>
      <c r="BR74" s="26"/>
      <c r="BS74" s="65"/>
      <c r="BT74" s="26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5"/>
      <c r="CF74" s="26"/>
      <c r="CG74" s="65"/>
      <c r="CH74" s="26"/>
    </row>
    <row r="75" spans="1:86" s="64" customFormat="1" ht="16.2" customHeight="1" x14ac:dyDescent="0.25">
      <c r="A75" s="133" t="s">
        <v>6</v>
      </c>
      <c r="B75" s="34"/>
      <c r="C75" s="132"/>
      <c r="D75" s="132">
        <f>ABS('C2'!D75-'C2'!$C75)</f>
        <v>0</v>
      </c>
      <c r="E75" s="132">
        <f>ABS('C2'!E75-'C2'!$C75)</f>
        <v>0</v>
      </c>
      <c r="F75" s="132">
        <f>ABS('C2'!F75-'C2'!$C75)</f>
        <v>0</v>
      </c>
      <c r="G75" s="132">
        <f>ABS('C2'!G75-'C2'!$C75)</f>
        <v>0</v>
      </c>
      <c r="H75" s="132">
        <f>ABS('C2'!H75-'C2'!$C75)</f>
        <v>0</v>
      </c>
      <c r="I75" s="132">
        <f>ABS('C2'!I75-'C2'!$C75)</f>
        <v>0.10661154775988974</v>
      </c>
      <c r="J75" s="132">
        <f>ABS('C2'!J75-'C2'!$C75)</f>
        <v>0.10661154775988974</v>
      </c>
      <c r="K75" s="132">
        <f>ABS('C2'!K75-'C2'!$C75)</f>
        <v>0.10661154775988974</v>
      </c>
      <c r="L75" s="132">
        <f>ABS('C2'!L75-'C2'!$C75)</f>
        <v>0.10661154775988974</v>
      </c>
      <c r="M75" s="132">
        <f>ABS('C2'!M75-'C2'!$C75)</f>
        <v>0.10661154775988974</v>
      </c>
      <c r="N75" s="75"/>
      <c r="O75" s="132"/>
      <c r="P75" s="75"/>
      <c r="Q75" s="132"/>
      <c r="R75" s="132"/>
      <c r="S75" s="132"/>
      <c r="T75" s="132"/>
      <c r="U75" s="132"/>
      <c r="V75" s="132">
        <f t="shared" si="1"/>
        <v>0.53305773879944862</v>
      </c>
      <c r="W75" s="132"/>
      <c r="X75" s="132"/>
      <c r="Y75" s="132"/>
      <c r="Z75" s="132"/>
      <c r="AA75" s="132"/>
      <c r="AB75" s="75"/>
      <c r="AC75" s="132"/>
      <c r="AD75" s="75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75"/>
      <c r="AQ75" s="132"/>
      <c r="AR75" s="75"/>
      <c r="AS75" s="132"/>
      <c r="AT75" s="132"/>
      <c r="AU75" s="132"/>
      <c r="AV75" s="132"/>
      <c r="AW75" s="132"/>
      <c r="AX75" s="132"/>
      <c r="AY75" s="132"/>
      <c r="AZ75" s="132"/>
      <c r="BA75" s="132"/>
      <c r="BB75" s="132"/>
      <c r="BC75" s="132"/>
      <c r="BD75" s="75"/>
      <c r="BE75" s="132"/>
      <c r="BF75" s="75"/>
      <c r="BG75" s="132"/>
      <c r="BH75" s="132"/>
      <c r="BI75" s="132"/>
      <c r="BJ75" s="132"/>
      <c r="BK75" s="132"/>
      <c r="BL75" s="132"/>
      <c r="BM75" s="132"/>
      <c r="BN75" s="132"/>
      <c r="BO75" s="132"/>
      <c r="BP75" s="132"/>
      <c r="BQ75" s="132"/>
      <c r="BR75" s="26"/>
      <c r="BS75" s="65"/>
      <c r="BT75" s="26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5"/>
      <c r="CF75" s="26"/>
      <c r="CG75" s="65"/>
      <c r="CH75" s="26"/>
    </row>
    <row r="76" spans="1:86" s="64" customFormat="1" ht="16.2" customHeight="1" x14ac:dyDescent="0.25">
      <c r="A76" s="133" t="s">
        <v>7</v>
      </c>
      <c r="B76" s="34"/>
      <c r="C76" s="132"/>
      <c r="D76" s="132">
        <f>ABS('C2'!D76-'C2'!$C76)</f>
        <v>0</v>
      </c>
      <c r="E76" s="132">
        <f>ABS('C2'!E76-'C2'!$C76)</f>
        <v>0</v>
      </c>
      <c r="F76" s="132">
        <f>ABS('C2'!F76-'C2'!$C76)</f>
        <v>0</v>
      </c>
      <c r="G76" s="132">
        <f>ABS('C2'!G76-'C2'!$C76)</f>
        <v>0</v>
      </c>
      <c r="H76" s="132">
        <f>ABS('C2'!H76-'C2'!$C76)</f>
        <v>0</v>
      </c>
      <c r="I76" s="132">
        <f>ABS('C2'!I76-'C2'!$C76)</f>
        <v>0</v>
      </c>
      <c r="J76" s="132">
        <f>ABS('C2'!J76-'C2'!$C76)</f>
        <v>0</v>
      </c>
      <c r="K76" s="132">
        <f>ABS('C2'!K76-'C2'!$C76)</f>
        <v>0</v>
      </c>
      <c r="L76" s="132">
        <f>ABS('C2'!L76-'C2'!$C76)</f>
        <v>0</v>
      </c>
      <c r="M76" s="132">
        <f>ABS('C2'!M76-'C2'!$C76)</f>
        <v>0</v>
      </c>
      <c r="N76" s="75"/>
      <c r="O76" s="132"/>
      <c r="P76" s="75"/>
      <c r="Q76" s="132"/>
      <c r="R76" s="132"/>
      <c r="S76" s="132"/>
      <c r="T76" s="132"/>
      <c r="U76" s="132"/>
      <c r="V76" s="132">
        <f t="shared" si="1"/>
        <v>0</v>
      </c>
      <c r="W76" s="132"/>
      <c r="X76" s="132"/>
      <c r="Y76" s="132"/>
      <c r="Z76" s="132"/>
      <c r="AA76" s="132"/>
      <c r="AB76" s="75"/>
      <c r="AC76" s="132"/>
      <c r="AD76" s="75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75"/>
      <c r="AQ76" s="132"/>
      <c r="AR76" s="75"/>
      <c r="AS76" s="132"/>
      <c r="AT76" s="132"/>
      <c r="AU76" s="132"/>
      <c r="AV76" s="132"/>
      <c r="AW76" s="132"/>
      <c r="AX76" s="132"/>
      <c r="AY76" s="132"/>
      <c r="AZ76" s="132"/>
      <c r="BA76" s="132"/>
      <c r="BB76" s="132"/>
      <c r="BC76" s="132"/>
      <c r="BD76" s="75"/>
      <c r="BE76" s="132"/>
      <c r="BF76" s="75"/>
      <c r="BG76" s="132"/>
      <c r="BH76" s="132"/>
      <c r="BI76" s="132"/>
      <c r="BJ76" s="132"/>
      <c r="BK76" s="132"/>
      <c r="BL76" s="132"/>
      <c r="BM76" s="132"/>
      <c r="BN76" s="132"/>
      <c r="BO76" s="132"/>
      <c r="BP76" s="132"/>
      <c r="BQ76" s="132"/>
      <c r="BR76" s="26"/>
      <c r="BS76" s="65"/>
      <c r="BT76" s="26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5"/>
      <c r="CF76" s="26"/>
      <c r="CG76" s="65"/>
      <c r="CH76" s="26"/>
    </row>
    <row r="77" spans="1:86" s="64" customFormat="1" ht="16.2" customHeight="1" x14ac:dyDescent="0.25">
      <c r="A77" s="133" t="s">
        <v>8</v>
      </c>
      <c r="B77" s="34"/>
      <c r="C77" s="132"/>
      <c r="D77" s="132">
        <f>ABS('C2'!D77-'C2'!$C77)</f>
        <v>0</v>
      </c>
      <c r="E77" s="132">
        <f>ABS('C2'!E77-'C2'!$C77)</f>
        <v>0</v>
      </c>
      <c r="F77" s="132">
        <f>ABS('C2'!F77-'C2'!$C77)</f>
        <v>0</v>
      </c>
      <c r="G77" s="132">
        <f>ABS('C2'!G77-'C2'!$C77)</f>
        <v>0</v>
      </c>
      <c r="H77" s="132">
        <f>ABS('C2'!H77-'C2'!$C77)</f>
        <v>0</v>
      </c>
      <c r="I77" s="132">
        <f>ABS('C2'!I77-'C2'!$C77)</f>
        <v>0</v>
      </c>
      <c r="J77" s="132">
        <f>ABS('C2'!J77-'C2'!$C77)</f>
        <v>0</v>
      </c>
      <c r="K77" s="132">
        <f>ABS('C2'!K77-'C2'!$C77)</f>
        <v>0</v>
      </c>
      <c r="L77" s="132">
        <f>ABS('C2'!L77-'C2'!$C77)</f>
        <v>0</v>
      </c>
      <c r="M77" s="132">
        <f>ABS('C2'!M77-'C2'!$C77)</f>
        <v>0</v>
      </c>
      <c r="N77" s="75"/>
      <c r="O77" s="132"/>
      <c r="P77" s="75"/>
      <c r="Q77" s="132"/>
      <c r="R77" s="132"/>
      <c r="S77" s="132"/>
      <c r="T77" s="132"/>
      <c r="U77" s="132"/>
      <c r="V77" s="132">
        <f t="shared" si="1"/>
        <v>0</v>
      </c>
      <c r="W77" s="132"/>
      <c r="X77" s="132"/>
      <c r="Y77" s="132"/>
      <c r="Z77" s="132"/>
      <c r="AA77" s="132"/>
      <c r="AB77" s="75"/>
      <c r="AC77" s="132"/>
      <c r="AD77" s="75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75"/>
      <c r="AQ77" s="132"/>
      <c r="AR77" s="75"/>
      <c r="AS77" s="132"/>
      <c r="AT77" s="132"/>
      <c r="AU77" s="132"/>
      <c r="AV77" s="132"/>
      <c r="AW77" s="132"/>
      <c r="AX77" s="132"/>
      <c r="AY77" s="132"/>
      <c r="AZ77" s="132"/>
      <c r="BA77" s="132"/>
      <c r="BB77" s="132"/>
      <c r="BC77" s="132"/>
      <c r="BD77" s="75"/>
      <c r="BE77" s="132"/>
      <c r="BF77" s="75"/>
      <c r="BG77" s="132"/>
      <c r="BH77" s="132"/>
      <c r="BI77" s="132"/>
      <c r="BJ77" s="132"/>
      <c r="BK77" s="132"/>
      <c r="BL77" s="132"/>
      <c r="BM77" s="132"/>
      <c r="BN77" s="132"/>
      <c r="BO77" s="132"/>
      <c r="BP77" s="132"/>
      <c r="BQ77" s="132"/>
      <c r="BR77" s="26"/>
      <c r="BS77" s="65"/>
      <c r="BT77" s="26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5"/>
      <c r="CF77" s="26"/>
      <c r="CG77" s="65"/>
      <c r="CH77" s="26"/>
    </row>
    <row r="78" spans="1:86" s="64" customFormat="1" ht="16.2" customHeight="1" x14ac:dyDescent="0.25">
      <c r="A78" s="133" t="s">
        <v>9</v>
      </c>
      <c r="B78" s="34"/>
      <c r="C78" s="132"/>
      <c r="D78" s="132">
        <f>ABS('C2'!D78-'C2'!$C78)</f>
        <v>0</v>
      </c>
      <c r="E78" s="132">
        <f>ABS('C2'!E78-'C2'!$C78)</f>
        <v>0</v>
      </c>
      <c r="F78" s="132">
        <f>ABS('C2'!F78-'C2'!$C78)</f>
        <v>0</v>
      </c>
      <c r="G78" s="132">
        <f>ABS('C2'!G78-'C2'!$C78)</f>
        <v>0</v>
      </c>
      <c r="H78" s="132">
        <f>ABS('C2'!H78-'C2'!$C78)</f>
        <v>0</v>
      </c>
      <c r="I78" s="132">
        <f>ABS('C2'!I78-'C2'!$C78)</f>
        <v>0</v>
      </c>
      <c r="J78" s="132">
        <f>ABS('C2'!J78-'C2'!$C78)</f>
        <v>0</v>
      </c>
      <c r="K78" s="132">
        <f>ABS('C2'!K78-'C2'!$C78)</f>
        <v>0</v>
      </c>
      <c r="L78" s="132">
        <f>ABS('C2'!L78-'C2'!$C78)</f>
        <v>0</v>
      </c>
      <c r="M78" s="132">
        <f>ABS('C2'!M78-'C2'!$C78)</f>
        <v>0</v>
      </c>
      <c r="N78" s="75"/>
      <c r="O78" s="132"/>
      <c r="P78" s="75"/>
      <c r="Q78" s="132"/>
      <c r="R78" s="132"/>
      <c r="S78" s="132"/>
      <c r="T78" s="132"/>
      <c r="U78" s="132"/>
      <c r="V78" s="132">
        <f t="shared" si="1"/>
        <v>0</v>
      </c>
      <c r="W78" s="132"/>
      <c r="X78" s="132"/>
      <c r="Y78" s="132"/>
      <c r="Z78" s="132"/>
      <c r="AA78" s="132"/>
      <c r="AB78" s="75"/>
      <c r="AC78" s="132"/>
      <c r="AD78" s="75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  <c r="AP78" s="75"/>
      <c r="AQ78" s="132"/>
      <c r="AR78" s="75"/>
      <c r="AS78" s="132"/>
      <c r="AT78" s="132"/>
      <c r="AU78" s="132"/>
      <c r="AV78" s="132"/>
      <c r="AW78" s="132"/>
      <c r="AX78" s="132"/>
      <c r="AY78" s="132"/>
      <c r="AZ78" s="132"/>
      <c r="BA78" s="132"/>
      <c r="BB78" s="132"/>
      <c r="BC78" s="132"/>
      <c r="BD78" s="75"/>
      <c r="BE78" s="132"/>
      <c r="BF78" s="75"/>
      <c r="BG78" s="132"/>
      <c r="BH78" s="132"/>
      <c r="BI78" s="132"/>
      <c r="BJ78" s="132"/>
      <c r="BK78" s="132"/>
      <c r="BL78" s="132"/>
      <c r="BM78" s="132"/>
      <c r="BN78" s="132"/>
      <c r="BO78" s="132"/>
      <c r="BP78" s="132"/>
      <c r="BQ78" s="132"/>
      <c r="BR78" s="26"/>
      <c r="BS78" s="65"/>
      <c r="BT78" s="26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5"/>
      <c r="CF78" s="26"/>
      <c r="CG78" s="65"/>
      <c r="CH78" s="26"/>
    </row>
    <row r="79" spans="1:86" s="64" customFormat="1" ht="16.2" customHeight="1" x14ac:dyDescent="0.25">
      <c r="A79" s="133" t="s">
        <v>10</v>
      </c>
      <c r="B79" s="134"/>
      <c r="C79" s="132"/>
      <c r="D79" s="132">
        <f>ABS('C2'!D79-'C2'!$C79)</f>
        <v>0</v>
      </c>
      <c r="E79" s="132">
        <f>ABS('C2'!E79-'C2'!$C79)</f>
        <v>7.5959032165020035E-2</v>
      </c>
      <c r="F79" s="132">
        <f>ABS('C2'!F79-'C2'!$C79)</f>
        <v>7.5959032165020035E-2</v>
      </c>
      <c r="G79" s="132">
        <f>ABS('C2'!G79-'C2'!$C79)</f>
        <v>0.13929488803495071</v>
      </c>
      <c r="H79" s="132">
        <f>ABS('C2'!H79-'C2'!$C79)</f>
        <v>0.13929488803495071</v>
      </c>
      <c r="I79" s="132">
        <f>ABS('C2'!I79-'C2'!$C79)</f>
        <v>0.13929488803495071</v>
      </c>
      <c r="J79" s="132">
        <f>ABS('C2'!J79-'C2'!$C79)</f>
        <v>0.13929488803495071</v>
      </c>
      <c r="K79" s="132">
        <f>ABS('C2'!K79-'C2'!$C79)</f>
        <v>0.13929488803495071</v>
      </c>
      <c r="L79" s="132">
        <f>ABS('C2'!L79-'C2'!$C79)</f>
        <v>0.13929488803495071</v>
      </c>
      <c r="M79" s="132">
        <f>ABS('C2'!M79-'C2'!$C79)</f>
        <v>0.13929488803495071</v>
      </c>
      <c r="N79" s="75"/>
      <c r="O79" s="132"/>
      <c r="P79" s="75"/>
      <c r="Q79" s="132"/>
      <c r="R79" s="132"/>
      <c r="S79" s="132"/>
      <c r="T79" s="132"/>
      <c r="U79" s="132"/>
      <c r="V79" s="132">
        <f t="shared" si="1"/>
        <v>1.126982280574695</v>
      </c>
      <c r="W79" s="132"/>
      <c r="X79" s="132"/>
      <c r="Y79" s="132"/>
      <c r="Z79" s="132"/>
      <c r="AA79" s="132"/>
      <c r="AB79" s="75"/>
      <c r="AC79" s="132"/>
      <c r="AD79" s="75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75"/>
      <c r="AQ79" s="132"/>
      <c r="AR79" s="75"/>
      <c r="AS79" s="132"/>
      <c r="AT79" s="132"/>
      <c r="AU79" s="132"/>
      <c r="AV79" s="132"/>
      <c r="AW79" s="132"/>
      <c r="AX79" s="132"/>
      <c r="AY79" s="132"/>
      <c r="AZ79" s="132"/>
      <c r="BA79" s="132"/>
      <c r="BB79" s="132"/>
      <c r="BC79" s="132"/>
      <c r="BD79" s="75"/>
      <c r="BE79" s="132"/>
      <c r="BF79" s="75"/>
      <c r="BG79" s="132"/>
      <c r="BH79" s="132"/>
      <c r="BI79" s="132"/>
      <c r="BJ79" s="132"/>
      <c r="BK79" s="132"/>
      <c r="BL79" s="132"/>
      <c r="BM79" s="132"/>
      <c r="BN79" s="132"/>
      <c r="BO79" s="132"/>
      <c r="BP79" s="132"/>
      <c r="BQ79" s="132"/>
      <c r="BR79" s="26"/>
      <c r="BS79" s="65"/>
      <c r="BT79" s="26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5"/>
      <c r="CF79" s="26"/>
      <c r="CG79" s="65"/>
      <c r="CH79" s="26"/>
    </row>
    <row r="80" spans="1:86" s="64" customFormat="1" ht="16.2" customHeight="1" x14ac:dyDescent="0.25">
      <c r="A80" s="133" t="s">
        <v>11</v>
      </c>
      <c r="B80" s="34"/>
      <c r="C80" s="132"/>
      <c r="D80" s="132">
        <f>ABS('C2'!D80-'C2'!$C80)</f>
        <v>0</v>
      </c>
      <c r="E80" s="132">
        <f>ABS('C2'!E80-'C2'!$C80)</f>
        <v>0</v>
      </c>
      <c r="F80" s="132">
        <f>ABS('C2'!F80-'C2'!$C80)</f>
        <v>0</v>
      </c>
      <c r="G80" s="132">
        <f>ABS('C2'!G80-'C2'!$C80)</f>
        <v>0</v>
      </c>
      <c r="H80" s="132">
        <f>ABS('C2'!H80-'C2'!$C80)</f>
        <v>0.17620739323299706</v>
      </c>
      <c r="I80" s="132">
        <f>ABS('C2'!I80-'C2'!$C80)</f>
        <v>0.17620739323299706</v>
      </c>
      <c r="J80" s="132">
        <f>ABS('C2'!J80-'C2'!$C80)</f>
        <v>0.17620739323299706</v>
      </c>
      <c r="K80" s="132">
        <f>ABS('C2'!K80-'C2'!$C80)</f>
        <v>0.17620739323299706</v>
      </c>
      <c r="L80" s="132">
        <f>ABS('C2'!L80-'C2'!$C80)</f>
        <v>0.17620739323299706</v>
      </c>
      <c r="M80" s="132">
        <f>ABS('C2'!M80-'C2'!$C80)</f>
        <v>0.17620739323299706</v>
      </c>
      <c r="N80" s="75"/>
      <c r="O80" s="132"/>
      <c r="P80" s="75"/>
      <c r="Q80" s="132"/>
      <c r="R80" s="132"/>
      <c r="S80" s="132"/>
      <c r="T80" s="132"/>
      <c r="U80" s="132"/>
      <c r="V80" s="132">
        <f t="shared" si="1"/>
        <v>1.0572443593979823</v>
      </c>
      <c r="W80" s="132"/>
      <c r="X80" s="132"/>
      <c r="Y80" s="132"/>
      <c r="Z80" s="132"/>
      <c r="AA80" s="132"/>
      <c r="AB80" s="75"/>
      <c r="AC80" s="132"/>
      <c r="AD80" s="75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  <c r="AO80" s="132"/>
      <c r="AP80" s="75"/>
      <c r="AQ80" s="132"/>
      <c r="AR80" s="75"/>
      <c r="AS80" s="132"/>
      <c r="AT80" s="132"/>
      <c r="AU80" s="132"/>
      <c r="AV80" s="132"/>
      <c r="AW80" s="132"/>
      <c r="AX80" s="132"/>
      <c r="AY80" s="132"/>
      <c r="AZ80" s="132"/>
      <c r="BA80" s="132"/>
      <c r="BB80" s="132"/>
      <c r="BC80" s="132"/>
      <c r="BD80" s="75"/>
      <c r="BE80" s="132"/>
      <c r="BF80" s="75"/>
      <c r="BG80" s="132"/>
      <c r="BH80" s="132"/>
      <c r="BI80" s="132"/>
      <c r="BJ80" s="132"/>
      <c r="BK80" s="132"/>
      <c r="BL80" s="132"/>
      <c r="BM80" s="132"/>
      <c r="BN80" s="132"/>
      <c r="BO80" s="132"/>
      <c r="BP80" s="132"/>
      <c r="BQ80" s="132"/>
      <c r="BR80" s="26"/>
      <c r="BS80" s="65"/>
      <c r="BT80" s="26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5"/>
      <c r="CF80" s="26"/>
      <c r="CG80" s="65"/>
      <c r="CH80" s="26"/>
    </row>
    <row r="81" spans="1:86" s="64" customFormat="1" ht="16.2" customHeight="1" x14ac:dyDescent="0.25">
      <c r="A81" s="133" t="s">
        <v>12</v>
      </c>
      <c r="B81" s="134"/>
      <c r="C81" s="132"/>
      <c r="D81" s="132">
        <f>ABS('C2'!D81-'C2'!$C81)</f>
        <v>0</v>
      </c>
      <c r="E81" s="132">
        <f>ABS('C2'!E81-'C2'!$C81)</f>
        <v>0</v>
      </c>
      <c r="F81" s="132">
        <f>ABS('C2'!F81-'C2'!$C81)</f>
        <v>0</v>
      </c>
      <c r="G81" s="132">
        <f>ABS('C2'!G81-'C2'!$C81)</f>
        <v>0</v>
      </c>
      <c r="H81" s="132">
        <f>ABS('C2'!H81-'C2'!$C81)</f>
        <v>0</v>
      </c>
      <c r="I81" s="132">
        <f>ABS('C2'!I81-'C2'!$C81)</f>
        <v>0</v>
      </c>
      <c r="J81" s="132">
        <f>ABS('C2'!J81-'C2'!$C81)</f>
        <v>0</v>
      </c>
      <c r="K81" s="132">
        <f>ABS('C2'!K81-'C2'!$C81)</f>
        <v>0</v>
      </c>
      <c r="L81" s="132">
        <f>ABS('C2'!L81-'C2'!$C81)</f>
        <v>0</v>
      </c>
      <c r="M81" s="132">
        <f>ABS('C2'!M81-'C2'!$C81)</f>
        <v>0</v>
      </c>
      <c r="N81" s="75"/>
      <c r="O81" s="132"/>
      <c r="P81" s="75"/>
      <c r="Q81" s="132"/>
      <c r="R81" s="132"/>
      <c r="S81" s="132"/>
      <c r="T81" s="132"/>
      <c r="U81" s="132"/>
      <c r="V81" s="132">
        <f t="shared" si="1"/>
        <v>0</v>
      </c>
      <c r="W81" s="132"/>
      <c r="X81" s="132"/>
      <c r="Y81" s="132"/>
      <c r="Z81" s="132"/>
      <c r="AA81" s="132"/>
      <c r="AB81" s="75"/>
      <c r="AC81" s="132"/>
      <c r="AD81" s="75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75"/>
      <c r="AQ81" s="132"/>
      <c r="AR81" s="75"/>
      <c r="AS81" s="132"/>
      <c r="AT81" s="132"/>
      <c r="AU81" s="132"/>
      <c r="AV81" s="132"/>
      <c r="AW81" s="132"/>
      <c r="AX81" s="132"/>
      <c r="AY81" s="132"/>
      <c r="AZ81" s="132"/>
      <c r="BA81" s="132"/>
      <c r="BB81" s="132"/>
      <c r="BC81" s="132"/>
      <c r="BD81" s="75"/>
      <c r="BE81" s="132"/>
      <c r="BF81" s="75"/>
      <c r="BG81" s="132"/>
      <c r="BH81" s="132"/>
      <c r="BI81" s="132"/>
      <c r="BJ81" s="132"/>
      <c r="BK81" s="132"/>
      <c r="BL81" s="132"/>
      <c r="BM81" s="132"/>
      <c r="BN81" s="132"/>
      <c r="BO81" s="132"/>
      <c r="BP81" s="132"/>
      <c r="BQ81" s="132"/>
      <c r="BR81" s="26"/>
      <c r="BS81" s="65"/>
      <c r="BT81" s="26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5"/>
      <c r="CF81" s="26"/>
      <c r="CG81" s="65"/>
      <c r="CH81" s="26"/>
    </row>
    <row r="82" spans="1:86" s="64" customFormat="1" ht="16.2" customHeight="1" x14ac:dyDescent="0.25">
      <c r="A82" s="133" t="s">
        <v>13</v>
      </c>
      <c r="B82" s="34"/>
      <c r="C82" s="132"/>
      <c r="D82" s="132">
        <f>ABS('C2'!D82-'C2'!$C82)</f>
        <v>0</v>
      </c>
      <c r="E82" s="132">
        <f>ABS('C2'!E82-'C2'!$C82)</f>
        <v>0</v>
      </c>
      <c r="F82" s="132">
        <f>ABS('C2'!F82-'C2'!$C82)</f>
        <v>0</v>
      </c>
      <c r="G82" s="132">
        <f>ABS('C2'!G82-'C2'!$C82)</f>
        <v>0</v>
      </c>
      <c r="H82" s="132">
        <f>ABS('C2'!H82-'C2'!$C82)</f>
        <v>0.15872838647255394</v>
      </c>
      <c r="I82" s="132">
        <f>ABS('C2'!I82-'C2'!$C82)</f>
        <v>0.15872838647255394</v>
      </c>
      <c r="J82" s="132">
        <f>ABS('C2'!J82-'C2'!$C82)</f>
        <v>0.15872838647255394</v>
      </c>
      <c r="K82" s="132">
        <f>ABS('C2'!K82-'C2'!$C82)</f>
        <v>0.15872838647255394</v>
      </c>
      <c r="L82" s="132">
        <f>ABS('C2'!L82-'C2'!$C82)</f>
        <v>0.15872838647255394</v>
      </c>
      <c r="M82" s="132">
        <f>ABS('C2'!M82-'C2'!$C82)</f>
        <v>0.15872838647255394</v>
      </c>
      <c r="N82" s="75"/>
      <c r="O82" s="132"/>
      <c r="P82" s="75"/>
      <c r="Q82" s="132"/>
      <c r="R82" s="132"/>
      <c r="S82" s="132"/>
      <c r="T82" s="132"/>
      <c r="U82" s="132"/>
      <c r="V82" s="132">
        <f t="shared" si="1"/>
        <v>0.95237031883532364</v>
      </c>
      <c r="W82" s="132"/>
      <c r="X82" s="132"/>
      <c r="Y82" s="132"/>
      <c r="Z82" s="132"/>
      <c r="AA82" s="132"/>
      <c r="AB82" s="75"/>
      <c r="AC82" s="132"/>
      <c r="AD82" s="75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2"/>
      <c r="AP82" s="75"/>
      <c r="AQ82" s="132"/>
      <c r="AR82" s="75"/>
      <c r="AS82" s="132"/>
      <c r="AT82" s="132"/>
      <c r="AU82" s="132"/>
      <c r="AV82" s="132"/>
      <c r="AW82" s="132"/>
      <c r="AX82" s="132"/>
      <c r="AY82" s="132"/>
      <c r="AZ82" s="132"/>
      <c r="BA82" s="132"/>
      <c r="BB82" s="132"/>
      <c r="BC82" s="132"/>
      <c r="BD82" s="75"/>
      <c r="BE82" s="132"/>
      <c r="BF82" s="75"/>
      <c r="BG82" s="132"/>
      <c r="BH82" s="132"/>
      <c r="BI82" s="132"/>
      <c r="BJ82" s="132"/>
      <c r="BK82" s="132"/>
      <c r="BL82" s="132"/>
      <c r="BM82" s="132"/>
      <c r="BN82" s="132"/>
      <c r="BO82" s="132"/>
      <c r="BP82" s="132"/>
      <c r="BQ82" s="132"/>
      <c r="BR82" s="26"/>
      <c r="BS82" s="65"/>
      <c r="BT82" s="26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5"/>
      <c r="CF82" s="26"/>
      <c r="CG82" s="65"/>
      <c r="CH82" s="26"/>
    </row>
    <row r="83" spans="1:86" s="64" customFormat="1" ht="16.2" customHeight="1" x14ac:dyDescent="0.25">
      <c r="A83" s="133" t="s">
        <v>14</v>
      </c>
      <c r="B83" s="34"/>
      <c r="C83" s="132"/>
      <c r="D83" s="132">
        <f>ABS('C2'!D83-'C2'!$C83)</f>
        <v>0</v>
      </c>
      <c r="E83" s="132">
        <f>ABS('C2'!E83-'C2'!$C83)</f>
        <v>0</v>
      </c>
      <c r="F83" s="132">
        <f>ABS('C2'!F83-'C2'!$C83)</f>
        <v>6.7291665787483745E-2</v>
      </c>
      <c r="G83" s="132">
        <f>ABS('C2'!G83-'C2'!$C83)</f>
        <v>6.7291665787483745E-2</v>
      </c>
      <c r="H83" s="132">
        <f>ABS('C2'!H83-'C2'!$C83)</f>
        <v>6.7291665787483745E-2</v>
      </c>
      <c r="I83" s="132">
        <f>ABS('C2'!I83-'C2'!$C83)</f>
        <v>6.7291665787483745E-2</v>
      </c>
      <c r="J83" s="132">
        <f>ABS('C2'!J83-'C2'!$C83)</f>
        <v>6.7291665787483745E-2</v>
      </c>
      <c r="K83" s="132">
        <f>ABS('C2'!K83-'C2'!$C83)</f>
        <v>6.7291665787483745E-2</v>
      </c>
      <c r="L83" s="132">
        <f>ABS('C2'!L83-'C2'!$C83)</f>
        <v>6.7291665787483745E-2</v>
      </c>
      <c r="M83" s="132">
        <f>ABS('C2'!M83-'C2'!$C83)</f>
        <v>6.7291665787483745E-2</v>
      </c>
      <c r="N83" s="75"/>
      <c r="O83" s="132"/>
      <c r="P83" s="75"/>
      <c r="Q83" s="132"/>
      <c r="R83" s="132"/>
      <c r="S83" s="132"/>
      <c r="T83" s="132"/>
      <c r="U83" s="132"/>
      <c r="V83" s="132">
        <f t="shared" si="1"/>
        <v>0.53833332629986996</v>
      </c>
      <c r="W83" s="132"/>
      <c r="X83" s="132"/>
      <c r="Y83" s="132"/>
      <c r="Z83" s="132"/>
      <c r="AA83" s="132"/>
      <c r="AB83" s="75"/>
      <c r="AC83" s="132"/>
      <c r="AD83" s="75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  <c r="AO83" s="132"/>
      <c r="AP83" s="75"/>
      <c r="AQ83" s="132"/>
      <c r="AR83" s="75"/>
      <c r="AS83" s="132"/>
      <c r="AT83" s="132"/>
      <c r="AU83" s="132"/>
      <c r="AV83" s="132"/>
      <c r="AW83" s="132"/>
      <c r="AX83" s="132"/>
      <c r="AY83" s="132"/>
      <c r="AZ83" s="132"/>
      <c r="BA83" s="132"/>
      <c r="BB83" s="132"/>
      <c r="BC83" s="132"/>
      <c r="BD83" s="75"/>
      <c r="BE83" s="132"/>
      <c r="BF83" s="75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26"/>
      <c r="BS83" s="65"/>
      <c r="BT83" s="26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5"/>
      <c r="CF83" s="26"/>
      <c r="CG83" s="65"/>
      <c r="CH83" s="26"/>
    </row>
    <row r="84" spans="1:86" s="64" customFormat="1" ht="16.2" customHeight="1" x14ac:dyDescent="0.25">
      <c r="A84" s="133" t="s">
        <v>15</v>
      </c>
      <c r="B84" s="34"/>
      <c r="C84" s="132"/>
      <c r="D84" s="132">
        <f>ABS('C2'!D84-'C2'!$C84)</f>
        <v>0</v>
      </c>
      <c r="E84" s="132">
        <f>ABS('C2'!E84-'C2'!$C84)</f>
        <v>0</v>
      </c>
      <c r="F84" s="132">
        <f>ABS('C2'!F84-'C2'!$C84)</f>
        <v>0</v>
      </c>
      <c r="G84" s="132">
        <f>ABS('C2'!G84-'C2'!$C84)</f>
        <v>0</v>
      </c>
      <c r="H84" s="132">
        <f>ABS('C2'!H84-'C2'!$C84)</f>
        <v>0</v>
      </c>
      <c r="I84" s="132">
        <f>ABS('C2'!I84-'C2'!$C84)</f>
        <v>0</v>
      </c>
      <c r="J84" s="132">
        <f>ABS('C2'!J84-'C2'!$C84)</f>
        <v>0</v>
      </c>
      <c r="K84" s="132">
        <f>ABS('C2'!K84-'C2'!$C84)</f>
        <v>0</v>
      </c>
      <c r="L84" s="132">
        <f>ABS('C2'!L84-'C2'!$C84)</f>
        <v>0</v>
      </c>
      <c r="M84" s="132">
        <f>ABS('C2'!M84-'C2'!$C84)</f>
        <v>0</v>
      </c>
      <c r="N84" s="75"/>
      <c r="O84" s="132"/>
      <c r="P84" s="75"/>
      <c r="Q84" s="132"/>
      <c r="R84" s="132"/>
      <c r="S84" s="132"/>
      <c r="T84" s="132"/>
      <c r="U84" s="132"/>
      <c r="V84" s="132">
        <f t="shared" si="1"/>
        <v>0</v>
      </c>
      <c r="W84" s="132"/>
      <c r="X84" s="132"/>
      <c r="Y84" s="132"/>
      <c r="Z84" s="132"/>
      <c r="AA84" s="132"/>
      <c r="AB84" s="75"/>
      <c r="AC84" s="132"/>
      <c r="AD84" s="75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75"/>
      <c r="AQ84" s="132"/>
      <c r="AR84" s="75"/>
      <c r="AS84" s="132"/>
      <c r="AT84" s="132"/>
      <c r="AU84" s="132"/>
      <c r="AV84" s="132"/>
      <c r="AW84" s="132"/>
      <c r="AX84" s="132"/>
      <c r="AY84" s="132"/>
      <c r="AZ84" s="132"/>
      <c r="BA84" s="132"/>
      <c r="BB84" s="132"/>
      <c r="BC84" s="132"/>
      <c r="BD84" s="75"/>
      <c r="BE84" s="132"/>
      <c r="BF84" s="75"/>
      <c r="BG84" s="132"/>
      <c r="BH84" s="132"/>
      <c r="BI84" s="132"/>
      <c r="BJ84" s="132"/>
      <c r="BK84" s="132"/>
      <c r="BL84" s="132"/>
      <c r="BM84" s="132"/>
      <c r="BN84" s="132"/>
      <c r="BO84" s="132"/>
      <c r="BP84" s="132"/>
      <c r="BQ84" s="132"/>
      <c r="BR84" s="26"/>
      <c r="BS84" s="65"/>
      <c r="BT84" s="26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5"/>
      <c r="CF84" s="26"/>
      <c r="CG84" s="65"/>
      <c r="CH84" s="26"/>
    </row>
    <row r="85" spans="1:86" s="64" customFormat="1" ht="16.2" customHeight="1" x14ac:dyDescent="0.25">
      <c r="A85" s="133" t="s">
        <v>16</v>
      </c>
      <c r="B85" s="34"/>
      <c r="C85" s="132"/>
      <c r="D85" s="132">
        <f>ABS('C2'!D85-'C2'!$C85)</f>
        <v>0</v>
      </c>
      <c r="E85" s="132">
        <f>ABS('C2'!E85-'C2'!$C85)</f>
        <v>0</v>
      </c>
      <c r="F85" s="132">
        <f>ABS('C2'!F85-'C2'!$C85)</f>
        <v>0</v>
      </c>
      <c r="G85" s="132">
        <f>ABS('C2'!G85-'C2'!$C85)</f>
        <v>0</v>
      </c>
      <c r="H85" s="132">
        <f>ABS('C2'!H85-'C2'!$C85)</f>
        <v>0</v>
      </c>
      <c r="I85" s="132">
        <f>ABS('C2'!I85-'C2'!$C85)</f>
        <v>0</v>
      </c>
      <c r="J85" s="132">
        <f>ABS('C2'!J85-'C2'!$C85)</f>
        <v>0</v>
      </c>
      <c r="K85" s="132">
        <f>ABS('C2'!K85-'C2'!$C85)</f>
        <v>0</v>
      </c>
      <c r="L85" s="132">
        <f>ABS('C2'!L85-'C2'!$C85)</f>
        <v>0</v>
      </c>
      <c r="M85" s="132">
        <f>ABS('C2'!M85-'C2'!$C85)</f>
        <v>0</v>
      </c>
      <c r="N85" s="75"/>
      <c r="O85" s="132"/>
      <c r="P85" s="75"/>
      <c r="Q85" s="132"/>
      <c r="R85" s="132"/>
      <c r="S85" s="132"/>
      <c r="T85" s="132"/>
      <c r="U85" s="132"/>
      <c r="V85" s="132">
        <f t="shared" si="1"/>
        <v>0</v>
      </c>
      <c r="W85" s="132"/>
      <c r="X85" s="132"/>
      <c r="Y85" s="132"/>
      <c r="Z85" s="132"/>
      <c r="AA85" s="132"/>
      <c r="AB85" s="75"/>
      <c r="AC85" s="132"/>
      <c r="AD85" s="75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  <c r="AO85" s="132"/>
      <c r="AP85" s="75"/>
      <c r="AQ85" s="132"/>
      <c r="AR85" s="75"/>
      <c r="AS85" s="132"/>
      <c r="AT85" s="132"/>
      <c r="AU85" s="132"/>
      <c r="AV85" s="132"/>
      <c r="AW85" s="132"/>
      <c r="AX85" s="132"/>
      <c r="AY85" s="132"/>
      <c r="AZ85" s="132"/>
      <c r="BA85" s="132"/>
      <c r="BB85" s="132"/>
      <c r="BC85" s="132"/>
      <c r="BD85" s="75"/>
      <c r="BE85" s="132"/>
      <c r="BF85" s="75"/>
      <c r="BG85" s="132"/>
      <c r="BH85" s="132"/>
      <c r="BI85" s="132"/>
      <c r="BJ85" s="132"/>
      <c r="BK85" s="132"/>
      <c r="BL85" s="132"/>
      <c r="BM85" s="132"/>
      <c r="BN85" s="132"/>
      <c r="BO85" s="132"/>
      <c r="BP85" s="132"/>
      <c r="BQ85" s="132"/>
      <c r="BR85" s="26"/>
      <c r="BS85" s="65"/>
      <c r="BT85" s="26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5"/>
      <c r="CF85" s="26"/>
      <c r="CG85" s="65"/>
      <c r="CH85" s="26"/>
    </row>
    <row r="86" spans="1:86" s="64" customFormat="1" ht="16.2" customHeight="1" x14ac:dyDescent="0.25">
      <c r="A86" s="133" t="s">
        <v>17</v>
      </c>
      <c r="B86" s="34"/>
      <c r="C86" s="132"/>
      <c r="D86" s="132">
        <f>ABS('C2'!D86-'C2'!$C86)</f>
        <v>0</v>
      </c>
      <c r="E86" s="132">
        <f>ABS('C2'!E86-'C2'!$C86)</f>
        <v>0</v>
      </c>
      <c r="F86" s="132">
        <f>ABS('C2'!F86-'C2'!$C86)</f>
        <v>0</v>
      </c>
      <c r="G86" s="132">
        <f>ABS('C2'!G86-'C2'!$C86)</f>
        <v>0</v>
      </c>
      <c r="H86" s="132">
        <f>ABS('C2'!H86-'C2'!$C86)</f>
        <v>0</v>
      </c>
      <c r="I86" s="132">
        <f>ABS('C2'!I86-'C2'!$C86)</f>
        <v>0</v>
      </c>
      <c r="J86" s="132">
        <f>ABS('C2'!J86-'C2'!$C86)</f>
        <v>0</v>
      </c>
      <c r="K86" s="132">
        <f>ABS('C2'!K86-'C2'!$C86)</f>
        <v>0</v>
      </c>
      <c r="L86" s="132">
        <f>ABS('C2'!L86-'C2'!$C86)</f>
        <v>0</v>
      </c>
      <c r="M86" s="132">
        <f>ABS('C2'!M86-'C2'!$C86)</f>
        <v>0</v>
      </c>
      <c r="N86" s="75"/>
      <c r="O86" s="132"/>
      <c r="P86" s="75"/>
      <c r="Q86" s="132"/>
      <c r="R86" s="132"/>
      <c r="S86" s="132"/>
      <c r="T86" s="132"/>
      <c r="U86" s="132"/>
      <c r="V86" s="132">
        <f t="shared" si="1"/>
        <v>0</v>
      </c>
      <c r="W86" s="132"/>
      <c r="X86" s="132"/>
      <c r="Y86" s="132"/>
      <c r="Z86" s="132"/>
      <c r="AA86" s="132"/>
      <c r="AB86" s="75"/>
      <c r="AC86" s="132"/>
      <c r="AD86" s="75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  <c r="AO86" s="132"/>
      <c r="AP86" s="75"/>
      <c r="AQ86" s="132"/>
      <c r="AR86" s="75"/>
      <c r="AS86" s="132"/>
      <c r="AT86" s="132"/>
      <c r="AU86" s="132"/>
      <c r="AV86" s="132"/>
      <c r="AW86" s="132"/>
      <c r="AX86" s="132"/>
      <c r="AY86" s="132"/>
      <c r="AZ86" s="132"/>
      <c r="BA86" s="132"/>
      <c r="BB86" s="132"/>
      <c r="BC86" s="132"/>
      <c r="BD86" s="75"/>
      <c r="BE86" s="132"/>
      <c r="BF86" s="75"/>
      <c r="BG86" s="132"/>
      <c r="BH86" s="132"/>
      <c r="BI86" s="132"/>
      <c r="BJ86" s="132"/>
      <c r="BK86" s="132"/>
      <c r="BL86" s="132"/>
      <c r="BM86" s="132"/>
      <c r="BN86" s="132"/>
      <c r="BO86" s="132"/>
      <c r="BP86" s="132"/>
      <c r="BQ86" s="132"/>
      <c r="BR86" s="26"/>
      <c r="BS86" s="65"/>
      <c r="BT86" s="26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5"/>
      <c r="CF86" s="26"/>
      <c r="CG86" s="65"/>
      <c r="CH86" s="26"/>
    </row>
    <row r="87" spans="1:86" s="64" customFormat="1" ht="16.2" customHeight="1" x14ac:dyDescent="0.25">
      <c r="A87" s="133" t="s">
        <v>18</v>
      </c>
      <c r="B87" s="34"/>
      <c r="C87" s="132"/>
      <c r="D87" s="132">
        <f>ABS('C2'!D87-'C2'!$C87)</f>
        <v>0</v>
      </c>
      <c r="E87" s="132">
        <f>ABS('C2'!E87-'C2'!$C87)</f>
        <v>0</v>
      </c>
      <c r="F87" s="132">
        <f>ABS('C2'!F87-'C2'!$C87)</f>
        <v>0</v>
      </c>
      <c r="G87" s="132">
        <f>ABS('C2'!G87-'C2'!$C87)</f>
        <v>0</v>
      </c>
      <c r="H87" s="132">
        <f>ABS('C2'!H87-'C2'!$C87)</f>
        <v>0</v>
      </c>
      <c r="I87" s="132">
        <f>ABS('C2'!I87-'C2'!$C87)</f>
        <v>0</v>
      </c>
      <c r="J87" s="132">
        <f>ABS('C2'!J87-'C2'!$C87)</f>
        <v>0</v>
      </c>
      <c r="K87" s="132">
        <f>ABS('C2'!K87-'C2'!$C87)</f>
        <v>0</v>
      </c>
      <c r="L87" s="132">
        <f>ABS('C2'!L87-'C2'!$C87)</f>
        <v>0</v>
      </c>
      <c r="M87" s="132">
        <f>ABS('C2'!M87-'C2'!$C87)</f>
        <v>0</v>
      </c>
      <c r="N87" s="75"/>
      <c r="O87" s="132"/>
      <c r="P87" s="75"/>
      <c r="Q87" s="132"/>
      <c r="R87" s="132"/>
      <c r="S87" s="132"/>
      <c r="T87" s="132"/>
      <c r="U87" s="132"/>
      <c r="V87" s="132">
        <f t="shared" si="1"/>
        <v>0</v>
      </c>
      <c r="W87" s="132"/>
      <c r="X87" s="132"/>
      <c r="Y87" s="132"/>
      <c r="Z87" s="132"/>
      <c r="AA87" s="132"/>
      <c r="AB87" s="75"/>
      <c r="AC87" s="132"/>
      <c r="AD87" s="75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75"/>
      <c r="AQ87" s="132"/>
      <c r="AR87" s="75"/>
      <c r="AS87" s="132"/>
      <c r="AT87" s="132"/>
      <c r="AU87" s="132"/>
      <c r="AV87" s="132"/>
      <c r="AW87" s="132"/>
      <c r="AX87" s="132"/>
      <c r="AY87" s="132"/>
      <c r="AZ87" s="132"/>
      <c r="BA87" s="132"/>
      <c r="BB87" s="132"/>
      <c r="BC87" s="132"/>
      <c r="BD87" s="75"/>
      <c r="BE87" s="132"/>
      <c r="BF87" s="75"/>
      <c r="BG87" s="132"/>
      <c r="BH87" s="132"/>
      <c r="BI87" s="132"/>
      <c r="BJ87" s="132"/>
      <c r="BK87" s="132"/>
      <c r="BL87" s="132"/>
      <c r="BM87" s="132"/>
      <c r="BN87" s="132"/>
      <c r="BO87" s="132"/>
      <c r="BP87" s="132"/>
      <c r="BQ87" s="132"/>
      <c r="BR87" s="26"/>
      <c r="BS87" s="65"/>
      <c r="BT87" s="26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5"/>
      <c r="CF87" s="26"/>
      <c r="CG87" s="65"/>
      <c r="CH87" s="26"/>
    </row>
    <row r="88" spans="1:86" s="64" customFormat="1" ht="16.2" customHeight="1" x14ac:dyDescent="0.25">
      <c r="A88" s="133" t="s">
        <v>19</v>
      </c>
      <c r="B88" s="34"/>
      <c r="C88" s="132"/>
      <c r="D88" s="132">
        <f>ABS('C2'!D88-'C2'!$C88)</f>
        <v>0</v>
      </c>
      <c r="E88" s="132">
        <f>ABS('C2'!E88-'C2'!$C88)</f>
        <v>0</v>
      </c>
      <c r="F88" s="132">
        <f>ABS('C2'!F88-'C2'!$C88)</f>
        <v>0</v>
      </c>
      <c r="G88" s="132">
        <f>ABS('C2'!G88-'C2'!$C88)</f>
        <v>0</v>
      </c>
      <c r="H88" s="132">
        <f>ABS('C2'!H88-'C2'!$C88)</f>
        <v>0</v>
      </c>
      <c r="I88" s="132">
        <f>ABS('C2'!I88-'C2'!$C88)</f>
        <v>0</v>
      </c>
      <c r="J88" s="132">
        <f>ABS('C2'!J88-'C2'!$C88)</f>
        <v>0</v>
      </c>
      <c r="K88" s="132">
        <f>ABS('C2'!K88-'C2'!$C88)</f>
        <v>0</v>
      </c>
      <c r="L88" s="132">
        <f>ABS('C2'!L88-'C2'!$C88)</f>
        <v>0</v>
      </c>
      <c r="M88" s="132">
        <f>ABS('C2'!M88-'C2'!$C88)</f>
        <v>0</v>
      </c>
      <c r="N88" s="75"/>
      <c r="O88" s="132"/>
      <c r="P88" s="75"/>
      <c r="Q88" s="132"/>
      <c r="R88" s="132"/>
      <c r="S88" s="132"/>
      <c r="T88" s="132"/>
      <c r="U88" s="132"/>
      <c r="V88" s="132">
        <f t="shared" si="1"/>
        <v>0</v>
      </c>
      <c r="W88" s="132"/>
      <c r="X88" s="132"/>
      <c r="Y88" s="132"/>
      <c r="Z88" s="132"/>
      <c r="AA88" s="132"/>
      <c r="AB88" s="75"/>
      <c r="AC88" s="132"/>
      <c r="AD88" s="75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75"/>
      <c r="AQ88" s="132"/>
      <c r="AR88" s="75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75"/>
      <c r="BE88" s="132"/>
      <c r="BF88" s="75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26"/>
      <c r="BS88" s="65"/>
      <c r="BT88" s="26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5"/>
      <c r="CF88" s="26"/>
      <c r="CG88" s="65"/>
      <c r="CH88" s="26"/>
    </row>
    <row r="89" spans="1:86" s="64" customFormat="1" ht="16.2" customHeight="1" x14ac:dyDescent="0.25">
      <c r="A89" s="133" t="s">
        <v>20</v>
      </c>
      <c r="B89" s="34"/>
      <c r="C89" s="132"/>
      <c r="D89" s="132">
        <f>ABS('C2'!D89-'C2'!$C89)</f>
        <v>0</v>
      </c>
      <c r="E89" s="132">
        <f>ABS('C2'!E89-'C2'!$C89)</f>
        <v>0</v>
      </c>
      <c r="F89" s="132">
        <f>ABS('C2'!F89-'C2'!$C89)</f>
        <v>0</v>
      </c>
      <c r="G89" s="132">
        <f>ABS('C2'!G89-'C2'!$C89)</f>
        <v>0</v>
      </c>
      <c r="H89" s="132">
        <f>ABS('C2'!H89-'C2'!$C89)</f>
        <v>0</v>
      </c>
      <c r="I89" s="132">
        <f>ABS('C2'!I89-'C2'!$C89)</f>
        <v>0</v>
      </c>
      <c r="J89" s="132">
        <f>ABS('C2'!J89-'C2'!$C89)</f>
        <v>0</v>
      </c>
      <c r="K89" s="132">
        <f>ABS('C2'!K89-'C2'!$C89)</f>
        <v>0</v>
      </c>
      <c r="L89" s="132">
        <f>ABS('C2'!L89-'C2'!$C89)</f>
        <v>0</v>
      </c>
      <c r="M89" s="132">
        <f>ABS('C2'!M89-'C2'!$C89)</f>
        <v>0</v>
      </c>
      <c r="N89" s="75"/>
      <c r="O89" s="132"/>
      <c r="P89" s="75"/>
      <c r="Q89" s="132"/>
      <c r="R89" s="132"/>
      <c r="S89" s="132"/>
      <c r="T89" s="132"/>
      <c r="U89" s="132"/>
      <c r="V89" s="132">
        <f t="shared" si="1"/>
        <v>0</v>
      </c>
      <c r="W89" s="132"/>
      <c r="X89" s="132"/>
      <c r="Y89" s="132"/>
      <c r="Z89" s="132"/>
      <c r="AA89" s="132"/>
      <c r="AB89" s="75"/>
      <c r="AC89" s="132"/>
      <c r="AD89" s="75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75"/>
      <c r="AQ89" s="132"/>
      <c r="AR89" s="75"/>
      <c r="AS89" s="132"/>
      <c r="AT89" s="132"/>
      <c r="AU89" s="132"/>
      <c r="AV89" s="132"/>
      <c r="AW89" s="132"/>
      <c r="AX89" s="132"/>
      <c r="AY89" s="132"/>
      <c r="AZ89" s="132"/>
      <c r="BA89" s="132"/>
      <c r="BB89" s="132"/>
      <c r="BC89" s="132"/>
      <c r="BD89" s="75"/>
      <c r="BE89" s="132"/>
      <c r="BF89" s="75"/>
      <c r="BG89" s="132"/>
      <c r="BH89" s="132"/>
      <c r="BI89" s="132"/>
      <c r="BJ89" s="132"/>
      <c r="BK89" s="132"/>
      <c r="BL89" s="132"/>
      <c r="BM89" s="132"/>
      <c r="BN89" s="132"/>
      <c r="BO89" s="132"/>
      <c r="BP89" s="132"/>
      <c r="BQ89" s="132"/>
      <c r="BR89" s="26"/>
      <c r="BS89" s="65"/>
      <c r="BT89" s="26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5"/>
      <c r="CF89" s="26"/>
      <c r="CG89" s="65"/>
      <c r="CH89" s="26"/>
    </row>
    <row r="90" spans="1:86" s="64" customFormat="1" ht="16.2" customHeight="1" x14ac:dyDescent="0.25">
      <c r="A90" s="133" t="s">
        <v>21</v>
      </c>
      <c r="B90" s="34"/>
      <c r="C90" s="132"/>
      <c r="D90" s="132">
        <f>ABS('C2'!D90-'C2'!$C90)</f>
        <v>0</v>
      </c>
      <c r="E90" s="132">
        <f>ABS('C2'!E90-'C2'!$C90)</f>
        <v>0</v>
      </c>
      <c r="F90" s="132">
        <f>ABS('C2'!F90-'C2'!$C90)</f>
        <v>0</v>
      </c>
      <c r="G90" s="132">
        <f>ABS('C2'!G90-'C2'!$C90)</f>
        <v>0</v>
      </c>
      <c r="H90" s="132">
        <f>ABS('C2'!H90-'C2'!$C90)</f>
        <v>0</v>
      </c>
      <c r="I90" s="132">
        <f>ABS('C2'!I90-'C2'!$C90)</f>
        <v>0</v>
      </c>
      <c r="J90" s="132">
        <f>ABS('C2'!J90-'C2'!$C90)</f>
        <v>0</v>
      </c>
      <c r="K90" s="132">
        <f>ABS('C2'!K90-'C2'!$C90)</f>
        <v>0.15594615079495477</v>
      </c>
      <c r="L90" s="132">
        <f>ABS('C2'!L90-'C2'!$C90)</f>
        <v>0.15594615079495477</v>
      </c>
      <c r="M90" s="132">
        <f>ABS('C2'!M90-'C2'!$C90)</f>
        <v>0.15594615079495477</v>
      </c>
      <c r="N90" s="75"/>
      <c r="O90" s="132"/>
      <c r="P90" s="75"/>
      <c r="Q90" s="132"/>
      <c r="R90" s="132"/>
      <c r="S90" s="132"/>
      <c r="T90" s="132"/>
      <c r="U90" s="132"/>
      <c r="V90" s="132">
        <f t="shared" si="1"/>
        <v>0.46783845238486432</v>
      </c>
      <c r="W90" s="132"/>
      <c r="X90" s="132"/>
      <c r="Y90" s="132"/>
      <c r="Z90" s="132"/>
      <c r="AA90" s="132"/>
      <c r="AB90" s="75"/>
      <c r="AC90" s="132"/>
      <c r="AD90" s="75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75"/>
      <c r="AQ90" s="132"/>
      <c r="AR90" s="75"/>
      <c r="AS90" s="132"/>
      <c r="AT90" s="132"/>
      <c r="AU90" s="132"/>
      <c r="AV90" s="132"/>
      <c r="AW90" s="132"/>
      <c r="AX90" s="132"/>
      <c r="AY90" s="132"/>
      <c r="AZ90" s="132"/>
      <c r="BA90" s="132"/>
      <c r="BB90" s="132"/>
      <c r="BC90" s="132"/>
      <c r="BD90" s="75"/>
      <c r="BE90" s="132"/>
      <c r="BF90" s="75"/>
      <c r="BG90" s="132"/>
      <c r="BH90" s="132"/>
      <c r="BI90" s="132"/>
      <c r="BJ90" s="132"/>
      <c r="BK90" s="132"/>
      <c r="BL90" s="132"/>
      <c r="BM90" s="132"/>
      <c r="BN90" s="132"/>
      <c r="BO90" s="132"/>
      <c r="BP90" s="132"/>
      <c r="BQ90" s="132"/>
      <c r="BR90" s="26"/>
      <c r="BS90" s="65"/>
      <c r="BT90" s="26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5"/>
      <c r="CF90" s="26"/>
      <c r="CG90" s="65"/>
      <c r="CH90" s="26"/>
    </row>
    <row r="91" spans="1:86" s="64" customFormat="1" ht="16.2" customHeight="1" x14ac:dyDescent="0.25">
      <c r="A91" s="133" t="s">
        <v>22</v>
      </c>
      <c r="B91" s="34"/>
      <c r="C91" s="132"/>
      <c r="D91" s="132">
        <f>ABS('C2'!D91-'C2'!$C91)</f>
        <v>0</v>
      </c>
      <c r="E91" s="132">
        <f>ABS('C2'!E91-'C2'!$C91)</f>
        <v>0</v>
      </c>
      <c r="F91" s="132">
        <f>ABS('C2'!F91-'C2'!$C91)</f>
        <v>0</v>
      </c>
      <c r="G91" s="132">
        <f>ABS('C2'!G91-'C2'!$C91)</f>
        <v>0</v>
      </c>
      <c r="H91" s="132">
        <f>ABS('C2'!H91-'C2'!$C91)</f>
        <v>0</v>
      </c>
      <c r="I91" s="132">
        <f>ABS('C2'!I91-'C2'!$C91)</f>
        <v>0</v>
      </c>
      <c r="J91" s="132">
        <f>ABS('C2'!J91-'C2'!$C91)</f>
        <v>0</v>
      </c>
      <c r="K91" s="132">
        <f>ABS('C2'!K91-'C2'!$C91)</f>
        <v>0</v>
      </c>
      <c r="L91" s="132">
        <f>ABS('C2'!L91-'C2'!$C91)</f>
        <v>0</v>
      </c>
      <c r="M91" s="132">
        <f>ABS('C2'!M91-'C2'!$C91)</f>
        <v>0</v>
      </c>
      <c r="N91" s="75"/>
      <c r="O91" s="132"/>
      <c r="P91" s="75"/>
      <c r="Q91" s="132"/>
      <c r="R91" s="132"/>
      <c r="S91" s="132"/>
      <c r="T91" s="132"/>
      <c r="U91" s="132"/>
      <c r="V91" s="132">
        <f t="shared" si="1"/>
        <v>0</v>
      </c>
      <c r="W91" s="132"/>
      <c r="X91" s="132"/>
      <c r="Y91" s="132"/>
      <c r="Z91" s="132"/>
      <c r="AA91" s="132"/>
      <c r="AB91" s="75"/>
      <c r="AC91" s="132"/>
      <c r="AD91" s="75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75"/>
      <c r="AQ91" s="132"/>
      <c r="AR91" s="75"/>
      <c r="AS91" s="132"/>
      <c r="AT91" s="132"/>
      <c r="AU91" s="132"/>
      <c r="AV91" s="132"/>
      <c r="AW91" s="132"/>
      <c r="AX91" s="132"/>
      <c r="AY91" s="132"/>
      <c r="AZ91" s="132"/>
      <c r="BA91" s="132"/>
      <c r="BB91" s="132"/>
      <c r="BC91" s="132"/>
      <c r="BD91" s="75"/>
      <c r="BE91" s="132"/>
      <c r="BF91" s="75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26"/>
      <c r="BS91" s="65"/>
      <c r="BT91" s="26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5"/>
      <c r="CF91" s="26"/>
      <c r="CG91" s="65"/>
      <c r="CH91" s="26"/>
    </row>
    <row r="92" spans="1:86" s="64" customFormat="1" ht="16.2" customHeight="1" x14ac:dyDescent="0.25">
      <c r="A92" s="132"/>
      <c r="B92" s="34"/>
      <c r="C92" s="132"/>
      <c r="D92" s="132">
        <f>ABS('C2'!D92-'C2'!$C92)</f>
        <v>0</v>
      </c>
      <c r="E92" s="132">
        <f>ABS('C2'!E92-'C2'!$C92)</f>
        <v>0</v>
      </c>
      <c r="F92" s="132">
        <f>ABS('C2'!F92-'C2'!$C92)</f>
        <v>0</v>
      </c>
      <c r="G92" s="132">
        <f>ABS('C2'!G92-'C2'!$C92)</f>
        <v>0</v>
      </c>
      <c r="H92" s="132">
        <f>ABS('C2'!H92-'C2'!$C92)</f>
        <v>0</v>
      </c>
      <c r="I92" s="132">
        <f>ABS('C2'!I92-'C2'!$C92)</f>
        <v>0</v>
      </c>
      <c r="J92" s="132">
        <f>ABS('C2'!J92-'C2'!$C92)</f>
        <v>0</v>
      </c>
      <c r="K92" s="132">
        <f>ABS('C2'!K92-'C2'!$C92)</f>
        <v>0</v>
      </c>
      <c r="L92" s="132">
        <f>ABS('C2'!L92-'C2'!$C92)</f>
        <v>0</v>
      </c>
      <c r="M92" s="132">
        <f>ABS('C2'!M92-'C2'!$C92)</f>
        <v>0</v>
      </c>
      <c r="N92" s="75"/>
      <c r="O92" s="132"/>
      <c r="P92" s="75"/>
      <c r="Q92" s="132"/>
      <c r="R92" s="132"/>
      <c r="S92" s="132"/>
      <c r="T92" s="132"/>
      <c r="U92" s="132"/>
      <c r="V92" s="132">
        <f t="shared" si="1"/>
        <v>0</v>
      </c>
      <c r="W92" s="132"/>
      <c r="X92" s="132"/>
      <c r="Y92" s="132"/>
      <c r="Z92" s="132"/>
      <c r="AA92" s="132"/>
      <c r="AB92" s="75"/>
      <c r="AC92" s="132"/>
      <c r="AD92" s="75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75"/>
      <c r="AQ92" s="132"/>
      <c r="AR92" s="75"/>
      <c r="AS92" s="132"/>
      <c r="AT92" s="132"/>
      <c r="AU92" s="132"/>
      <c r="AV92" s="132"/>
      <c r="AW92" s="132"/>
      <c r="AX92" s="132"/>
      <c r="AY92" s="132"/>
      <c r="AZ92" s="132"/>
      <c r="BA92" s="132"/>
      <c r="BB92" s="132"/>
      <c r="BC92" s="132"/>
      <c r="BD92" s="75"/>
      <c r="BE92" s="132"/>
      <c r="BF92" s="75"/>
      <c r="BG92" s="132"/>
      <c r="BH92" s="132"/>
      <c r="BI92" s="132"/>
      <c r="BJ92" s="132"/>
      <c r="BK92" s="132"/>
      <c r="BL92" s="132"/>
      <c r="BM92" s="132"/>
      <c r="BN92" s="132"/>
      <c r="BO92" s="132"/>
      <c r="BP92" s="132"/>
      <c r="BQ92" s="132"/>
      <c r="BR92" s="34"/>
      <c r="BT92" s="34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34"/>
      <c r="CH92" s="34"/>
    </row>
    <row r="93" spans="1:86" s="64" customFormat="1" ht="16.2" customHeight="1" x14ac:dyDescent="0.25">
      <c r="A93" s="133" t="s">
        <v>171</v>
      </c>
      <c r="B93" s="34"/>
      <c r="C93" s="76"/>
      <c r="D93" s="132" t="e">
        <f>ABS('C2'!D93-'C2'!$C93)</f>
        <v>#VALUE!</v>
      </c>
      <c r="E93" s="132" t="e">
        <f>ABS('C2'!E93-'C2'!$C93)</f>
        <v>#VALUE!</v>
      </c>
      <c r="F93" s="132" t="e">
        <f>ABS('C2'!F93-'C2'!$C93)</f>
        <v>#VALUE!</v>
      </c>
      <c r="G93" s="132" t="e">
        <f>ABS('C2'!G93-'C2'!$C93)</f>
        <v>#VALUE!</v>
      </c>
      <c r="H93" s="132" t="e">
        <f>ABS('C2'!H93-'C2'!$C93)</f>
        <v>#VALUE!</v>
      </c>
      <c r="I93" s="132" t="e">
        <f>ABS('C2'!I93-'C2'!$C93)</f>
        <v>#VALUE!</v>
      </c>
      <c r="J93" s="132" t="e">
        <f>ABS('C2'!J93-'C2'!$C93)</f>
        <v>#VALUE!</v>
      </c>
      <c r="K93" s="132" t="e">
        <f>ABS('C2'!K93-'C2'!$C93)</f>
        <v>#VALUE!</v>
      </c>
      <c r="L93" s="132" t="e">
        <f>ABS('C2'!L93-'C2'!$C93)</f>
        <v>#VALUE!</v>
      </c>
      <c r="M93" s="132" t="e">
        <f>ABS('C2'!M93-'C2'!$C93)</f>
        <v>#VALUE!</v>
      </c>
      <c r="N93" s="132"/>
      <c r="O93" s="132"/>
      <c r="P93" s="132"/>
      <c r="Q93" s="76"/>
      <c r="R93" s="76"/>
      <c r="S93" s="76"/>
      <c r="T93" s="76"/>
      <c r="U93" s="76"/>
      <c r="V93" s="132" t="e">
        <f t="shared" si="1"/>
        <v>#VALUE!</v>
      </c>
      <c r="W93" s="76"/>
      <c r="X93" s="76"/>
      <c r="Y93" s="76"/>
      <c r="Z93" s="76"/>
      <c r="AA93" s="132"/>
      <c r="AB93" s="132"/>
      <c r="AC93" s="132"/>
      <c r="AD93" s="132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32"/>
      <c r="AP93" s="132"/>
      <c r="AQ93" s="132"/>
      <c r="AR93" s="132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32"/>
      <c r="BD93" s="132"/>
      <c r="BE93" s="132"/>
      <c r="BF93" s="132"/>
      <c r="BG93" s="141"/>
      <c r="BH93" s="141"/>
      <c r="BI93" s="141"/>
      <c r="BJ93" s="141"/>
      <c r="BK93" s="141"/>
      <c r="BL93" s="141"/>
      <c r="BM93" s="141"/>
      <c r="BN93" s="141"/>
      <c r="BO93" s="141"/>
      <c r="BP93" s="141"/>
      <c r="BQ93" s="132"/>
      <c r="BR93" s="65"/>
      <c r="BS93" s="65"/>
      <c r="BT93" s="65"/>
      <c r="BU93" s="160"/>
      <c r="BV93" s="160"/>
      <c r="BW93" s="160"/>
      <c r="BX93" s="160"/>
      <c r="BY93" s="160"/>
      <c r="BZ93" s="160"/>
      <c r="CA93" s="160"/>
      <c r="CB93" s="160"/>
      <c r="CC93" s="160"/>
      <c r="CD93" s="160"/>
      <c r="CE93" s="5"/>
      <c r="CF93" s="65"/>
      <c r="CG93" s="65"/>
      <c r="CH93" s="65"/>
    </row>
    <row r="94" spans="1:86" s="64" customFormat="1" ht="16.2" customHeight="1" x14ac:dyDescent="0.25">
      <c r="A94" s="133" t="s">
        <v>1</v>
      </c>
      <c r="B94" s="34"/>
      <c r="C94" s="132"/>
      <c r="D94" s="132">
        <f>ABS('C2'!D94-'C2'!$C94)</f>
        <v>0</v>
      </c>
      <c r="E94" s="132">
        <f>ABS('C2'!E94-'C2'!$C94)</f>
        <v>0</v>
      </c>
      <c r="F94" s="132">
        <f>ABS('C2'!F94-'C2'!$C94)</f>
        <v>0</v>
      </c>
      <c r="G94" s="132">
        <f>ABS('C2'!G94-'C2'!$C94)</f>
        <v>0</v>
      </c>
      <c r="H94" s="132">
        <f>ABS('C2'!H94-'C2'!$C94)</f>
        <v>0</v>
      </c>
      <c r="I94" s="132">
        <f>ABS('C2'!I94-'C2'!$C94)</f>
        <v>0</v>
      </c>
      <c r="J94" s="132">
        <f>ABS('C2'!J94-'C2'!$C94)</f>
        <v>0</v>
      </c>
      <c r="K94" s="132">
        <f>ABS('C2'!K94-'C2'!$C94)</f>
        <v>0</v>
      </c>
      <c r="L94" s="132">
        <f>ABS('C2'!L94-'C2'!$C94)</f>
        <v>0</v>
      </c>
      <c r="M94" s="132">
        <f>ABS('C2'!M94-'C2'!$C94)</f>
        <v>0</v>
      </c>
      <c r="N94" s="75"/>
      <c r="O94" s="132"/>
      <c r="P94" s="75"/>
      <c r="Q94" s="132"/>
      <c r="R94" s="132"/>
      <c r="S94" s="132"/>
      <c r="T94" s="132"/>
      <c r="U94" s="132"/>
      <c r="V94" s="132">
        <f t="shared" si="1"/>
        <v>0</v>
      </c>
      <c r="W94" s="132"/>
      <c r="X94" s="132"/>
      <c r="Y94" s="132"/>
      <c r="Z94" s="132"/>
      <c r="AA94" s="132"/>
      <c r="AB94" s="75"/>
      <c r="AC94" s="132"/>
      <c r="AD94" s="75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75"/>
      <c r="AQ94" s="132"/>
      <c r="AR94" s="75"/>
      <c r="AS94" s="132"/>
      <c r="AT94" s="132"/>
      <c r="AU94" s="132"/>
      <c r="AV94" s="132"/>
      <c r="AW94" s="132"/>
      <c r="AX94" s="132"/>
      <c r="AY94" s="132"/>
      <c r="AZ94" s="132"/>
      <c r="BA94" s="132"/>
      <c r="BB94" s="132"/>
      <c r="BC94" s="132"/>
      <c r="BD94" s="75"/>
      <c r="BE94" s="132"/>
      <c r="BF94" s="75"/>
      <c r="BG94" s="132"/>
      <c r="BH94" s="132"/>
      <c r="BI94" s="132"/>
      <c r="BJ94" s="132"/>
      <c r="BK94" s="132"/>
      <c r="BL94" s="132"/>
      <c r="BM94" s="132"/>
      <c r="BN94" s="132"/>
      <c r="BO94" s="132"/>
      <c r="BP94" s="132"/>
      <c r="BQ94" s="132"/>
      <c r="BR94" s="26"/>
      <c r="BS94" s="65"/>
      <c r="BT94" s="26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5"/>
      <c r="CF94" s="26"/>
      <c r="CG94" s="65"/>
      <c r="CH94" s="26"/>
    </row>
    <row r="95" spans="1:86" s="64" customFormat="1" ht="16.2" customHeight="1" x14ac:dyDescent="0.25">
      <c r="A95" s="133" t="s">
        <v>3</v>
      </c>
      <c r="B95" s="34"/>
      <c r="C95" s="132"/>
      <c r="D95" s="132">
        <f>ABS('C2'!D95-'C2'!$C95)</f>
        <v>0</v>
      </c>
      <c r="E95" s="132">
        <f>ABS('C2'!E95-'C2'!$C95)</f>
        <v>0</v>
      </c>
      <c r="F95" s="132">
        <f>ABS('C2'!F95-'C2'!$C95)</f>
        <v>0</v>
      </c>
      <c r="G95" s="132">
        <f>ABS('C2'!G95-'C2'!$C95)</f>
        <v>0</v>
      </c>
      <c r="H95" s="132">
        <f>ABS('C2'!H95-'C2'!$C95)</f>
        <v>0</v>
      </c>
      <c r="I95" s="132">
        <f>ABS('C2'!I95-'C2'!$C95)</f>
        <v>0</v>
      </c>
      <c r="J95" s="132">
        <f>ABS('C2'!J95-'C2'!$C95)</f>
        <v>0</v>
      </c>
      <c r="K95" s="132">
        <f>ABS('C2'!K95-'C2'!$C95)</f>
        <v>0</v>
      </c>
      <c r="L95" s="132">
        <f>ABS('C2'!L95-'C2'!$C95)</f>
        <v>0</v>
      </c>
      <c r="M95" s="132">
        <f>ABS('C2'!M95-'C2'!$C95)</f>
        <v>0</v>
      </c>
      <c r="N95" s="75"/>
      <c r="O95" s="132"/>
      <c r="P95" s="75"/>
      <c r="Q95" s="132"/>
      <c r="R95" s="132"/>
      <c r="S95" s="132"/>
      <c r="T95" s="132"/>
      <c r="U95" s="132"/>
      <c r="V95" s="132">
        <f t="shared" si="1"/>
        <v>0</v>
      </c>
      <c r="W95" s="132"/>
      <c r="X95" s="132"/>
      <c r="Y95" s="132"/>
      <c r="Z95" s="132"/>
      <c r="AA95" s="132"/>
      <c r="AB95" s="75"/>
      <c r="AC95" s="132"/>
      <c r="AD95" s="75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  <c r="AO95" s="132"/>
      <c r="AP95" s="75"/>
      <c r="AQ95" s="132"/>
      <c r="AR95" s="75"/>
      <c r="AS95" s="132"/>
      <c r="AT95" s="132"/>
      <c r="AU95" s="132"/>
      <c r="AV95" s="132"/>
      <c r="AW95" s="132"/>
      <c r="AX95" s="132"/>
      <c r="AY95" s="132"/>
      <c r="AZ95" s="132"/>
      <c r="BA95" s="132"/>
      <c r="BB95" s="132"/>
      <c r="BC95" s="132"/>
      <c r="BD95" s="75"/>
      <c r="BE95" s="132"/>
      <c r="BF95" s="75"/>
      <c r="BG95" s="132"/>
      <c r="BH95" s="132"/>
      <c r="BI95" s="132"/>
      <c r="BJ95" s="132"/>
      <c r="BK95" s="132"/>
      <c r="BL95" s="132"/>
      <c r="BM95" s="132"/>
      <c r="BN95" s="132"/>
      <c r="BO95" s="132"/>
      <c r="BP95" s="132"/>
      <c r="BQ95" s="132"/>
      <c r="BR95" s="26"/>
      <c r="BS95" s="65"/>
      <c r="BT95" s="26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5"/>
      <c r="CF95" s="26"/>
      <c r="CG95" s="65"/>
      <c r="CH95" s="26"/>
    </row>
    <row r="96" spans="1:86" s="64" customFormat="1" ht="16.2" customHeight="1" x14ac:dyDescent="0.25">
      <c r="A96" s="133" t="s">
        <v>4</v>
      </c>
      <c r="B96" s="34"/>
      <c r="C96" s="132"/>
      <c r="D96" s="132">
        <f>ABS('C2'!D96-'C2'!$C96)</f>
        <v>0</v>
      </c>
      <c r="E96" s="132">
        <f>ABS('C2'!E96-'C2'!$C96)</f>
        <v>0</v>
      </c>
      <c r="F96" s="132">
        <f>ABS('C2'!F96-'C2'!$C96)</f>
        <v>0</v>
      </c>
      <c r="G96" s="132">
        <f>ABS('C2'!G96-'C2'!$C96)</f>
        <v>0</v>
      </c>
      <c r="H96" s="132">
        <f>ABS('C2'!H96-'C2'!$C96)</f>
        <v>0</v>
      </c>
      <c r="I96" s="132">
        <f>ABS('C2'!I96-'C2'!$C96)</f>
        <v>0</v>
      </c>
      <c r="J96" s="132">
        <f>ABS('C2'!J96-'C2'!$C96)</f>
        <v>0</v>
      </c>
      <c r="K96" s="132">
        <f>ABS('C2'!K96-'C2'!$C96)</f>
        <v>0</v>
      </c>
      <c r="L96" s="132">
        <f>ABS('C2'!L96-'C2'!$C96)</f>
        <v>0</v>
      </c>
      <c r="M96" s="132">
        <f>ABS('C2'!M96-'C2'!$C96)</f>
        <v>0</v>
      </c>
      <c r="N96" s="75"/>
      <c r="O96" s="132"/>
      <c r="P96" s="75"/>
      <c r="Q96" s="132"/>
      <c r="R96" s="132"/>
      <c r="S96" s="132"/>
      <c r="T96" s="132"/>
      <c r="U96" s="132"/>
      <c r="V96" s="132">
        <f t="shared" si="1"/>
        <v>0</v>
      </c>
      <c r="W96" s="132"/>
      <c r="X96" s="132"/>
      <c r="Y96" s="132"/>
      <c r="Z96" s="132"/>
      <c r="AA96" s="132"/>
      <c r="AB96" s="75"/>
      <c r="AC96" s="132"/>
      <c r="AD96" s="75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75"/>
      <c r="AQ96" s="132"/>
      <c r="AR96" s="75"/>
      <c r="AS96" s="132"/>
      <c r="AT96" s="132"/>
      <c r="AU96" s="132"/>
      <c r="AV96" s="132"/>
      <c r="AW96" s="132"/>
      <c r="AX96" s="132"/>
      <c r="AY96" s="132"/>
      <c r="AZ96" s="132"/>
      <c r="BA96" s="132"/>
      <c r="BB96" s="132"/>
      <c r="BC96" s="132"/>
      <c r="BD96" s="75"/>
      <c r="BE96" s="132"/>
      <c r="BF96" s="75"/>
      <c r="BG96" s="132"/>
      <c r="BH96" s="132"/>
      <c r="BI96" s="132"/>
      <c r="BJ96" s="132"/>
      <c r="BK96" s="132"/>
      <c r="BL96" s="132"/>
      <c r="BM96" s="132"/>
      <c r="BN96" s="132"/>
      <c r="BO96" s="132"/>
      <c r="BP96" s="132"/>
      <c r="BQ96" s="132"/>
      <c r="BR96" s="26"/>
      <c r="BS96" s="65"/>
      <c r="BT96" s="26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5"/>
      <c r="CF96" s="26"/>
      <c r="CG96" s="65"/>
      <c r="CH96" s="26"/>
    </row>
    <row r="97" spans="1:86" s="64" customFormat="1" ht="16.2" customHeight="1" x14ac:dyDescent="0.25">
      <c r="A97" s="133" t="s">
        <v>5</v>
      </c>
      <c r="B97" s="34"/>
      <c r="C97" s="132"/>
      <c r="D97" s="132">
        <f>ABS('C2'!D97-'C2'!$C97)</f>
        <v>0</v>
      </c>
      <c r="E97" s="132">
        <f>ABS('C2'!E97-'C2'!$C97)</f>
        <v>0</v>
      </c>
      <c r="F97" s="132">
        <f>ABS('C2'!F97-'C2'!$C97)</f>
        <v>0</v>
      </c>
      <c r="G97" s="132">
        <f>ABS('C2'!G97-'C2'!$C97)</f>
        <v>0</v>
      </c>
      <c r="H97" s="132">
        <f>ABS('C2'!H97-'C2'!$C97)</f>
        <v>0</v>
      </c>
      <c r="I97" s="132">
        <f>ABS('C2'!I97-'C2'!$C97)</f>
        <v>0</v>
      </c>
      <c r="J97" s="132">
        <f>ABS('C2'!J97-'C2'!$C97)</f>
        <v>0</v>
      </c>
      <c r="K97" s="132">
        <f>ABS('C2'!K97-'C2'!$C97)</f>
        <v>0</v>
      </c>
      <c r="L97" s="132">
        <f>ABS('C2'!L97-'C2'!$C97)</f>
        <v>0</v>
      </c>
      <c r="M97" s="132">
        <f>ABS('C2'!M97-'C2'!$C97)</f>
        <v>0</v>
      </c>
      <c r="N97" s="75"/>
      <c r="O97" s="132"/>
      <c r="P97" s="75"/>
      <c r="Q97" s="132"/>
      <c r="R97" s="132"/>
      <c r="S97" s="132"/>
      <c r="T97" s="132"/>
      <c r="U97" s="132"/>
      <c r="V97" s="132">
        <f t="shared" si="1"/>
        <v>0</v>
      </c>
      <c r="W97" s="132"/>
      <c r="X97" s="132"/>
      <c r="Y97" s="132"/>
      <c r="Z97" s="132"/>
      <c r="AA97" s="132"/>
      <c r="AB97" s="75"/>
      <c r="AC97" s="132"/>
      <c r="AD97" s="75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  <c r="AO97" s="132"/>
      <c r="AP97" s="75"/>
      <c r="AQ97" s="132"/>
      <c r="AR97" s="75"/>
      <c r="AS97" s="132"/>
      <c r="AT97" s="132"/>
      <c r="AU97" s="132"/>
      <c r="AV97" s="132"/>
      <c r="AW97" s="132"/>
      <c r="AX97" s="132"/>
      <c r="AY97" s="132"/>
      <c r="AZ97" s="132"/>
      <c r="BA97" s="132"/>
      <c r="BB97" s="132"/>
      <c r="BC97" s="132"/>
      <c r="BD97" s="75"/>
      <c r="BE97" s="132"/>
      <c r="BF97" s="75"/>
      <c r="BG97" s="132"/>
      <c r="BH97" s="132"/>
      <c r="BI97" s="132"/>
      <c r="BJ97" s="132"/>
      <c r="BK97" s="132"/>
      <c r="BL97" s="132"/>
      <c r="BM97" s="132"/>
      <c r="BN97" s="132"/>
      <c r="BO97" s="132"/>
      <c r="BP97" s="132"/>
      <c r="BQ97" s="132"/>
      <c r="BR97" s="26"/>
      <c r="BS97" s="65"/>
      <c r="BT97" s="26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5"/>
      <c r="CF97" s="26"/>
      <c r="CG97" s="65"/>
      <c r="CH97" s="26"/>
    </row>
    <row r="98" spans="1:86" s="64" customFormat="1" ht="16.2" customHeight="1" x14ac:dyDescent="0.25">
      <c r="A98" s="133" t="s">
        <v>6</v>
      </c>
      <c r="B98" s="34"/>
      <c r="C98" s="132"/>
      <c r="D98" s="132">
        <f>ABS('C2'!D98-'C2'!$C98)</f>
        <v>0</v>
      </c>
      <c r="E98" s="132">
        <f>ABS('C2'!E98-'C2'!$C98)</f>
        <v>0</v>
      </c>
      <c r="F98" s="132">
        <f>ABS('C2'!F98-'C2'!$C98)</f>
        <v>0</v>
      </c>
      <c r="G98" s="132">
        <f>ABS('C2'!G98-'C2'!$C98)</f>
        <v>0</v>
      </c>
      <c r="H98" s="132">
        <f>ABS('C2'!H98-'C2'!$C98)</f>
        <v>0</v>
      </c>
      <c r="I98" s="132">
        <f>ABS('C2'!I98-'C2'!$C98)</f>
        <v>0</v>
      </c>
      <c r="J98" s="132">
        <f>ABS('C2'!J98-'C2'!$C98)</f>
        <v>0</v>
      </c>
      <c r="K98" s="132">
        <f>ABS('C2'!K98-'C2'!$C98)</f>
        <v>0</v>
      </c>
      <c r="L98" s="132">
        <f>ABS('C2'!L98-'C2'!$C98)</f>
        <v>0</v>
      </c>
      <c r="M98" s="132">
        <f>ABS('C2'!M98-'C2'!$C98)</f>
        <v>0</v>
      </c>
      <c r="N98" s="75"/>
      <c r="O98" s="132"/>
      <c r="P98" s="75"/>
      <c r="Q98" s="132"/>
      <c r="R98" s="132"/>
      <c r="S98" s="132"/>
      <c r="T98" s="132"/>
      <c r="U98" s="132"/>
      <c r="V98" s="132">
        <f t="shared" si="1"/>
        <v>0</v>
      </c>
      <c r="W98" s="132"/>
      <c r="X98" s="132"/>
      <c r="Y98" s="132"/>
      <c r="Z98" s="132"/>
      <c r="AA98" s="132"/>
      <c r="AB98" s="75"/>
      <c r="AC98" s="132"/>
      <c r="AD98" s="75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  <c r="AO98" s="132"/>
      <c r="AP98" s="75"/>
      <c r="AQ98" s="132"/>
      <c r="AR98" s="75"/>
      <c r="AS98" s="132"/>
      <c r="AT98" s="132"/>
      <c r="AU98" s="132"/>
      <c r="AV98" s="132"/>
      <c r="AW98" s="132"/>
      <c r="AX98" s="132"/>
      <c r="AY98" s="132"/>
      <c r="AZ98" s="132"/>
      <c r="BA98" s="132"/>
      <c r="BB98" s="132"/>
      <c r="BC98" s="132"/>
      <c r="BD98" s="75"/>
      <c r="BE98" s="132"/>
      <c r="BF98" s="75"/>
      <c r="BG98" s="132"/>
      <c r="BH98" s="132"/>
      <c r="BI98" s="132"/>
      <c r="BJ98" s="132"/>
      <c r="BK98" s="132"/>
      <c r="BL98" s="132"/>
      <c r="BM98" s="132"/>
      <c r="BN98" s="132"/>
      <c r="BO98" s="132"/>
      <c r="BP98" s="132"/>
      <c r="BQ98" s="132"/>
      <c r="BR98" s="26"/>
      <c r="BS98" s="65"/>
      <c r="BT98" s="26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5"/>
      <c r="CF98" s="26"/>
      <c r="CG98" s="65"/>
      <c r="CH98" s="26"/>
    </row>
    <row r="99" spans="1:86" s="64" customFormat="1" ht="16.2" customHeight="1" x14ac:dyDescent="0.25">
      <c r="A99" s="133" t="s">
        <v>7</v>
      </c>
      <c r="B99" s="34"/>
      <c r="C99" s="132"/>
      <c r="D99" s="132">
        <f>ABS('C2'!D99-'C2'!$C99)</f>
        <v>0</v>
      </c>
      <c r="E99" s="132">
        <f>ABS('C2'!E99-'C2'!$C99)</f>
        <v>0</v>
      </c>
      <c r="F99" s="132">
        <f>ABS('C2'!F99-'C2'!$C99)</f>
        <v>0</v>
      </c>
      <c r="G99" s="132">
        <f>ABS('C2'!G99-'C2'!$C99)</f>
        <v>0</v>
      </c>
      <c r="H99" s="132">
        <f>ABS('C2'!H99-'C2'!$C99)</f>
        <v>0</v>
      </c>
      <c r="I99" s="132">
        <f>ABS('C2'!I99-'C2'!$C99)</f>
        <v>0</v>
      </c>
      <c r="J99" s="132">
        <f>ABS('C2'!J99-'C2'!$C99)</f>
        <v>0</v>
      </c>
      <c r="K99" s="132">
        <f>ABS('C2'!K99-'C2'!$C99)</f>
        <v>0</v>
      </c>
      <c r="L99" s="132">
        <f>ABS('C2'!L99-'C2'!$C99)</f>
        <v>0</v>
      </c>
      <c r="M99" s="132">
        <f>ABS('C2'!M99-'C2'!$C99)</f>
        <v>0</v>
      </c>
      <c r="N99" s="75"/>
      <c r="O99" s="132"/>
      <c r="P99" s="75"/>
      <c r="Q99" s="132"/>
      <c r="R99" s="132"/>
      <c r="S99" s="132"/>
      <c r="T99" s="132"/>
      <c r="U99" s="132"/>
      <c r="V99" s="132">
        <f t="shared" si="1"/>
        <v>0</v>
      </c>
      <c r="W99" s="132"/>
      <c r="X99" s="132"/>
      <c r="Y99" s="132"/>
      <c r="Z99" s="132"/>
      <c r="AA99" s="132"/>
      <c r="AB99" s="75"/>
      <c r="AC99" s="132"/>
      <c r="AD99" s="75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75"/>
      <c r="AQ99" s="132"/>
      <c r="AR99" s="75"/>
      <c r="AS99" s="132"/>
      <c r="AT99" s="132"/>
      <c r="AU99" s="132"/>
      <c r="AV99" s="132"/>
      <c r="AW99" s="132"/>
      <c r="AX99" s="132"/>
      <c r="AY99" s="132"/>
      <c r="AZ99" s="132"/>
      <c r="BA99" s="132"/>
      <c r="BB99" s="132"/>
      <c r="BC99" s="132"/>
      <c r="BD99" s="75"/>
      <c r="BE99" s="132"/>
      <c r="BF99" s="75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26"/>
      <c r="BS99" s="65"/>
      <c r="BT99" s="26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5"/>
      <c r="CF99" s="26"/>
      <c r="CG99" s="65"/>
      <c r="CH99" s="26"/>
    </row>
    <row r="100" spans="1:86" s="64" customFormat="1" ht="16.2" customHeight="1" x14ac:dyDescent="0.25">
      <c r="A100" s="133" t="s">
        <v>8</v>
      </c>
      <c r="B100" s="34"/>
      <c r="C100" s="132"/>
      <c r="D100" s="132">
        <f>ABS('C2'!D100-'C2'!$C100)</f>
        <v>4.8252282945187158E-2</v>
      </c>
      <c r="E100" s="132">
        <f>ABS('C2'!E100-'C2'!$C100)</f>
        <v>4.8252282945187158E-2</v>
      </c>
      <c r="F100" s="132">
        <f>ABS('C2'!F100-'C2'!$C100)</f>
        <v>7.9653995511378528E-2</v>
      </c>
      <c r="G100" s="132">
        <f>ABS('C2'!G100-'C2'!$C100)</f>
        <v>7.9653995511378528E-2</v>
      </c>
      <c r="H100" s="132">
        <f>ABS('C2'!H100-'C2'!$C100)</f>
        <v>7.9653995511378528E-2</v>
      </c>
      <c r="I100" s="132">
        <f>ABS('C2'!I100-'C2'!$C100)</f>
        <v>7.9653995511378528E-2</v>
      </c>
      <c r="J100" s="132">
        <f>ABS('C2'!J100-'C2'!$C100)</f>
        <v>7.9653995511378528E-2</v>
      </c>
      <c r="K100" s="132">
        <f>ABS('C2'!K100-'C2'!$C100)</f>
        <v>0.10708263509215904</v>
      </c>
      <c r="L100" s="132">
        <f>ABS('C2'!L100-'C2'!$C100)</f>
        <v>0.10708263509215904</v>
      </c>
      <c r="M100" s="132">
        <f>ABS('C2'!M100-'C2'!$C100)</f>
        <v>0.10708263509215904</v>
      </c>
      <c r="N100" s="75"/>
      <c r="O100" s="132"/>
      <c r="P100" s="75"/>
      <c r="Q100" s="132"/>
      <c r="R100" s="132"/>
      <c r="S100" s="132"/>
      <c r="T100" s="132"/>
      <c r="U100" s="132"/>
      <c r="V100" s="132">
        <f t="shared" si="1"/>
        <v>0.81602244872374397</v>
      </c>
      <c r="W100" s="132"/>
      <c r="X100" s="132"/>
      <c r="Y100" s="132"/>
      <c r="Z100" s="132"/>
      <c r="AA100" s="132"/>
      <c r="AB100" s="75"/>
      <c r="AC100" s="132"/>
      <c r="AD100" s="75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  <c r="AO100" s="132"/>
      <c r="AP100" s="75"/>
      <c r="AQ100" s="132"/>
      <c r="AR100" s="75"/>
      <c r="AS100" s="132"/>
      <c r="AT100" s="132"/>
      <c r="AU100" s="132"/>
      <c r="AV100" s="132"/>
      <c r="AW100" s="132"/>
      <c r="AX100" s="132"/>
      <c r="AY100" s="132"/>
      <c r="AZ100" s="132"/>
      <c r="BA100" s="132"/>
      <c r="BB100" s="132"/>
      <c r="BC100" s="132"/>
      <c r="BD100" s="75"/>
      <c r="BE100" s="132"/>
      <c r="BF100" s="75"/>
      <c r="BG100" s="132"/>
      <c r="BH100" s="132"/>
      <c r="BI100" s="132"/>
      <c r="BJ100" s="132"/>
      <c r="BK100" s="132"/>
      <c r="BL100" s="132"/>
      <c r="BM100" s="132"/>
      <c r="BN100" s="132"/>
      <c r="BO100" s="132"/>
      <c r="BP100" s="132"/>
      <c r="BQ100" s="132"/>
      <c r="BR100" s="26"/>
      <c r="BS100" s="65"/>
      <c r="BT100" s="26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5"/>
      <c r="CF100" s="26"/>
      <c r="CG100" s="65"/>
      <c r="CH100" s="26"/>
    </row>
    <row r="101" spans="1:86" s="64" customFormat="1" ht="16.2" customHeight="1" x14ac:dyDescent="0.25">
      <c r="A101" s="133" t="s">
        <v>9</v>
      </c>
      <c r="B101" s="34"/>
      <c r="C101" s="132"/>
      <c r="D101" s="132">
        <f>ABS('C2'!D101-'C2'!$C101)</f>
        <v>0</v>
      </c>
      <c r="E101" s="132">
        <f>ABS('C2'!E101-'C2'!$C101)</f>
        <v>0</v>
      </c>
      <c r="F101" s="132">
        <f>ABS('C2'!F101-'C2'!$C101)</f>
        <v>0</v>
      </c>
      <c r="G101" s="132">
        <f>ABS('C2'!G101-'C2'!$C101)</f>
        <v>0</v>
      </c>
      <c r="H101" s="132">
        <f>ABS('C2'!H101-'C2'!$C101)</f>
        <v>0</v>
      </c>
      <c r="I101" s="132">
        <f>ABS('C2'!I101-'C2'!$C101)</f>
        <v>0</v>
      </c>
      <c r="J101" s="132">
        <f>ABS('C2'!J101-'C2'!$C101)</f>
        <v>0</v>
      </c>
      <c r="K101" s="132">
        <f>ABS('C2'!K101-'C2'!$C101)</f>
        <v>0</v>
      </c>
      <c r="L101" s="132">
        <f>ABS('C2'!L101-'C2'!$C101)</f>
        <v>0</v>
      </c>
      <c r="M101" s="132">
        <f>ABS('C2'!M101-'C2'!$C101)</f>
        <v>0</v>
      </c>
      <c r="N101" s="75"/>
      <c r="O101" s="132"/>
      <c r="P101" s="75"/>
      <c r="Q101" s="132"/>
      <c r="R101" s="132"/>
      <c r="S101" s="132"/>
      <c r="T101" s="132"/>
      <c r="U101" s="132"/>
      <c r="V101" s="132">
        <f t="shared" si="1"/>
        <v>0</v>
      </c>
      <c r="W101" s="132"/>
      <c r="X101" s="132"/>
      <c r="Y101" s="132"/>
      <c r="Z101" s="132"/>
      <c r="AA101" s="132"/>
      <c r="AB101" s="75"/>
      <c r="AC101" s="132"/>
      <c r="AD101" s="75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  <c r="AO101" s="132"/>
      <c r="AP101" s="75"/>
      <c r="AQ101" s="132"/>
      <c r="AR101" s="75"/>
      <c r="AS101" s="132"/>
      <c r="AT101" s="132"/>
      <c r="AU101" s="132"/>
      <c r="AV101" s="132"/>
      <c r="AW101" s="132"/>
      <c r="AX101" s="132"/>
      <c r="AY101" s="132"/>
      <c r="AZ101" s="132"/>
      <c r="BA101" s="132"/>
      <c r="BB101" s="132"/>
      <c r="BC101" s="132"/>
      <c r="BD101" s="75"/>
      <c r="BE101" s="132"/>
      <c r="BF101" s="75"/>
      <c r="BG101" s="132"/>
      <c r="BH101" s="132"/>
      <c r="BI101" s="132"/>
      <c r="BJ101" s="132"/>
      <c r="BK101" s="132"/>
      <c r="BL101" s="132"/>
      <c r="BM101" s="132"/>
      <c r="BN101" s="132"/>
      <c r="BO101" s="132"/>
      <c r="BP101" s="132"/>
      <c r="BQ101" s="132"/>
      <c r="BR101" s="26"/>
      <c r="BS101" s="65"/>
      <c r="BT101" s="26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5"/>
      <c r="CF101" s="26"/>
      <c r="CG101" s="65"/>
      <c r="CH101" s="26"/>
    </row>
    <row r="102" spans="1:86" s="64" customFormat="1" ht="16.2" customHeight="1" x14ac:dyDescent="0.25">
      <c r="A102" s="133" t="s">
        <v>10</v>
      </c>
      <c r="B102" s="34"/>
      <c r="C102" s="132"/>
      <c r="D102" s="132">
        <f>ABS('C2'!D102-'C2'!$C102)</f>
        <v>0</v>
      </c>
      <c r="E102" s="132">
        <f>ABS('C2'!E102-'C2'!$C102)</f>
        <v>0</v>
      </c>
      <c r="F102" s="132">
        <f>ABS('C2'!F102-'C2'!$C102)</f>
        <v>0</v>
      </c>
      <c r="G102" s="132">
        <f>ABS('C2'!G102-'C2'!$C102)</f>
        <v>0</v>
      </c>
      <c r="H102" s="132">
        <f>ABS('C2'!H102-'C2'!$C102)</f>
        <v>0</v>
      </c>
      <c r="I102" s="132">
        <f>ABS('C2'!I102-'C2'!$C102)</f>
        <v>0</v>
      </c>
      <c r="J102" s="132">
        <f>ABS('C2'!J102-'C2'!$C102)</f>
        <v>0</v>
      </c>
      <c r="K102" s="132">
        <f>ABS('C2'!K102-'C2'!$C102)</f>
        <v>0</v>
      </c>
      <c r="L102" s="132">
        <f>ABS('C2'!L102-'C2'!$C102)</f>
        <v>0</v>
      </c>
      <c r="M102" s="132">
        <f>ABS('C2'!M102-'C2'!$C102)</f>
        <v>0</v>
      </c>
      <c r="N102" s="75"/>
      <c r="O102" s="132"/>
      <c r="P102" s="75"/>
      <c r="Q102" s="132"/>
      <c r="R102" s="132"/>
      <c r="S102" s="132"/>
      <c r="T102" s="132"/>
      <c r="U102" s="132"/>
      <c r="V102" s="132">
        <f t="shared" si="1"/>
        <v>0</v>
      </c>
      <c r="W102" s="132"/>
      <c r="X102" s="132"/>
      <c r="Y102" s="132"/>
      <c r="Z102" s="132"/>
      <c r="AA102" s="132"/>
      <c r="AB102" s="75"/>
      <c r="AC102" s="132"/>
      <c r="AD102" s="75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75"/>
      <c r="AQ102" s="132"/>
      <c r="AR102" s="75"/>
      <c r="AS102" s="132"/>
      <c r="AT102" s="132"/>
      <c r="AU102" s="132"/>
      <c r="AV102" s="132"/>
      <c r="AW102" s="132"/>
      <c r="AX102" s="132"/>
      <c r="AY102" s="132"/>
      <c r="AZ102" s="132"/>
      <c r="BA102" s="132"/>
      <c r="BB102" s="132"/>
      <c r="BC102" s="132"/>
      <c r="BD102" s="75"/>
      <c r="BE102" s="132"/>
      <c r="BF102" s="75"/>
      <c r="BG102" s="132"/>
      <c r="BH102" s="132"/>
      <c r="BI102" s="132"/>
      <c r="BJ102" s="132"/>
      <c r="BK102" s="132"/>
      <c r="BL102" s="132"/>
      <c r="BM102" s="132"/>
      <c r="BN102" s="132"/>
      <c r="BO102" s="132"/>
      <c r="BP102" s="132"/>
      <c r="BQ102" s="132"/>
      <c r="BR102" s="26"/>
      <c r="BS102" s="65"/>
      <c r="BT102" s="26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5"/>
      <c r="CF102" s="26"/>
      <c r="CG102" s="65"/>
      <c r="CH102" s="26"/>
    </row>
    <row r="103" spans="1:86" s="64" customFormat="1" ht="16.2" customHeight="1" x14ac:dyDescent="0.25">
      <c r="A103" s="133" t="s">
        <v>11</v>
      </c>
      <c r="B103" s="34"/>
      <c r="C103" s="132"/>
      <c r="D103" s="132">
        <f>ABS('C2'!D103-'C2'!$C103)</f>
        <v>0</v>
      </c>
      <c r="E103" s="132">
        <f>ABS('C2'!E103-'C2'!$C103)</f>
        <v>0</v>
      </c>
      <c r="F103" s="132">
        <f>ABS('C2'!F103-'C2'!$C103)</f>
        <v>0</v>
      </c>
      <c r="G103" s="132">
        <f>ABS('C2'!G103-'C2'!$C103)</f>
        <v>0</v>
      </c>
      <c r="H103" s="132">
        <f>ABS('C2'!H103-'C2'!$C103)</f>
        <v>0</v>
      </c>
      <c r="I103" s="132">
        <f>ABS('C2'!I103-'C2'!$C103)</f>
        <v>2.9157006166014021E-3</v>
      </c>
      <c r="J103" s="132">
        <f>ABS('C2'!J103-'C2'!$C103)</f>
        <v>2.9157006166014021E-3</v>
      </c>
      <c r="K103" s="132">
        <f>ABS('C2'!K103-'C2'!$C103)</f>
        <v>2.9157006166014021E-3</v>
      </c>
      <c r="L103" s="132">
        <f>ABS('C2'!L103-'C2'!$C103)</f>
        <v>2.9157006166014021E-3</v>
      </c>
      <c r="M103" s="132">
        <f>ABS('C2'!M103-'C2'!$C103)</f>
        <v>2.9157006166014021E-3</v>
      </c>
      <c r="N103" s="75"/>
      <c r="O103" s="132"/>
      <c r="P103" s="75"/>
      <c r="Q103" s="132"/>
      <c r="R103" s="132"/>
      <c r="S103" s="132"/>
      <c r="T103" s="132"/>
      <c r="U103" s="132"/>
      <c r="V103" s="132">
        <f t="shared" si="1"/>
        <v>1.4578503083007011E-2</v>
      </c>
      <c r="W103" s="132"/>
      <c r="X103" s="132"/>
      <c r="Y103" s="132"/>
      <c r="Z103" s="132"/>
      <c r="AA103" s="132"/>
      <c r="AB103" s="75"/>
      <c r="AC103" s="132"/>
      <c r="AD103" s="75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75"/>
      <c r="AQ103" s="132"/>
      <c r="AR103" s="75"/>
      <c r="AS103" s="132"/>
      <c r="AT103" s="132"/>
      <c r="AU103" s="132"/>
      <c r="AV103" s="132"/>
      <c r="AW103" s="132"/>
      <c r="AX103" s="132"/>
      <c r="AY103" s="132"/>
      <c r="AZ103" s="132"/>
      <c r="BA103" s="132"/>
      <c r="BB103" s="132"/>
      <c r="BC103" s="132"/>
      <c r="BD103" s="75"/>
      <c r="BE103" s="132"/>
      <c r="BF103" s="75"/>
      <c r="BG103" s="132"/>
      <c r="BH103" s="132"/>
      <c r="BI103" s="132"/>
      <c r="BJ103" s="132"/>
      <c r="BK103" s="132"/>
      <c r="BL103" s="132"/>
      <c r="BM103" s="132"/>
      <c r="BN103" s="132"/>
      <c r="BO103" s="132"/>
      <c r="BP103" s="132"/>
      <c r="BQ103" s="132"/>
      <c r="BR103" s="26"/>
      <c r="BS103" s="65"/>
      <c r="BT103" s="26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5"/>
      <c r="CF103" s="26"/>
      <c r="CG103" s="65"/>
      <c r="CH103" s="26"/>
    </row>
    <row r="104" spans="1:86" s="64" customFormat="1" ht="16.2" customHeight="1" x14ac:dyDescent="0.25">
      <c r="A104" s="133" t="s">
        <v>12</v>
      </c>
      <c r="B104" s="34"/>
      <c r="C104" s="132"/>
      <c r="D104" s="132">
        <f>ABS('C2'!D104-'C2'!$C104)</f>
        <v>0</v>
      </c>
      <c r="E104" s="132">
        <f>ABS('C2'!E104-'C2'!$C104)</f>
        <v>0</v>
      </c>
      <c r="F104" s="132">
        <f>ABS('C2'!F104-'C2'!$C104)</f>
        <v>0</v>
      </c>
      <c r="G104" s="132">
        <f>ABS('C2'!G104-'C2'!$C104)</f>
        <v>0</v>
      </c>
      <c r="H104" s="132">
        <f>ABS('C2'!H104-'C2'!$C104)</f>
        <v>0</v>
      </c>
      <c r="I104" s="132">
        <f>ABS('C2'!I104-'C2'!$C104)</f>
        <v>0</v>
      </c>
      <c r="J104" s="132">
        <f>ABS('C2'!J104-'C2'!$C104)</f>
        <v>0</v>
      </c>
      <c r="K104" s="132">
        <f>ABS('C2'!K104-'C2'!$C104)</f>
        <v>0</v>
      </c>
      <c r="L104" s="132">
        <f>ABS('C2'!L104-'C2'!$C104)</f>
        <v>0</v>
      </c>
      <c r="M104" s="132">
        <f>ABS('C2'!M104-'C2'!$C104)</f>
        <v>0</v>
      </c>
      <c r="N104" s="75"/>
      <c r="O104" s="132"/>
      <c r="P104" s="75"/>
      <c r="Q104" s="132"/>
      <c r="R104" s="132"/>
      <c r="S104" s="132"/>
      <c r="T104" s="132"/>
      <c r="U104" s="132"/>
      <c r="V104" s="132">
        <f t="shared" si="1"/>
        <v>0</v>
      </c>
      <c r="W104" s="132"/>
      <c r="X104" s="132"/>
      <c r="Y104" s="132"/>
      <c r="Z104" s="132"/>
      <c r="AA104" s="132"/>
      <c r="AB104" s="75"/>
      <c r="AC104" s="132"/>
      <c r="AD104" s="75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75"/>
      <c r="AQ104" s="132"/>
      <c r="AR104" s="75"/>
      <c r="AS104" s="132"/>
      <c r="AT104" s="132"/>
      <c r="AU104" s="132"/>
      <c r="AV104" s="132"/>
      <c r="AW104" s="132"/>
      <c r="AX104" s="132"/>
      <c r="AY104" s="132"/>
      <c r="AZ104" s="132"/>
      <c r="BA104" s="132"/>
      <c r="BB104" s="132"/>
      <c r="BC104" s="132"/>
      <c r="BD104" s="75"/>
      <c r="BE104" s="132"/>
      <c r="BF104" s="75"/>
      <c r="BG104" s="132"/>
      <c r="BH104" s="132"/>
      <c r="BI104" s="132"/>
      <c r="BJ104" s="132"/>
      <c r="BK104" s="132"/>
      <c r="BL104" s="132"/>
      <c r="BM104" s="132"/>
      <c r="BN104" s="132"/>
      <c r="BO104" s="132"/>
      <c r="BP104" s="132"/>
      <c r="BQ104" s="132"/>
      <c r="BR104" s="26"/>
      <c r="BS104" s="65"/>
      <c r="BT104" s="26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5"/>
      <c r="CF104" s="26"/>
      <c r="CG104" s="65"/>
      <c r="CH104" s="26"/>
    </row>
    <row r="105" spans="1:86" s="64" customFormat="1" ht="16.2" customHeight="1" x14ac:dyDescent="0.25">
      <c r="A105" s="133" t="s">
        <v>13</v>
      </c>
      <c r="B105" s="134"/>
      <c r="C105" s="132"/>
      <c r="D105" s="132">
        <f>ABS('C2'!D105-'C2'!$C105)</f>
        <v>0</v>
      </c>
      <c r="E105" s="132">
        <f>ABS('C2'!E105-'C2'!$C105)</f>
        <v>0</v>
      </c>
      <c r="F105" s="132">
        <f>ABS('C2'!F105-'C2'!$C105)</f>
        <v>0</v>
      </c>
      <c r="G105" s="132">
        <f>ABS('C2'!G105-'C2'!$C105)</f>
        <v>0</v>
      </c>
      <c r="H105" s="132">
        <f>ABS('C2'!H105-'C2'!$C105)</f>
        <v>0</v>
      </c>
      <c r="I105" s="132">
        <f>ABS('C2'!I105-'C2'!$C105)</f>
        <v>0</v>
      </c>
      <c r="J105" s="132">
        <f>ABS('C2'!J105-'C2'!$C105)</f>
        <v>0</v>
      </c>
      <c r="K105" s="132">
        <f>ABS('C2'!K105-'C2'!$C105)</f>
        <v>0</v>
      </c>
      <c r="L105" s="132">
        <f>ABS('C2'!L105-'C2'!$C105)</f>
        <v>0</v>
      </c>
      <c r="M105" s="132">
        <f>ABS('C2'!M105-'C2'!$C105)</f>
        <v>0</v>
      </c>
      <c r="N105" s="75"/>
      <c r="O105" s="132"/>
      <c r="P105" s="75"/>
      <c r="Q105" s="132"/>
      <c r="R105" s="132"/>
      <c r="S105" s="132"/>
      <c r="T105" s="132"/>
      <c r="U105" s="132"/>
      <c r="V105" s="132">
        <f t="shared" si="1"/>
        <v>0</v>
      </c>
      <c r="W105" s="132"/>
      <c r="X105" s="132"/>
      <c r="Y105" s="132"/>
      <c r="Z105" s="132"/>
      <c r="AA105" s="132"/>
      <c r="AB105" s="75"/>
      <c r="AC105" s="132"/>
      <c r="AD105" s="75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75"/>
      <c r="AQ105" s="132"/>
      <c r="AR105" s="75"/>
      <c r="AS105" s="132"/>
      <c r="AT105" s="132"/>
      <c r="AU105" s="132"/>
      <c r="AV105" s="132"/>
      <c r="AW105" s="132"/>
      <c r="AX105" s="132"/>
      <c r="AY105" s="132"/>
      <c r="AZ105" s="132"/>
      <c r="BA105" s="132"/>
      <c r="BB105" s="132"/>
      <c r="BC105" s="132"/>
      <c r="BD105" s="75"/>
      <c r="BE105" s="132"/>
      <c r="BF105" s="75"/>
      <c r="BG105" s="132"/>
      <c r="BH105" s="132"/>
      <c r="BI105" s="132"/>
      <c r="BJ105" s="132"/>
      <c r="BK105" s="132"/>
      <c r="BL105" s="132"/>
      <c r="BM105" s="132"/>
      <c r="BN105" s="132"/>
      <c r="BO105" s="132"/>
      <c r="BP105" s="132"/>
      <c r="BQ105" s="132"/>
      <c r="BR105" s="26"/>
      <c r="BS105" s="65"/>
      <c r="BT105" s="26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5"/>
      <c r="CF105" s="26"/>
      <c r="CG105" s="65"/>
      <c r="CH105" s="26"/>
    </row>
    <row r="106" spans="1:86" s="64" customFormat="1" ht="16.2" customHeight="1" x14ac:dyDescent="0.25">
      <c r="A106" s="133" t="s">
        <v>14</v>
      </c>
      <c r="B106" s="34"/>
      <c r="C106" s="132"/>
      <c r="D106" s="132">
        <f>ABS('C2'!D106-'C2'!$C106)</f>
        <v>0</v>
      </c>
      <c r="E106" s="132">
        <f>ABS('C2'!E106-'C2'!$C106)</f>
        <v>0</v>
      </c>
      <c r="F106" s="132">
        <f>ABS('C2'!F106-'C2'!$C106)</f>
        <v>0</v>
      </c>
      <c r="G106" s="132">
        <f>ABS('C2'!G106-'C2'!$C106)</f>
        <v>0</v>
      </c>
      <c r="H106" s="132">
        <f>ABS('C2'!H106-'C2'!$C106)</f>
        <v>0</v>
      </c>
      <c r="I106" s="132">
        <f>ABS('C2'!I106-'C2'!$C106)</f>
        <v>0</v>
      </c>
      <c r="J106" s="132">
        <f>ABS('C2'!J106-'C2'!$C106)</f>
        <v>0</v>
      </c>
      <c r="K106" s="132">
        <f>ABS('C2'!K106-'C2'!$C106)</f>
        <v>0</v>
      </c>
      <c r="L106" s="132">
        <f>ABS('C2'!L106-'C2'!$C106)</f>
        <v>0</v>
      </c>
      <c r="M106" s="132">
        <f>ABS('C2'!M106-'C2'!$C106)</f>
        <v>0</v>
      </c>
      <c r="N106" s="75"/>
      <c r="O106" s="132"/>
      <c r="P106" s="75"/>
      <c r="Q106" s="132"/>
      <c r="R106" s="132"/>
      <c r="S106" s="132"/>
      <c r="T106" s="132"/>
      <c r="U106" s="132"/>
      <c r="V106" s="132">
        <f t="shared" si="1"/>
        <v>0</v>
      </c>
      <c r="W106" s="132"/>
      <c r="X106" s="132"/>
      <c r="Y106" s="132"/>
      <c r="Z106" s="132"/>
      <c r="AA106" s="132"/>
      <c r="AB106" s="75"/>
      <c r="AC106" s="132"/>
      <c r="AD106" s="75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  <c r="AO106" s="132"/>
      <c r="AP106" s="75"/>
      <c r="AQ106" s="132"/>
      <c r="AR106" s="75"/>
      <c r="AS106" s="132"/>
      <c r="AT106" s="132"/>
      <c r="AU106" s="132"/>
      <c r="AV106" s="132"/>
      <c r="AW106" s="132"/>
      <c r="AX106" s="132"/>
      <c r="AY106" s="132"/>
      <c r="AZ106" s="132"/>
      <c r="BA106" s="132"/>
      <c r="BB106" s="132"/>
      <c r="BC106" s="132"/>
      <c r="BD106" s="75"/>
      <c r="BE106" s="132"/>
      <c r="BF106" s="75"/>
      <c r="BG106" s="132"/>
      <c r="BH106" s="132"/>
      <c r="BI106" s="132"/>
      <c r="BJ106" s="132"/>
      <c r="BK106" s="132"/>
      <c r="BL106" s="132"/>
      <c r="BM106" s="132"/>
      <c r="BN106" s="132"/>
      <c r="BO106" s="132"/>
      <c r="BP106" s="132"/>
      <c r="BQ106" s="132"/>
      <c r="BR106" s="26"/>
      <c r="BS106" s="65"/>
      <c r="BT106" s="26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5"/>
      <c r="CF106" s="26"/>
      <c r="CG106" s="65"/>
      <c r="CH106" s="26"/>
    </row>
    <row r="107" spans="1:86" s="64" customFormat="1" ht="16.2" customHeight="1" x14ac:dyDescent="0.25">
      <c r="A107" s="133" t="s">
        <v>15</v>
      </c>
      <c r="B107" s="34"/>
      <c r="C107" s="132"/>
      <c r="D107" s="132">
        <f>ABS('C2'!D107-'C2'!$C107)</f>
        <v>0</v>
      </c>
      <c r="E107" s="132">
        <f>ABS('C2'!E107-'C2'!$C107)</f>
        <v>0</v>
      </c>
      <c r="F107" s="132">
        <f>ABS('C2'!F107-'C2'!$C107)</f>
        <v>0</v>
      </c>
      <c r="G107" s="132">
        <f>ABS('C2'!G107-'C2'!$C107)</f>
        <v>0</v>
      </c>
      <c r="H107" s="132">
        <f>ABS('C2'!H107-'C2'!$C107)</f>
        <v>0</v>
      </c>
      <c r="I107" s="132">
        <f>ABS('C2'!I107-'C2'!$C107)</f>
        <v>0</v>
      </c>
      <c r="J107" s="132">
        <f>ABS('C2'!J107-'C2'!$C107)</f>
        <v>0</v>
      </c>
      <c r="K107" s="132">
        <f>ABS('C2'!K107-'C2'!$C107)</f>
        <v>0</v>
      </c>
      <c r="L107" s="132">
        <f>ABS('C2'!L107-'C2'!$C107)</f>
        <v>0</v>
      </c>
      <c r="M107" s="132">
        <f>ABS('C2'!M107-'C2'!$C107)</f>
        <v>0</v>
      </c>
      <c r="N107" s="75"/>
      <c r="O107" s="132"/>
      <c r="P107" s="75"/>
      <c r="Q107" s="132"/>
      <c r="R107" s="132"/>
      <c r="S107" s="132"/>
      <c r="T107" s="132"/>
      <c r="U107" s="132"/>
      <c r="V107" s="132">
        <f t="shared" si="1"/>
        <v>0</v>
      </c>
      <c r="W107" s="132"/>
      <c r="X107" s="132"/>
      <c r="Y107" s="132"/>
      <c r="Z107" s="132"/>
      <c r="AA107" s="132"/>
      <c r="AB107" s="75"/>
      <c r="AC107" s="132"/>
      <c r="AD107" s="75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2"/>
      <c r="AP107" s="75"/>
      <c r="AQ107" s="132"/>
      <c r="AR107" s="75"/>
      <c r="AS107" s="132"/>
      <c r="AT107" s="132"/>
      <c r="AU107" s="132"/>
      <c r="AV107" s="132"/>
      <c r="AW107" s="132"/>
      <c r="AX107" s="132"/>
      <c r="AY107" s="132"/>
      <c r="AZ107" s="132"/>
      <c r="BA107" s="132"/>
      <c r="BB107" s="132"/>
      <c r="BC107" s="132"/>
      <c r="BD107" s="75"/>
      <c r="BE107" s="132"/>
      <c r="BF107" s="75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26"/>
      <c r="BS107" s="65"/>
      <c r="BT107" s="26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5"/>
      <c r="CF107" s="26"/>
      <c r="CG107" s="65"/>
      <c r="CH107" s="26"/>
    </row>
    <row r="108" spans="1:86" s="64" customFormat="1" ht="16.2" customHeight="1" x14ac:dyDescent="0.25">
      <c r="A108" s="133" t="s">
        <v>16</v>
      </c>
      <c r="B108" s="34"/>
      <c r="C108" s="132"/>
      <c r="D108" s="132">
        <f>ABS('C2'!D108-'C2'!$C108)</f>
        <v>0</v>
      </c>
      <c r="E108" s="132">
        <f>ABS('C2'!E108-'C2'!$C108)</f>
        <v>0</v>
      </c>
      <c r="F108" s="132">
        <f>ABS('C2'!F108-'C2'!$C108)</f>
        <v>0</v>
      </c>
      <c r="G108" s="132">
        <f>ABS('C2'!G108-'C2'!$C108)</f>
        <v>0</v>
      </c>
      <c r="H108" s="132">
        <f>ABS('C2'!H108-'C2'!$C108)</f>
        <v>6.3925546792924642E-2</v>
      </c>
      <c r="I108" s="132">
        <f>ABS('C2'!I108-'C2'!$C108)</f>
        <v>6.3925546792924642E-2</v>
      </c>
      <c r="J108" s="132">
        <f>ABS('C2'!J108-'C2'!$C108)</f>
        <v>6.3925546792924642E-2</v>
      </c>
      <c r="K108" s="132">
        <f>ABS('C2'!K108-'C2'!$C108)</f>
        <v>6.3925546792924642E-2</v>
      </c>
      <c r="L108" s="132">
        <f>ABS('C2'!L108-'C2'!$C108)</f>
        <v>6.3925546792924642E-2</v>
      </c>
      <c r="M108" s="132">
        <f>ABS('C2'!M108-'C2'!$C108)</f>
        <v>6.3925546792924642E-2</v>
      </c>
      <c r="N108" s="75"/>
      <c r="O108" s="132"/>
      <c r="P108" s="75"/>
      <c r="Q108" s="132"/>
      <c r="R108" s="132"/>
      <c r="S108" s="132"/>
      <c r="T108" s="132"/>
      <c r="U108" s="132"/>
      <c r="V108" s="132">
        <f t="shared" si="1"/>
        <v>0.3835532807575478</v>
      </c>
      <c r="W108" s="132"/>
      <c r="X108" s="132"/>
      <c r="Y108" s="132"/>
      <c r="Z108" s="132"/>
      <c r="AA108" s="132"/>
      <c r="AB108" s="75"/>
      <c r="AC108" s="132"/>
      <c r="AD108" s="75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75"/>
      <c r="AQ108" s="132"/>
      <c r="AR108" s="75"/>
      <c r="AS108" s="132"/>
      <c r="AT108" s="132"/>
      <c r="AU108" s="132"/>
      <c r="AV108" s="132"/>
      <c r="AW108" s="132"/>
      <c r="AX108" s="132"/>
      <c r="AY108" s="132"/>
      <c r="AZ108" s="132"/>
      <c r="BA108" s="132"/>
      <c r="BB108" s="132"/>
      <c r="BC108" s="132"/>
      <c r="BD108" s="75"/>
      <c r="BE108" s="132"/>
      <c r="BF108" s="75"/>
      <c r="BG108" s="132"/>
      <c r="BH108" s="132"/>
      <c r="BI108" s="132"/>
      <c r="BJ108" s="132"/>
      <c r="BK108" s="132"/>
      <c r="BL108" s="132"/>
      <c r="BM108" s="132"/>
      <c r="BN108" s="132"/>
      <c r="BO108" s="132"/>
      <c r="BP108" s="132"/>
      <c r="BQ108" s="132"/>
      <c r="BR108" s="26"/>
      <c r="BS108" s="65"/>
      <c r="BT108" s="26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5"/>
      <c r="CF108" s="26"/>
      <c r="CG108" s="65"/>
      <c r="CH108" s="26"/>
    </row>
    <row r="109" spans="1:86" s="64" customFormat="1" ht="16.2" customHeight="1" x14ac:dyDescent="0.25">
      <c r="A109" s="133" t="s">
        <v>17</v>
      </c>
      <c r="B109" s="34"/>
      <c r="C109" s="132"/>
      <c r="D109" s="132">
        <f>ABS('C2'!D109-'C2'!$C109)</f>
        <v>0</v>
      </c>
      <c r="E109" s="132">
        <f>ABS('C2'!E109-'C2'!$C109)</f>
        <v>0</v>
      </c>
      <c r="F109" s="132">
        <f>ABS('C2'!F109-'C2'!$C109)</f>
        <v>0</v>
      </c>
      <c r="G109" s="132">
        <f>ABS('C2'!G109-'C2'!$C109)</f>
        <v>0</v>
      </c>
      <c r="H109" s="132">
        <f>ABS('C2'!H109-'C2'!$C109)</f>
        <v>0</v>
      </c>
      <c r="I109" s="132">
        <f>ABS('C2'!I109-'C2'!$C109)</f>
        <v>0</v>
      </c>
      <c r="J109" s="132">
        <f>ABS('C2'!J109-'C2'!$C109)</f>
        <v>0</v>
      </c>
      <c r="K109" s="132">
        <f>ABS('C2'!K109-'C2'!$C109)</f>
        <v>0</v>
      </c>
      <c r="L109" s="132">
        <f>ABS('C2'!L109-'C2'!$C109)</f>
        <v>0</v>
      </c>
      <c r="M109" s="132">
        <f>ABS('C2'!M109-'C2'!$C109)</f>
        <v>0</v>
      </c>
      <c r="N109" s="75"/>
      <c r="O109" s="132"/>
      <c r="P109" s="75"/>
      <c r="Q109" s="132"/>
      <c r="R109" s="132"/>
      <c r="S109" s="132"/>
      <c r="T109" s="132"/>
      <c r="U109" s="132"/>
      <c r="V109" s="132">
        <f t="shared" si="1"/>
        <v>0</v>
      </c>
      <c r="W109" s="132"/>
      <c r="X109" s="132"/>
      <c r="Y109" s="132"/>
      <c r="Z109" s="132"/>
      <c r="AA109" s="132"/>
      <c r="AB109" s="75"/>
      <c r="AC109" s="132"/>
      <c r="AD109" s="75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  <c r="AO109" s="132"/>
      <c r="AP109" s="75"/>
      <c r="AQ109" s="132"/>
      <c r="AR109" s="75"/>
      <c r="AS109" s="132"/>
      <c r="AT109" s="132"/>
      <c r="AU109" s="132"/>
      <c r="AV109" s="132"/>
      <c r="AW109" s="132"/>
      <c r="AX109" s="132"/>
      <c r="AY109" s="132"/>
      <c r="AZ109" s="132"/>
      <c r="BA109" s="132"/>
      <c r="BB109" s="132"/>
      <c r="BC109" s="132"/>
      <c r="BD109" s="75"/>
      <c r="BE109" s="132"/>
      <c r="BF109" s="75"/>
      <c r="BG109" s="132"/>
      <c r="BH109" s="132"/>
      <c r="BI109" s="132"/>
      <c r="BJ109" s="132"/>
      <c r="BK109" s="132"/>
      <c r="BL109" s="132"/>
      <c r="BM109" s="132"/>
      <c r="BN109" s="132"/>
      <c r="BO109" s="132"/>
      <c r="BP109" s="132"/>
      <c r="BQ109" s="132"/>
      <c r="BR109" s="26"/>
      <c r="BS109" s="65"/>
      <c r="BT109" s="26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5"/>
      <c r="CF109" s="26"/>
      <c r="CG109" s="65"/>
      <c r="CH109" s="26"/>
    </row>
    <row r="110" spans="1:86" s="64" customFormat="1" ht="16.2" customHeight="1" x14ac:dyDescent="0.25">
      <c r="A110" s="133" t="s">
        <v>18</v>
      </c>
      <c r="B110" s="34"/>
      <c r="C110" s="132"/>
      <c r="D110" s="132">
        <f>ABS('C2'!D110-'C2'!$C110)</f>
        <v>0</v>
      </c>
      <c r="E110" s="132">
        <f>ABS('C2'!E110-'C2'!$C110)</f>
        <v>0</v>
      </c>
      <c r="F110" s="132">
        <f>ABS('C2'!F110-'C2'!$C110)</f>
        <v>0</v>
      </c>
      <c r="G110" s="132">
        <f>ABS('C2'!G110-'C2'!$C110)</f>
        <v>0</v>
      </c>
      <c r="H110" s="132">
        <f>ABS('C2'!H110-'C2'!$C110)</f>
        <v>0</v>
      </c>
      <c r="I110" s="132">
        <f>ABS('C2'!I110-'C2'!$C110)</f>
        <v>0</v>
      </c>
      <c r="J110" s="132">
        <f>ABS('C2'!J110-'C2'!$C110)</f>
        <v>0</v>
      </c>
      <c r="K110" s="132">
        <f>ABS('C2'!K110-'C2'!$C110)</f>
        <v>0</v>
      </c>
      <c r="L110" s="132">
        <f>ABS('C2'!L110-'C2'!$C110)</f>
        <v>0</v>
      </c>
      <c r="M110" s="132">
        <f>ABS('C2'!M110-'C2'!$C110)</f>
        <v>0</v>
      </c>
      <c r="N110" s="75"/>
      <c r="O110" s="132"/>
      <c r="P110" s="75"/>
      <c r="Q110" s="132"/>
      <c r="R110" s="132"/>
      <c r="S110" s="132"/>
      <c r="T110" s="132"/>
      <c r="U110" s="132"/>
      <c r="V110" s="132">
        <f t="shared" si="1"/>
        <v>0</v>
      </c>
      <c r="W110" s="132"/>
      <c r="X110" s="132"/>
      <c r="Y110" s="132"/>
      <c r="Z110" s="132"/>
      <c r="AA110" s="132"/>
      <c r="AB110" s="75"/>
      <c r="AC110" s="132"/>
      <c r="AD110" s="75"/>
      <c r="AE110" s="132"/>
      <c r="AF110" s="132"/>
      <c r="AG110" s="132"/>
      <c r="AH110" s="132"/>
      <c r="AI110" s="132"/>
      <c r="AJ110" s="132"/>
      <c r="AK110" s="132"/>
      <c r="AL110" s="132"/>
      <c r="AM110" s="132"/>
      <c r="AN110" s="132"/>
      <c r="AO110" s="132"/>
      <c r="AP110" s="75"/>
      <c r="AQ110" s="132"/>
      <c r="AR110" s="75"/>
      <c r="AS110" s="132"/>
      <c r="AT110" s="132"/>
      <c r="AU110" s="132"/>
      <c r="AV110" s="132"/>
      <c r="AW110" s="132"/>
      <c r="AX110" s="132"/>
      <c r="AY110" s="132"/>
      <c r="AZ110" s="132"/>
      <c r="BA110" s="132"/>
      <c r="BB110" s="132"/>
      <c r="BC110" s="132"/>
      <c r="BD110" s="75"/>
      <c r="BE110" s="132"/>
      <c r="BF110" s="75"/>
      <c r="BG110" s="132"/>
      <c r="BH110" s="132"/>
      <c r="BI110" s="132"/>
      <c r="BJ110" s="132"/>
      <c r="BK110" s="132"/>
      <c r="BL110" s="132"/>
      <c r="BM110" s="132"/>
      <c r="BN110" s="132"/>
      <c r="BO110" s="132"/>
      <c r="BP110" s="132"/>
      <c r="BQ110" s="132"/>
      <c r="BR110" s="26"/>
      <c r="BS110" s="65"/>
      <c r="BT110" s="26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5"/>
      <c r="CF110" s="26"/>
      <c r="CG110" s="65"/>
      <c r="CH110" s="26"/>
    </row>
    <row r="111" spans="1:86" s="64" customFormat="1" ht="16.2" customHeight="1" x14ac:dyDescent="0.25">
      <c r="A111" s="133" t="s">
        <v>19</v>
      </c>
      <c r="B111" s="34"/>
      <c r="C111" s="132"/>
      <c r="D111" s="132">
        <f>ABS('C2'!D111-'C2'!$C111)</f>
        <v>0</v>
      </c>
      <c r="E111" s="132">
        <f>ABS('C2'!E111-'C2'!$C111)</f>
        <v>0</v>
      </c>
      <c r="F111" s="132">
        <f>ABS('C2'!F111-'C2'!$C111)</f>
        <v>0</v>
      </c>
      <c r="G111" s="132">
        <f>ABS('C2'!G111-'C2'!$C111)</f>
        <v>0</v>
      </c>
      <c r="H111" s="132">
        <f>ABS('C2'!H111-'C2'!$C111)</f>
        <v>0</v>
      </c>
      <c r="I111" s="132">
        <f>ABS('C2'!I111-'C2'!$C111)</f>
        <v>0</v>
      </c>
      <c r="J111" s="132">
        <f>ABS('C2'!J111-'C2'!$C111)</f>
        <v>0</v>
      </c>
      <c r="K111" s="132">
        <f>ABS('C2'!K111-'C2'!$C111)</f>
        <v>3.8654121929695195E-2</v>
      </c>
      <c r="L111" s="132">
        <f>ABS('C2'!L111-'C2'!$C111)</f>
        <v>3.8654121929695195E-2</v>
      </c>
      <c r="M111" s="132">
        <f>ABS('C2'!M111-'C2'!$C111)</f>
        <v>3.8654121929695195E-2</v>
      </c>
      <c r="N111" s="75"/>
      <c r="O111" s="132"/>
      <c r="P111" s="75"/>
      <c r="Q111" s="132"/>
      <c r="R111" s="132"/>
      <c r="S111" s="132"/>
      <c r="T111" s="132"/>
      <c r="U111" s="132"/>
      <c r="V111" s="132">
        <f t="shared" si="1"/>
        <v>0.11596236578908559</v>
      </c>
      <c r="W111" s="132"/>
      <c r="X111" s="132"/>
      <c r="Y111" s="132"/>
      <c r="Z111" s="132"/>
      <c r="AA111" s="132"/>
      <c r="AB111" s="75"/>
      <c r="AC111" s="132"/>
      <c r="AD111" s="75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  <c r="AO111" s="132"/>
      <c r="AP111" s="75"/>
      <c r="AQ111" s="132"/>
      <c r="AR111" s="75"/>
      <c r="AS111" s="132"/>
      <c r="AT111" s="132"/>
      <c r="AU111" s="132"/>
      <c r="AV111" s="132"/>
      <c r="AW111" s="132"/>
      <c r="AX111" s="132"/>
      <c r="AY111" s="132"/>
      <c r="AZ111" s="132"/>
      <c r="BA111" s="132"/>
      <c r="BB111" s="132"/>
      <c r="BC111" s="132"/>
      <c r="BD111" s="75"/>
      <c r="BE111" s="132"/>
      <c r="BF111" s="75"/>
      <c r="BG111" s="132"/>
      <c r="BH111" s="132"/>
      <c r="BI111" s="132"/>
      <c r="BJ111" s="132"/>
      <c r="BK111" s="132"/>
      <c r="BL111" s="132"/>
      <c r="BM111" s="132"/>
      <c r="BN111" s="132"/>
      <c r="BO111" s="132"/>
      <c r="BP111" s="132"/>
      <c r="BQ111" s="132"/>
      <c r="BR111" s="26"/>
      <c r="BS111" s="65"/>
      <c r="BT111" s="26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5"/>
      <c r="CF111" s="26"/>
      <c r="CG111" s="65"/>
      <c r="CH111" s="26"/>
    </row>
    <row r="112" spans="1:86" s="64" customFormat="1" ht="16.2" customHeight="1" x14ac:dyDescent="0.25">
      <c r="A112" s="133" t="s">
        <v>20</v>
      </c>
      <c r="B112" s="34"/>
      <c r="C112" s="132"/>
      <c r="D112" s="132">
        <f>ABS('C2'!D112-'C2'!$C112)</f>
        <v>0</v>
      </c>
      <c r="E112" s="132">
        <f>ABS('C2'!E112-'C2'!$C112)</f>
        <v>0</v>
      </c>
      <c r="F112" s="132">
        <f>ABS('C2'!F112-'C2'!$C112)</f>
        <v>0</v>
      </c>
      <c r="G112" s="132">
        <f>ABS('C2'!G112-'C2'!$C112)</f>
        <v>0</v>
      </c>
      <c r="H112" s="132">
        <f>ABS('C2'!H112-'C2'!$C112)</f>
        <v>0</v>
      </c>
      <c r="I112" s="132">
        <f>ABS('C2'!I112-'C2'!$C112)</f>
        <v>0</v>
      </c>
      <c r="J112" s="132">
        <f>ABS('C2'!J112-'C2'!$C112)</f>
        <v>0</v>
      </c>
      <c r="K112" s="132">
        <f>ABS('C2'!K112-'C2'!$C112)</f>
        <v>0</v>
      </c>
      <c r="L112" s="132">
        <f>ABS('C2'!L112-'C2'!$C112)</f>
        <v>0</v>
      </c>
      <c r="M112" s="132">
        <f>ABS('C2'!M112-'C2'!$C112)</f>
        <v>0</v>
      </c>
      <c r="N112" s="75"/>
      <c r="O112" s="132"/>
      <c r="P112" s="75"/>
      <c r="Q112" s="132"/>
      <c r="R112" s="132"/>
      <c r="S112" s="132"/>
      <c r="T112" s="132"/>
      <c r="U112" s="132"/>
      <c r="V112" s="132">
        <f t="shared" si="1"/>
        <v>0</v>
      </c>
      <c r="W112" s="132"/>
      <c r="X112" s="132"/>
      <c r="Y112" s="132"/>
      <c r="Z112" s="132"/>
      <c r="AA112" s="132"/>
      <c r="AB112" s="75"/>
      <c r="AC112" s="132"/>
      <c r="AD112" s="75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  <c r="AO112" s="132"/>
      <c r="AP112" s="75"/>
      <c r="AQ112" s="132"/>
      <c r="AR112" s="75"/>
      <c r="AS112" s="132"/>
      <c r="AT112" s="132"/>
      <c r="AU112" s="132"/>
      <c r="AV112" s="132"/>
      <c r="AW112" s="132"/>
      <c r="AX112" s="132"/>
      <c r="AY112" s="132"/>
      <c r="AZ112" s="132"/>
      <c r="BA112" s="132"/>
      <c r="BB112" s="132"/>
      <c r="BC112" s="132"/>
      <c r="BD112" s="75"/>
      <c r="BE112" s="132"/>
      <c r="BF112" s="75"/>
      <c r="BG112" s="132"/>
      <c r="BH112" s="132"/>
      <c r="BI112" s="132"/>
      <c r="BJ112" s="132"/>
      <c r="BK112" s="132"/>
      <c r="BL112" s="132"/>
      <c r="BM112" s="132"/>
      <c r="BN112" s="132"/>
      <c r="BO112" s="132"/>
      <c r="BP112" s="132"/>
      <c r="BQ112" s="132"/>
      <c r="BR112" s="26"/>
      <c r="BS112" s="65"/>
      <c r="BT112" s="26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5"/>
      <c r="CF112" s="26"/>
      <c r="CG112" s="65"/>
      <c r="CH112" s="26"/>
    </row>
    <row r="113" spans="1:98" s="64" customFormat="1" ht="16.2" customHeight="1" x14ac:dyDescent="0.25">
      <c r="A113" s="133" t="s">
        <v>21</v>
      </c>
      <c r="B113" s="34"/>
      <c r="C113" s="132"/>
      <c r="D113" s="132">
        <f>ABS('C2'!D113-'C2'!$C113)</f>
        <v>0</v>
      </c>
      <c r="E113" s="132">
        <f>ABS('C2'!E113-'C2'!$C113)</f>
        <v>0.15152232618057904</v>
      </c>
      <c r="F113" s="132">
        <f>ABS('C2'!F113-'C2'!$C113)</f>
        <v>0.15152232618057904</v>
      </c>
      <c r="G113" s="132">
        <f>ABS('C2'!G113-'C2'!$C113)</f>
        <v>0.15152232618057904</v>
      </c>
      <c r="H113" s="132">
        <f>ABS('C2'!H113-'C2'!$C113)</f>
        <v>0.15152232618057904</v>
      </c>
      <c r="I113" s="132">
        <f>ABS('C2'!I113-'C2'!$C113)</f>
        <v>0.2414347084512094</v>
      </c>
      <c r="J113" s="132">
        <f>ABS('C2'!J113-'C2'!$C113)</f>
        <v>0.2414347084512094</v>
      </c>
      <c r="K113" s="132">
        <f>ABS('C2'!K113-'C2'!$C113)</f>
        <v>0.29478814282196653</v>
      </c>
      <c r="L113" s="132">
        <f>ABS('C2'!L113-'C2'!$C113)</f>
        <v>0.29478814282196653</v>
      </c>
      <c r="M113" s="132">
        <f>ABS('C2'!M113-'C2'!$C113)</f>
        <v>0.29478814282196653</v>
      </c>
      <c r="N113" s="75"/>
      <c r="O113" s="132"/>
      <c r="P113" s="75"/>
      <c r="Q113" s="132"/>
      <c r="R113" s="132"/>
      <c r="S113" s="132"/>
      <c r="T113" s="132"/>
      <c r="U113" s="132"/>
      <c r="V113" s="132">
        <f t="shared" si="1"/>
        <v>1.9733231500906345</v>
      </c>
      <c r="W113" s="132"/>
      <c r="X113" s="132"/>
      <c r="Y113" s="132"/>
      <c r="Z113" s="132"/>
      <c r="AA113" s="132"/>
      <c r="AB113" s="75"/>
      <c r="AC113" s="132"/>
      <c r="AD113" s="75"/>
      <c r="AE113" s="132"/>
      <c r="AF113" s="132"/>
      <c r="AG113" s="132"/>
      <c r="AH113" s="132"/>
      <c r="AI113" s="132"/>
      <c r="AJ113" s="132"/>
      <c r="AK113" s="132"/>
      <c r="AL113" s="132"/>
      <c r="AM113" s="132"/>
      <c r="AN113" s="132"/>
      <c r="AO113" s="132"/>
      <c r="AP113" s="75"/>
      <c r="AQ113" s="132"/>
      <c r="AR113" s="75"/>
      <c r="AS113" s="132"/>
      <c r="AT113" s="132"/>
      <c r="AU113" s="132"/>
      <c r="AV113" s="132"/>
      <c r="AW113" s="132"/>
      <c r="AX113" s="132"/>
      <c r="AY113" s="132"/>
      <c r="AZ113" s="132"/>
      <c r="BA113" s="132"/>
      <c r="BB113" s="132"/>
      <c r="BC113" s="132"/>
      <c r="BD113" s="75"/>
      <c r="BE113" s="132"/>
      <c r="BF113" s="75"/>
      <c r="BG113" s="132"/>
      <c r="BH113" s="132"/>
      <c r="BI113" s="132"/>
      <c r="BJ113" s="132"/>
      <c r="BK113" s="132"/>
      <c r="BL113" s="132"/>
      <c r="BM113" s="132"/>
      <c r="BN113" s="132"/>
      <c r="BO113" s="132"/>
      <c r="BP113" s="132"/>
      <c r="BQ113" s="132"/>
      <c r="BR113" s="26"/>
      <c r="BS113" s="65"/>
      <c r="BT113" s="26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5"/>
      <c r="CF113" s="26"/>
      <c r="CG113" s="65"/>
      <c r="CH113" s="26"/>
    </row>
    <row r="114" spans="1:98" s="64" customFormat="1" ht="16.2" customHeight="1" x14ac:dyDescent="0.25">
      <c r="A114" s="133" t="s">
        <v>22</v>
      </c>
      <c r="B114" s="34"/>
      <c r="C114" s="132"/>
      <c r="D114" s="132">
        <f>ABS('C2'!D114-'C2'!$C114)</f>
        <v>0</v>
      </c>
      <c r="E114" s="132">
        <f>ABS('C2'!E114-'C2'!$C114)</f>
        <v>0</v>
      </c>
      <c r="F114" s="132">
        <f>ABS('C2'!F114-'C2'!$C114)</f>
        <v>0</v>
      </c>
      <c r="G114" s="132">
        <f>ABS('C2'!G114-'C2'!$C114)</f>
        <v>0</v>
      </c>
      <c r="H114" s="132">
        <f>ABS('C2'!H114-'C2'!$C114)</f>
        <v>0</v>
      </c>
      <c r="I114" s="132">
        <f>ABS('C2'!I114-'C2'!$C114)</f>
        <v>0</v>
      </c>
      <c r="J114" s="132">
        <f>ABS('C2'!J114-'C2'!$C114)</f>
        <v>0</v>
      </c>
      <c r="K114" s="132">
        <f>ABS('C2'!K114-'C2'!$C114)</f>
        <v>0</v>
      </c>
      <c r="L114" s="132">
        <f>ABS('C2'!L114-'C2'!$C114)</f>
        <v>0</v>
      </c>
      <c r="M114" s="132">
        <f>ABS('C2'!M114-'C2'!$C114)</f>
        <v>0</v>
      </c>
      <c r="N114" s="75"/>
      <c r="O114" s="132"/>
      <c r="P114" s="75"/>
      <c r="Q114" s="132"/>
      <c r="R114" s="132"/>
      <c r="S114" s="132"/>
      <c r="T114" s="132"/>
      <c r="U114" s="132"/>
      <c r="V114" s="132">
        <f t="shared" si="1"/>
        <v>0</v>
      </c>
      <c r="W114" s="132"/>
      <c r="X114" s="132"/>
      <c r="Y114" s="132"/>
      <c r="Z114" s="132"/>
      <c r="AA114" s="132"/>
      <c r="AB114" s="75"/>
      <c r="AC114" s="132"/>
      <c r="AD114" s="75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75"/>
      <c r="AQ114" s="132"/>
      <c r="AR114" s="75"/>
      <c r="AS114" s="132"/>
      <c r="AT114" s="132"/>
      <c r="AU114" s="132"/>
      <c r="AV114" s="132"/>
      <c r="AW114" s="132"/>
      <c r="AX114" s="132"/>
      <c r="AY114" s="132"/>
      <c r="AZ114" s="132"/>
      <c r="BA114" s="132"/>
      <c r="BB114" s="132"/>
      <c r="BC114" s="132"/>
      <c r="BD114" s="75"/>
      <c r="BE114" s="132"/>
      <c r="BF114" s="75"/>
      <c r="BG114" s="132"/>
      <c r="BH114" s="132"/>
      <c r="BI114" s="132"/>
      <c r="BJ114" s="132"/>
      <c r="BK114" s="132"/>
      <c r="BL114" s="132"/>
      <c r="BM114" s="132"/>
      <c r="BN114" s="132"/>
      <c r="BO114" s="132"/>
      <c r="BP114" s="132"/>
      <c r="BQ114" s="132"/>
      <c r="BR114" s="26"/>
      <c r="BS114" s="65"/>
      <c r="BT114" s="26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5"/>
      <c r="CF114" s="26"/>
      <c r="CG114" s="65"/>
      <c r="CH114" s="26"/>
    </row>
    <row r="115" spans="1:98" s="64" customFormat="1" ht="16.2" customHeight="1" x14ac:dyDescent="0.25">
      <c r="A115" s="132"/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34"/>
      <c r="N115" s="34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75"/>
      <c r="AA115" s="132"/>
      <c r="AB115" s="75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75"/>
      <c r="AO115" s="132"/>
      <c r="AP115" s="75"/>
      <c r="AQ115" s="132"/>
      <c r="AR115" s="132"/>
      <c r="AS115" s="132"/>
      <c r="AT115" s="132"/>
      <c r="AU115" s="132"/>
      <c r="AV115" s="132"/>
      <c r="AW115" s="132"/>
      <c r="AX115" s="132"/>
      <c r="AY115" s="132"/>
      <c r="AZ115" s="132"/>
      <c r="BA115" s="132"/>
      <c r="BB115" s="75"/>
      <c r="BC115" s="132"/>
      <c r="BD115" s="75"/>
      <c r="BE115" s="132"/>
      <c r="BF115" s="132"/>
      <c r="BG115" s="132"/>
      <c r="BH115" s="132"/>
      <c r="BI115" s="132"/>
      <c r="BJ115" s="132"/>
      <c r="BK115" s="132"/>
      <c r="BL115" s="132"/>
      <c r="BM115" s="132"/>
      <c r="BN115" s="132"/>
      <c r="BO115" s="132"/>
      <c r="BP115" s="75"/>
      <c r="BQ115" s="132"/>
      <c r="BR115" s="75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34"/>
      <c r="CF115" s="34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34"/>
      <c r="CT115" s="34"/>
    </row>
    <row r="116" spans="1:98" ht="13.2" customHeight="1" x14ac:dyDescent="0.25">
      <c r="A116" s="31" t="s">
        <v>56</v>
      </c>
      <c r="B116" s="32">
        <f>[1]算例!B117</f>
        <v>4</v>
      </c>
      <c r="C116" s="32" t="s">
        <v>55</v>
      </c>
      <c r="D116" s="32">
        <f>[1]算例!D117</f>
        <v>5</v>
      </c>
      <c r="E116" s="32"/>
      <c r="F116" s="32"/>
      <c r="G116" s="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  <c r="AO116" s="132"/>
      <c r="AP116" s="132"/>
      <c r="AQ116" s="132"/>
      <c r="AR116" s="132"/>
      <c r="AS116" s="132"/>
      <c r="AT116" s="132"/>
      <c r="AU116" s="132"/>
      <c r="AV116" s="132"/>
      <c r="AW116" s="132"/>
      <c r="AX116" s="132"/>
      <c r="AY116" s="132"/>
      <c r="AZ116" s="132"/>
      <c r="BA116" s="132"/>
      <c r="BB116" s="132"/>
      <c r="BC116" s="132"/>
      <c r="BD116" s="132"/>
      <c r="BE116" s="132"/>
      <c r="BF116" s="132"/>
      <c r="BG116" s="132"/>
      <c r="BH116" s="132"/>
      <c r="BI116" s="132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</row>
    <row r="117" spans="1:98" x14ac:dyDescent="0.25">
      <c r="A117" s="31"/>
      <c r="B117" s="31"/>
      <c r="C117" s="31"/>
      <c r="D117" s="31"/>
      <c r="E117" s="31"/>
      <c r="F117" s="31"/>
      <c r="G117" s="31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32"/>
      <c r="AT117" s="132"/>
      <c r="AU117" s="132"/>
      <c r="AV117" s="132"/>
      <c r="AW117" s="132"/>
      <c r="AX117" s="132"/>
      <c r="AY117" s="132"/>
      <c r="AZ117" s="132"/>
      <c r="BA117" s="132"/>
      <c r="BB117" s="132"/>
      <c r="BC117" s="132"/>
      <c r="BD117" s="132"/>
      <c r="BE117" s="132"/>
      <c r="BF117" s="132"/>
      <c r="BG117" s="132"/>
      <c r="BH117" s="132"/>
      <c r="BI117" s="132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</row>
    <row r="118" spans="1:98" x14ac:dyDescent="0.25">
      <c r="A118" s="33"/>
      <c r="B118" s="33"/>
      <c r="C118" s="33"/>
      <c r="D118" s="33"/>
      <c r="E118" s="33"/>
      <c r="F118" s="33"/>
      <c r="G118" s="33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2"/>
      <c r="BA118" s="132"/>
      <c r="BB118" s="132"/>
      <c r="BC118" s="132"/>
      <c r="BD118" s="132"/>
      <c r="BE118" s="132"/>
      <c r="BF118" s="132"/>
      <c r="BG118" s="132"/>
      <c r="BH118" s="132"/>
      <c r="BI118" s="132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</row>
    <row r="119" spans="1:98" x14ac:dyDescent="0.25"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  <c r="AN119" s="132"/>
      <c r="AO119" s="132"/>
      <c r="AP119" s="132"/>
      <c r="AQ119" s="132"/>
      <c r="AR119" s="132"/>
      <c r="AS119" s="132"/>
      <c r="AT119" s="132"/>
      <c r="AU119" s="132"/>
      <c r="AV119" s="132"/>
      <c r="AW119" s="132"/>
      <c r="AX119" s="132"/>
      <c r="AY119" s="132"/>
      <c r="AZ119" s="132"/>
      <c r="BA119" s="132"/>
      <c r="BB119" s="132"/>
      <c r="BC119" s="132"/>
      <c r="BD119" s="132"/>
      <c r="BE119" s="132"/>
      <c r="BF119" s="132"/>
      <c r="BG119" s="132"/>
      <c r="BH119" s="132"/>
      <c r="BI119" s="132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</row>
    <row r="120" spans="1:98" x14ac:dyDescent="0.25">
      <c r="A120" s="161" t="s">
        <v>142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3"/>
    </row>
    <row r="121" spans="1:98" x14ac:dyDescent="0.25">
      <c r="A121" s="17"/>
      <c r="B121" s="132" t="s">
        <v>3</v>
      </c>
      <c r="C121" s="132" t="s">
        <v>4</v>
      </c>
      <c r="D121" s="132" t="s">
        <v>5</v>
      </c>
      <c r="E121" s="132" t="s">
        <v>6</v>
      </c>
      <c r="F121" s="132" t="s">
        <v>7</v>
      </c>
      <c r="G121" s="132" t="s">
        <v>8</v>
      </c>
      <c r="H121" s="132" t="s">
        <v>9</v>
      </c>
      <c r="I121" s="132" t="s">
        <v>10</v>
      </c>
      <c r="J121" s="132" t="s">
        <v>11</v>
      </c>
      <c r="K121" s="132" t="s">
        <v>12</v>
      </c>
      <c r="L121" s="132" t="s">
        <v>13</v>
      </c>
      <c r="M121" s="132" t="s">
        <v>14</v>
      </c>
      <c r="N121" s="132" t="s">
        <v>15</v>
      </c>
      <c r="O121" s="132" t="s">
        <v>16</v>
      </c>
      <c r="P121" s="132" t="s">
        <v>17</v>
      </c>
      <c r="Q121" s="132" t="s">
        <v>18</v>
      </c>
      <c r="R121" s="132" t="s">
        <v>19</v>
      </c>
      <c r="S121" s="132" t="s">
        <v>20</v>
      </c>
      <c r="T121" s="132" t="s">
        <v>21</v>
      </c>
      <c r="U121" s="18" t="s">
        <v>22</v>
      </c>
    </row>
    <row r="122" spans="1:98" x14ac:dyDescent="0.25">
      <c r="A122" s="17" t="s">
        <v>3</v>
      </c>
      <c r="B122" s="19">
        <f t="shared" ref="B122:B141" si="2">(ABS($B$3-B3)+ABS($B$26-B26)+ABS($B$49-B49)+ABS($B$72-B72)+ABS($B$95-B95))/$D$116</f>
        <v>0</v>
      </c>
      <c r="C122" s="20">
        <f t="shared" ref="C122:C141" si="3">(ABS($B$4-B3)+ABS($B$27-B26)+ABS($B$50-B49)+ABS($B$73-B72)+ABS($B$96-B95))/$D$116</f>
        <v>0</v>
      </c>
      <c r="D122" s="19">
        <f t="shared" ref="D122:D141" si="4">(ABS($B$5-B3)+ABS($B$28-B26)+ABS($B$51-B49)+ABS($B$74-B72)+ABS($B$97-B95))/$D$116</f>
        <v>0</v>
      </c>
      <c r="E122" s="19">
        <f t="shared" ref="E122:E141" si="5">(ABS($B$6-B3)+ABS($B$29-B26)+ABS($B$52-B49)+ABS($B$75-B72)+ABS($B$98-B95))/$D$116</f>
        <v>0</v>
      </c>
      <c r="F122" s="19">
        <f t="shared" ref="F122:F141" si="6">(ABS($B$7-B3)+ABS($B$30-B26)+ABS($B$53-B49)+ABS($B$76-B72)+ABS($B$99-B95))/$D$116</f>
        <v>0</v>
      </c>
      <c r="G122" s="19">
        <f t="shared" ref="G122:G141" si="7">(ABS($B$8-B3)+ABS($B$31-B26)+ABS($B$54-B49)+ABS($B$77-B72)+ABS($B$100-B95))/$D$116</f>
        <v>0</v>
      </c>
      <c r="H122" s="19">
        <f t="shared" ref="H122:H141" si="8">(ABS($B$9-B3)+ABS($B$32-B26)+ABS($B$55-B49)+ABS($B$78-B72)+ABS($B$101-B95))/$D$116</f>
        <v>0</v>
      </c>
      <c r="I122" s="19">
        <f t="shared" ref="I122:I130" si="9">(ABS($B$10-B3)+ABS($B$33-B26)+ABS($B$56-B49)+ABS($B$79-B72)+ABS($B$102-B95))/$D$116</f>
        <v>0</v>
      </c>
      <c r="J122" s="19">
        <f t="shared" ref="J122:J141" si="10">(ABS($B$11-B3)+ABS($B$34-B26)+ABS($B$57-B49)+ABS($B$80-B72)+ABS($B$103-B95))/$D$116</f>
        <v>0</v>
      </c>
      <c r="K122" s="19">
        <f t="shared" ref="K122:K141" si="11">(ABS($B$12-B3)+ABS($B$35-B26)+ABS($B$58-B49)+ABS($B$81-B72)+ABS($B$104-B95))/$D$116</f>
        <v>0</v>
      </c>
      <c r="L122" s="19">
        <f t="shared" ref="L122:L141" si="12">(ABS($B$13-B3)+ABS($B$36-B26)+ABS($B$59-B49)+ABS($B$82-B72)+ABS($B$105-B95))/$D$116</f>
        <v>0</v>
      </c>
      <c r="M122" s="19">
        <f t="shared" ref="M122:M141" si="13">(ABS($B$14-B3)+ABS($B$37-B26)+ABS($B$60-B49)+ABS($B$83-B72)+ABS($B$106-B95))/$D$116</f>
        <v>0</v>
      </c>
      <c r="N122" s="19">
        <f t="shared" ref="N122:N141" si="14">(ABS($B$15-B3)+ABS($B$38-B26)+ABS($B$61-B49)+ABS($B$84-B72)+ABS($B$107-B95))/$D$116</f>
        <v>0</v>
      </c>
      <c r="O122" s="19">
        <f t="shared" ref="O122:O135" si="15">(ABS($B$16-B3)+ABS($B$39-B26)+ABS($B$62-B49)+ABS($B$85-B72)+ABS($B$108-B95))/$D$116</f>
        <v>0</v>
      </c>
      <c r="P122" s="19">
        <f t="shared" ref="P122:P141" si="16">(ABS($B$17-B3)+ABS($B$40-B26)+ABS($B$63-B49)+ABS($B$86-B72)+ABS($B$109-B95))/$D$116</f>
        <v>0</v>
      </c>
      <c r="Q122" s="19">
        <f t="shared" ref="Q122:Q136" si="17">(ABS($B$18-B3)+ABS($B$41-B26)+ABS($B$64-B49)+ABS($B$87-B72)+ABS($B$110-B95))/$D$116</f>
        <v>0</v>
      </c>
      <c r="R122" s="19">
        <f t="shared" ref="R122:R137" si="18">(ABS($B$19-B3)+ABS($B$42-B26)+ABS($B$65-B49)+ABS($B$88-B72)+ABS($B$111-B95))/$D$116</f>
        <v>0</v>
      </c>
      <c r="S122" s="19">
        <f t="shared" ref="S122:S138" si="19">(ABS($B$20-B3)+ABS($B$43-B26)+ABS($B$66-B49)+ABS($B$89-B72)+ABS($B$112-B95))/$D$116</f>
        <v>0</v>
      </c>
      <c r="T122" s="19">
        <f t="shared" ref="T122:T139" si="20">(ABS($B$21-B3)+ABS($B$44-B26)+ABS($B$67-B49)+ABS($B$90-B72)+ABS($B$113-B95))/$D$116</f>
        <v>0</v>
      </c>
      <c r="U122" s="21">
        <f t="shared" ref="U122:U140" si="21">(ABS($B$22-B3)+ABS($B$45-B26)+ABS($B$68-B49)+ABS($B$91-B72)+ABS($B$114-B95))/$D$116</f>
        <v>0</v>
      </c>
    </row>
    <row r="123" spans="1:98" x14ac:dyDescent="0.25">
      <c r="A123" s="17" t="s">
        <v>4</v>
      </c>
      <c r="B123" s="19">
        <f t="shared" si="2"/>
        <v>0</v>
      </c>
      <c r="C123" s="20">
        <f t="shared" si="3"/>
        <v>0</v>
      </c>
      <c r="D123" s="19">
        <f t="shared" si="4"/>
        <v>0</v>
      </c>
      <c r="E123" s="19">
        <f t="shared" si="5"/>
        <v>0</v>
      </c>
      <c r="F123" s="19">
        <f t="shared" si="6"/>
        <v>0</v>
      </c>
      <c r="G123" s="19">
        <f t="shared" si="7"/>
        <v>0</v>
      </c>
      <c r="H123" s="19">
        <f t="shared" si="8"/>
        <v>0</v>
      </c>
      <c r="I123" s="19">
        <f t="shared" si="9"/>
        <v>0</v>
      </c>
      <c r="J123" s="19">
        <f t="shared" si="10"/>
        <v>0</v>
      </c>
      <c r="K123" s="19">
        <f t="shared" si="11"/>
        <v>0</v>
      </c>
      <c r="L123" s="19">
        <f t="shared" si="12"/>
        <v>0</v>
      </c>
      <c r="M123" s="19">
        <f t="shared" si="13"/>
        <v>0</v>
      </c>
      <c r="N123" s="19">
        <f t="shared" si="14"/>
        <v>0</v>
      </c>
      <c r="O123" s="19">
        <f t="shared" si="15"/>
        <v>0</v>
      </c>
      <c r="P123" s="19">
        <f t="shared" si="16"/>
        <v>0</v>
      </c>
      <c r="Q123" s="19">
        <f t="shared" si="17"/>
        <v>0</v>
      </c>
      <c r="R123" s="19">
        <f t="shared" si="18"/>
        <v>0</v>
      </c>
      <c r="S123" s="19">
        <f t="shared" si="19"/>
        <v>0</v>
      </c>
      <c r="T123" s="19">
        <f t="shared" si="20"/>
        <v>0</v>
      </c>
      <c r="U123" s="21">
        <f t="shared" si="21"/>
        <v>0</v>
      </c>
    </row>
    <row r="124" spans="1:98" x14ac:dyDescent="0.25">
      <c r="A124" s="17" t="s">
        <v>5</v>
      </c>
      <c r="B124" s="19">
        <f t="shared" si="2"/>
        <v>0</v>
      </c>
      <c r="C124" s="20">
        <f t="shared" si="3"/>
        <v>0</v>
      </c>
      <c r="D124" s="19">
        <f t="shared" si="4"/>
        <v>0</v>
      </c>
      <c r="E124" s="19">
        <f t="shared" si="5"/>
        <v>0</v>
      </c>
      <c r="F124" s="19">
        <f t="shared" si="6"/>
        <v>0</v>
      </c>
      <c r="G124" s="19">
        <f t="shared" si="7"/>
        <v>0</v>
      </c>
      <c r="H124" s="19">
        <f t="shared" si="8"/>
        <v>0</v>
      </c>
      <c r="I124" s="19">
        <f t="shared" si="9"/>
        <v>0</v>
      </c>
      <c r="J124" s="19">
        <f t="shared" si="10"/>
        <v>0</v>
      </c>
      <c r="K124" s="19">
        <f t="shared" si="11"/>
        <v>0</v>
      </c>
      <c r="L124" s="19">
        <f t="shared" si="12"/>
        <v>0</v>
      </c>
      <c r="M124" s="19">
        <f t="shared" si="13"/>
        <v>0</v>
      </c>
      <c r="N124" s="19">
        <f t="shared" si="14"/>
        <v>0</v>
      </c>
      <c r="O124" s="19">
        <f t="shared" si="15"/>
        <v>0</v>
      </c>
      <c r="P124" s="19">
        <f t="shared" si="16"/>
        <v>0</v>
      </c>
      <c r="Q124" s="19">
        <f t="shared" si="17"/>
        <v>0</v>
      </c>
      <c r="R124" s="19">
        <f t="shared" si="18"/>
        <v>0</v>
      </c>
      <c r="S124" s="19">
        <f t="shared" si="19"/>
        <v>0</v>
      </c>
      <c r="T124" s="19">
        <f t="shared" si="20"/>
        <v>0</v>
      </c>
      <c r="U124" s="21">
        <f t="shared" si="21"/>
        <v>0</v>
      </c>
    </row>
    <row r="125" spans="1:98" x14ac:dyDescent="0.25">
      <c r="A125" s="17" t="s">
        <v>6</v>
      </c>
      <c r="B125" s="19">
        <f t="shared" si="2"/>
        <v>0</v>
      </c>
      <c r="C125" s="20">
        <f t="shared" si="3"/>
        <v>0</v>
      </c>
      <c r="D125" s="19">
        <f t="shared" si="4"/>
        <v>0</v>
      </c>
      <c r="E125" s="19">
        <f t="shared" si="5"/>
        <v>0</v>
      </c>
      <c r="F125" s="19">
        <f t="shared" si="6"/>
        <v>0</v>
      </c>
      <c r="G125" s="19">
        <f t="shared" si="7"/>
        <v>0</v>
      </c>
      <c r="H125" s="19">
        <f t="shared" si="8"/>
        <v>0</v>
      </c>
      <c r="I125" s="19">
        <f t="shared" si="9"/>
        <v>0</v>
      </c>
      <c r="J125" s="19">
        <f t="shared" si="10"/>
        <v>0</v>
      </c>
      <c r="K125" s="19">
        <f t="shared" si="11"/>
        <v>0</v>
      </c>
      <c r="L125" s="19">
        <f t="shared" si="12"/>
        <v>0</v>
      </c>
      <c r="M125" s="19">
        <f t="shared" si="13"/>
        <v>0</v>
      </c>
      <c r="N125" s="19">
        <f t="shared" si="14"/>
        <v>0</v>
      </c>
      <c r="O125" s="19">
        <f t="shared" si="15"/>
        <v>0</v>
      </c>
      <c r="P125" s="19">
        <f t="shared" si="16"/>
        <v>0</v>
      </c>
      <c r="Q125" s="19">
        <f t="shared" si="17"/>
        <v>0</v>
      </c>
      <c r="R125" s="19">
        <f t="shared" si="18"/>
        <v>0</v>
      </c>
      <c r="S125" s="19">
        <f t="shared" si="19"/>
        <v>0</v>
      </c>
      <c r="T125" s="19">
        <f t="shared" si="20"/>
        <v>0</v>
      </c>
      <c r="U125" s="21">
        <f t="shared" si="21"/>
        <v>0</v>
      </c>
    </row>
    <row r="126" spans="1:98" x14ac:dyDescent="0.25">
      <c r="A126" s="17" t="s">
        <v>7</v>
      </c>
      <c r="B126" s="19">
        <f t="shared" si="2"/>
        <v>0</v>
      </c>
      <c r="C126" s="20">
        <f t="shared" si="3"/>
        <v>0</v>
      </c>
      <c r="D126" s="19">
        <f t="shared" si="4"/>
        <v>0</v>
      </c>
      <c r="E126" s="19">
        <f t="shared" si="5"/>
        <v>0</v>
      </c>
      <c r="F126" s="19">
        <f t="shared" si="6"/>
        <v>0</v>
      </c>
      <c r="G126" s="19">
        <f t="shared" si="7"/>
        <v>0</v>
      </c>
      <c r="H126" s="19">
        <f t="shared" si="8"/>
        <v>0</v>
      </c>
      <c r="I126" s="19">
        <f t="shared" si="9"/>
        <v>0</v>
      </c>
      <c r="J126" s="19">
        <f t="shared" si="10"/>
        <v>0</v>
      </c>
      <c r="K126" s="19">
        <f t="shared" si="11"/>
        <v>0</v>
      </c>
      <c r="L126" s="19">
        <f t="shared" si="12"/>
        <v>0</v>
      </c>
      <c r="M126" s="19">
        <f t="shared" si="13"/>
        <v>0</v>
      </c>
      <c r="N126" s="19">
        <f t="shared" si="14"/>
        <v>0</v>
      </c>
      <c r="O126" s="19">
        <f t="shared" si="15"/>
        <v>0</v>
      </c>
      <c r="P126" s="19">
        <f t="shared" si="16"/>
        <v>0</v>
      </c>
      <c r="Q126" s="19">
        <f t="shared" si="17"/>
        <v>0</v>
      </c>
      <c r="R126" s="19">
        <f t="shared" si="18"/>
        <v>0</v>
      </c>
      <c r="S126" s="19">
        <f t="shared" si="19"/>
        <v>0</v>
      </c>
      <c r="T126" s="19">
        <f t="shared" si="20"/>
        <v>0</v>
      </c>
      <c r="U126" s="21">
        <f t="shared" si="21"/>
        <v>0</v>
      </c>
    </row>
    <row r="127" spans="1:98" x14ac:dyDescent="0.25">
      <c r="A127" s="17" t="s">
        <v>8</v>
      </c>
      <c r="B127" s="19">
        <f t="shared" si="2"/>
        <v>0</v>
      </c>
      <c r="C127" s="20">
        <f t="shared" si="3"/>
        <v>0</v>
      </c>
      <c r="D127" s="19">
        <f t="shared" si="4"/>
        <v>0</v>
      </c>
      <c r="E127" s="19">
        <f t="shared" si="5"/>
        <v>0</v>
      </c>
      <c r="F127" s="19">
        <f t="shared" si="6"/>
        <v>0</v>
      </c>
      <c r="G127" s="19">
        <f t="shared" si="7"/>
        <v>0</v>
      </c>
      <c r="H127" s="19">
        <f t="shared" si="8"/>
        <v>0</v>
      </c>
      <c r="I127" s="19">
        <f t="shared" si="9"/>
        <v>0</v>
      </c>
      <c r="J127" s="19">
        <f t="shared" si="10"/>
        <v>0</v>
      </c>
      <c r="K127" s="19">
        <f t="shared" si="11"/>
        <v>0</v>
      </c>
      <c r="L127" s="19">
        <f t="shared" si="12"/>
        <v>0</v>
      </c>
      <c r="M127" s="19">
        <f t="shared" si="13"/>
        <v>0</v>
      </c>
      <c r="N127" s="19">
        <f t="shared" si="14"/>
        <v>0</v>
      </c>
      <c r="O127" s="19">
        <f t="shared" si="15"/>
        <v>0</v>
      </c>
      <c r="P127" s="19">
        <f t="shared" si="16"/>
        <v>0</v>
      </c>
      <c r="Q127" s="19">
        <f t="shared" si="17"/>
        <v>0</v>
      </c>
      <c r="R127" s="19">
        <f t="shared" si="18"/>
        <v>0</v>
      </c>
      <c r="S127" s="19">
        <f t="shared" si="19"/>
        <v>0</v>
      </c>
      <c r="T127" s="19">
        <f t="shared" si="20"/>
        <v>0</v>
      </c>
      <c r="U127" s="21">
        <f t="shared" si="21"/>
        <v>0</v>
      </c>
    </row>
    <row r="128" spans="1:98" x14ac:dyDescent="0.25">
      <c r="A128" s="17" t="s">
        <v>9</v>
      </c>
      <c r="B128" s="19">
        <f t="shared" si="2"/>
        <v>0</v>
      </c>
      <c r="C128" s="20">
        <f t="shared" si="3"/>
        <v>0</v>
      </c>
      <c r="D128" s="19">
        <f t="shared" si="4"/>
        <v>0</v>
      </c>
      <c r="E128" s="19">
        <f t="shared" si="5"/>
        <v>0</v>
      </c>
      <c r="F128" s="19">
        <f t="shared" si="6"/>
        <v>0</v>
      </c>
      <c r="G128" s="19">
        <f t="shared" si="7"/>
        <v>0</v>
      </c>
      <c r="H128" s="19">
        <f t="shared" si="8"/>
        <v>0</v>
      </c>
      <c r="I128" s="19">
        <f t="shared" si="9"/>
        <v>0</v>
      </c>
      <c r="J128" s="19">
        <f t="shared" si="10"/>
        <v>0</v>
      </c>
      <c r="K128" s="19">
        <f t="shared" si="11"/>
        <v>0</v>
      </c>
      <c r="L128" s="19">
        <f t="shared" si="12"/>
        <v>0</v>
      </c>
      <c r="M128" s="19">
        <f t="shared" si="13"/>
        <v>0</v>
      </c>
      <c r="N128" s="19">
        <f t="shared" si="14"/>
        <v>0</v>
      </c>
      <c r="O128" s="19">
        <f t="shared" si="15"/>
        <v>0</v>
      </c>
      <c r="P128" s="19">
        <f t="shared" si="16"/>
        <v>0</v>
      </c>
      <c r="Q128" s="19">
        <f t="shared" si="17"/>
        <v>0</v>
      </c>
      <c r="R128" s="19">
        <f t="shared" si="18"/>
        <v>0</v>
      </c>
      <c r="S128" s="19">
        <f t="shared" si="19"/>
        <v>0</v>
      </c>
      <c r="T128" s="19">
        <f t="shared" si="20"/>
        <v>0</v>
      </c>
      <c r="U128" s="21">
        <f t="shared" si="21"/>
        <v>0</v>
      </c>
    </row>
    <row r="129" spans="1:21" x14ac:dyDescent="0.25">
      <c r="A129" s="17" t="s">
        <v>10</v>
      </c>
      <c r="B129" s="19">
        <f t="shared" si="2"/>
        <v>0</v>
      </c>
      <c r="C129" s="20">
        <f t="shared" si="3"/>
        <v>0</v>
      </c>
      <c r="D129" s="19">
        <f t="shared" si="4"/>
        <v>0</v>
      </c>
      <c r="E129" s="19">
        <f t="shared" si="5"/>
        <v>0</v>
      </c>
      <c r="F129" s="19">
        <f t="shared" si="6"/>
        <v>0</v>
      </c>
      <c r="G129" s="19">
        <f t="shared" si="7"/>
        <v>0</v>
      </c>
      <c r="H129" s="19">
        <f t="shared" si="8"/>
        <v>0</v>
      </c>
      <c r="I129" s="19">
        <f t="shared" si="9"/>
        <v>0</v>
      </c>
      <c r="J129" s="19">
        <f t="shared" si="10"/>
        <v>0</v>
      </c>
      <c r="K129" s="19">
        <f t="shared" si="11"/>
        <v>0</v>
      </c>
      <c r="L129" s="19">
        <f t="shared" si="12"/>
        <v>0</v>
      </c>
      <c r="M129" s="19">
        <f t="shared" si="13"/>
        <v>0</v>
      </c>
      <c r="N129" s="19">
        <f t="shared" si="14"/>
        <v>0</v>
      </c>
      <c r="O129" s="19">
        <f t="shared" si="15"/>
        <v>0</v>
      </c>
      <c r="P129" s="19">
        <f t="shared" si="16"/>
        <v>0</v>
      </c>
      <c r="Q129" s="19">
        <f t="shared" si="17"/>
        <v>0</v>
      </c>
      <c r="R129" s="19">
        <f t="shared" si="18"/>
        <v>0</v>
      </c>
      <c r="S129" s="19">
        <f t="shared" si="19"/>
        <v>0</v>
      </c>
      <c r="T129" s="19">
        <f t="shared" si="20"/>
        <v>0</v>
      </c>
      <c r="U129" s="21">
        <f t="shared" si="21"/>
        <v>0</v>
      </c>
    </row>
    <row r="130" spans="1:21" x14ac:dyDescent="0.25">
      <c r="A130" s="17" t="s">
        <v>11</v>
      </c>
      <c r="B130" s="19">
        <f t="shared" si="2"/>
        <v>0</v>
      </c>
      <c r="C130" s="20">
        <f t="shared" si="3"/>
        <v>0</v>
      </c>
      <c r="D130" s="19">
        <f t="shared" si="4"/>
        <v>0</v>
      </c>
      <c r="E130" s="19">
        <f t="shared" si="5"/>
        <v>0</v>
      </c>
      <c r="F130" s="19">
        <f t="shared" si="6"/>
        <v>0</v>
      </c>
      <c r="G130" s="19">
        <f t="shared" si="7"/>
        <v>0</v>
      </c>
      <c r="H130" s="19">
        <f t="shared" si="8"/>
        <v>0</v>
      </c>
      <c r="I130" s="19">
        <f t="shared" si="9"/>
        <v>0</v>
      </c>
      <c r="J130" s="19">
        <f t="shared" si="10"/>
        <v>0</v>
      </c>
      <c r="K130" s="19">
        <f t="shared" si="11"/>
        <v>0</v>
      </c>
      <c r="L130" s="19">
        <f t="shared" si="12"/>
        <v>0</v>
      </c>
      <c r="M130" s="19">
        <f t="shared" si="13"/>
        <v>0</v>
      </c>
      <c r="N130" s="19">
        <f t="shared" si="14"/>
        <v>0</v>
      </c>
      <c r="O130" s="19">
        <f t="shared" si="15"/>
        <v>0</v>
      </c>
      <c r="P130" s="19">
        <f t="shared" si="16"/>
        <v>0</v>
      </c>
      <c r="Q130" s="19">
        <f t="shared" si="17"/>
        <v>0</v>
      </c>
      <c r="R130" s="19">
        <f t="shared" si="18"/>
        <v>0</v>
      </c>
      <c r="S130" s="19">
        <f t="shared" si="19"/>
        <v>0</v>
      </c>
      <c r="T130" s="19">
        <f t="shared" si="20"/>
        <v>0</v>
      </c>
      <c r="U130" s="21">
        <f t="shared" si="21"/>
        <v>0</v>
      </c>
    </row>
    <row r="131" spans="1:21" x14ac:dyDescent="0.25">
      <c r="A131" s="17" t="s">
        <v>12</v>
      </c>
      <c r="B131" s="19">
        <f t="shared" si="2"/>
        <v>0</v>
      </c>
      <c r="C131" s="20">
        <f t="shared" si="3"/>
        <v>0</v>
      </c>
      <c r="D131" s="19">
        <f t="shared" si="4"/>
        <v>0</v>
      </c>
      <c r="E131" s="19">
        <f t="shared" si="5"/>
        <v>0</v>
      </c>
      <c r="F131" s="19">
        <f t="shared" si="6"/>
        <v>0</v>
      </c>
      <c r="G131" s="19">
        <f t="shared" si="7"/>
        <v>0</v>
      </c>
      <c r="H131" s="19">
        <f t="shared" si="8"/>
        <v>0</v>
      </c>
      <c r="I131" s="19">
        <f>(ABS($B$10-B12)+ABS($B$33-B35)+ABS($B$56-B58)+ABS($B$79-B81)+ABS($B$102-B104))/$D$116</f>
        <v>0</v>
      </c>
      <c r="J131" s="19">
        <f t="shared" si="10"/>
        <v>0</v>
      </c>
      <c r="K131" s="19">
        <f t="shared" si="11"/>
        <v>0</v>
      </c>
      <c r="L131" s="19">
        <f t="shared" si="12"/>
        <v>0</v>
      </c>
      <c r="M131" s="19">
        <f t="shared" si="13"/>
        <v>0</v>
      </c>
      <c r="N131" s="19">
        <f t="shared" si="14"/>
        <v>0</v>
      </c>
      <c r="O131" s="19">
        <f t="shared" si="15"/>
        <v>0</v>
      </c>
      <c r="P131" s="19">
        <f t="shared" si="16"/>
        <v>0</v>
      </c>
      <c r="Q131" s="19">
        <f t="shared" si="17"/>
        <v>0</v>
      </c>
      <c r="R131" s="19">
        <f t="shared" si="18"/>
        <v>0</v>
      </c>
      <c r="S131" s="19">
        <f t="shared" si="19"/>
        <v>0</v>
      </c>
      <c r="T131" s="19">
        <f t="shared" si="20"/>
        <v>0</v>
      </c>
      <c r="U131" s="21">
        <f t="shared" si="21"/>
        <v>0</v>
      </c>
    </row>
    <row r="132" spans="1:21" x14ac:dyDescent="0.25">
      <c r="A132" s="17" t="s">
        <v>13</v>
      </c>
      <c r="B132" s="19">
        <f t="shared" si="2"/>
        <v>0</v>
      </c>
      <c r="C132" s="20">
        <f t="shared" si="3"/>
        <v>0</v>
      </c>
      <c r="D132" s="19">
        <f t="shared" si="4"/>
        <v>0</v>
      </c>
      <c r="E132" s="19">
        <f t="shared" si="5"/>
        <v>0</v>
      </c>
      <c r="F132" s="19">
        <f t="shared" si="6"/>
        <v>0</v>
      </c>
      <c r="G132" s="19">
        <f t="shared" si="7"/>
        <v>0</v>
      </c>
      <c r="H132" s="19">
        <f t="shared" si="8"/>
        <v>0</v>
      </c>
      <c r="I132" s="19">
        <f t="shared" ref="I132:I141" si="22">(ABS($B$10-B13)+ABS($B$33-B36)+ABS($B$56-B59)+ABS($B$79-B82)+ABS($B$102-B105))/$D$116</f>
        <v>0</v>
      </c>
      <c r="J132" s="19">
        <f t="shared" si="10"/>
        <v>0</v>
      </c>
      <c r="K132" s="19">
        <f t="shared" si="11"/>
        <v>0</v>
      </c>
      <c r="L132" s="19">
        <f t="shared" si="12"/>
        <v>0</v>
      </c>
      <c r="M132" s="19">
        <f t="shared" si="13"/>
        <v>0</v>
      </c>
      <c r="N132" s="19">
        <f t="shared" si="14"/>
        <v>0</v>
      </c>
      <c r="O132" s="19">
        <f t="shared" si="15"/>
        <v>0</v>
      </c>
      <c r="P132" s="19">
        <f t="shared" si="16"/>
        <v>0</v>
      </c>
      <c r="Q132" s="19">
        <f t="shared" si="17"/>
        <v>0</v>
      </c>
      <c r="R132" s="19">
        <f t="shared" si="18"/>
        <v>0</v>
      </c>
      <c r="S132" s="19">
        <f t="shared" si="19"/>
        <v>0</v>
      </c>
      <c r="T132" s="19">
        <f t="shared" si="20"/>
        <v>0</v>
      </c>
      <c r="U132" s="21">
        <f t="shared" si="21"/>
        <v>0</v>
      </c>
    </row>
    <row r="133" spans="1:21" x14ac:dyDescent="0.25">
      <c r="A133" s="17" t="s">
        <v>14</v>
      </c>
      <c r="B133" s="19">
        <f t="shared" si="2"/>
        <v>0</v>
      </c>
      <c r="C133" s="20">
        <f t="shared" si="3"/>
        <v>0</v>
      </c>
      <c r="D133" s="19">
        <f t="shared" si="4"/>
        <v>0</v>
      </c>
      <c r="E133" s="19">
        <f t="shared" si="5"/>
        <v>0</v>
      </c>
      <c r="F133" s="19">
        <f t="shared" si="6"/>
        <v>0</v>
      </c>
      <c r="G133" s="19">
        <f t="shared" si="7"/>
        <v>0</v>
      </c>
      <c r="H133" s="19">
        <f t="shared" si="8"/>
        <v>0</v>
      </c>
      <c r="I133" s="19">
        <f t="shared" si="22"/>
        <v>0</v>
      </c>
      <c r="J133" s="19">
        <f t="shared" si="10"/>
        <v>0</v>
      </c>
      <c r="K133" s="19">
        <f t="shared" si="11"/>
        <v>0</v>
      </c>
      <c r="L133" s="19">
        <f t="shared" si="12"/>
        <v>0</v>
      </c>
      <c r="M133" s="19">
        <f t="shared" si="13"/>
        <v>0</v>
      </c>
      <c r="N133" s="19">
        <f t="shared" si="14"/>
        <v>0</v>
      </c>
      <c r="O133" s="19">
        <f t="shared" si="15"/>
        <v>0</v>
      </c>
      <c r="P133" s="19">
        <f t="shared" si="16"/>
        <v>0</v>
      </c>
      <c r="Q133" s="19">
        <f t="shared" si="17"/>
        <v>0</v>
      </c>
      <c r="R133" s="19">
        <f t="shared" si="18"/>
        <v>0</v>
      </c>
      <c r="S133" s="19">
        <f t="shared" si="19"/>
        <v>0</v>
      </c>
      <c r="T133" s="19">
        <f t="shared" si="20"/>
        <v>0</v>
      </c>
      <c r="U133" s="21">
        <f t="shared" si="21"/>
        <v>0</v>
      </c>
    </row>
    <row r="134" spans="1:21" x14ac:dyDescent="0.25">
      <c r="A134" s="17" t="s">
        <v>15</v>
      </c>
      <c r="B134" s="19">
        <f t="shared" si="2"/>
        <v>0</v>
      </c>
      <c r="C134" s="20">
        <f t="shared" si="3"/>
        <v>0</v>
      </c>
      <c r="D134" s="19">
        <f t="shared" si="4"/>
        <v>0</v>
      </c>
      <c r="E134" s="19">
        <f t="shared" si="5"/>
        <v>0</v>
      </c>
      <c r="F134" s="19">
        <f t="shared" si="6"/>
        <v>0</v>
      </c>
      <c r="G134" s="19">
        <f t="shared" si="7"/>
        <v>0</v>
      </c>
      <c r="H134" s="19">
        <f t="shared" si="8"/>
        <v>0</v>
      </c>
      <c r="I134" s="19">
        <f t="shared" si="22"/>
        <v>0</v>
      </c>
      <c r="J134" s="19">
        <f t="shared" si="10"/>
        <v>0</v>
      </c>
      <c r="K134" s="19">
        <f t="shared" si="11"/>
        <v>0</v>
      </c>
      <c r="L134" s="19">
        <f t="shared" si="12"/>
        <v>0</v>
      </c>
      <c r="M134" s="19">
        <f t="shared" si="13"/>
        <v>0</v>
      </c>
      <c r="N134" s="19">
        <f t="shared" si="14"/>
        <v>0</v>
      </c>
      <c r="O134" s="19">
        <f t="shared" si="15"/>
        <v>0</v>
      </c>
      <c r="P134" s="19">
        <f t="shared" si="16"/>
        <v>0</v>
      </c>
      <c r="Q134" s="19">
        <f t="shared" si="17"/>
        <v>0</v>
      </c>
      <c r="R134" s="19">
        <f t="shared" si="18"/>
        <v>0</v>
      </c>
      <c r="S134" s="19">
        <f t="shared" si="19"/>
        <v>0</v>
      </c>
      <c r="T134" s="19">
        <f t="shared" si="20"/>
        <v>0</v>
      </c>
      <c r="U134" s="21">
        <f t="shared" si="21"/>
        <v>0</v>
      </c>
    </row>
    <row r="135" spans="1:21" x14ac:dyDescent="0.25">
      <c r="A135" s="17" t="s">
        <v>16</v>
      </c>
      <c r="B135" s="19">
        <f t="shared" si="2"/>
        <v>0</v>
      </c>
      <c r="C135" s="20">
        <f t="shared" si="3"/>
        <v>0</v>
      </c>
      <c r="D135" s="19">
        <f t="shared" si="4"/>
        <v>0</v>
      </c>
      <c r="E135" s="19">
        <f t="shared" si="5"/>
        <v>0</v>
      </c>
      <c r="F135" s="19">
        <f t="shared" si="6"/>
        <v>0</v>
      </c>
      <c r="G135" s="19">
        <f t="shared" si="7"/>
        <v>0</v>
      </c>
      <c r="H135" s="19">
        <f t="shared" si="8"/>
        <v>0</v>
      </c>
      <c r="I135" s="19">
        <f t="shared" si="22"/>
        <v>0</v>
      </c>
      <c r="J135" s="19">
        <f t="shared" si="10"/>
        <v>0</v>
      </c>
      <c r="K135" s="19">
        <f t="shared" si="11"/>
        <v>0</v>
      </c>
      <c r="L135" s="19">
        <f t="shared" si="12"/>
        <v>0</v>
      </c>
      <c r="M135" s="19">
        <f t="shared" si="13"/>
        <v>0</v>
      </c>
      <c r="N135" s="19">
        <f t="shared" si="14"/>
        <v>0</v>
      </c>
      <c r="O135" s="19">
        <f t="shared" si="15"/>
        <v>0</v>
      </c>
      <c r="P135" s="19">
        <f t="shared" si="16"/>
        <v>0</v>
      </c>
      <c r="Q135" s="19">
        <f t="shared" si="17"/>
        <v>0</v>
      </c>
      <c r="R135" s="19">
        <f t="shared" si="18"/>
        <v>0</v>
      </c>
      <c r="S135" s="19">
        <f t="shared" si="19"/>
        <v>0</v>
      </c>
      <c r="T135" s="19">
        <f t="shared" si="20"/>
        <v>0</v>
      </c>
      <c r="U135" s="21">
        <f t="shared" si="21"/>
        <v>0</v>
      </c>
    </row>
    <row r="136" spans="1:21" x14ac:dyDescent="0.25">
      <c r="A136" s="17" t="s">
        <v>17</v>
      </c>
      <c r="B136" s="19">
        <f t="shared" si="2"/>
        <v>0</v>
      </c>
      <c r="C136" s="20">
        <f t="shared" si="3"/>
        <v>0</v>
      </c>
      <c r="D136" s="19">
        <f t="shared" si="4"/>
        <v>0</v>
      </c>
      <c r="E136" s="19">
        <f t="shared" si="5"/>
        <v>0</v>
      </c>
      <c r="F136" s="19">
        <f t="shared" si="6"/>
        <v>0</v>
      </c>
      <c r="G136" s="19">
        <f t="shared" si="7"/>
        <v>0</v>
      </c>
      <c r="H136" s="19">
        <f t="shared" si="8"/>
        <v>0</v>
      </c>
      <c r="I136" s="19">
        <f t="shared" si="22"/>
        <v>0</v>
      </c>
      <c r="J136" s="19">
        <f t="shared" si="10"/>
        <v>0</v>
      </c>
      <c r="K136" s="19">
        <f t="shared" si="11"/>
        <v>0</v>
      </c>
      <c r="L136" s="19">
        <f t="shared" si="12"/>
        <v>0</v>
      </c>
      <c r="M136" s="19">
        <f t="shared" si="13"/>
        <v>0</v>
      </c>
      <c r="N136" s="19">
        <f t="shared" si="14"/>
        <v>0</v>
      </c>
      <c r="O136" s="19">
        <f t="shared" ref="O136:O141" si="23">(ABS($B$16-B17)+ABS($B$39-B40)+ABS($B$62-B63)+ABS($B$85-B86)+ABS($B$108-B109))/$D$116</f>
        <v>0</v>
      </c>
      <c r="P136" s="19">
        <f t="shared" si="16"/>
        <v>0</v>
      </c>
      <c r="Q136" s="19">
        <f t="shared" si="17"/>
        <v>0</v>
      </c>
      <c r="R136" s="19">
        <f t="shared" si="18"/>
        <v>0</v>
      </c>
      <c r="S136" s="19">
        <f t="shared" si="19"/>
        <v>0</v>
      </c>
      <c r="T136" s="19">
        <f t="shared" si="20"/>
        <v>0</v>
      </c>
      <c r="U136" s="21">
        <f t="shared" si="21"/>
        <v>0</v>
      </c>
    </row>
    <row r="137" spans="1:21" x14ac:dyDescent="0.25">
      <c r="A137" s="17" t="s">
        <v>18</v>
      </c>
      <c r="B137" s="19">
        <f t="shared" si="2"/>
        <v>0</v>
      </c>
      <c r="C137" s="20">
        <f t="shared" si="3"/>
        <v>0</v>
      </c>
      <c r="D137" s="19">
        <f t="shared" si="4"/>
        <v>0</v>
      </c>
      <c r="E137" s="19">
        <f t="shared" si="5"/>
        <v>0</v>
      </c>
      <c r="F137" s="19">
        <f t="shared" si="6"/>
        <v>0</v>
      </c>
      <c r="G137" s="19">
        <f t="shared" si="7"/>
        <v>0</v>
      </c>
      <c r="H137" s="19">
        <f t="shared" si="8"/>
        <v>0</v>
      </c>
      <c r="I137" s="19">
        <f t="shared" si="22"/>
        <v>0</v>
      </c>
      <c r="J137" s="19">
        <f t="shared" si="10"/>
        <v>0</v>
      </c>
      <c r="K137" s="19">
        <f t="shared" si="11"/>
        <v>0</v>
      </c>
      <c r="L137" s="19">
        <f t="shared" si="12"/>
        <v>0</v>
      </c>
      <c r="M137" s="19">
        <f t="shared" si="13"/>
        <v>0</v>
      </c>
      <c r="N137" s="19">
        <f t="shared" si="14"/>
        <v>0</v>
      </c>
      <c r="O137" s="19">
        <f t="shared" si="23"/>
        <v>0</v>
      </c>
      <c r="P137" s="19">
        <f t="shared" si="16"/>
        <v>0</v>
      </c>
      <c r="Q137" s="19">
        <f>(ABS($B$18-B18)+ABS($B$41-B41)+ABS($B$64-B64)+ABS($B$87-B87)+ABS($B$110-B110))/$D$116</f>
        <v>0</v>
      </c>
      <c r="R137" s="19">
        <f t="shared" si="18"/>
        <v>0</v>
      </c>
      <c r="S137" s="19">
        <f t="shared" si="19"/>
        <v>0</v>
      </c>
      <c r="T137" s="19">
        <f t="shared" si="20"/>
        <v>0</v>
      </c>
      <c r="U137" s="21">
        <f t="shared" si="21"/>
        <v>0</v>
      </c>
    </row>
    <row r="138" spans="1:21" x14ac:dyDescent="0.25">
      <c r="A138" s="17" t="s">
        <v>19</v>
      </c>
      <c r="B138" s="19">
        <f t="shared" si="2"/>
        <v>0</v>
      </c>
      <c r="C138" s="20">
        <f t="shared" si="3"/>
        <v>0</v>
      </c>
      <c r="D138" s="19">
        <f t="shared" si="4"/>
        <v>0</v>
      </c>
      <c r="E138" s="19">
        <f t="shared" si="5"/>
        <v>0</v>
      </c>
      <c r="F138" s="19">
        <f t="shared" si="6"/>
        <v>0</v>
      </c>
      <c r="G138" s="19">
        <f t="shared" si="7"/>
        <v>0</v>
      </c>
      <c r="H138" s="19">
        <f t="shared" si="8"/>
        <v>0</v>
      </c>
      <c r="I138" s="19">
        <f t="shared" si="22"/>
        <v>0</v>
      </c>
      <c r="J138" s="19">
        <f t="shared" si="10"/>
        <v>0</v>
      </c>
      <c r="K138" s="19">
        <f t="shared" si="11"/>
        <v>0</v>
      </c>
      <c r="L138" s="19">
        <f t="shared" si="12"/>
        <v>0</v>
      </c>
      <c r="M138" s="19">
        <f t="shared" si="13"/>
        <v>0</v>
      </c>
      <c r="N138" s="19">
        <f t="shared" si="14"/>
        <v>0</v>
      </c>
      <c r="O138" s="19">
        <f t="shared" si="23"/>
        <v>0</v>
      </c>
      <c r="P138" s="19">
        <f t="shared" si="16"/>
        <v>0</v>
      </c>
      <c r="Q138" s="19">
        <f>(ABS($B$18-B19)+ABS($B$41-B42)+ABS($B$64-B65)+ABS($B$87-B88)+ABS($B$110-B111))/$D$116</f>
        <v>0</v>
      </c>
      <c r="R138" s="19">
        <f>(ABS($B$19-B19)+ABS($B$42-B42)+ABS($B$65-B65)+ABS($B$88-B88)+ABS($B$111-B111))/$D$116</f>
        <v>0</v>
      </c>
      <c r="S138" s="19">
        <f t="shared" si="19"/>
        <v>0</v>
      </c>
      <c r="T138" s="19">
        <f t="shared" si="20"/>
        <v>0</v>
      </c>
      <c r="U138" s="21">
        <f t="shared" si="21"/>
        <v>0</v>
      </c>
    </row>
    <row r="139" spans="1:21" x14ac:dyDescent="0.25">
      <c r="A139" s="17" t="s">
        <v>20</v>
      </c>
      <c r="B139" s="19">
        <f t="shared" si="2"/>
        <v>0</v>
      </c>
      <c r="C139" s="20">
        <f t="shared" si="3"/>
        <v>0</v>
      </c>
      <c r="D139" s="19">
        <f t="shared" si="4"/>
        <v>0</v>
      </c>
      <c r="E139" s="19">
        <f t="shared" si="5"/>
        <v>0</v>
      </c>
      <c r="F139" s="19">
        <f t="shared" si="6"/>
        <v>0</v>
      </c>
      <c r="G139" s="19">
        <f t="shared" si="7"/>
        <v>0</v>
      </c>
      <c r="H139" s="19">
        <f t="shared" si="8"/>
        <v>0</v>
      </c>
      <c r="I139" s="19">
        <f t="shared" si="22"/>
        <v>0</v>
      </c>
      <c r="J139" s="19">
        <f t="shared" si="10"/>
        <v>0</v>
      </c>
      <c r="K139" s="19">
        <f t="shared" si="11"/>
        <v>0</v>
      </c>
      <c r="L139" s="19">
        <f t="shared" si="12"/>
        <v>0</v>
      </c>
      <c r="M139" s="19">
        <f t="shared" si="13"/>
        <v>0</v>
      </c>
      <c r="N139" s="19">
        <f t="shared" si="14"/>
        <v>0</v>
      </c>
      <c r="O139" s="19">
        <f t="shared" si="23"/>
        <v>0</v>
      </c>
      <c r="P139" s="19">
        <f t="shared" si="16"/>
        <v>0</v>
      </c>
      <c r="Q139" s="19">
        <f>(ABS($B$18-B20)+ABS($B$41-B43)+ABS($B$64-B66)+ABS($B$87-B89)+ABS($B$110-B112))/$D$116</f>
        <v>0</v>
      </c>
      <c r="R139" s="19">
        <f>(ABS($B$19-B20)+ABS($B$42-B43)+ABS($B$65-B66)+ABS($B$88-B89)+ABS($B$111-B112))/$D$116</f>
        <v>0</v>
      </c>
      <c r="S139" s="19">
        <f>(ABS($B$20-B20)+ABS($B$43-B43)+ABS($B$66-B66)+ABS($B$89-B89)+ABS($B$112-B112))/$D$116</f>
        <v>0</v>
      </c>
      <c r="T139" s="19">
        <f t="shared" si="20"/>
        <v>0</v>
      </c>
      <c r="U139" s="21">
        <f t="shared" si="21"/>
        <v>0</v>
      </c>
    </row>
    <row r="140" spans="1:21" x14ac:dyDescent="0.25">
      <c r="A140" s="17" t="s">
        <v>21</v>
      </c>
      <c r="B140" s="19">
        <f t="shared" si="2"/>
        <v>0</v>
      </c>
      <c r="C140" s="20">
        <f t="shared" si="3"/>
        <v>0</v>
      </c>
      <c r="D140" s="19">
        <f t="shared" si="4"/>
        <v>0</v>
      </c>
      <c r="E140" s="19">
        <f t="shared" si="5"/>
        <v>0</v>
      </c>
      <c r="F140" s="19">
        <f t="shared" si="6"/>
        <v>0</v>
      </c>
      <c r="G140" s="19">
        <f t="shared" si="7"/>
        <v>0</v>
      </c>
      <c r="H140" s="19">
        <f t="shared" si="8"/>
        <v>0</v>
      </c>
      <c r="I140" s="19">
        <f t="shared" si="22"/>
        <v>0</v>
      </c>
      <c r="J140" s="19">
        <f t="shared" si="10"/>
        <v>0</v>
      </c>
      <c r="K140" s="19">
        <f t="shared" si="11"/>
        <v>0</v>
      </c>
      <c r="L140" s="19">
        <f t="shared" si="12"/>
        <v>0</v>
      </c>
      <c r="M140" s="19">
        <f t="shared" si="13"/>
        <v>0</v>
      </c>
      <c r="N140" s="19">
        <f t="shared" si="14"/>
        <v>0</v>
      </c>
      <c r="O140" s="19">
        <f t="shared" si="23"/>
        <v>0</v>
      </c>
      <c r="P140" s="19">
        <f t="shared" si="16"/>
        <v>0</v>
      </c>
      <c r="Q140" s="19">
        <f>(ABS($B$18-B21)+ABS($B$41-B44)+ABS($B$64-B67)+ABS($B$87-B90)+ABS($B$110-B113))/$D$116</f>
        <v>0</v>
      </c>
      <c r="R140" s="19">
        <f>(ABS($B$19-B21)+ABS($B$42-B44)+ABS($B$65-B67)+ABS($B$88-B90)+ABS($B$111-B113))/$D$116</f>
        <v>0</v>
      </c>
      <c r="S140" s="19">
        <f>(ABS($B$20-B21)+ABS($B$43-B44)+ABS($B$66-B67)+ABS($B$89-B90)+ABS($B$112-B113))/$D$116</f>
        <v>0</v>
      </c>
      <c r="T140" s="19">
        <f>(ABS($B$21-B21)+ABS($B$44-B44)+ABS($B$67-B67)+ABS($B$90-B90)+ABS($B$113-B113))/$D$116</f>
        <v>0</v>
      </c>
      <c r="U140" s="21">
        <f t="shared" si="21"/>
        <v>0</v>
      </c>
    </row>
    <row r="141" spans="1:21" x14ac:dyDescent="0.25">
      <c r="A141" s="22" t="s">
        <v>22</v>
      </c>
      <c r="B141" s="19">
        <f t="shared" si="2"/>
        <v>0</v>
      </c>
      <c r="C141" s="20">
        <f t="shared" si="3"/>
        <v>0</v>
      </c>
      <c r="D141" s="19">
        <f t="shared" si="4"/>
        <v>0</v>
      </c>
      <c r="E141" s="19">
        <f t="shared" si="5"/>
        <v>0</v>
      </c>
      <c r="F141" s="19">
        <f t="shared" si="6"/>
        <v>0</v>
      </c>
      <c r="G141" s="19">
        <f t="shared" si="7"/>
        <v>0</v>
      </c>
      <c r="H141" s="19">
        <f t="shared" si="8"/>
        <v>0</v>
      </c>
      <c r="I141" s="19">
        <f t="shared" si="22"/>
        <v>0</v>
      </c>
      <c r="J141" s="19">
        <f t="shared" si="10"/>
        <v>0</v>
      </c>
      <c r="K141" s="19">
        <f t="shared" si="11"/>
        <v>0</v>
      </c>
      <c r="L141" s="19">
        <f t="shared" si="12"/>
        <v>0</v>
      </c>
      <c r="M141" s="19">
        <f t="shared" si="13"/>
        <v>0</v>
      </c>
      <c r="N141" s="19">
        <f t="shared" si="14"/>
        <v>0</v>
      </c>
      <c r="O141" s="19">
        <f t="shared" si="23"/>
        <v>0</v>
      </c>
      <c r="P141" s="19">
        <f t="shared" si="16"/>
        <v>0</v>
      </c>
      <c r="Q141" s="19">
        <f>(ABS($B$18-B22)+ABS($B$41-B45)+ABS($B$64-B68)+ABS($B$87-B91)+ABS($B$110-B114))/$D$116</f>
        <v>0</v>
      </c>
      <c r="R141" s="19">
        <f>(ABS($B$19-B22)+ABS($B$42-B45)+ABS($B$65-B68)+ABS($B$88-B91)+ABS($B$111-B114))/$D$116</f>
        <v>0</v>
      </c>
      <c r="S141" s="19">
        <f>(ABS($B$20-B22)+ABS($B$43-B45)+ABS($B$66-B68)+ABS($B$89-B91)+ABS($B$112-B114))/$D$116</f>
        <v>0</v>
      </c>
      <c r="T141" s="19">
        <f>(ABS($B$21-B22)+ABS($B$44-B45)+ABS($B$67-B68)+ABS($B$90-B91)+ABS($B$113-B114))/$D$116</f>
        <v>0</v>
      </c>
      <c r="U141" s="21">
        <f>(ABS($B$22-B22)+ABS($B$45-B45)+ABS($B$68-B68)+ABS($B$91-B91)+ABS($B$114-B114))/$D$116</f>
        <v>0</v>
      </c>
    </row>
  </sheetData>
  <mergeCells count="18">
    <mergeCell ref="CG24:CP24"/>
    <mergeCell ref="A120:U120"/>
    <mergeCell ref="AE70:AN70"/>
    <mergeCell ref="AS70:BB70"/>
    <mergeCell ref="BG70:BP70"/>
    <mergeCell ref="BU70:CD70"/>
    <mergeCell ref="AE93:AN93"/>
    <mergeCell ref="AS93:BB93"/>
    <mergeCell ref="BG93:BP93"/>
    <mergeCell ref="BU93:CD93"/>
    <mergeCell ref="AE47:AN47"/>
    <mergeCell ref="AS47:BB47"/>
    <mergeCell ref="BG47:BP47"/>
    <mergeCell ref="BU47:CD47"/>
    <mergeCell ref="AC24:AL24"/>
    <mergeCell ref="AQ24:AZ24"/>
    <mergeCell ref="BE24:BN24"/>
    <mergeCell ref="BS24:CB24"/>
  </mergeCells>
  <phoneticPr fontId="1" type="noConversion"/>
  <conditionalFormatting sqref="B122:U141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1"/>
  <sheetViews>
    <sheetView topLeftCell="A94" workbookViewId="0">
      <selection activeCell="M3" sqref="M3:M114"/>
    </sheetView>
  </sheetViews>
  <sheetFormatPr defaultRowHeight="13.8" x14ac:dyDescent="0.25"/>
  <cols>
    <col min="1" max="1" width="9.5546875" style="65" bestFit="1" customWidth="1"/>
    <col min="2" max="3" width="7.5546875" style="65" bestFit="1" customWidth="1"/>
    <col min="4" max="8" width="6.5546875" style="65" bestFit="1" customWidth="1"/>
    <col min="9" max="9" width="6.88671875" style="65" customWidth="1"/>
    <col min="10" max="21" width="6.5546875" style="65" bestFit="1" customWidth="1"/>
    <col min="22" max="25" width="7.44140625" style="65" bestFit="1" customWidth="1"/>
    <col min="26" max="26" width="8.5546875" style="65" bestFit="1" customWidth="1"/>
    <col min="27" max="27" width="7.44140625" style="65" bestFit="1" customWidth="1"/>
    <col min="28" max="28" width="8.5546875" style="65" bestFit="1" customWidth="1"/>
    <col min="29" max="31" width="7.44140625" style="65" bestFit="1" customWidth="1"/>
    <col min="32" max="32" width="5.21875" style="65" bestFit="1" customWidth="1"/>
    <col min="33" max="39" width="7.44140625" style="65" bestFit="1" customWidth="1"/>
    <col min="40" max="40" width="8.5546875" style="65" bestFit="1" customWidth="1"/>
    <col min="41" max="41" width="7.44140625" style="65" bestFit="1" customWidth="1"/>
    <col min="42" max="42" width="8.5546875" style="65" bestFit="1" customWidth="1"/>
    <col min="43" max="52" width="7.44140625" style="65" bestFit="1" customWidth="1"/>
    <col min="53" max="53" width="3" style="65" bestFit="1" customWidth="1"/>
    <col min="54" max="54" width="8.5546875" style="65" bestFit="1" customWidth="1"/>
    <col min="55" max="55" width="4.109375" style="65" bestFit="1" customWidth="1"/>
    <col min="56" max="56" width="8.5546875" style="65" bestFit="1" customWidth="1"/>
    <col min="57" max="57" width="5.33203125" style="65" bestFit="1" customWidth="1"/>
    <col min="58" max="61" width="4.109375" style="65" bestFit="1" customWidth="1"/>
    <col min="62" max="67" width="3" style="65" bestFit="1" customWidth="1"/>
    <col min="68" max="68" width="8.5546875" style="65" bestFit="1" customWidth="1"/>
    <col min="69" max="69" width="4.109375" style="65" bestFit="1" customWidth="1"/>
    <col min="70" max="70" width="8.5546875" style="65" bestFit="1" customWidth="1"/>
    <col min="71" max="71" width="5.33203125" style="65" bestFit="1" customWidth="1"/>
    <col min="72" max="75" width="4.109375" style="65" bestFit="1" customWidth="1"/>
    <col min="76" max="81" width="3" style="65" bestFit="1" customWidth="1"/>
    <col min="82" max="82" width="8.5546875" style="65" bestFit="1" customWidth="1"/>
    <col min="83" max="83" width="4.109375" style="65" bestFit="1" customWidth="1"/>
    <col min="84" max="84" width="8.5546875" style="65" bestFit="1" customWidth="1"/>
    <col min="85" max="85" width="5.33203125" style="65" bestFit="1" customWidth="1"/>
    <col min="86" max="89" width="4.109375" style="65" bestFit="1" customWidth="1"/>
    <col min="90" max="95" width="3" style="65" bestFit="1" customWidth="1"/>
    <col min="96" max="96" width="8.5546875" style="65" bestFit="1" customWidth="1"/>
    <col min="97" max="97" width="4.109375" style="65" bestFit="1" customWidth="1"/>
    <col min="98" max="98" width="8.5546875" style="65" bestFit="1" customWidth="1"/>
    <col min="99" max="16384" width="8.88671875" style="65"/>
  </cols>
  <sheetData>
    <row r="1" spans="1:86" x14ac:dyDescent="0.25">
      <c r="A1" s="133" t="s">
        <v>141</v>
      </c>
      <c r="B1" s="65" t="s">
        <v>23</v>
      </c>
      <c r="C1" s="76" t="s">
        <v>187</v>
      </c>
      <c r="D1" s="76" t="s">
        <v>188</v>
      </c>
      <c r="E1" s="76" t="s">
        <v>189</v>
      </c>
      <c r="F1" s="76" t="s">
        <v>190</v>
      </c>
      <c r="G1" s="76" t="s">
        <v>191</v>
      </c>
      <c r="H1" s="76" t="s">
        <v>192</v>
      </c>
      <c r="I1" s="76" t="s">
        <v>193</v>
      </c>
      <c r="J1" s="76" t="s">
        <v>194</v>
      </c>
      <c r="K1" s="76" t="s">
        <v>195</v>
      </c>
      <c r="L1" s="76" t="s">
        <v>196</v>
      </c>
      <c r="M1" s="76" t="s">
        <v>197</v>
      </c>
      <c r="N1" s="76" t="s">
        <v>198</v>
      </c>
      <c r="O1" s="76" t="s">
        <v>201</v>
      </c>
      <c r="P1" s="76" t="s">
        <v>202</v>
      </c>
      <c r="Q1" s="76" t="s">
        <v>203</v>
      </c>
      <c r="R1" s="76" t="s">
        <v>204</v>
      </c>
      <c r="S1" s="76" t="s">
        <v>205</v>
      </c>
      <c r="T1" s="76" t="s">
        <v>206</v>
      </c>
      <c r="U1" s="76" t="s">
        <v>207</v>
      </c>
      <c r="V1" s="76" t="s">
        <v>251</v>
      </c>
      <c r="W1" s="76"/>
      <c r="X1" s="76"/>
      <c r="Y1" s="76"/>
      <c r="Z1" s="76"/>
      <c r="AA1" s="132"/>
      <c r="AB1" s="132"/>
      <c r="AC1" s="132"/>
      <c r="AD1" s="132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132"/>
      <c r="AP1" s="132"/>
      <c r="AQ1" s="132"/>
      <c r="AR1" s="132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132"/>
      <c r="BD1" s="132"/>
      <c r="BE1" s="132"/>
      <c r="BF1" s="132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132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5"/>
    </row>
    <row r="2" spans="1:86" x14ac:dyDescent="0.25">
      <c r="A2" s="133" t="s">
        <v>1</v>
      </c>
      <c r="B2" s="26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75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75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75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26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5"/>
      <c r="CF2" s="26"/>
    </row>
    <row r="3" spans="1:86" x14ac:dyDescent="0.25">
      <c r="A3" s="133" t="s">
        <v>3</v>
      </c>
      <c r="B3" s="34"/>
      <c r="C3" s="132"/>
      <c r="D3" s="132">
        <f>ABS('C3'!D3-'C3'!$C3)</f>
        <v>0</v>
      </c>
      <c r="E3" s="132">
        <f>ABS('C3'!E3-'C3'!$C3)</f>
        <v>0</v>
      </c>
      <c r="F3" s="132">
        <f>ABS('C3'!F3-'C3'!$C3)</f>
        <v>0</v>
      </c>
      <c r="G3" s="132">
        <f>ABS('C3'!G3-'C3'!$C3)</f>
        <v>0</v>
      </c>
      <c r="H3" s="132">
        <f>ABS('C3'!H3-'C3'!$C3)</f>
        <v>0</v>
      </c>
      <c r="I3" s="132">
        <f>ABS('C3'!I3-'C3'!$C3)</f>
        <v>0</v>
      </c>
      <c r="J3" s="132">
        <f>ABS('C3'!J3-'C3'!$C3)</f>
        <v>0</v>
      </c>
      <c r="K3" s="132">
        <f>ABS('C3'!K3-'C3'!$C3)</f>
        <v>0</v>
      </c>
      <c r="L3" s="132">
        <f>ABS('C3'!L3-'C3'!$C3)</f>
        <v>0</v>
      </c>
      <c r="M3" s="132">
        <f>ABS('C3'!M3-'C3'!$C3)</f>
        <v>0</v>
      </c>
      <c r="N3" s="132"/>
      <c r="O3" s="132"/>
      <c r="P3" s="132"/>
      <c r="Q3" s="132"/>
      <c r="R3" s="132"/>
      <c r="S3" s="132"/>
      <c r="T3" s="132"/>
      <c r="U3" s="132"/>
      <c r="V3" s="132">
        <f>SUM(D3:U3)</f>
        <v>0</v>
      </c>
      <c r="W3" s="132"/>
      <c r="X3" s="132"/>
      <c r="Y3" s="132"/>
      <c r="Z3" s="132"/>
      <c r="AA3" s="132"/>
      <c r="AB3" s="75"/>
      <c r="AC3" s="132"/>
      <c r="AD3" s="75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75"/>
      <c r="AQ3" s="132"/>
      <c r="AR3" s="75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75"/>
      <c r="BE3" s="132"/>
      <c r="BF3" s="75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26"/>
      <c r="BT3" s="26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5"/>
      <c r="CF3" s="26"/>
      <c r="CH3" s="26"/>
    </row>
    <row r="4" spans="1:86" x14ac:dyDescent="0.25">
      <c r="A4" s="133" t="s">
        <v>4</v>
      </c>
      <c r="B4" s="34"/>
      <c r="C4" s="132"/>
      <c r="D4" s="132">
        <f>ABS('C3'!D4-'C3'!$C4)</f>
        <v>0</v>
      </c>
      <c r="E4" s="132">
        <f>ABS('C3'!E4-'C3'!$C4)</f>
        <v>0</v>
      </c>
      <c r="F4" s="132">
        <f>ABS('C3'!F4-'C3'!$C4)</f>
        <v>0</v>
      </c>
      <c r="G4" s="132">
        <f>ABS('C3'!G4-'C3'!$C4)</f>
        <v>0</v>
      </c>
      <c r="H4" s="132">
        <f>ABS('C3'!H4-'C3'!$C4)</f>
        <v>0</v>
      </c>
      <c r="I4" s="132">
        <f>ABS('C3'!I4-'C3'!$C4)</f>
        <v>0</v>
      </c>
      <c r="J4" s="132">
        <f>ABS('C3'!J4-'C3'!$C4)</f>
        <v>0.15969181962294077</v>
      </c>
      <c r="K4" s="132">
        <f>ABS('C3'!K4-'C3'!$C4)</f>
        <v>0.15969181962294077</v>
      </c>
      <c r="L4" s="132">
        <f>ABS('C3'!L4-'C3'!$C4)</f>
        <v>0.15969181962294077</v>
      </c>
      <c r="M4" s="132">
        <f>ABS('C3'!M4-'C3'!$C4)</f>
        <v>0.15969181962294077</v>
      </c>
      <c r="N4" s="132"/>
      <c r="O4" s="132"/>
      <c r="P4" s="75"/>
      <c r="Q4" s="132"/>
      <c r="R4" s="132"/>
      <c r="S4" s="132"/>
      <c r="T4" s="132"/>
      <c r="U4" s="132"/>
      <c r="V4" s="132">
        <f t="shared" ref="V4:V67" si="0">SUM(D4:U4)</f>
        <v>0.63876727849176307</v>
      </c>
      <c r="W4" s="132"/>
      <c r="X4" s="132"/>
      <c r="Y4" s="132"/>
      <c r="Z4" s="132"/>
      <c r="AA4" s="132"/>
      <c r="AB4" s="75"/>
      <c r="AC4" s="132"/>
      <c r="AD4" s="75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75"/>
      <c r="AQ4" s="132"/>
      <c r="AR4" s="75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75"/>
      <c r="BE4" s="132"/>
      <c r="BF4" s="75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26"/>
      <c r="BT4" s="26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5"/>
      <c r="CF4" s="26"/>
      <c r="CH4" s="26"/>
    </row>
    <row r="5" spans="1:86" x14ac:dyDescent="0.25">
      <c r="A5" s="133" t="s">
        <v>5</v>
      </c>
      <c r="B5" s="34"/>
      <c r="C5" s="132"/>
      <c r="D5" s="132">
        <f>ABS('C3'!D5-'C3'!$C5)</f>
        <v>0</v>
      </c>
      <c r="E5" s="132">
        <f>ABS('C3'!E5-'C3'!$C5)</f>
        <v>0</v>
      </c>
      <c r="F5" s="132">
        <f>ABS('C3'!F5-'C3'!$C5)</f>
        <v>0</v>
      </c>
      <c r="G5" s="132">
        <f>ABS('C3'!G5-'C3'!$C5)</f>
        <v>0</v>
      </c>
      <c r="H5" s="132">
        <f>ABS('C3'!H5-'C3'!$C5)</f>
        <v>0</v>
      </c>
      <c r="I5" s="132">
        <f>ABS('C3'!I5-'C3'!$C5)</f>
        <v>0</v>
      </c>
      <c r="J5" s="132">
        <f>ABS('C3'!J5-'C3'!$C5)</f>
        <v>0</v>
      </c>
      <c r="K5" s="132">
        <f>ABS('C3'!K5-'C3'!$C5)</f>
        <v>0</v>
      </c>
      <c r="L5" s="132">
        <f>ABS('C3'!L5-'C3'!$C5)</f>
        <v>0</v>
      </c>
      <c r="M5" s="132">
        <f>ABS('C3'!M5-'C3'!$C5)</f>
        <v>0</v>
      </c>
      <c r="N5" s="132"/>
      <c r="O5" s="132"/>
      <c r="P5" s="75"/>
      <c r="Q5" s="132"/>
      <c r="R5" s="132"/>
      <c r="S5" s="132"/>
      <c r="T5" s="132"/>
      <c r="U5" s="132"/>
      <c r="V5" s="132">
        <f t="shared" si="0"/>
        <v>0</v>
      </c>
      <c r="W5" s="132"/>
      <c r="X5" s="132"/>
      <c r="Y5" s="132"/>
      <c r="Z5" s="132"/>
      <c r="AA5" s="132"/>
      <c r="AB5" s="75"/>
      <c r="AC5" s="132"/>
      <c r="AD5" s="75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75"/>
      <c r="AQ5" s="132"/>
      <c r="AR5" s="75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75"/>
      <c r="BE5" s="132"/>
      <c r="BF5" s="75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26"/>
      <c r="BT5" s="26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5"/>
      <c r="CF5" s="26"/>
      <c r="CH5" s="26"/>
    </row>
    <row r="6" spans="1:86" x14ac:dyDescent="0.25">
      <c r="A6" s="133" t="s">
        <v>6</v>
      </c>
      <c r="B6" s="34"/>
      <c r="C6" s="132"/>
      <c r="D6" s="132">
        <f>ABS('C3'!D6-'C3'!$C6)</f>
        <v>0</v>
      </c>
      <c r="E6" s="132">
        <f>ABS('C3'!E6-'C3'!$C6)</f>
        <v>0</v>
      </c>
      <c r="F6" s="132">
        <f>ABS('C3'!F6-'C3'!$C6)</f>
        <v>0</v>
      </c>
      <c r="G6" s="132">
        <f>ABS('C3'!G6-'C3'!$C6)</f>
        <v>0</v>
      </c>
      <c r="H6" s="132">
        <f>ABS('C3'!H6-'C3'!$C6)</f>
        <v>0</v>
      </c>
      <c r="I6" s="132">
        <f>ABS('C3'!I6-'C3'!$C6)</f>
        <v>0</v>
      </c>
      <c r="J6" s="132">
        <f>ABS('C3'!J6-'C3'!$C6)</f>
        <v>0</v>
      </c>
      <c r="K6" s="132">
        <f>ABS('C3'!K6-'C3'!$C6)</f>
        <v>0</v>
      </c>
      <c r="L6" s="132">
        <f>ABS('C3'!L6-'C3'!$C6)</f>
        <v>0</v>
      </c>
      <c r="M6" s="132">
        <f>ABS('C3'!M6-'C3'!$C6)</f>
        <v>0</v>
      </c>
      <c r="N6" s="132"/>
      <c r="O6" s="132"/>
      <c r="P6" s="75"/>
      <c r="Q6" s="132"/>
      <c r="R6" s="132"/>
      <c r="S6" s="132"/>
      <c r="T6" s="132"/>
      <c r="U6" s="132"/>
      <c r="V6" s="132">
        <f t="shared" si="0"/>
        <v>0</v>
      </c>
      <c r="W6" s="132"/>
      <c r="X6" s="132"/>
      <c r="Y6" s="132"/>
      <c r="Z6" s="132"/>
      <c r="AA6" s="132"/>
      <c r="AB6" s="75"/>
      <c r="AC6" s="132"/>
      <c r="AD6" s="75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75"/>
      <c r="AQ6" s="132"/>
      <c r="AR6" s="75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75"/>
      <c r="BE6" s="132"/>
      <c r="BF6" s="75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26"/>
      <c r="BT6" s="26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5"/>
      <c r="CF6" s="26"/>
      <c r="CH6" s="26"/>
    </row>
    <row r="7" spans="1:86" x14ac:dyDescent="0.25">
      <c r="A7" s="133" t="s">
        <v>7</v>
      </c>
      <c r="B7" s="34"/>
      <c r="C7" s="132"/>
      <c r="D7" s="132">
        <f>ABS('C3'!D7-'C3'!$C7)</f>
        <v>0</v>
      </c>
      <c r="E7" s="132">
        <f>ABS('C3'!E7-'C3'!$C7)</f>
        <v>0</v>
      </c>
      <c r="F7" s="132">
        <f>ABS('C3'!F7-'C3'!$C7)</f>
        <v>0</v>
      </c>
      <c r="G7" s="132">
        <f>ABS('C3'!G7-'C3'!$C7)</f>
        <v>0</v>
      </c>
      <c r="H7" s="132">
        <f>ABS('C3'!H7-'C3'!$C7)</f>
        <v>0</v>
      </c>
      <c r="I7" s="132">
        <f>ABS('C3'!I7-'C3'!$C7)</f>
        <v>0</v>
      </c>
      <c r="J7" s="132">
        <f>ABS('C3'!J7-'C3'!$C7)</f>
        <v>0</v>
      </c>
      <c r="K7" s="132">
        <f>ABS('C3'!K7-'C3'!$C7)</f>
        <v>0</v>
      </c>
      <c r="L7" s="132">
        <f>ABS('C3'!L7-'C3'!$C7)</f>
        <v>0</v>
      </c>
      <c r="M7" s="132">
        <f>ABS('C3'!M7-'C3'!$C7)</f>
        <v>0</v>
      </c>
      <c r="N7" s="132"/>
      <c r="O7" s="132"/>
      <c r="P7" s="75"/>
      <c r="Q7" s="132"/>
      <c r="R7" s="132"/>
      <c r="S7" s="132"/>
      <c r="T7" s="132"/>
      <c r="U7" s="132"/>
      <c r="V7" s="132">
        <f t="shared" si="0"/>
        <v>0</v>
      </c>
      <c r="W7" s="132"/>
      <c r="X7" s="132"/>
      <c r="Y7" s="132"/>
      <c r="Z7" s="132"/>
      <c r="AA7" s="132"/>
      <c r="AB7" s="75"/>
      <c r="AC7" s="132"/>
      <c r="AD7" s="75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75"/>
      <c r="AQ7" s="132"/>
      <c r="AR7" s="75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75"/>
      <c r="BE7" s="132"/>
      <c r="BF7" s="75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26"/>
      <c r="BT7" s="26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5"/>
      <c r="CF7" s="26"/>
      <c r="CH7" s="26"/>
    </row>
    <row r="8" spans="1:86" x14ac:dyDescent="0.25">
      <c r="A8" s="133" t="s">
        <v>8</v>
      </c>
      <c r="B8" s="34"/>
      <c r="C8" s="132"/>
      <c r="D8" s="132">
        <f>ABS('C3'!D8-'C3'!$C8)</f>
        <v>0</v>
      </c>
      <c r="E8" s="132">
        <f>ABS('C3'!E8-'C3'!$C8)</f>
        <v>0</v>
      </c>
      <c r="F8" s="132">
        <f>ABS('C3'!F8-'C3'!$C8)</f>
        <v>0.25977827566917666</v>
      </c>
      <c r="G8" s="132">
        <f>ABS('C3'!G8-'C3'!$C8)</f>
        <v>0.25977827566917666</v>
      </c>
      <c r="H8" s="132">
        <f>ABS('C3'!H8-'C3'!$C8)</f>
        <v>0.25977827566917666</v>
      </c>
      <c r="I8" s="132">
        <f>ABS('C3'!I8-'C3'!$C8)</f>
        <v>0.25977827566917666</v>
      </c>
      <c r="J8" s="132">
        <f>ABS('C3'!J8-'C3'!$C8)</f>
        <v>0.25977827566917666</v>
      </c>
      <c r="K8" s="132">
        <f>ABS('C3'!K8-'C3'!$C8)</f>
        <v>0.25977827566917666</v>
      </c>
      <c r="L8" s="132">
        <f>ABS('C3'!L8-'C3'!$C8)</f>
        <v>0.25977827566917666</v>
      </c>
      <c r="M8" s="132">
        <f>ABS('C3'!M8-'C3'!$C8)</f>
        <v>0.25977827566917666</v>
      </c>
      <c r="N8" s="132"/>
      <c r="O8" s="132"/>
      <c r="P8" s="75"/>
      <c r="Q8" s="132"/>
      <c r="R8" s="132"/>
      <c r="S8" s="132"/>
      <c r="T8" s="132"/>
      <c r="U8" s="132"/>
      <c r="V8" s="132">
        <f t="shared" si="0"/>
        <v>2.0782262053534133</v>
      </c>
      <c r="W8" s="132"/>
      <c r="X8" s="132"/>
      <c r="Y8" s="132"/>
      <c r="Z8" s="132"/>
      <c r="AA8" s="132"/>
      <c r="AB8" s="75"/>
      <c r="AC8" s="132"/>
      <c r="AD8" s="75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75"/>
      <c r="AQ8" s="132"/>
      <c r="AR8" s="75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75"/>
      <c r="BE8" s="132"/>
      <c r="BF8" s="75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26"/>
      <c r="BT8" s="26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5"/>
      <c r="CF8" s="26"/>
      <c r="CH8" s="26"/>
    </row>
    <row r="9" spans="1:86" x14ac:dyDescent="0.25">
      <c r="A9" s="133" t="s">
        <v>9</v>
      </c>
      <c r="B9" s="34"/>
      <c r="C9" s="132"/>
      <c r="D9" s="132">
        <f>ABS('C3'!D9-'C3'!$C9)</f>
        <v>0</v>
      </c>
      <c r="E9" s="132">
        <f>ABS('C3'!E9-'C3'!$C9)</f>
        <v>0</v>
      </c>
      <c r="F9" s="132">
        <f>ABS('C3'!F9-'C3'!$C9)</f>
        <v>0</v>
      </c>
      <c r="G9" s="132">
        <f>ABS('C3'!G9-'C3'!$C9)</f>
        <v>0</v>
      </c>
      <c r="H9" s="132">
        <f>ABS('C3'!H9-'C3'!$C9)</f>
        <v>0</v>
      </c>
      <c r="I9" s="132">
        <f>ABS('C3'!I9-'C3'!$C9)</f>
        <v>0</v>
      </c>
      <c r="J9" s="132">
        <f>ABS('C3'!J9-'C3'!$C9)</f>
        <v>0</v>
      </c>
      <c r="K9" s="132">
        <f>ABS('C3'!K9-'C3'!$C9)</f>
        <v>0</v>
      </c>
      <c r="L9" s="132">
        <f>ABS('C3'!L9-'C3'!$C9)</f>
        <v>0</v>
      </c>
      <c r="M9" s="132">
        <f>ABS('C3'!M9-'C3'!$C9)</f>
        <v>0</v>
      </c>
      <c r="N9" s="132"/>
      <c r="O9" s="132"/>
      <c r="P9" s="75"/>
      <c r="Q9" s="132"/>
      <c r="R9" s="132"/>
      <c r="S9" s="132"/>
      <c r="T9" s="132"/>
      <c r="U9" s="132"/>
      <c r="V9" s="132">
        <f t="shared" si="0"/>
        <v>0</v>
      </c>
      <c r="W9" s="132"/>
      <c r="X9" s="132"/>
      <c r="Y9" s="132"/>
      <c r="Z9" s="132"/>
      <c r="AA9" s="132"/>
      <c r="AB9" s="75"/>
      <c r="AC9" s="132"/>
      <c r="AD9" s="75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75"/>
      <c r="AQ9" s="132"/>
      <c r="AR9" s="75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75"/>
      <c r="BE9" s="132"/>
      <c r="BF9" s="75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26"/>
      <c r="BT9" s="26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5"/>
      <c r="CF9" s="26"/>
      <c r="CH9" s="26"/>
    </row>
    <row r="10" spans="1:86" x14ac:dyDescent="0.25">
      <c r="A10" s="133" t="s">
        <v>10</v>
      </c>
      <c r="B10" s="34"/>
      <c r="C10" s="132"/>
      <c r="D10" s="132">
        <f>ABS('C3'!D10-'C3'!$C10)</f>
        <v>0</v>
      </c>
      <c r="E10" s="132">
        <f>ABS('C3'!E10-'C3'!$C10)</f>
        <v>0</v>
      </c>
      <c r="F10" s="132">
        <f>ABS('C3'!F10-'C3'!$C10)</f>
        <v>0</v>
      </c>
      <c r="G10" s="132">
        <f>ABS('C3'!G10-'C3'!$C10)</f>
        <v>0</v>
      </c>
      <c r="H10" s="132">
        <f>ABS('C3'!H10-'C3'!$C10)</f>
        <v>0</v>
      </c>
      <c r="I10" s="132">
        <f>ABS('C3'!I10-'C3'!$C10)</f>
        <v>0</v>
      </c>
      <c r="J10" s="132">
        <f>ABS('C3'!J10-'C3'!$C10)</f>
        <v>0</v>
      </c>
      <c r="K10" s="132">
        <f>ABS('C3'!K10-'C3'!$C10)</f>
        <v>0</v>
      </c>
      <c r="L10" s="132">
        <f>ABS('C3'!L10-'C3'!$C10)</f>
        <v>0</v>
      </c>
      <c r="M10" s="132">
        <f>ABS('C3'!M10-'C3'!$C10)</f>
        <v>0</v>
      </c>
      <c r="N10" s="132"/>
      <c r="O10" s="132"/>
      <c r="P10" s="75"/>
      <c r="Q10" s="132"/>
      <c r="R10" s="132"/>
      <c r="S10" s="132"/>
      <c r="T10" s="132"/>
      <c r="U10" s="132"/>
      <c r="V10" s="132">
        <f t="shared" si="0"/>
        <v>0</v>
      </c>
      <c r="W10" s="132"/>
      <c r="X10" s="132"/>
      <c r="Y10" s="132"/>
      <c r="Z10" s="132"/>
      <c r="AA10" s="132"/>
      <c r="AB10" s="75"/>
      <c r="AC10" s="132"/>
      <c r="AD10" s="75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75"/>
      <c r="AQ10" s="132"/>
      <c r="AR10" s="75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75"/>
      <c r="BE10" s="132"/>
      <c r="BF10" s="75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132"/>
      <c r="BR10" s="26"/>
      <c r="BT10" s="26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5"/>
      <c r="CF10" s="26"/>
      <c r="CH10" s="26"/>
    </row>
    <row r="11" spans="1:86" x14ac:dyDescent="0.25">
      <c r="A11" s="133" t="s">
        <v>11</v>
      </c>
      <c r="B11" s="34"/>
      <c r="C11" s="132"/>
      <c r="D11" s="132">
        <f>ABS('C3'!D11-'C3'!$C11)</f>
        <v>0</v>
      </c>
      <c r="E11" s="132">
        <f>ABS('C3'!E11-'C3'!$C11)</f>
        <v>0</v>
      </c>
      <c r="F11" s="132">
        <f>ABS('C3'!F11-'C3'!$C11)</f>
        <v>0</v>
      </c>
      <c r="G11" s="132">
        <f>ABS('C3'!G11-'C3'!$C11)</f>
        <v>0</v>
      </c>
      <c r="H11" s="132">
        <f>ABS('C3'!H11-'C3'!$C11)</f>
        <v>0</v>
      </c>
      <c r="I11" s="132">
        <f>ABS('C3'!I11-'C3'!$C11)</f>
        <v>0</v>
      </c>
      <c r="J11" s="132">
        <f>ABS('C3'!J11-'C3'!$C11)</f>
        <v>0</v>
      </c>
      <c r="K11" s="132">
        <f>ABS('C3'!K11-'C3'!$C11)</f>
        <v>0.15822406287831564</v>
      </c>
      <c r="L11" s="132">
        <f>ABS('C3'!L11-'C3'!$C11)</f>
        <v>0.15822406287831564</v>
      </c>
      <c r="M11" s="132">
        <f>ABS('C3'!M11-'C3'!$C11)</f>
        <v>0.15822406287831564</v>
      </c>
      <c r="N11" s="132"/>
      <c r="O11" s="132"/>
      <c r="P11" s="75"/>
      <c r="Q11" s="132"/>
      <c r="R11" s="132"/>
      <c r="S11" s="132"/>
      <c r="T11" s="132"/>
      <c r="U11" s="132"/>
      <c r="V11" s="132">
        <f t="shared" si="0"/>
        <v>0.47467218863494692</v>
      </c>
      <c r="W11" s="132"/>
      <c r="X11" s="132"/>
      <c r="Y11" s="132"/>
      <c r="Z11" s="132"/>
      <c r="AA11" s="132"/>
      <c r="AB11" s="75"/>
      <c r="AC11" s="132"/>
      <c r="AD11" s="75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75"/>
      <c r="AQ11" s="132"/>
      <c r="AR11" s="75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75"/>
      <c r="BE11" s="132"/>
      <c r="BF11" s="75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26"/>
      <c r="BT11" s="26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5"/>
      <c r="CF11" s="26"/>
      <c r="CH11" s="26"/>
    </row>
    <row r="12" spans="1:86" x14ac:dyDescent="0.25">
      <c r="A12" s="133" t="s">
        <v>12</v>
      </c>
      <c r="B12" s="34"/>
      <c r="C12" s="132"/>
      <c r="D12" s="132">
        <f>ABS('C3'!D12-'C3'!$C12)</f>
        <v>0</v>
      </c>
      <c r="E12" s="132">
        <f>ABS('C3'!E12-'C3'!$C12)</f>
        <v>0</v>
      </c>
      <c r="F12" s="132">
        <f>ABS('C3'!F12-'C3'!$C12)</f>
        <v>0</v>
      </c>
      <c r="G12" s="132">
        <f>ABS('C3'!G12-'C3'!$C12)</f>
        <v>0</v>
      </c>
      <c r="H12" s="132">
        <f>ABS('C3'!H12-'C3'!$C12)</f>
        <v>5.4850123917491556E-2</v>
      </c>
      <c r="I12" s="132">
        <f>ABS('C3'!I12-'C3'!$C12)</f>
        <v>5.4850123917491556E-2</v>
      </c>
      <c r="J12" s="132">
        <f>ABS('C3'!J12-'C3'!$C12)</f>
        <v>5.4850123917491556E-2</v>
      </c>
      <c r="K12" s="132">
        <f>ABS('C3'!K12-'C3'!$C12)</f>
        <v>5.4850123917491556E-2</v>
      </c>
      <c r="L12" s="132">
        <f>ABS('C3'!L12-'C3'!$C12)</f>
        <v>5.4850123917491556E-2</v>
      </c>
      <c r="M12" s="132">
        <f>ABS('C3'!M12-'C3'!$C12)</f>
        <v>5.4850123917491556E-2</v>
      </c>
      <c r="N12" s="132"/>
      <c r="O12" s="132"/>
      <c r="P12" s="75"/>
      <c r="Q12" s="132"/>
      <c r="R12" s="132"/>
      <c r="S12" s="132"/>
      <c r="T12" s="132"/>
      <c r="U12" s="132"/>
      <c r="V12" s="132">
        <f t="shared" si="0"/>
        <v>0.32910074350494933</v>
      </c>
      <c r="W12" s="132"/>
      <c r="X12" s="132"/>
      <c r="Y12" s="132"/>
      <c r="Z12" s="132"/>
      <c r="AA12" s="132"/>
      <c r="AB12" s="75"/>
      <c r="AC12" s="132"/>
      <c r="AD12" s="75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75"/>
      <c r="AQ12" s="132"/>
      <c r="AR12" s="75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75"/>
      <c r="BE12" s="132"/>
      <c r="BF12" s="75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26"/>
      <c r="BT12" s="26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5"/>
      <c r="CF12" s="26"/>
      <c r="CH12" s="26"/>
    </row>
    <row r="13" spans="1:86" x14ac:dyDescent="0.25">
      <c r="A13" s="133" t="s">
        <v>13</v>
      </c>
      <c r="B13" s="134"/>
      <c r="C13" s="132"/>
      <c r="D13" s="132">
        <f>ABS('C3'!D13-'C3'!$C13)</f>
        <v>0</v>
      </c>
      <c r="E13" s="132">
        <f>ABS('C3'!E13-'C3'!$C13)</f>
        <v>0</v>
      </c>
      <c r="F13" s="132">
        <f>ABS('C3'!F13-'C3'!$C13)</f>
        <v>0</v>
      </c>
      <c r="G13" s="132">
        <f>ABS('C3'!G13-'C3'!$C13)</f>
        <v>0</v>
      </c>
      <c r="H13" s="132">
        <f>ABS('C3'!H13-'C3'!$C13)</f>
        <v>0</v>
      </c>
      <c r="I13" s="132">
        <f>ABS('C3'!I13-'C3'!$C13)</f>
        <v>0</v>
      </c>
      <c r="J13" s="132">
        <f>ABS('C3'!J13-'C3'!$C13)</f>
        <v>0</v>
      </c>
      <c r="K13" s="132">
        <f>ABS('C3'!K13-'C3'!$C13)</f>
        <v>0</v>
      </c>
      <c r="L13" s="132">
        <f>ABS('C3'!L13-'C3'!$C13)</f>
        <v>0</v>
      </c>
      <c r="M13" s="132">
        <f>ABS('C3'!M13-'C3'!$C13)</f>
        <v>0</v>
      </c>
      <c r="N13" s="132"/>
      <c r="O13" s="132"/>
      <c r="P13" s="75"/>
      <c r="Q13" s="132"/>
      <c r="R13" s="132"/>
      <c r="S13" s="132"/>
      <c r="T13" s="132"/>
      <c r="U13" s="132"/>
      <c r="V13" s="132">
        <f t="shared" si="0"/>
        <v>0</v>
      </c>
      <c r="W13" s="132"/>
      <c r="X13" s="132"/>
      <c r="Y13" s="132"/>
      <c r="Z13" s="132"/>
      <c r="AA13" s="132"/>
      <c r="AB13" s="75"/>
      <c r="AC13" s="132"/>
      <c r="AD13" s="75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75"/>
      <c r="AQ13" s="132"/>
      <c r="AR13" s="75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75"/>
      <c r="BE13" s="132"/>
      <c r="BF13" s="75"/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32"/>
      <c r="BR13" s="26"/>
      <c r="BT13" s="26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5"/>
      <c r="CF13" s="26"/>
      <c r="CH13" s="26"/>
    </row>
    <row r="14" spans="1:86" x14ac:dyDescent="0.25">
      <c r="A14" s="133" t="s">
        <v>14</v>
      </c>
      <c r="B14" s="34"/>
      <c r="C14" s="132"/>
      <c r="D14" s="132">
        <f>ABS('C3'!D14-'C3'!$C14)</f>
        <v>0</v>
      </c>
      <c r="E14" s="132">
        <f>ABS('C3'!E14-'C3'!$C14)</f>
        <v>0</v>
      </c>
      <c r="F14" s="132">
        <f>ABS('C3'!F14-'C3'!$C14)</f>
        <v>0</v>
      </c>
      <c r="G14" s="132">
        <f>ABS('C3'!G14-'C3'!$C14)</f>
        <v>0</v>
      </c>
      <c r="H14" s="132">
        <f>ABS('C3'!H14-'C3'!$C14)</f>
        <v>0</v>
      </c>
      <c r="I14" s="132">
        <f>ABS('C3'!I14-'C3'!$C14)</f>
        <v>0</v>
      </c>
      <c r="J14" s="132">
        <f>ABS('C3'!J14-'C3'!$C14)</f>
        <v>0</v>
      </c>
      <c r="K14" s="132">
        <f>ABS('C3'!K14-'C3'!$C14)</f>
        <v>0</v>
      </c>
      <c r="L14" s="132">
        <f>ABS('C3'!L14-'C3'!$C14)</f>
        <v>0</v>
      </c>
      <c r="M14" s="132">
        <f>ABS('C3'!M14-'C3'!$C14)</f>
        <v>0</v>
      </c>
      <c r="N14" s="132"/>
      <c r="O14" s="132"/>
      <c r="P14" s="75"/>
      <c r="Q14" s="132"/>
      <c r="R14" s="132"/>
      <c r="S14" s="132"/>
      <c r="T14" s="132"/>
      <c r="U14" s="132"/>
      <c r="V14" s="132">
        <f>SUM(D14:U14)</f>
        <v>0</v>
      </c>
      <c r="W14" s="132"/>
      <c r="X14" s="132"/>
      <c r="Y14" s="132"/>
      <c r="Z14" s="132"/>
      <c r="AA14" s="132"/>
      <c r="AB14" s="75"/>
      <c r="AC14" s="132"/>
      <c r="AD14" s="75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75"/>
      <c r="AQ14" s="132"/>
      <c r="AR14" s="75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75"/>
      <c r="BE14" s="132"/>
      <c r="BF14" s="75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26"/>
      <c r="BT14" s="26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5"/>
      <c r="CF14" s="26"/>
      <c r="CH14" s="26"/>
    </row>
    <row r="15" spans="1:86" x14ac:dyDescent="0.25">
      <c r="A15" s="133" t="s">
        <v>15</v>
      </c>
      <c r="B15" s="34"/>
      <c r="C15" s="132"/>
      <c r="D15" s="132">
        <f>ABS('C3'!D15-'C3'!$C15)</f>
        <v>0</v>
      </c>
      <c r="E15" s="132">
        <f>ABS('C3'!E15-'C3'!$C15)</f>
        <v>0</v>
      </c>
      <c r="F15" s="132">
        <f>ABS('C3'!F15-'C3'!$C15)</f>
        <v>0</v>
      </c>
      <c r="G15" s="132">
        <f>ABS('C3'!G15-'C3'!$C15)</f>
        <v>0</v>
      </c>
      <c r="H15" s="132">
        <f>ABS('C3'!H15-'C3'!$C15)</f>
        <v>0.11358828368295903</v>
      </c>
      <c r="I15" s="132">
        <f>ABS('C3'!I15-'C3'!$C15)</f>
        <v>0.11358828368295903</v>
      </c>
      <c r="J15" s="132">
        <f>ABS('C3'!J15-'C3'!$C15)</f>
        <v>0.11358828368295903</v>
      </c>
      <c r="K15" s="132">
        <f>ABS('C3'!K15-'C3'!$C15)</f>
        <v>0.11358828368295903</v>
      </c>
      <c r="L15" s="132">
        <f>ABS('C3'!L15-'C3'!$C15)</f>
        <v>0.11358828368295903</v>
      </c>
      <c r="M15" s="132">
        <f>ABS('C3'!M15-'C3'!$C15)</f>
        <v>0.11358828368295903</v>
      </c>
      <c r="N15" s="132"/>
      <c r="O15" s="132"/>
      <c r="P15" s="75"/>
      <c r="Q15" s="132"/>
      <c r="R15" s="132"/>
      <c r="S15" s="132"/>
      <c r="T15" s="132"/>
      <c r="U15" s="132"/>
      <c r="V15" s="132">
        <f t="shared" si="0"/>
        <v>0.68152970209775421</v>
      </c>
      <c r="W15" s="132"/>
      <c r="X15" s="132"/>
      <c r="Y15" s="132"/>
      <c r="Z15" s="132"/>
      <c r="AA15" s="132"/>
      <c r="AB15" s="75"/>
      <c r="AC15" s="132"/>
      <c r="AD15" s="75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75"/>
      <c r="AQ15" s="132"/>
      <c r="AR15" s="75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75"/>
      <c r="BE15" s="132"/>
      <c r="BF15" s="75"/>
      <c r="BG15" s="132"/>
      <c r="BH15" s="132"/>
      <c r="BI15" s="132"/>
      <c r="BJ15" s="132"/>
      <c r="BK15" s="132"/>
      <c r="BL15" s="132"/>
      <c r="BM15" s="132"/>
      <c r="BN15" s="132"/>
      <c r="BO15" s="132"/>
      <c r="BP15" s="132"/>
      <c r="BQ15" s="132"/>
      <c r="BR15" s="26"/>
      <c r="BT15" s="26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5"/>
      <c r="CF15" s="26"/>
      <c r="CH15" s="26"/>
    </row>
    <row r="16" spans="1:86" x14ac:dyDescent="0.25">
      <c r="A16" s="133" t="s">
        <v>16</v>
      </c>
      <c r="B16" s="34"/>
      <c r="C16" s="132"/>
      <c r="D16" s="132">
        <f>ABS('C3'!D16-'C3'!$C16)</f>
        <v>0</v>
      </c>
      <c r="E16" s="132">
        <f>ABS('C3'!E16-'C3'!$C16)</f>
        <v>0</v>
      </c>
      <c r="F16" s="132">
        <f>ABS('C3'!F16-'C3'!$C16)</f>
        <v>0.13605505766415674</v>
      </c>
      <c r="G16" s="132">
        <f>ABS('C3'!G16-'C3'!$C16)</f>
        <v>0.13605505766415674</v>
      </c>
      <c r="H16" s="132">
        <f>ABS('C3'!H16-'C3'!$C16)</f>
        <v>0.13605505766415674</v>
      </c>
      <c r="I16" s="132">
        <f>ABS('C3'!I16-'C3'!$C16)</f>
        <v>0.13605505766415674</v>
      </c>
      <c r="J16" s="132">
        <f>ABS('C3'!J16-'C3'!$C16)</f>
        <v>0.13605505766415674</v>
      </c>
      <c r="K16" s="132">
        <f>ABS('C3'!K16-'C3'!$C16)</f>
        <v>0.13605505766415674</v>
      </c>
      <c r="L16" s="132">
        <f>ABS('C3'!L16-'C3'!$C16)</f>
        <v>0.13605505766415674</v>
      </c>
      <c r="M16" s="132">
        <f>ABS('C3'!M16-'C3'!$C16)</f>
        <v>0.13605505766415674</v>
      </c>
      <c r="N16" s="132"/>
      <c r="O16" s="132"/>
      <c r="P16" s="75"/>
      <c r="Q16" s="132"/>
      <c r="R16" s="132"/>
      <c r="S16" s="132"/>
      <c r="T16" s="132"/>
      <c r="U16" s="132"/>
      <c r="V16" s="132">
        <f t="shared" si="0"/>
        <v>1.0884404613132539</v>
      </c>
      <c r="W16" s="132"/>
      <c r="X16" s="132"/>
      <c r="Y16" s="132"/>
      <c r="Z16" s="132"/>
      <c r="AA16" s="132"/>
      <c r="AB16" s="75"/>
      <c r="AC16" s="132"/>
      <c r="AD16" s="75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75"/>
      <c r="AQ16" s="132"/>
      <c r="AR16" s="75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75"/>
      <c r="BE16" s="132"/>
      <c r="BF16" s="75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26"/>
      <c r="BT16" s="26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5"/>
      <c r="CF16" s="26"/>
      <c r="CH16" s="26"/>
    </row>
    <row r="17" spans="1:98" x14ac:dyDescent="0.25">
      <c r="A17" s="133" t="s">
        <v>17</v>
      </c>
      <c r="B17" s="34"/>
      <c r="C17" s="132"/>
      <c r="D17" s="132">
        <f>ABS('C3'!D17-'C3'!$C17)</f>
        <v>0</v>
      </c>
      <c r="E17" s="132">
        <f>ABS('C3'!E17-'C3'!$C17)</f>
        <v>0</v>
      </c>
      <c r="F17" s="132">
        <f>ABS('C3'!F17-'C3'!$C17)</f>
        <v>0</v>
      </c>
      <c r="G17" s="132">
        <f>ABS('C3'!G17-'C3'!$C17)</f>
        <v>0</v>
      </c>
      <c r="H17" s="132">
        <f>ABS('C3'!H17-'C3'!$C17)</f>
        <v>0</v>
      </c>
      <c r="I17" s="132">
        <f>ABS('C3'!I17-'C3'!$C17)</f>
        <v>0</v>
      </c>
      <c r="J17" s="132">
        <f>ABS('C3'!J17-'C3'!$C17)</f>
        <v>0</v>
      </c>
      <c r="K17" s="132">
        <f>ABS('C3'!K17-'C3'!$C17)</f>
        <v>0</v>
      </c>
      <c r="L17" s="132">
        <f>ABS('C3'!L17-'C3'!$C17)</f>
        <v>0</v>
      </c>
      <c r="M17" s="132">
        <f>ABS('C3'!M17-'C3'!$C17)</f>
        <v>0</v>
      </c>
      <c r="N17" s="132"/>
      <c r="O17" s="132"/>
      <c r="P17" s="75"/>
      <c r="Q17" s="132"/>
      <c r="R17" s="132"/>
      <c r="S17" s="132"/>
      <c r="T17" s="132"/>
      <c r="U17" s="132"/>
      <c r="V17" s="132">
        <f t="shared" si="0"/>
        <v>0</v>
      </c>
      <c r="W17" s="132"/>
      <c r="X17" s="132"/>
      <c r="Y17" s="132"/>
      <c r="Z17" s="132"/>
      <c r="AA17" s="132"/>
      <c r="AB17" s="75"/>
      <c r="AC17" s="132"/>
      <c r="AD17" s="75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75"/>
      <c r="AQ17" s="132"/>
      <c r="AR17" s="75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75"/>
      <c r="BE17" s="132"/>
      <c r="BF17" s="75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26"/>
      <c r="BT17" s="26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5"/>
      <c r="CF17" s="26"/>
      <c r="CH17" s="26"/>
    </row>
    <row r="18" spans="1:98" x14ac:dyDescent="0.25">
      <c r="A18" s="133" t="s">
        <v>18</v>
      </c>
      <c r="B18" s="34"/>
      <c r="C18" s="132"/>
      <c r="D18" s="132">
        <f>ABS('C3'!D18-'C3'!$C18)</f>
        <v>0</v>
      </c>
      <c r="E18" s="132">
        <f>ABS('C3'!E18-'C3'!$C18)</f>
        <v>0</v>
      </c>
      <c r="F18" s="132">
        <f>ABS('C3'!F18-'C3'!$C18)</f>
        <v>0</v>
      </c>
      <c r="G18" s="132">
        <f>ABS('C3'!G18-'C3'!$C18)</f>
        <v>0</v>
      </c>
      <c r="H18" s="132">
        <f>ABS('C3'!H18-'C3'!$C18)</f>
        <v>0</v>
      </c>
      <c r="I18" s="132">
        <f>ABS('C3'!I18-'C3'!$C18)</f>
        <v>0</v>
      </c>
      <c r="J18" s="132">
        <f>ABS('C3'!J18-'C3'!$C18)</f>
        <v>0</v>
      </c>
      <c r="K18" s="132">
        <f>ABS('C3'!K18-'C3'!$C18)</f>
        <v>0</v>
      </c>
      <c r="L18" s="132">
        <f>ABS('C3'!L18-'C3'!$C18)</f>
        <v>0</v>
      </c>
      <c r="M18" s="132">
        <f>ABS('C3'!M18-'C3'!$C18)</f>
        <v>0</v>
      </c>
      <c r="N18" s="132"/>
      <c r="O18" s="132"/>
      <c r="P18" s="75"/>
      <c r="Q18" s="132"/>
      <c r="R18" s="132"/>
      <c r="S18" s="132"/>
      <c r="T18" s="132"/>
      <c r="U18" s="132"/>
      <c r="V18" s="132">
        <f t="shared" si="0"/>
        <v>0</v>
      </c>
      <c r="W18" s="132"/>
      <c r="X18" s="132"/>
      <c r="Y18" s="132"/>
      <c r="Z18" s="132"/>
      <c r="AA18" s="132"/>
      <c r="AB18" s="75"/>
      <c r="AC18" s="132"/>
      <c r="AD18" s="75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75"/>
      <c r="AQ18" s="132"/>
      <c r="AR18" s="75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75"/>
      <c r="BE18" s="132"/>
      <c r="BF18" s="75"/>
      <c r="BG18" s="132"/>
      <c r="BH18" s="132"/>
      <c r="BI18" s="132"/>
      <c r="BJ18" s="132"/>
      <c r="BK18" s="132"/>
      <c r="BL18" s="132"/>
      <c r="BM18" s="132"/>
      <c r="BN18" s="132"/>
      <c r="BO18" s="132"/>
      <c r="BP18" s="132"/>
      <c r="BQ18" s="132"/>
      <c r="BR18" s="26"/>
      <c r="BT18" s="26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5"/>
      <c r="CF18" s="26"/>
      <c r="CH18" s="26"/>
    </row>
    <row r="19" spans="1:98" x14ac:dyDescent="0.25">
      <c r="A19" s="133" t="s">
        <v>19</v>
      </c>
      <c r="B19" s="34"/>
      <c r="C19" s="132"/>
      <c r="D19" s="132">
        <f>ABS('C3'!D19-'C3'!$C19)</f>
        <v>0</v>
      </c>
      <c r="E19" s="132">
        <f>ABS('C3'!E19-'C3'!$C19)</f>
        <v>0</v>
      </c>
      <c r="F19" s="132">
        <f>ABS('C3'!F19-'C3'!$C19)</f>
        <v>0.14858811003459918</v>
      </c>
      <c r="G19" s="132">
        <f>ABS('C3'!G19-'C3'!$C19)</f>
        <v>0.14858811003459918</v>
      </c>
      <c r="H19" s="132">
        <f>ABS('C3'!H19-'C3'!$C19)</f>
        <v>0.14858811003459918</v>
      </c>
      <c r="I19" s="132">
        <f>ABS('C3'!I19-'C3'!$C19)</f>
        <v>0.14858811003459918</v>
      </c>
      <c r="J19" s="132">
        <f>ABS('C3'!J19-'C3'!$C19)</f>
        <v>0.14858811003459918</v>
      </c>
      <c r="K19" s="132">
        <f>ABS('C3'!K19-'C3'!$C19)</f>
        <v>0.14858811003459918</v>
      </c>
      <c r="L19" s="132">
        <f>ABS('C3'!L19-'C3'!$C19)</f>
        <v>0.14858811003459918</v>
      </c>
      <c r="M19" s="132">
        <f>ABS('C3'!M19-'C3'!$C19)</f>
        <v>0.14858811003459918</v>
      </c>
      <c r="N19" s="132"/>
      <c r="O19" s="132"/>
      <c r="P19" s="75"/>
      <c r="Q19" s="132"/>
      <c r="R19" s="132"/>
      <c r="S19" s="132"/>
      <c r="T19" s="132"/>
      <c r="U19" s="132"/>
      <c r="V19" s="132">
        <f t="shared" si="0"/>
        <v>1.1887048802767934</v>
      </c>
      <c r="W19" s="132"/>
      <c r="X19" s="132"/>
      <c r="Y19" s="132"/>
      <c r="Z19" s="132"/>
      <c r="AA19" s="132"/>
      <c r="AB19" s="75"/>
      <c r="AC19" s="132"/>
      <c r="AD19" s="75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75"/>
      <c r="AQ19" s="132"/>
      <c r="AR19" s="75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75"/>
      <c r="BE19" s="132"/>
      <c r="BF19" s="75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26"/>
      <c r="BT19" s="26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5"/>
      <c r="CF19" s="26"/>
      <c r="CH19" s="26"/>
    </row>
    <row r="20" spans="1:98" x14ac:dyDescent="0.25">
      <c r="A20" s="133" t="s">
        <v>20</v>
      </c>
      <c r="B20" s="34"/>
      <c r="C20" s="132"/>
      <c r="D20" s="132">
        <f>ABS('C3'!D20-'C3'!$C20)</f>
        <v>0</v>
      </c>
      <c r="E20" s="132">
        <f>ABS('C3'!E20-'C3'!$C20)</f>
        <v>0</v>
      </c>
      <c r="F20" s="132">
        <f>ABS('C3'!F20-'C3'!$C20)</f>
        <v>0</v>
      </c>
      <c r="G20" s="132">
        <f>ABS('C3'!G20-'C3'!$C20)</f>
        <v>0.20607376368054253</v>
      </c>
      <c r="H20" s="132">
        <f>ABS('C3'!H20-'C3'!$C20)</f>
        <v>0.20607376368054253</v>
      </c>
      <c r="I20" s="132">
        <f>ABS('C3'!I20-'C3'!$C20)</f>
        <v>0.20607376368054253</v>
      </c>
      <c r="J20" s="132">
        <f>ABS('C3'!J20-'C3'!$C20)</f>
        <v>0.3271508042188172</v>
      </c>
      <c r="K20" s="132">
        <f>ABS('C3'!K20-'C3'!$C20)</f>
        <v>0.3271508042188172</v>
      </c>
      <c r="L20" s="132">
        <f>ABS('C3'!L20-'C3'!$C20)</f>
        <v>0.3271508042188172</v>
      </c>
      <c r="M20" s="132">
        <f>ABS('C3'!M20-'C3'!$C20)</f>
        <v>0.3271508042188172</v>
      </c>
      <c r="N20" s="132"/>
      <c r="O20" s="132"/>
      <c r="P20" s="75"/>
      <c r="Q20" s="132"/>
      <c r="R20" s="132"/>
      <c r="S20" s="132"/>
      <c r="T20" s="132"/>
      <c r="U20" s="132"/>
      <c r="V20" s="132">
        <f t="shared" si="0"/>
        <v>1.9268245079168962</v>
      </c>
      <c r="W20" s="132"/>
      <c r="X20" s="132"/>
      <c r="Y20" s="132"/>
      <c r="Z20" s="132"/>
      <c r="AA20" s="132"/>
      <c r="AB20" s="75"/>
      <c r="AC20" s="132"/>
      <c r="AD20" s="75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75"/>
      <c r="AQ20" s="132"/>
      <c r="AR20" s="75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75"/>
      <c r="BE20" s="132"/>
      <c r="BF20" s="75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26"/>
      <c r="BT20" s="26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5"/>
      <c r="CF20" s="26"/>
      <c r="CH20" s="26"/>
    </row>
    <row r="21" spans="1:98" x14ac:dyDescent="0.25">
      <c r="A21" s="133" t="s">
        <v>21</v>
      </c>
      <c r="B21" s="34"/>
      <c r="C21" s="132"/>
      <c r="D21" s="132">
        <f>ABS('C3'!D21-'C3'!$C21)</f>
        <v>0</v>
      </c>
      <c r="E21" s="132">
        <f>ABS('C3'!E21-'C3'!$C21)</f>
        <v>0</v>
      </c>
      <c r="F21" s="132">
        <f>ABS('C3'!F21-'C3'!$C21)</f>
        <v>0</v>
      </c>
      <c r="G21" s="132">
        <f>ABS('C3'!G21-'C3'!$C21)</f>
        <v>0</v>
      </c>
      <c r="H21" s="132">
        <f>ABS('C3'!H21-'C3'!$C21)</f>
        <v>0</v>
      </c>
      <c r="I21" s="132">
        <f>ABS('C3'!I21-'C3'!$C21)</f>
        <v>0</v>
      </c>
      <c r="J21" s="132">
        <f>ABS('C3'!J21-'C3'!$C21)</f>
        <v>0</v>
      </c>
      <c r="K21" s="132">
        <f>ABS('C3'!K21-'C3'!$C21)</f>
        <v>0</v>
      </c>
      <c r="L21" s="132">
        <f>ABS('C3'!L21-'C3'!$C21)</f>
        <v>0</v>
      </c>
      <c r="M21" s="132">
        <f>ABS('C3'!M21-'C3'!$C21)</f>
        <v>0</v>
      </c>
      <c r="N21" s="132"/>
      <c r="O21" s="132"/>
      <c r="P21" s="75"/>
      <c r="Q21" s="132"/>
      <c r="R21" s="132"/>
      <c r="S21" s="132"/>
      <c r="T21" s="132"/>
      <c r="U21" s="132"/>
      <c r="V21" s="132">
        <f t="shared" si="0"/>
        <v>0</v>
      </c>
      <c r="W21" s="132"/>
      <c r="X21" s="132"/>
      <c r="Y21" s="132"/>
      <c r="Z21" s="132"/>
      <c r="AA21" s="132"/>
      <c r="AB21" s="75"/>
      <c r="AC21" s="132"/>
      <c r="AD21" s="75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75"/>
      <c r="AQ21" s="132"/>
      <c r="AR21" s="75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75"/>
      <c r="BE21" s="132"/>
      <c r="BF21" s="75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26"/>
      <c r="BT21" s="26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5"/>
      <c r="CF21" s="26"/>
      <c r="CH21" s="26"/>
    </row>
    <row r="22" spans="1:98" x14ac:dyDescent="0.25">
      <c r="A22" s="133" t="s">
        <v>22</v>
      </c>
      <c r="B22" s="34"/>
      <c r="C22" s="132"/>
      <c r="D22" s="132">
        <f>ABS('C3'!D22-'C3'!$C22)</f>
        <v>0</v>
      </c>
      <c r="E22" s="132">
        <f>ABS('C3'!E22-'C3'!$C22)</f>
        <v>0</v>
      </c>
      <c r="F22" s="132">
        <f>ABS('C3'!F22-'C3'!$C22)</f>
        <v>0</v>
      </c>
      <c r="G22" s="132">
        <f>ABS('C3'!G22-'C3'!$C22)</f>
        <v>0</v>
      </c>
      <c r="H22" s="132">
        <f>ABS('C3'!H22-'C3'!$C22)</f>
        <v>0</v>
      </c>
      <c r="I22" s="132">
        <f>ABS('C3'!I22-'C3'!$C22)</f>
        <v>0</v>
      </c>
      <c r="J22" s="132">
        <f>ABS('C3'!J22-'C3'!$C22)</f>
        <v>0</v>
      </c>
      <c r="K22" s="132">
        <f>ABS('C3'!K22-'C3'!$C22)</f>
        <v>0</v>
      </c>
      <c r="L22" s="132">
        <f>ABS('C3'!L22-'C3'!$C22)</f>
        <v>0</v>
      </c>
      <c r="M22" s="132">
        <f>ABS('C3'!M22-'C3'!$C22)</f>
        <v>0</v>
      </c>
      <c r="N22" s="132"/>
      <c r="O22" s="132"/>
      <c r="P22" s="75"/>
      <c r="Q22" s="132"/>
      <c r="R22" s="132"/>
      <c r="S22" s="132"/>
      <c r="T22" s="132"/>
      <c r="U22" s="132"/>
      <c r="V22" s="132">
        <f t="shared" si="0"/>
        <v>0</v>
      </c>
      <c r="W22" s="132"/>
      <c r="X22" s="132"/>
      <c r="Y22" s="132"/>
      <c r="Z22" s="132"/>
      <c r="AA22" s="132"/>
      <c r="AB22" s="75"/>
      <c r="AC22" s="132"/>
      <c r="AD22" s="75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75"/>
      <c r="AQ22" s="132"/>
      <c r="AR22" s="75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75"/>
      <c r="BE22" s="132"/>
      <c r="BF22" s="75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26"/>
      <c r="BT22" s="26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5"/>
      <c r="CF22" s="26"/>
      <c r="CH22" s="26"/>
    </row>
    <row r="23" spans="1:98" s="64" customFormat="1" x14ac:dyDescent="0.25">
      <c r="A23" s="132"/>
      <c r="B23" s="34"/>
      <c r="C23" s="132"/>
      <c r="D23" s="132">
        <f>ABS('C3'!D23-'C3'!$C23)</f>
        <v>0</v>
      </c>
      <c r="E23" s="132">
        <f>ABS('C3'!E23-'C3'!$C23)</f>
        <v>0</v>
      </c>
      <c r="F23" s="132">
        <f>ABS('C3'!F23-'C3'!$C23)</f>
        <v>0</v>
      </c>
      <c r="G23" s="132">
        <f>ABS('C3'!G23-'C3'!$C23)</f>
        <v>0</v>
      </c>
      <c r="H23" s="132">
        <f>ABS('C3'!H23-'C3'!$C23)</f>
        <v>0</v>
      </c>
      <c r="I23" s="132">
        <f>ABS('C3'!I23-'C3'!$C23)</f>
        <v>0</v>
      </c>
      <c r="J23" s="132">
        <f>ABS('C3'!J23-'C3'!$C23)</f>
        <v>0</v>
      </c>
      <c r="K23" s="132">
        <f>ABS('C3'!K23-'C3'!$C23)</f>
        <v>0</v>
      </c>
      <c r="L23" s="132">
        <f>ABS('C3'!L23-'C3'!$C23)</f>
        <v>0</v>
      </c>
      <c r="M23" s="132">
        <f>ABS('C3'!M23-'C3'!$C23)</f>
        <v>0</v>
      </c>
      <c r="N23" s="132"/>
      <c r="O23" s="132"/>
      <c r="P23" s="132"/>
      <c r="Q23" s="132"/>
      <c r="R23" s="132"/>
      <c r="S23" s="132"/>
      <c r="T23" s="132"/>
      <c r="U23" s="132"/>
      <c r="V23" s="132">
        <f t="shared" si="0"/>
        <v>0</v>
      </c>
      <c r="W23" s="132"/>
      <c r="X23" s="132"/>
      <c r="Y23" s="132"/>
      <c r="Z23" s="75"/>
      <c r="AA23" s="132"/>
      <c r="AB23" s="75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75"/>
      <c r="AO23" s="132"/>
      <c r="AP23" s="75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75"/>
      <c r="BC23" s="132"/>
      <c r="BD23" s="75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75"/>
      <c r="BQ23" s="132"/>
      <c r="BR23" s="75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34"/>
      <c r="CF23" s="34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34"/>
      <c r="CT23" s="34"/>
    </row>
    <row r="24" spans="1:98" x14ac:dyDescent="0.25">
      <c r="A24" s="133" t="s">
        <v>168</v>
      </c>
      <c r="B24" s="34">
        <f>[1]算例!F24</f>
        <v>0</v>
      </c>
      <c r="C24" s="132"/>
      <c r="D24" s="132">
        <f>ABS('C3'!D24-'C3'!$C24)</f>
        <v>0</v>
      </c>
      <c r="E24" s="132">
        <f>ABS('C3'!E24-'C3'!$C24)</f>
        <v>0</v>
      </c>
      <c r="F24" s="132">
        <f>ABS('C3'!F24-'C3'!$C24)</f>
        <v>0</v>
      </c>
      <c r="G24" s="132">
        <f>ABS('C3'!G24-'C3'!$C24)</f>
        <v>0</v>
      </c>
      <c r="H24" s="132">
        <f>ABS('C3'!H24-'C3'!$C24)</f>
        <v>0</v>
      </c>
      <c r="I24" s="132">
        <f>ABS('C3'!I24-'C3'!$C24)</f>
        <v>0</v>
      </c>
      <c r="J24" s="132">
        <f>ABS('C3'!J24-'C3'!$C24)</f>
        <v>0</v>
      </c>
      <c r="K24" s="132">
        <f>ABS('C3'!K24-'C3'!$C24)</f>
        <v>0</v>
      </c>
      <c r="L24" s="132">
        <f>ABS('C3'!L24-'C3'!$C24)</f>
        <v>0</v>
      </c>
      <c r="M24" s="132">
        <f>ABS('C3'!M24-'C3'!$C24)</f>
        <v>0</v>
      </c>
      <c r="N24" s="132"/>
      <c r="O24" s="76"/>
      <c r="P24" s="76"/>
      <c r="Q24" s="76"/>
      <c r="R24" s="76"/>
      <c r="S24" s="76"/>
      <c r="T24" s="76"/>
      <c r="U24" s="76"/>
      <c r="V24" s="132">
        <f t="shared" si="0"/>
        <v>0</v>
      </c>
      <c r="W24" s="76"/>
      <c r="X24" s="76"/>
      <c r="Y24" s="132"/>
      <c r="Z24" s="132"/>
      <c r="AA24" s="132"/>
      <c r="AB24" s="132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32"/>
      <c r="AN24" s="132"/>
      <c r="AO24" s="132"/>
      <c r="AP24" s="132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32"/>
      <c r="BB24" s="132"/>
      <c r="BC24" s="132"/>
      <c r="BD24" s="132"/>
      <c r="BE24" s="141"/>
      <c r="BF24" s="141"/>
      <c r="BG24" s="141"/>
      <c r="BH24" s="141"/>
      <c r="BI24" s="141"/>
      <c r="BJ24" s="141"/>
      <c r="BK24" s="141"/>
      <c r="BL24" s="141"/>
      <c r="BM24" s="141"/>
      <c r="BN24" s="141"/>
      <c r="BO24" s="132"/>
      <c r="BP24" s="132"/>
      <c r="BQ24" s="132"/>
      <c r="BR24" s="132"/>
      <c r="BS24" s="141"/>
      <c r="BT24" s="141"/>
      <c r="BU24" s="141"/>
      <c r="BV24" s="141"/>
      <c r="BW24" s="141"/>
      <c r="BX24" s="141"/>
      <c r="BY24" s="141"/>
      <c r="BZ24" s="141"/>
      <c r="CA24" s="141"/>
      <c r="CB24" s="141"/>
      <c r="CC24" s="132"/>
      <c r="CG24" s="160"/>
      <c r="CH24" s="160"/>
      <c r="CI24" s="160"/>
      <c r="CJ24" s="160"/>
      <c r="CK24" s="160"/>
      <c r="CL24" s="160"/>
      <c r="CM24" s="160"/>
      <c r="CN24" s="160"/>
      <c r="CO24" s="160"/>
      <c r="CP24" s="160"/>
      <c r="CQ24" s="5"/>
    </row>
    <row r="25" spans="1:98" x14ac:dyDescent="0.25">
      <c r="A25" s="133" t="s">
        <v>1</v>
      </c>
      <c r="B25" s="34" t="str">
        <f>[1]算例!F25</f>
        <v>得分</v>
      </c>
      <c r="C25" s="132"/>
      <c r="D25" s="132" t="e">
        <f>ABS('C3'!D25-'C3'!$C25)</f>
        <v>#VALUE!</v>
      </c>
      <c r="E25" s="132" t="e">
        <f>ABS('C3'!E25-'C3'!$C25)</f>
        <v>#VALUE!</v>
      </c>
      <c r="F25" s="132" t="e">
        <f>ABS('C3'!F25-'C3'!$C25)</f>
        <v>#VALUE!</v>
      </c>
      <c r="G25" s="132" t="e">
        <f>ABS('C3'!G25-'C3'!$C25)</f>
        <v>#VALUE!</v>
      </c>
      <c r="H25" s="132" t="e">
        <f>ABS('C3'!H25-'C3'!$C25)</f>
        <v>#VALUE!</v>
      </c>
      <c r="I25" s="132" t="e">
        <f>ABS('C3'!I25-'C3'!$C25)</f>
        <v>#VALUE!</v>
      </c>
      <c r="J25" s="132" t="e">
        <f>ABS('C3'!J25-'C3'!$C25)</f>
        <v>#VALUE!</v>
      </c>
      <c r="K25" s="132" t="e">
        <f>ABS('C3'!K25-'C3'!$C25)</f>
        <v>#VALUE!</v>
      </c>
      <c r="L25" s="132" t="e">
        <f>ABS('C3'!L25-'C3'!$C25)</f>
        <v>#VALUE!</v>
      </c>
      <c r="M25" s="132" t="e">
        <f>ABS('C3'!M25-'C3'!$C25)</f>
        <v>#VALUE!</v>
      </c>
      <c r="N25" s="132"/>
      <c r="O25" s="132"/>
      <c r="P25" s="75"/>
      <c r="Q25" s="132"/>
      <c r="R25" s="132"/>
      <c r="S25" s="132"/>
      <c r="T25" s="132"/>
      <c r="U25" s="132"/>
      <c r="V25" s="132" t="e">
        <f t="shared" si="0"/>
        <v>#VALUE!</v>
      </c>
      <c r="W25" s="132"/>
      <c r="X25" s="132"/>
      <c r="Y25" s="132"/>
      <c r="Z25" s="132"/>
      <c r="AA25" s="132"/>
      <c r="AB25" s="75"/>
      <c r="AC25" s="132"/>
      <c r="AD25" s="75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75"/>
      <c r="AQ25" s="132"/>
      <c r="AR25" s="75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75"/>
      <c r="BE25" s="132"/>
      <c r="BF25" s="75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26"/>
      <c r="BT25" s="26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5"/>
      <c r="CF25" s="26"/>
      <c r="CH25" s="26"/>
    </row>
    <row r="26" spans="1:98" x14ac:dyDescent="0.25">
      <c r="A26" s="133" t="s">
        <v>3</v>
      </c>
      <c r="B26" s="34"/>
      <c r="C26" s="132"/>
      <c r="D26" s="132">
        <f>ABS('C3'!D26-'C3'!$C26)</f>
        <v>0</v>
      </c>
      <c r="E26" s="132">
        <f>ABS('C3'!E26-'C3'!$C26)</f>
        <v>0</v>
      </c>
      <c r="F26" s="132">
        <f>ABS('C3'!F26-'C3'!$C26)</f>
        <v>0</v>
      </c>
      <c r="G26" s="132">
        <f>ABS('C3'!G26-'C3'!$C26)</f>
        <v>0</v>
      </c>
      <c r="H26" s="132">
        <f>ABS('C3'!H26-'C3'!$C26)</f>
        <v>0</v>
      </c>
      <c r="I26" s="132">
        <f>ABS('C3'!I26-'C3'!$C26)</f>
        <v>0</v>
      </c>
      <c r="J26" s="132">
        <f>ABS('C3'!J26-'C3'!$C26)</f>
        <v>0</v>
      </c>
      <c r="K26" s="132">
        <f>ABS('C3'!K26-'C3'!$C26)</f>
        <v>0</v>
      </c>
      <c r="L26" s="132">
        <f>ABS('C3'!L26-'C3'!$C26)</f>
        <v>0</v>
      </c>
      <c r="M26" s="132">
        <f>ABS('C3'!M26-'C3'!$C26)</f>
        <v>0</v>
      </c>
      <c r="N26" s="132"/>
      <c r="O26" s="132"/>
      <c r="P26" s="75"/>
      <c r="Q26" s="132"/>
      <c r="R26" s="132"/>
      <c r="S26" s="132"/>
      <c r="T26" s="132"/>
      <c r="U26" s="132"/>
      <c r="V26" s="132">
        <f t="shared" si="0"/>
        <v>0</v>
      </c>
      <c r="W26" s="132"/>
      <c r="X26" s="132"/>
      <c r="Y26" s="132"/>
      <c r="Z26" s="132"/>
      <c r="AA26" s="132"/>
      <c r="AB26" s="75"/>
      <c r="AC26" s="132"/>
      <c r="AD26" s="75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75"/>
      <c r="AQ26" s="132"/>
      <c r="AR26" s="75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75"/>
      <c r="BE26" s="132"/>
      <c r="BF26" s="75"/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26"/>
      <c r="BT26" s="26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5"/>
      <c r="CF26" s="26"/>
      <c r="CH26" s="26"/>
    </row>
    <row r="27" spans="1:98" x14ac:dyDescent="0.25">
      <c r="A27" s="133" t="s">
        <v>4</v>
      </c>
      <c r="B27" s="34"/>
      <c r="C27" s="132"/>
      <c r="D27" s="132">
        <f>ABS('C3'!D27-'C3'!$C27)</f>
        <v>0</v>
      </c>
      <c r="E27" s="132">
        <f>ABS('C3'!E27-'C3'!$C27)</f>
        <v>0</v>
      </c>
      <c r="F27" s="132">
        <f>ABS('C3'!F27-'C3'!$C27)</f>
        <v>0</v>
      </c>
      <c r="G27" s="132">
        <f>ABS('C3'!G27-'C3'!$C27)</f>
        <v>0</v>
      </c>
      <c r="H27" s="132">
        <f>ABS('C3'!H27-'C3'!$C27)</f>
        <v>0</v>
      </c>
      <c r="I27" s="132">
        <f>ABS('C3'!I27-'C3'!$C27)</f>
        <v>0</v>
      </c>
      <c r="J27" s="132">
        <f>ABS('C3'!J27-'C3'!$C27)</f>
        <v>0</v>
      </c>
      <c r="K27" s="132">
        <f>ABS('C3'!K27-'C3'!$C27)</f>
        <v>0</v>
      </c>
      <c r="L27" s="132">
        <f>ABS('C3'!L27-'C3'!$C27)</f>
        <v>0</v>
      </c>
      <c r="M27" s="132">
        <f>ABS('C3'!M27-'C3'!$C27)</f>
        <v>0</v>
      </c>
      <c r="N27" s="75"/>
      <c r="O27" s="132"/>
      <c r="P27" s="75"/>
      <c r="Q27" s="132"/>
      <c r="R27" s="132"/>
      <c r="S27" s="132"/>
      <c r="T27" s="132"/>
      <c r="U27" s="132"/>
      <c r="V27" s="132">
        <f t="shared" si="0"/>
        <v>0</v>
      </c>
      <c r="W27" s="132"/>
      <c r="X27" s="132"/>
      <c r="Y27" s="132"/>
      <c r="Z27" s="132"/>
      <c r="AA27" s="132"/>
      <c r="AB27" s="75"/>
      <c r="AC27" s="132"/>
      <c r="AD27" s="75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75"/>
      <c r="AQ27" s="132"/>
      <c r="AR27" s="75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75"/>
      <c r="BE27" s="132"/>
      <c r="BF27" s="75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26"/>
      <c r="BT27" s="26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5"/>
      <c r="CF27" s="26"/>
      <c r="CH27" s="26"/>
    </row>
    <row r="28" spans="1:98" x14ac:dyDescent="0.25">
      <c r="A28" s="133" t="s">
        <v>5</v>
      </c>
      <c r="B28" s="34"/>
      <c r="C28" s="132"/>
      <c r="D28" s="132">
        <f>ABS('C3'!D28-'C3'!$C28)</f>
        <v>0</v>
      </c>
      <c r="E28" s="132">
        <f>ABS('C3'!E28-'C3'!$C28)</f>
        <v>0</v>
      </c>
      <c r="F28" s="132">
        <f>ABS('C3'!F28-'C3'!$C28)</f>
        <v>0</v>
      </c>
      <c r="G28" s="132">
        <f>ABS('C3'!G28-'C3'!$C28)</f>
        <v>0</v>
      </c>
      <c r="H28" s="132">
        <f>ABS('C3'!H28-'C3'!$C28)</f>
        <v>0</v>
      </c>
      <c r="I28" s="132">
        <f>ABS('C3'!I28-'C3'!$C28)</f>
        <v>0</v>
      </c>
      <c r="J28" s="132">
        <f>ABS('C3'!J28-'C3'!$C28)</f>
        <v>0</v>
      </c>
      <c r="K28" s="132">
        <f>ABS('C3'!K28-'C3'!$C28)</f>
        <v>0</v>
      </c>
      <c r="L28" s="132">
        <f>ABS('C3'!L28-'C3'!$C28)</f>
        <v>0</v>
      </c>
      <c r="M28" s="132">
        <f>ABS('C3'!M28-'C3'!$C28)</f>
        <v>0</v>
      </c>
      <c r="N28" s="75"/>
      <c r="O28" s="132"/>
      <c r="P28" s="75"/>
      <c r="Q28" s="132"/>
      <c r="R28" s="132"/>
      <c r="S28" s="132"/>
      <c r="T28" s="132"/>
      <c r="U28" s="132"/>
      <c r="V28" s="132">
        <f t="shared" si="0"/>
        <v>0</v>
      </c>
      <c r="W28" s="132"/>
      <c r="X28" s="132"/>
      <c r="Y28" s="132"/>
      <c r="Z28" s="132"/>
      <c r="AA28" s="132"/>
      <c r="AB28" s="75"/>
      <c r="AC28" s="132"/>
      <c r="AD28" s="75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75"/>
      <c r="AQ28" s="132"/>
      <c r="AR28" s="75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75"/>
      <c r="BE28" s="132"/>
      <c r="BF28" s="75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26"/>
      <c r="BT28" s="26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5"/>
      <c r="CF28" s="26"/>
      <c r="CH28" s="26"/>
    </row>
    <row r="29" spans="1:98" x14ac:dyDescent="0.25">
      <c r="A29" s="133" t="s">
        <v>6</v>
      </c>
      <c r="B29" s="34"/>
      <c r="C29" s="132"/>
      <c r="D29" s="132">
        <f>ABS('C3'!D29-'C3'!$C29)</f>
        <v>0</v>
      </c>
      <c r="E29" s="132">
        <f>ABS('C3'!E29-'C3'!$C29)</f>
        <v>0</v>
      </c>
      <c r="F29" s="132">
        <f>ABS('C3'!F29-'C3'!$C29)</f>
        <v>0</v>
      </c>
      <c r="G29" s="132">
        <f>ABS('C3'!G29-'C3'!$C29)</f>
        <v>0</v>
      </c>
      <c r="H29" s="132">
        <f>ABS('C3'!H29-'C3'!$C29)</f>
        <v>0</v>
      </c>
      <c r="I29" s="132">
        <f>ABS('C3'!I29-'C3'!$C29)</f>
        <v>0</v>
      </c>
      <c r="J29" s="132">
        <f>ABS('C3'!J29-'C3'!$C29)</f>
        <v>0</v>
      </c>
      <c r="K29" s="132">
        <f>ABS('C3'!K29-'C3'!$C29)</f>
        <v>0</v>
      </c>
      <c r="L29" s="132">
        <f>ABS('C3'!L29-'C3'!$C29)</f>
        <v>0</v>
      </c>
      <c r="M29" s="132">
        <f>ABS('C3'!M29-'C3'!$C29)</f>
        <v>0</v>
      </c>
      <c r="N29" s="75"/>
      <c r="O29" s="132"/>
      <c r="P29" s="75"/>
      <c r="Q29" s="132"/>
      <c r="R29" s="132"/>
      <c r="S29" s="132"/>
      <c r="T29" s="132"/>
      <c r="U29" s="132"/>
      <c r="V29" s="132">
        <f t="shared" si="0"/>
        <v>0</v>
      </c>
      <c r="W29" s="132"/>
      <c r="X29" s="132"/>
      <c r="Y29" s="132"/>
      <c r="Z29" s="132"/>
      <c r="AA29" s="132"/>
      <c r="AB29" s="75"/>
      <c r="AC29" s="132"/>
      <c r="AD29" s="75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75"/>
      <c r="AQ29" s="132"/>
      <c r="AR29" s="75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75"/>
      <c r="BE29" s="132"/>
      <c r="BF29" s="75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26"/>
      <c r="BT29" s="26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5"/>
      <c r="CF29" s="26"/>
      <c r="CH29" s="26"/>
    </row>
    <row r="30" spans="1:98" x14ac:dyDescent="0.25">
      <c r="A30" s="133" t="s">
        <v>7</v>
      </c>
      <c r="B30" s="34"/>
      <c r="C30" s="132"/>
      <c r="D30" s="132">
        <f>ABS('C3'!D30-'C3'!$C30)</f>
        <v>0</v>
      </c>
      <c r="E30" s="132">
        <f>ABS('C3'!E30-'C3'!$C30)</f>
        <v>0</v>
      </c>
      <c r="F30" s="132">
        <f>ABS('C3'!F30-'C3'!$C30)</f>
        <v>0</v>
      </c>
      <c r="G30" s="132">
        <f>ABS('C3'!G30-'C3'!$C30)</f>
        <v>0</v>
      </c>
      <c r="H30" s="132">
        <f>ABS('C3'!H30-'C3'!$C30)</f>
        <v>0</v>
      </c>
      <c r="I30" s="132">
        <f>ABS('C3'!I30-'C3'!$C30)</f>
        <v>0</v>
      </c>
      <c r="J30" s="132">
        <f>ABS('C3'!J30-'C3'!$C30)</f>
        <v>0</v>
      </c>
      <c r="K30" s="132">
        <f>ABS('C3'!K30-'C3'!$C30)</f>
        <v>0</v>
      </c>
      <c r="L30" s="132">
        <f>ABS('C3'!L30-'C3'!$C30)</f>
        <v>0</v>
      </c>
      <c r="M30" s="132">
        <f>ABS('C3'!M30-'C3'!$C30)</f>
        <v>0</v>
      </c>
      <c r="N30" s="75"/>
      <c r="O30" s="132"/>
      <c r="P30" s="75"/>
      <c r="Q30" s="132"/>
      <c r="R30" s="132"/>
      <c r="S30" s="132"/>
      <c r="T30" s="132"/>
      <c r="U30" s="132"/>
      <c r="V30" s="132">
        <f t="shared" si="0"/>
        <v>0</v>
      </c>
      <c r="W30" s="132"/>
      <c r="X30" s="132"/>
      <c r="Y30" s="132"/>
      <c r="Z30" s="132"/>
      <c r="AA30" s="132"/>
      <c r="AB30" s="75"/>
      <c r="AC30" s="132"/>
      <c r="AD30" s="75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75"/>
      <c r="AQ30" s="132"/>
      <c r="AR30" s="75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75"/>
      <c r="BE30" s="132"/>
      <c r="BF30" s="75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26"/>
      <c r="BT30" s="26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5"/>
      <c r="CF30" s="26"/>
      <c r="CH30" s="26"/>
    </row>
    <row r="31" spans="1:98" x14ac:dyDescent="0.25">
      <c r="A31" s="133" t="s">
        <v>8</v>
      </c>
      <c r="B31" s="134"/>
      <c r="C31" s="132"/>
      <c r="D31" s="132">
        <f>ABS('C3'!D31-'C3'!$C31)</f>
        <v>0.25654447513191103</v>
      </c>
      <c r="E31" s="132">
        <f>ABS('C3'!E31-'C3'!$C31)</f>
        <v>0.25654447513191103</v>
      </c>
      <c r="F31" s="132">
        <f>ABS('C3'!F31-'C3'!$C31)</f>
        <v>0.42349897711242779</v>
      </c>
      <c r="G31" s="132">
        <f>ABS('C3'!G31-'C3'!$C31)</f>
        <v>0.42349897711242779</v>
      </c>
      <c r="H31" s="132">
        <f>ABS('C3'!H31-'C3'!$C31)</f>
        <v>0.42349897711242779</v>
      </c>
      <c r="I31" s="132">
        <f>ABS('C3'!I31-'C3'!$C31)</f>
        <v>0.42349897711242779</v>
      </c>
      <c r="J31" s="132">
        <f>ABS('C3'!J31-'C3'!$C31)</f>
        <v>0.42349897711242779</v>
      </c>
      <c r="K31" s="132">
        <f>ABS('C3'!K31-'C3'!$C31)</f>
        <v>0.42349897711242779</v>
      </c>
      <c r="L31" s="132">
        <f>ABS('C3'!L31-'C3'!$C31)</f>
        <v>0.42349897711242779</v>
      </c>
      <c r="M31" s="132">
        <f>ABS('C3'!M31-'C3'!$C31)</f>
        <v>0.42349897711242779</v>
      </c>
      <c r="N31" s="75"/>
      <c r="O31" s="132"/>
      <c r="P31" s="75"/>
      <c r="Q31" s="132"/>
      <c r="R31" s="132"/>
      <c r="S31" s="132"/>
      <c r="T31" s="132"/>
      <c r="U31" s="132"/>
      <c r="V31" s="132">
        <f t="shared" si="0"/>
        <v>3.9010807671632444</v>
      </c>
      <c r="W31" s="132"/>
      <c r="X31" s="132"/>
      <c r="Y31" s="132"/>
      <c r="Z31" s="132"/>
      <c r="AA31" s="132"/>
      <c r="AB31" s="75"/>
      <c r="AC31" s="132"/>
      <c r="AD31" s="75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75"/>
      <c r="AQ31" s="132"/>
      <c r="AR31" s="75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75"/>
      <c r="BE31" s="132"/>
      <c r="BF31" s="75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26"/>
      <c r="BT31" s="26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5"/>
      <c r="CF31" s="26"/>
      <c r="CH31" s="26"/>
    </row>
    <row r="32" spans="1:98" x14ac:dyDescent="0.25">
      <c r="A32" s="133" t="s">
        <v>9</v>
      </c>
      <c r="B32" s="34"/>
      <c r="C32" s="132"/>
      <c r="D32" s="132">
        <f>ABS('C3'!D32-'C3'!$C32)</f>
        <v>0</v>
      </c>
      <c r="E32" s="132">
        <f>ABS('C3'!E32-'C3'!$C32)</f>
        <v>0</v>
      </c>
      <c r="F32" s="132">
        <f>ABS('C3'!F32-'C3'!$C32)</f>
        <v>0</v>
      </c>
      <c r="G32" s="132">
        <f>ABS('C3'!G32-'C3'!$C32)</f>
        <v>0</v>
      </c>
      <c r="H32" s="132">
        <f>ABS('C3'!H32-'C3'!$C32)</f>
        <v>0</v>
      </c>
      <c r="I32" s="132">
        <f>ABS('C3'!I32-'C3'!$C32)</f>
        <v>0</v>
      </c>
      <c r="J32" s="132">
        <f>ABS('C3'!J32-'C3'!$C32)</f>
        <v>0</v>
      </c>
      <c r="K32" s="132">
        <f>ABS('C3'!K32-'C3'!$C32)</f>
        <v>0</v>
      </c>
      <c r="L32" s="132">
        <f>ABS('C3'!L32-'C3'!$C32)</f>
        <v>0</v>
      </c>
      <c r="M32" s="132">
        <f>ABS('C3'!M32-'C3'!$C32)</f>
        <v>0</v>
      </c>
      <c r="N32" s="75"/>
      <c r="O32" s="132"/>
      <c r="P32" s="75"/>
      <c r="Q32" s="132"/>
      <c r="R32" s="132"/>
      <c r="S32" s="132"/>
      <c r="T32" s="132"/>
      <c r="U32" s="132"/>
      <c r="V32" s="132">
        <f t="shared" si="0"/>
        <v>0</v>
      </c>
      <c r="W32" s="132"/>
      <c r="X32" s="132"/>
      <c r="Y32" s="132"/>
      <c r="Z32" s="132"/>
      <c r="AA32" s="132"/>
      <c r="AB32" s="75"/>
      <c r="AC32" s="132"/>
      <c r="AD32" s="75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75"/>
      <c r="AQ32" s="132"/>
      <c r="AR32" s="75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75"/>
      <c r="BE32" s="132"/>
      <c r="BF32" s="75"/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26"/>
      <c r="BT32" s="26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5"/>
      <c r="CF32" s="26"/>
      <c r="CH32" s="26"/>
    </row>
    <row r="33" spans="1:86" x14ac:dyDescent="0.25">
      <c r="A33" s="133" t="s">
        <v>10</v>
      </c>
      <c r="B33" s="34"/>
      <c r="C33" s="132"/>
      <c r="D33" s="132">
        <f>ABS('C3'!D33-'C3'!$C33)</f>
        <v>0</v>
      </c>
      <c r="E33" s="132">
        <f>ABS('C3'!E33-'C3'!$C33)</f>
        <v>0</v>
      </c>
      <c r="F33" s="132">
        <f>ABS('C3'!F33-'C3'!$C33)</f>
        <v>0</v>
      </c>
      <c r="G33" s="132">
        <f>ABS('C3'!G33-'C3'!$C33)</f>
        <v>0</v>
      </c>
      <c r="H33" s="132">
        <f>ABS('C3'!H33-'C3'!$C33)</f>
        <v>0</v>
      </c>
      <c r="I33" s="132">
        <f>ABS('C3'!I33-'C3'!$C33)</f>
        <v>0</v>
      </c>
      <c r="J33" s="132">
        <f>ABS('C3'!J33-'C3'!$C33)</f>
        <v>0</v>
      </c>
      <c r="K33" s="132">
        <f>ABS('C3'!K33-'C3'!$C33)</f>
        <v>0</v>
      </c>
      <c r="L33" s="132">
        <f>ABS('C3'!L33-'C3'!$C33)</f>
        <v>0</v>
      </c>
      <c r="M33" s="132">
        <f>ABS('C3'!M33-'C3'!$C33)</f>
        <v>0</v>
      </c>
      <c r="N33" s="75"/>
      <c r="O33" s="132"/>
      <c r="P33" s="75"/>
      <c r="Q33" s="132"/>
      <c r="R33" s="132"/>
      <c r="S33" s="132"/>
      <c r="T33" s="132"/>
      <c r="U33" s="132"/>
      <c r="V33" s="132">
        <f t="shared" si="0"/>
        <v>0</v>
      </c>
      <c r="W33" s="132"/>
      <c r="X33" s="132"/>
      <c r="Y33" s="132"/>
      <c r="Z33" s="132"/>
      <c r="AA33" s="132"/>
      <c r="AB33" s="75"/>
      <c r="AC33" s="132"/>
      <c r="AD33" s="75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75"/>
      <c r="AQ33" s="132"/>
      <c r="AR33" s="75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75"/>
      <c r="BE33" s="132"/>
      <c r="BF33" s="75"/>
      <c r="BG33" s="132"/>
      <c r="BH33" s="132"/>
      <c r="BI33" s="132"/>
      <c r="BJ33" s="132"/>
      <c r="BK33" s="132"/>
      <c r="BL33" s="132"/>
      <c r="BM33" s="132"/>
      <c r="BN33" s="132"/>
      <c r="BO33" s="132"/>
      <c r="BP33" s="132"/>
      <c r="BQ33" s="132"/>
      <c r="BR33" s="26"/>
      <c r="BT33" s="26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5"/>
      <c r="CF33" s="26"/>
      <c r="CH33" s="26"/>
    </row>
    <row r="34" spans="1:86" x14ac:dyDescent="0.25">
      <c r="A34" s="133" t="s">
        <v>11</v>
      </c>
      <c r="B34" s="34"/>
      <c r="C34" s="132"/>
      <c r="D34" s="132">
        <f>ABS('C3'!D34-'C3'!$C34)</f>
        <v>0</v>
      </c>
      <c r="E34" s="132">
        <f>ABS('C3'!E34-'C3'!$C34)</f>
        <v>0</v>
      </c>
      <c r="F34" s="132">
        <f>ABS('C3'!F34-'C3'!$C34)</f>
        <v>0.13064039658956689</v>
      </c>
      <c r="G34" s="132">
        <f>ABS('C3'!G34-'C3'!$C34)</f>
        <v>0.13064039658956689</v>
      </c>
      <c r="H34" s="132">
        <f>ABS('C3'!H34-'C3'!$C34)</f>
        <v>0.13064039658956689</v>
      </c>
      <c r="I34" s="132">
        <f>ABS('C3'!I34-'C3'!$C34)</f>
        <v>0.19564344396537037</v>
      </c>
      <c r="J34" s="132">
        <f>ABS('C3'!J34-'C3'!$C34)</f>
        <v>0.19564344396537037</v>
      </c>
      <c r="K34" s="132">
        <f>ABS('C3'!K34-'C3'!$C34)</f>
        <v>0.19564344396537037</v>
      </c>
      <c r="L34" s="132">
        <f>ABS('C3'!L34-'C3'!$C34)</f>
        <v>0.19564344396537037</v>
      </c>
      <c r="M34" s="132">
        <f>ABS('C3'!M34-'C3'!$C34)</f>
        <v>0.19564344396537037</v>
      </c>
      <c r="N34" s="75"/>
      <c r="O34" s="132"/>
      <c r="P34" s="75"/>
      <c r="Q34" s="132"/>
      <c r="R34" s="132"/>
      <c r="S34" s="132"/>
      <c r="T34" s="132"/>
      <c r="U34" s="132"/>
      <c r="V34" s="132">
        <f t="shared" si="0"/>
        <v>1.3701384095955524</v>
      </c>
      <c r="W34" s="132"/>
      <c r="X34" s="132"/>
      <c r="Y34" s="132"/>
      <c r="Z34" s="132"/>
      <c r="AA34" s="132"/>
      <c r="AB34" s="75"/>
      <c r="AC34" s="132"/>
      <c r="AD34" s="75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75"/>
      <c r="AQ34" s="132"/>
      <c r="AR34" s="75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75"/>
      <c r="BE34" s="132"/>
      <c r="BF34" s="75"/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26"/>
      <c r="BT34" s="26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5"/>
      <c r="CF34" s="26"/>
      <c r="CH34" s="26"/>
    </row>
    <row r="35" spans="1:86" x14ac:dyDescent="0.25">
      <c r="A35" s="133" t="s">
        <v>12</v>
      </c>
      <c r="B35" s="134"/>
      <c r="C35" s="132"/>
      <c r="D35" s="132">
        <f>ABS('C3'!D35-'C3'!$C35)</f>
        <v>0</v>
      </c>
      <c r="E35" s="132">
        <f>ABS('C3'!E35-'C3'!$C35)</f>
        <v>0.10064241372068761</v>
      </c>
      <c r="F35" s="132">
        <f>ABS('C3'!F35-'C3'!$C35)</f>
        <v>0.10064241372068761</v>
      </c>
      <c r="G35" s="132">
        <f>ABS('C3'!G35-'C3'!$C35)</f>
        <v>0.10064241372068761</v>
      </c>
      <c r="H35" s="132">
        <f>ABS('C3'!H35-'C3'!$C35)</f>
        <v>0.10064241372068761</v>
      </c>
      <c r="I35" s="132">
        <f>ABS('C3'!I35-'C3'!$C35)</f>
        <v>0.10064241372068761</v>
      </c>
      <c r="J35" s="132">
        <f>ABS('C3'!J35-'C3'!$C35)</f>
        <v>0.10064241372068761</v>
      </c>
      <c r="K35" s="132">
        <f>ABS('C3'!K35-'C3'!$C35)</f>
        <v>0.10064241372068761</v>
      </c>
      <c r="L35" s="132">
        <f>ABS('C3'!L35-'C3'!$C35)</f>
        <v>0.10064241372068761</v>
      </c>
      <c r="M35" s="132">
        <f>ABS('C3'!M35-'C3'!$C35)</f>
        <v>0.10064241372068761</v>
      </c>
      <c r="N35" s="75"/>
      <c r="O35" s="132"/>
      <c r="P35" s="75"/>
      <c r="Q35" s="132"/>
      <c r="R35" s="132"/>
      <c r="S35" s="132"/>
      <c r="T35" s="132"/>
      <c r="U35" s="132"/>
      <c r="V35" s="132">
        <f t="shared" si="0"/>
        <v>0.90578172348618846</v>
      </c>
      <c r="W35" s="132"/>
      <c r="X35" s="132"/>
      <c r="Y35" s="132"/>
      <c r="Z35" s="132"/>
      <c r="AA35" s="132"/>
      <c r="AB35" s="75"/>
      <c r="AC35" s="132"/>
      <c r="AD35" s="75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75"/>
      <c r="AQ35" s="132"/>
      <c r="AR35" s="75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75"/>
      <c r="BE35" s="132"/>
      <c r="BF35" s="75"/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  <c r="BR35" s="26"/>
      <c r="BT35" s="26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5"/>
      <c r="CF35" s="26"/>
      <c r="CH35" s="26"/>
    </row>
    <row r="36" spans="1:86" x14ac:dyDescent="0.25">
      <c r="A36" s="133" t="s">
        <v>13</v>
      </c>
      <c r="B36" s="34"/>
      <c r="C36" s="132"/>
      <c r="D36" s="132">
        <f>ABS('C3'!D36-'C3'!$C36)</f>
        <v>0</v>
      </c>
      <c r="E36" s="132">
        <f>ABS('C3'!E36-'C3'!$C36)</f>
        <v>0</v>
      </c>
      <c r="F36" s="132">
        <f>ABS('C3'!F36-'C3'!$C36)</f>
        <v>0</v>
      </c>
      <c r="G36" s="132">
        <f>ABS('C3'!G36-'C3'!$C36)</f>
        <v>0</v>
      </c>
      <c r="H36" s="132">
        <f>ABS('C3'!H36-'C3'!$C36)</f>
        <v>0</v>
      </c>
      <c r="I36" s="132">
        <f>ABS('C3'!I36-'C3'!$C36)</f>
        <v>0</v>
      </c>
      <c r="J36" s="132">
        <f>ABS('C3'!J36-'C3'!$C36)</f>
        <v>0</v>
      </c>
      <c r="K36" s="132">
        <f>ABS('C3'!K36-'C3'!$C36)</f>
        <v>0</v>
      </c>
      <c r="L36" s="132">
        <f>ABS('C3'!L36-'C3'!$C36)</f>
        <v>0</v>
      </c>
      <c r="M36" s="132">
        <f>ABS('C3'!M36-'C3'!$C36)</f>
        <v>0</v>
      </c>
      <c r="N36" s="75"/>
      <c r="O36" s="132"/>
      <c r="P36" s="75"/>
      <c r="Q36" s="132"/>
      <c r="R36" s="132"/>
      <c r="S36" s="132"/>
      <c r="T36" s="132"/>
      <c r="U36" s="132"/>
      <c r="V36" s="132">
        <f t="shared" si="0"/>
        <v>0</v>
      </c>
      <c r="W36" s="132"/>
      <c r="X36" s="132"/>
      <c r="Y36" s="132"/>
      <c r="Z36" s="132"/>
      <c r="AA36" s="132"/>
      <c r="AB36" s="75"/>
      <c r="AC36" s="132"/>
      <c r="AD36" s="75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75"/>
      <c r="AQ36" s="132"/>
      <c r="AR36" s="75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75"/>
      <c r="BE36" s="132"/>
      <c r="BF36" s="75"/>
      <c r="BG36" s="132"/>
      <c r="BH36" s="132"/>
      <c r="BI36" s="132"/>
      <c r="BJ36" s="132"/>
      <c r="BK36" s="132"/>
      <c r="BL36" s="132"/>
      <c r="BM36" s="132"/>
      <c r="BN36" s="132"/>
      <c r="BO36" s="132"/>
      <c r="BP36" s="132"/>
      <c r="BQ36" s="132"/>
      <c r="BR36" s="26"/>
      <c r="BT36" s="26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5"/>
      <c r="CF36" s="26"/>
      <c r="CH36" s="26"/>
    </row>
    <row r="37" spans="1:86" x14ac:dyDescent="0.25">
      <c r="A37" s="133" t="s">
        <v>14</v>
      </c>
      <c r="B37" s="34"/>
      <c r="C37" s="132"/>
      <c r="D37" s="132">
        <f>ABS('C3'!D37-'C3'!$C37)</f>
        <v>0</v>
      </c>
      <c r="E37" s="132">
        <f>ABS('C3'!E37-'C3'!$C37)</f>
        <v>0</v>
      </c>
      <c r="F37" s="132">
        <f>ABS('C3'!F37-'C3'!$C37)</f>
        <v>0</v>
      </c>
      <c r="G37" s="132">
        <f>ABS('C3'!G37-'C3'!$C37)</f>
        <v>0</v>
      </c>
      <c r="H37" s="132">
        <f>ABS('C3'!H37-'C3'!$C37)</f>
        <v>0</v>
      </c>
      <c r="I37" s="132">
        <f>ABS('C3'!I37-'C3'!$C37)</f>
        <v>0</v>
      </c>
      <c r="J37" s="132">
        <f>ABS('C3'!J37-'C3'!$C37)</f>
        <v>0</v>
      </c>
      <c r="K37" s="132">
        <f>ABS('C3'!K37-'C3'!$C37)</f>
        <v>0</v>
      </c>
      <c r="L37" s="132">
        <f>ABS('C3'!L37-'C3'!$C37)</f>
        <v>0</v>
      </c>
      <c r="M37" s="132">
        <f>ABS('C3'!M37-'C3'!$C37)</f>
        <v>0</v>
      </c>
      <c r="N37" s="75"/>
      <c r="O37" s="132"/>
      <c r="P37" s="75"/>
      <c r="Q37" s="132"/>
      <c r="R37" s="132"/>
      <c r="S37" s="132"/>
      <c r="T37" s="132"/>
      <c r="U37" s="132"/>
      <c r="V37" s="132">
        <f t="shared" si="0"/>
        <v>0</v>
      </c>
      <c r="W37" s="132"/>
      <c r="X37" s="132"/>
      <c r="Y37" s="132"/>
      <c r="Z37" s="132"/>
      <c r="AA37" s="132"/>
      <c r="AB37" s="75"/>
      <c r="AC37" s="132"/>
      <c r="AD37" s="75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75"/>
      <c r="AQ37" s="132"/>
      <c r="AR37" s="75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  <c r="BD37" s="75"/>
      <c r="BE37" s="132"/>
      <c r="BF37" s="75"/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  <c r="BR37" s="26"/>
      <c r="BT37" s="26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5"/>
      <c r="CF37" s="26"/>
      <c r="CH37" s="26"/>
    </row>
    <row r="38" spans="1:86" x14ac:dyDescent="0.25">
      <c r="A38" s="133" t="s">
        <v>15</v>
      </c>
      <c r="B38" s="34"/>
      <c r="C38" s="132"/>
      <c r="D38" s="132">
        <f>ABS('C3'!D38-'C3'!$C38)</f>
        <v>0</v>
      </c>
      <c r="E38" s="132">
        <f>ABS('C3'!E38-'C3'!$C38)</f>
        <v>0</v>
      </c>
      <c r="F38" s="132">
        <f>ABS('C3'!F38-'C3'!$C38)</f>
        <v>0</v>
      </c>
      <c r="G38" s="132">
        <f>ABS('C3'!G38-'C3'!$C38)</f>
        <v>0</v>
      </c>
      <c r="H38" s="132">
        <f>ABS('C3'!H38-'C3'!$C38)</f>
        <v>0</v>
      </c>
      <c r="I38" s="132">
        <f>ABS('C3'!I38-'C3'!$C38)</f>
        <v>0</v>
      </c>
      <c r="J38" s="132">
        <f>ABS('C3'!J38-'C3'!$C38)</f>
        <v>0</v>
      </c>
      <c r="K38" s="132">
        <f>ABS('C3'!K38-'C3'!$C38)</f>
        <v>0</v>
      </c>
      <c r="L38" s="132">
        <f>ABS('C3'!L38-'C3'!$C38)</f>
        <v>0</v>
      </c>
      <c r="M38" s="132">
        <f>ABS('C3'!M38-'C3'!$C38)</f>
        <v>0</v>
      </c>
      <c r="N38" s="75"/>
      <c r="O38" s="132"/>
      <c r="P38" s="75"/>
      <c r="Q38" s="132"/>
      <c r="R38" s="132"/>
      <c r="S38" s="132"/>
      <c r="T38" s="132"/>
      <c r="U38" s="132"/>
      <c r="V38" s="132">
        <f t="shared" si="0"/>
        <v>0</v>
      </c>
      <c r="W38" s="132"/>
      <c r="X38" s="132"/>
      <c r="Y38" s="132"/>
      <c r="Z38" s="132"/>
      <c r="AA38" s="132"/>
      <c r="AB38" s="75"/>
      <c r="AC38" s="132"/>
      <c r="AD38" s="75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75"/>
      <c r="AQ38" s="132"/>
      <c r="AR38" s="75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75"/>
      <c r="BE38" s="132"/>
      <c r="BF38" s="75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26"/>
      <c r="BT38" s="26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5"/>
      <c r="CF38" s="26"/>
      <c r="CH38" s="26"/>
    </row>
    <row r="39" spans="1:86" x14ac:dyDescent="0.25">
      <c r="A39" s="133" t="s">
        <v>16</v>
      </c>
      <c r="B39" s="34"/>
      <c r="C39" s="132"/>
      <c r="D39" s="132">
        <f>ABS('C3'!D39-'C3'!$C39)</f>
        <v>0</v>
      </c>
      <c r="E39" s="132">
        <f>ABS('C3'!E39-'C3'!$C39)</f>
        <v>0</v>
      </c>
      <c r="F39" s="132">
        <f>ABS('C3'!F39-'C3'!$C39)</f>
        <v>0.10060659378686113</v>
      </c>
      <c r="G39" s="132">
        <f>ABS('C3'!G39-'C3'!$C39)</f>
        <v>0.10060659378686113</v>
      </c>
      <c r="H39" s="132">
        <f>ABS('C3'!H39-'C3'!$C39)</f>
        <v>0.10060659378686113</v>
      </c>
      <c r="I39" s="132">
        <f>ABS('C3'!I39-'C3'!$C39)</f>
        <v>0.10060659378686113</v>
      </c>
      <c r="J39" s="132">
        <f>ABS('C3'!J39-'C3'!$C39)</f>
        <v>0.10060659378686113</v>
      </c>
      <c r="K39" s="132">
        <f>ABS('C3'!K39-'C3'!$C39)</f>
        <v>0.10060659378686113</v>
      </c>
      <c r="L39" s="132">
        <f>ABS('C3'!L39-'C3'!$C39)</f>
        <v>0.10060659378686113</v>
      </c>
      <c r="M39" s="132">
        <f>ABS('C3'!M39-'C3'!$C39)</f>
        <v>0.10060659378686113</v>
      </c>
      <c r="N39" s="75"/>
      <c r="O39" s="132"/>
      <c r="P39" s="75"/>
      <c r="Q39" s="132"/>
      <c r="R39" s="132"/>
      <c r="S39" s="132"/>
      <c r="T39" s="132"/>
      <c r="U39" s="132"/>
      <c r="V39" s="132">
        <f t="shared" si="0"/>
        <v>0.8048527502948889</v>
      </c>
      <c r="W39" s="132"/>
      <c r="X39" s="132"/>
      <c r="Y39" s="132"/>
      <c r="Z39" s="132"/>
      <c r="AA39" s="132"/>
      <c r="AB39" s="75"/>
      <c r="AC39" s="132"/>
      <c r="AD39" s="75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75"/>
      <c r="AQ39" s="132"/>
      <c r="AR39" s="75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75"/>
      <c r="BE39" s="132"/>
      <c r="BF39" s="75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26"/>
      <c r="BT39" s="26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5"/>
      <c r="CF39" s="26"/>
      <c r="CH39" s="26"/>
    </row>
    <row r="40" spans="1:86" x14ac:dyDescent="0.25">
      <c r="A40" s="133" t="s">
        <v>17</v>
      </c>
      <c r="B40" s="34"/>
      <c r="C40" s="132"/>
      <c r="D40" s="132">
        <f>ABS('C3'!D40-'C3'!$C40)</f>
        <v>0</v>
      </c>
      <c r="E40" s="132">
        <f>ABS('C3'!E40-'C3'!$C40)</f>
        <v>0</v>
      </c>
      <c r="F40" s="132">
        <f>ABS('C3'!F40-'C3'!$C40)</f>
        <v>0</v>
      </c>
      <c r="G40" s="132">
        <f>ABS('C3'!G40-'C3'!$C40)</f>
        <v>0</v>
      </c>
      <c r="H40" s="132">
        <f>ABS('C3'!H40-'C3'!$C40)</f>
        <v>0</v>
      </c>
      <c r="I40" s="132">
        <f>ABS('C3'!I40-'C3'!$C40)</f>
        <v>0</v>
      </c>
      <c r="J40" s="132">
        <f>ABS('C3'!J40-'C3'!$C40)</f>
        <v>0</v>
      </c>
      <c r="K40" s="132">
        <f>ABS('C3'!K40-'C3'!$C40)</f>
        <v>0</v>
      </c>
      <c r="L40" s="132">
        <f>ABS('C3'!L40-'C3'!$C40)</f>
        <v>0</v>
      </c>
      <c r="M40" s="132">
        <f>ABS('C3'!M40-'C3'!$C40)</f>
        <v>0</v>
      </c>
      <c r="N40" s="75"/>
      <c r="O40" s="132"/>
      <c r="P40" s="75"/>
      <c r="Q40" s="132"/>
      <c r="R40" s="132"/>
      <c r="S40" s="132"/>
      <c r="T40" s="132"/>
      <c r="U40" s="132"/>
      <c r="V40" s="132">
        <f t="shared" si="0"/>
        <v>0</v>
      </c>
      <c r="W40" s="132"/>
      <c r="X40" s="132"/>
      <c r="Y40" s="132"/>
      <c r="Z40" s="132"/>
      <c r="AA40" s="132"/>
      <c r="AB40" s="75"/>
      <c r="AC40" s="132"/>
      <c r="AD40" s="75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75"/>
      <c r="AQ40" s="132"/>
      <c r="AR40" s="75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75"/>
      <c r="BE40" s="132"/>
      <c r="BF40" s="75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26"/>
      <c r="BT40" s="26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5"/>
      <c r="CF40" s="26"/>
      <c r="CH40" s="26"/>
    </row>
    <row r="41" spans="1:86" x14ac:dyDescent="0.25">
      <c r="A41" s="133" t="s">
        <v>18</v>
      </c>
      <c r="B41" s="34"/>
      <c r="C41" s="132"/>
      <c r="D41" s="132">
        <f>ABS('C3'!D41-'C3'!$C41)</f>
        <v>0</v>
      </c>
      <c r="E41" s="132">
        <f>ABS('C3'!E41-'C3'!$C41)</f>
        <v>0</v>
      </c>
      <c r="F41" s="132">
        <f>ABS('C3'!F41-'C3'!$C41)</f>
        <v>0</v>
      </c>
      <c r="G41" s="132">
        <f>ABS('C3'!G41-'C3'!$C41)</f>
        <v>0</v>
      </c>
      <c r="H41" s="132">
        <f>ABS('C3'!H41-'C3'!$C41)</f>
        <v>0</v>
      </c>
      <c r="I41" s="132">
        <f>ABS('C3'!I41-'C3'!$C41)</f>
        <v>0</v>
      </c>
      <c r="J41" s="132">
        <f>ABS('C3'!J41-'C3'!$C41)</f>
        <v>0</v>
      </c>
      <c r="K41" s="132">
        <f>ABS('C3'!K41-'C3'!$C41)</f>
        <v>0</v>
      </c>
      <c r="L41" s="132">
        <f>ABS('C3'!L41-'C3'!$C41)</f>
        <v>0</v>
      </c>
      <c r="M41" s="132">
        <f>ABS('C3'!M41-'C3'!$C41)</f>
        <v>0</v>
      </c>
      <c r="N41" s="75"/>
      <c r="O41" s="132"/>
      <c r="P41" s="75"/>
      <c r="Q41" s="132"/>
      <c r="R41" s="132"/>
      <c r="S41" s="132"/>
      <c r="T41" s="132"/>
      <c r="U41" s="132"/>
      <c r="V41" s="132">
        <f t="shared" si="0"/>
        <v>0</v>
      </c>
      <c r="W41" s="132"/>
      <c r="X41" s="132"/>
      <c r="Y41" s="132"/>
      <c r="Z41" s="132"/>
      <c r="AA41" s="132"/>
      <c r="AB41" s="75"/>
      <c r="AC41" s="132"/>
      <c r="AD41" s="75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75"/>
      <c r="AQ41" s="132"/>
      <c r="AR41" s="75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75"/>
      <c r="BE41" s="132"/>
      <c r="BF41" s="75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26"/>
      <c r="BT41" s="26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5"/>
      <c r="CF41" s="26"/>
      <c r="CH41" s="26"/>
    </row>
    <row r="42" spans="1:86" x14ac:dyDescent="0.25">
      <c r="A42" s="133" t="s">
        <v>19</v>
      </c>
      <c r="B42" s="34"/>
      <c r="C42" s="132"/>
      <c r="D42" s="132">
        <f>ABS('C3'!D42-'C3'!$C42)</f>
        <v>0</v>
      </c>
      <c r="E42" s="132">
        <f>ABS('C3'!E42-'C3'!$C42)</f>
        <v>0</v>
      </c>
      <c r="F42" s="132">
        <f>ABS('C3'!F42-'C3'!$C42)</f>
        <v>0</v>
      </c>
      <c r="G42" s="132">
        <f>ABS('C3'!G42-'C3'!$C42)</f>
        <v>0</v>
      </c>
      <c r="H42" s="132">
        <f>ABS('C3'!H42-'C3'!$C42)</f>
        <v>0</v>
      </c>
      <c r="I42" s="132">
        <f>ABS('C3'!I42-'C3'!$C42)</f>
        <v>0.17703936293967468</v>
      </c>
      <c r="J42" s="132">
        <f>ABS('C3'!J42-'C3'!$C42)</f>
        <v>0.17703936293967468</v>
      </c>
      <c r="K42" s="132">
        <f>ABS('C3'!K42-'C3'!$C42)</f>
        <v>0.17703936293967468</v>
      </c>
      <c r="L42" s="132">
        <f>ABS('C3'!L42-'C3'!$C42)</f>
        <v>0.17703936293967468</v>
      </c>
      <c r="M42" s="132">
        <f>ABS('C3'!M42-'C3'!$C42)</f>
        <v>0.17703936293967468</v>
      </c>
      <c r="N42" s="75"/>
      <c r="O42" s="132"/>
      <c r="P42" s="75"/>
      <c r="Q42" s="132"/>
      <c r="R42" s="132"/>
      <c r="S42" s="132"/>
      <c r="T42" s="132"/>
      <c r="U42" s="132"/>
      <c r="V42" s="132">
        <f t="shared" si="0"/>
        <v>0.88519681469837341</v>
      </c>
      <c r="W42" s="132"/>
      <c r="X42" s="132"/>
      <c r="Y42" s="132"/>
      <c r="Z42" s="132"/>
      <c r="AA42" s="132"/>
      <c r="AB42" s="75"/>
      <c r="AC42" s="132"/>
      <c r="AD42" s="75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75"/>
      <c r="AQ42" s="132"/>
      <c r="AR42" s="75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75"/>
      <c r="BE42" s="132"/>
      <c r="BF42" s="75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26"/>
      <c r="BT42" s="26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5"/>
      <c r="CF42" s="26"/>
      <c r="CH42" s="26"/>
    </row>
    <row r="43" spans="1:86" x14ac:dyDescent="0.25">
      <c r="A43" s="133" t="s">
        <v>20</v>
      </c>
      <c r="B43" s="34"/>
      <c r="C43" s="132"/>
      <c r="D43" s="132">
        <f>ABS('C3'!D43-'C3'!$C43)</f>
        <v>0</v>
      </c>
      <c r="E43" s="132">
        <f>ABS('C3'!E43-'C3'!$C43)</f>
        <v>0</v>
      </c>
      <c r="F43" s="132">
        <f>ABS('C3'!F43-'C3'!$C43)</f>
        <v>0</v>
      </c>
      <c r="G43" s="132">
        <f>ABS('C3'!G43-'C3'!$C43)</f>
        <v>0</v>
      </c>
      <c r="H43" s="132">
        <f>ABS('C3'!H43-'C3'!$C43)</f>
        <v>0.17152792713212106</v>
      </c>
      <c r="I43" s="132">
        <f>ABS('C3'!I43-'C3'!$C43)</f>
        <v>0.17152792713212106</v>
      </c>
      <c r="J43" s="132">
        <f>ABS('C3'!J43-'C3'!$C43)</f>
        <v>0.17152792713212106</v>
      </c>
      <c r="K43" s="132">
        <f>ABS('C3'!K43-'C3'!$C43)</f>
        <v>0.17152792713212106</v>
      </c>
      <c r="L43" s="132">
        <f>ABS('C3'!L43-'C3'!$C43)</f>
        <v>0.17152792713212106</v>
      </c>
      <c r="M43" s="132">
        <f>ABS('C3'!M43-'C3'!$C43)</f>
        <v>0.17152792713212106</v>
      </c>
      <c r="N43" s="75"/>
      <c r="O43" s="132"/>
      <c r="P43" s="75"/>
      <c r="Q43" s="132"/>
      <c r="R43" s="132"/>
      <c r="S43" s="132"/>
      <c r="T43" s="132"/>
      <c r="U43" s="132"/>
      <c r="V43" s="132">
        <f t="shared" si="0"/>
        <v>1.0291675627927264</v>
      </c>
      <c r="W43" s="132"/>
      <c r="X43" s="132"/>
      <c r="Y43" s="132"/>
      <c r="Z43" s="132"/>
      <c r="AA43" s="132"/>
      <c r="AB43" s="75"/>
      <c r="AC43" s="132"/>
      <c r="AD43" s="75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75"/>
      <c r="AQ43" s="132"/>
      <c r="AR43" s="75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75"/>
      <c r="BE43" s="132"/>
      <c r="BF43" s="75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26"/>
      <c r="BT43" s="26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5"/>
      <c r="CF43" s="26"/>
      <c r="CH43" s="26"/>
    </row>
    <row r="44" spans="1:86" x14ac:dyDescent="0.25">
      <c r="A44" s="133" t="s">
        <v>21</v>
      </c>
      <c r="B44" s="34"/>
      <c r="C44" s="132"/>
      <c r="D44" s="132">
        <f>ABS('C3'!D44-'C3'!$C44)</f>
        <v>0</v>
      </c>
      <c r="E44" s="132">
        <f>ABS('C3'!E44-'C3'!$C44)</f>
        <v>7.9350509595767615E-2</v>
      </c>
      <c r="F44" s="132">
        <f>ABS('C3'!F44-'C3'!$C44)</f>
        <v>7.9350509595767615E-2</v>
      </c>
      <c r="G44" s="132">
        <f>ABS('C3'!G44-'C3'!$C44)</f>
        <v>7.9350509595767615E-2</v>
      </c>
      <c r="H44" s="132">
        <f>ABS('C3'!H44-'C3'!$C44)</f>
        <v>7.9350509595767615E-2</v>
      </c>
      <c r="I44" s="132">
        <f>ABS('C3'!I44-'C3'!$C44)</f>
        <v>7.9350509595767615E-2</v>
      </c>
      <c r="J44" s="132">
        <f>ABS('C3'!J44-'C3'!$C44)</f>
        <v>7.9350509595767615E-2</v>
      </c>
      <c r="K44" s="132">
        <f>ABS('C3'!K44-'C3'!$C44)</f>
        <v>7.9350509595767615E-2</v>
      </c>
      <c r="L44" s="132">
        <f>ABS('C3'!L44-'C3'!$C44)</f>
        <v>7.9350509595767615E-2</v>
      </c>
      <c r="M44" s="132">
        <f>ABS('C3'!M44-'C3'!$C44)</f>
        <v>7.9350509595767615E-2</v>
      </c>
      <c r="N44" s="75"/>
      <c r="O44" s="132"/>
      <c r="P44" s="75"/>
      <c r="Q44" s="132"/>
      <c r="R44" s="132"/>
      <c r="S44" s="132"/>
      <c r="T44" s="132"/>
      <c r="U44" s="132"/>
      <c r="V44" s="132">
        <f t="shared" si="0"/>
        <v>0.71415458636190854</v>
      </c>
      <c r="W44" s="132"/>
      <c r="X44" s="132"/>
      <c r="Y44" s="132"/>
      <c r="Z44" s="132"/>
      <c r="AA44" s="132"/>
      <c r="AB44" s="75"/>
      <c r="AC44" s="132"/>
      <c r="AD44" s="75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75"/>
      <c r="AQ44" s="132"/>
      <c r="AR44" s="75"/>
      <c r="AS44" s="132"/>
      <c r="AT44" s="132"/>
      <c r="AU44" s="132"/>
      <c r="AV44" s="132"/>
      <c r="AW44" s="132"/>
      <c r="AX44" s="132"/>
      <c r="AY44" s="132"/>
      <c r="AZ44" s="132"/>
      <c r="BA44" s="132"/>
      <c r="BB44" s="132"/>
      <c r="BC44" s="132"/>
      <c r="BD44" s="75"/>
      <c r="BE44" s="132"/>
      <c r="BF44" s="75"/>
      <c r="BG44" s="132"/>
      <c r="BH44" s="132"/>
      <c r="BI44" s="132"/>
      <c r="BJ44" s="132"/>
      <c r="BK44" s="132"/>
      <c r="BL44" s="132"/>
      <c r="BM44" s="132"/>
      <c r="BN44" s="132"/>
      <c r="BO44" s="132"/>
      <c r="BP44" s="132"/>
      <c r="BQ44" s="132"/>
      <c r="BR44" s="26"/>
      <c r="BT44" s="26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5"/>
      <c r="CF44" s="26"/>
      <c r="CH44" s="26"/>
    </row>
    <row r="45" spans="1:86" x14ac:dyDescent="0.25">
      <c r="A45" s="133" t="s">
        <v>22</v>
      </c>
      <c r="B45" s="34"/>
      <c r="C45" s="132"/>
      <c r="D45" s="132">
        <f>ABS('C3'!D45-'C3'!$C45)</f>
        <v>0</v>
      </c>
      <c r="E45" s="132">
        <f>ABS('C3'!E45-'C3'!$C45)</f>
        <v>0</v>
      </c>
      <c r="F45" s="132">
        <f>ABS('C3'!F45-'C3'!$C45)</f>
        <v>0</v>
      </c>
      <c r="G45" s="132">
        <f>ABS('C3'!G45-'C3'!$C45)</f>
        <v>0</v>
      </c>
      <c r="H45" s="132">
        <f>ABS('C3'!H45-'C3'!$C45)</f>
        <v>0</v>
      </c>
      <c r="I45" s="132">
        <f>ABS('C3'!I45-'C3'!$C45)</f>
        <v>0</v>
      </c>
      <c r="J45" s="132">
        <f>ABS('C3'!J45-'C3'!$C45)</f>
        <v>0</v>
      </c>
      <c r="K45" s="132">
        <f>ABS('C3'!K45-'C3'!$C45)</f>
        <v>0</v>
      </c>
      <c r="L45" s="132">
        <f>ABS('C3'!L45-'C3'!$C45)</f>
        <v>0</v>
      </c>
      <c r="M45" s="132">
        <f>ABS('C3'!M45-'C3'!$C45)</f>
        <v>0</v>
      </c>
      <c r="N45" s="75"/>
      <c r="O45" s="132"/>
      <c r="P45" s="75"/>
      <c r="Q45" s="132"/>
      <c r="R45" s="132"/>
      <c r="S45" s="132"/>
      <c r="T45" s="132"/>
      <c r="U45" s="132"/>
      <c r="V45" s="132">
        <f t="shared" si="0"/>
        <v>0</v>
      </c>
      <c r="W45" s="132"/>
      <c r="X45" s="132"/>
      <c r="Y45" s="132"/>
      <c r="Z45" s="132"/>
      <c r="AA45" s="132"/>
      <c r="AB45" s="75"/>
      <c r="AC45" s="132"/>
      <c r="AD45" s="75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75"/>
      <c r="AQ45" s="132"/>
      <c r="AR45" s="75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75"/>
      <c r="BE45" s="132"/>
      <c r="BF45" s="75"/>
      <c r="BG45" s="132"/>
      <c r="BH45" s="132"/>
      <c r="BI45" s="132"/>
      <c r="BJ45" s="132"/>
      <c r="BK45" s="132"/>
      <c r="BL45" s="132"/>
      <c r="BM45" s="132"/>
      <c r="BN45" s="132"/>
      <c r="BO45" s="132"/>
      <c r="BP45" s="132"/>
      <c r="BQ45" s="132"/>
      <c r="BR45" s="26"/>
      <c r="BT45" s="26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5"/>
      <c r="CF45" s="26"/>
      <c r="CH45" s="26"/>
    </row>
    <row r="46" spans="1:86" x14ac:dyDescent="0.25">
      <c r="B46" s="34"/>
      <c r="C46" s="132"/>
      <c r="D46" s="132">
        <f>ABS('C3'!D46-'C3'!$C46)</f>
        <v>0</v>
      </c>
      <c r="E46" s="132">
        <f>ABS('C3'!E46-'C3'!$C46)</f>
        <v>0</v>
      </c>
      <c r="F46" s="132">
        <f>ABS('C3'!F46-'C3'!$C46)</f>
        <v>0</v>
      </c>
      <c r="G46" s="132">
        <f>ABS('C3'!G46-'C3'!$C46)</f>
        <v>0</v>
      </c>
      <c r="H46" s="132">
        <f>ABS('C3'!H46-'C3'!$C46)</f>
        <v>0</v>
      </c>
      <c r="I46" s="132">
        <f>ABS('C3'!I46-'C3'!$C46)</f>
        <v>0</v>
      </c>
      <c r="J46" s="132">
        <f>ABS('C3'!J46-'C3'!$C46)</f>
        <v>0</v>
      </c>
      <c r="K46" s="132">
        <f>ABS('C3'!K46-'C3'!$C46)</f>
        <v>0</v>
      </c>
      <c r="L46" s="132">
        <f>ABS('C3'!L46-'C3'!$C46)</f>
        <v>0</v>
      </c>
      <c r="M46" s="132">
        <f>ABS('C3'!M46-'C3'!$C46)</f>
        <v>0</v>
      </c>
      <c r="N46" s="132"/>
      <c r="O46" s="132"/>
      <c r="P46" s="132"/>
      <c r="Q46" s="132"/>
      <c r="R46" s="132"/>
      <c r="S46" s="132"/>
      <c r="T46" s="132"/>
      <c r="U46" s="132"/>
      <c r="V46" s="132">
        <f t="shared" si="0"/>
        <v>0</v>
      </c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2"/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  <c r="BO46" s="132"/>
      <c r="BP46" s="132"/>
      <c r="BQ46" s="132"/>
    </row>
    <row r="47" spans="1:86" x14ac:dyDescent="0.25">
      <c r="A47" s="133" t="s">
        <v>167</v>
      </c>
      <c r="B47" s="34"/>
      <c r="C47" s="76"/>
      <c r="D47" s="132">
        <f>ABS('C3'!D47-'C3'!$C47)</f>
        <v>0</v>
      </c>
      <c r="E47" s="132">
        <f>ABS('C3'!E47-'C3'!$C47)</f>
        <v>0</v>
      </c>
      <c r="F47" s="132">
        <f>ABS('C3'!F47-'C3'!$C47)</f>
        <v>0</v>
      </c>
      <c r="G47" s="132">
        <f>ABS('C3'!G47-'C3'!$C47)</f>
        <v>0</v>
      </c>
      <c r="H47" s="132">
        <f>ABS('C3'!H47-'C3'!$C47)</f>
        <v>0</v>
      </c>
      <c r="I47" s="132">
        <f>ABS('C3'!I47-'C3'!$C47)</f>
        <v>0</v>
      </c>
      <c r="J47" s="132">
        <f>ABS('C3'!J47-'C3'!$C47)</f>
        <v>0</v>
      </c>
      <c r="K47" s="132">
        <f>ABS('C3'!K47-'C3'!$C47)</f>
        <v>0</v>
      </c>
      <c r="L47" s="132">
        <f>ABS('C3'!L47-'C3'!$C47)</f>
        <v>0</v>
      </c>
      <c r="M47" s="132">
        <f>ABS('C3'!M47-'C3'!$C47)</f>
        <v>0</v>
      </c>
      <c r="N47" s="132"/>
      <c r="O47" s="132"/>
      <c r="P47" s="132"/>
      <c r="Q47" s="76"/>
      <c r="R47" s="76"/>
      <c r="S47" s="76"/>
      <c r="T47" s="76"/>
      <c r="U47" s="76"/>
      <c r="V47" s="132">
        <f t="shared" si="0"/>
        <v>0</v>
      </c>
      <c r="W47" s="76"/>
      <c r="X47" s="76"/>
      <c r="Y47" s="76"/>
      <c r="Z47" s="76"/>
      <c r="AA47" s="132"/>
      <c r="AB47" s="132"/>
      <c r="AC47" s="132"/>
      <c r="AD47" s="132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32"/>
      <c r="AP47" s="132"/>
      <c r="AQ47" s="132"/>
      <c r="AR47" s="132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32"/>
      <c r="BD47" s="132"/>
      <c r="BE47" s="132"/>
      <c r="BF47" s="132"/>
      <c r="BG47" s="141"/>
      <c r="BH47" s="141"/>
      <c r="BI47" s="141"/>
      <c r="BJ47" s="141"/>
      <c r="BK47" s="141"/>
      <c r="BL47" s="141"/>
      <c r="BM47" s="141"/>
      <c r="BN47" s="141"/>
      <c r="BO47" s="141"/>
      <c r="BP47" s="141"/>
      <c r="BQ47" s="132"/>
      <c r="BU47" s="160"/>
      <c r="BV47" s="160"/>
      <c r="BW47" s="160"/>
      <c r="BX47" s="160"/>
      <c r="BY47" s="160"/>
      <c r="BZ47" s="160"/>
      <c r="CA47" s="160"/>
      <c r="CB47" s="160"/>
      <c r="CC47" s="160"/>
      <c r="CD47" s="160"/>
      <c r="CE47" s="5"/>
    </row>
    <row r="48" spans="1:86" x14ac:dyDescent="0.25">
      <c r="A48" s="133" t="s">
        <v>1</v>
      </c>
      <c r="B48" s="34"/>
      <c r="C48" s="132"/>
      <c r="D48" s="132" t="e">
        <f>ABS('C3'!D48-'C3'!$C48)</f>
        <v>#VALUE!</v>
      </c>
      <c r="E48" s="132" t="e">
        <f>ABS('C3'!E48-'C3'!$C48)</f>
        <v>#VALUE!</v>
      </c>
      <c r="F48" s="132" t="e">
        <f>ABS('C3'!F48-'C3'!$C48)</f>
        <v>#VALUE!</v>
      </c>
      <c r="G48" s="132" t="e">
        <f>ABS('C3'!G48-'C3'!$C48)</f>
        <v>#VALUE!</v>
      </c>
      <c r="H48" s="132" t="e">
        <f>ABS('C3'!H48-'C3'!$C48)</f>
        <v>#VALUE!</v>
      </c>
      <c r="I48" s="132" t="e">
        <f>ABS('C3'!I48-'C3'!$C48)</f>
        <v>#VALUE!</v>
      </c>
      <c r="J48" s="132" t="e">
        <f>ABS('C3'!J48-'C3'!$C48)</f>
        <v>#VALUE!</v>
      </c>
      <c r="K48" s="132" t="e">
        <f>ABS('C3'!K48-'C3'!$C48)</f>
        <v>#VALUE!</v>
      </c>
      <c r="L48" s="132" t="e">
        <f>ABS('C3'!L48-'C3'!$C48)</f>
        <v>#VALUE!</v>
      </c>
      <c r="M48" s="132" t="e">
        <f>ABS('C3'!M48-'C3'!$C48)</f>
        <v>#VALUE!</v>
      </c>
      <c r="N48" s="75"/>
      <c r="O48" s="132"/>
      <c r="P48" s="75"/>
      <c r="Q48" s="132"/>
      <c r="R48" s="132"/>
      <c r="S48" s="132"/>
      <c r="T48" s="132"/>
      <c r="U48" s="132"/>
      <c r="V48" s="132" t="e">
        <f t="shared" si="0"/>
        <v>#VALUE!</v>
      </c>
      <c r="W48" s="132"/>
      <c r="X48" s="132"/>
      <c r="Y48" s="132"/>
      <c r="Z48" s="132"/>
      <c r="AA48" s="132"/>
      <c r="AB48" s="75"/>
      <c r="AC48" s="132"/>
      <c r="AD48" s="75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75"/>
      <c r="AQ48" s="132"/>
      <c r="AR48" s="75"/>
      <c r="AS48" s="132"/>
      <c r="AT48" s="132"/>
      <c r="AU48" s="132"/>
      <c r="AV48" s="132"/>
      <c r="AW48" s="132"/>
      <c r="AX48" s="132"/>
      <c r="AY48" s="132"/>
      <c r="AZ48" s="132"/>
      <c r="BA48" s="132"/>
      <c r="BB48" s="132"/>
      <c r="BC48" s="132"/>
      <c r="BD48" s="75"/>
      <c r="BE48" s="132"/>
      <c r="BF48" s="75"/>
      <c r="BG48" s="132"/>
      <c r="BH48" s="132"/>
      <c r="BI48" s="132"/>
      <c r="BJ48" s="132"/>
      <c r="BK48" s="132"/>
      <c r="BL48" s="132"/>
      <c r="BM48" s="132"/>
      <c r="BN48" s="132"/>
      <c r="BO48" s="132"/>
      <c r="BP48" s="132"/>
      <c r="BQ48" s="132"/>
      <c r="BR48" s="26"/>
      <c r="BT48" s="26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5"/>
      <c r="CF48" s="26"/>
      <c r="CH48" s="26"/>
    </row>
    <row r="49" spans="1:86" x14ac:dyDescent="0.25">
      <c r="A49" s="133" t="s">
        <v>3</v>
      </c>
      <c r="B49" s="34"/>
      <c r="C49" s="132"/>
      <c r="D49" s="132">
        <f>ABS('C3'!D49-'C3'!$C49)</f>
        <v>0</v>
      </c>
      <c r="E49" s="132">
        <f>ABS('C3'!E49-'C3'!$C49)</f>
        <v>0</v>
      </c>
      <c r="F49" s="132">
        <f>ABS('C3'!F49-'C3'!$C49)</f>
        <v>0</v>
      </c>
      <c r="G49" s="132">
        <f>ABS('C3'!G49-'C3'!$C49)</f>
        <v>0</v>
      </c>
      <c r="H49" s="132">
        <f>ABS('C3'!H49-'C3'!$C49)</f>
        <v>0</v>
      </c>
      <c r="I49" s="132">
        <f>ABS('C3'!I49-'C3'!$C49)</f>
        <v>0</v>
      </c>
      <c r="J49" s="132">
        <f>ABS('C3'!J49-'C3'!$C49)</f>
        <v>0</v>
      </c>
      <c r="K49" s="132">
        <f>ABS('C3'!K49-'C3'!$C49)</f>
        <v>0</v>
      </c>
      <c r="L49" s="132">
        <f>ABS('C3'!L49-'C3'!$C49)</f>
        <v>0</v>
      </c>
      <c r="M49" s="132">
        <f>ABS('C3'!M49-'C3'!$C49)</f>
        <v>0</v>
      </c>
      <c r="N49" s="75"/>
      <c r="O49" s="132"/>
      <c r="P49" s="75"/>
      <c r="Q49" s="132"/>
      <c r="R49" s="132"/>
      <c r="S49" s="132"/>
      <c r="T49" s="132"/>
      <c r="U49" s="132"/>
      <c r="V49" s="132">
        <f t="shared" si="0"/>
        <v>0</v>
      </c>
      <c r="W49" s="132"/>
      <c r="X49" s="132"/>
      <c r="Y49" s="132"/>
      <c r="Z49" s="132"/>
      <c r="AA49" s="132"/>
      <c r="AB49" s="75"/>
      <c r="AC49" s="132"/>
      <c r="AD49" s="75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75"/>
      <c r="AQ49" s="132"/>
      <c r="AR49" s="75"/>
      <c r="AS49" s="132"/>
      <c r="AT49" s="132"/>
      <c r="AU49" s="132"/>
      <c r="AV49" s="132"/>
      <c r="AW49" s="132"/>
      <c r="AX49" s="132"/>
      <c r="AY49" s="132"/>
      <c r="AZ49" s="132"/>
      <c r="BA49" s="132"/>
      <c r="BB49" s="132"/>
      <c r="BC49" s="132"/>
      <c r="BD49" s="75"/>
      <c r="BE49" s="132"/>
      <c r="BF49" s="75"/>
      <c r="BG49" s="132"/>
      <c r="BH49" s="132"/>
      <c r="BI49" s="132"/>
      <c r="BJ49" s="132"/>
      <c r="BK49" s="132"/>
      <c r="BL49" s="132"/>
      <c r="BM49" s="132"/>
      <c r="BN49" s="132"/>
      <c r="BO49" s="132"/>
      <c r="BP49" s="132"/>
      <c r="BQ49" s="132"/>
      <c r="BR49" s="26"/>
      <c r="BT49" s="26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5"/>
      <c r="CF49" s="26"/>
      <c r="CH49" s="26"/>
    </row>
    <row r="50" spans="1:86" x14ac:dyDescent="0.25">
      <c r="A50" s="133" t="s">
        <v>4</v>
      </c>
      <c r="B50" s="34"/>
      <c r="C50" s="132"/>
      <c r="D50" s="132">
        <f>ABS('C3'!D50-'C3'!$C50)</f>
        <v>0</v>
      </c>
      <c r="E50" s="132">
        <f>ABS('C3'!E50-'C3'!$C50)</f>
        <v>0</v>
      </c>
      <c r="F50" s="132">
        <f>ABS('C3'!F50-'C3'!$C50)</f>
        <v>0</v>
      </c>
      <c r="G50" s="132">
        <f>ABS('C3'!G50-'C3'!$C50)</f>
        <v>0</v>
      </c>
      <c r="H50" s="132">
        <f>ABS('C3'!H50-'C3'!$C50)</f>
        <v>0</v>
      </c>
      <c r="I50" s="132">
        <f>ABS('C3'!I50-'C3'!$C50)</f>
        <v>0</v>
      </c>
      <c r="J50" s="132">
        <f>ABS('C3'!J50-'C3'!$C50)</f>
        <v>6.9866845863652216E-2</v>
      </c>
      <c r="K50" s="132">
        <f>ABS('C3'!K50-'C3'!$C50)</f>
        <v>6.9866845863652216E-2</v>
      </c>
      <c r="L50" s="132">
        <f>ABS('C3'!L50-'C3'!$C50)</f>
        <v>6.9866845863652216E-2</v>
      </c>
      <c r="M50" s="132">
        <f>ABS('C3'!M50-'C3'!$C50)</f>
        <v>6.9866845863652216E-2</v>
      </c>
      <c r="N50" s="75"/>
      <c r="O50" s="132"/>
      <c r="P50" s="75"/>
      <c r="Q50" s="132"/>
      <c r="R50" s="132"/>
      <c r="S50" s="132"/>
      <c r="T50" s="132"/>
      <c r="U50" s="132"/>
      <c r="V50" s="132">
        <f t="shared" si="0"/>
        <v>0.27946738345460886</v>
      </c>
      <c r="W50" s="132"/>
      <c r="X50" s="132"/>
      <c r="Y50" s="132"/>
      <c r="Z50" s="132"/>
      <c r="AA50" s="132"/>
      <c r="AB50" s="75"/>
      <c r="AC50" s="132"/>
      <c r="AD50" s="75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75"/>
      <c r="AQ50" s="132"/>
      <c r="AR50" s="75"/>
      <c r="AS50" s="132"/>
      <c r="AT50" s="132"/>
      <c r="AU50" s="132"/>
      <c r="AV50" s="132"/>
      <c r="AW50" s="132"/>
      <c r="AX50" s="132"/>
      <c r="AY50" s="132"/>
      <c r="AZ50" s="132"/>
      <c r="BA50" s="132"/>
      <c r="BB50" s="132"/>
      <c r="BC50" s="132"/>
      <c r="BD50" s="75"/>
      <c r="BE50" s="132"/>
      <c r="BF50" s="75"/>
      <c r="BG50" s="132"/>
      <c r="BH50" s="132"/>
      <c r="BI50" s="132"/>
      <c r="BJ50" s="132"/>
      <c r="BK50" s="132"/>
      <c r="BL50" s="132"/>
      <c r="BM50" s="132"/>
      <c r="BN50" s="132"/>
      <c r="BO50" s="132"/>
      <c r="BP50" s="132"/>
      <c r="BQ50" s="132"/>
      <c r="BR50" s="26"/>
      <c r="BT50" s="26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5"/>
      <c r="CF50" s="26"/>
      <c r="CH50" s="26"/>
    </row>
    <row r="51" spans="1:86" x14ac:dyDescent="0.25">
      <c r="A51" s="133" t="s">
        <v>5</v>
      </c>
      <c r="B51" s="34"/>
      <c r="C51" s="132"/>
      <c r="D51" s="132">
        <f>ABS('C3'!D51-'C3'!$C51)</f>
        <v>0</v>
      </c>
      <c r="E51" s="132">
        <f>ABS('C3'!E51-'C3'!$C51)</f>
        <v>0</v>
      </c>
      <c r="F51" s="132">
        <f>ABS('C3'!F51-'C3'!$C51)</f>
        <v>0</v>
      </c>
      <c r="G51" s="132">
        <f>ABS('C3'!G51-'C3'!$C51)</f>
        <v>0</v>
      </c>
      <c r="H51" s="132">
        <f>ABS('C3'!H51-'C3'!$C51)</f>
        <v>0</v>
      </c>
      <c r="I51" s="132">
        <f>ABS('C3'!I51-'C3'!$C51)</f>
        <v>0</v>
      </c>
      <c r="J51" s="132">
        <f>ABS('C3'!J51-'C3'!$C51)</f>
        <v>0</v>
      </c>
      <c r="K51" s="132">
        <f>ABS('C3'!K51-'C3'!$C51)</f>
        <v>0.16560311998467853</v>
      </c>
      <c r="L51" s="132">
        <f>ABS('C3'!L51-'C3'!$C51)</f>
        <v>0.16560311998467853</v>
      </c>
      <c r="M51" s="132">
        <f>ABS('C3'!M51-'C3'!$C51)</f>
        <v>0.16560311998467853</v>
      </c>
      <c r="N51" s="75"/>
      <c r="O51" s="132"/>
      <c r="P51" s="75"/>
      <c r="Q51" s="132"/>
      <c r="R51" s="132"/>
      <c r="S51" s="132"/>
      <c r="T51" s="132"/>
      <c r="U51" s="132"/>
      <c r="V51" s="132">
        <f t="shared" si="0"/>
        <v>0.49680935995403558</v>
      </c>
      <c r="W51" s="132"/>
      <c r="X51" s="132"/>
      <c r="Y51" s="132"/>
      <c r="Z51" s="132"/>
      <c r="AA51" s="132"/>
      <c r="AB51" s="75"/>
      <c r="AC51" s="132"/>
      <c r="AD51" s="75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75"/>
      <c r="AQ51" s="132"/>
      <c r="AR51" s="75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  <c r="BD51" s="75"/>
      <c r="BE51" s="132"/>
      <c r="BF51" s="75"/>
      <c r="BG51" s="132"/>
      <c r="BH51" s="132"/>
      <c r="BI51" s="132"/>
      <c r="BJ51" s="132"/>
      <c r="BK51" s="132"/>
      <c r="BL51" s="132"/>
      <c r="BM51" s="132"/>
      <c r="BN51" s="132"/>
      <c r="BO51" s="132"/>
      <c r="BP51" s="132"/>
      <c r="BQ51" s="132"/>
      <c r="BR51" s="26"/>
      <c r="BT51" s="26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5"/>
      <c r="CF51" s="26"/>
      <c r="CH51" s="26"/>
    </row>
    <row r="52" spans="1:86" x14ac:dyDescent="0.25">
      <c r="A52" s="133" t="s">
        <v>6</v>
      </c>
      <c r="B52" s="34"/>
      <c r="C52" s="132"/>
      <c r="D52" s="132">
        <f>ABS('C3'!D52-'C3'!$C52)</f>
        <v>0</v>
      </c>
      <c r="E52" s="132">
        <f>ABS('C3'!E52-'C3'!$C52)</f>
        <v>0</v>
      </c>
      <c r="F52" s="132">
        <f>ABS('C3'!F52-'C3'!$C52)</f>
        <v>0</v>
      </c>
      <c r="G52" s="132">
        <f>ABS('C3'!G52-'C3'!$C52)</f>
        <v>0</v>
      </c>
      <c r="H52" s="132">
        <f>ABS('C3'!H52-'C3'!$C52)</f>
        <v>0</v>
      </c>
      <c r="I52" s="132">
        <f>ABS('C3'!I52-'C3'!$C52)</f>
        <v>0.22257066221146518</v>
      </c>
      <c r="J52" s="132">
        <f>ABS('C3'!J52-'C3'!$C52)</f>
        <v>0.22257066221146518</v>
      </c>
      <c r="K52" s="132">
        <f>ABS('C3'!K52-'C3'!$C52)</f>
        <v>0.22257066221146518</v>
      </c>
      <c r="L52" s="132">
        <f>ABS('C3'!L52-'C3'!$C52)</f>
        <v>0.22257066221146518</v>
      </c>
      <c r="M52" s="132">
        <f>ABS('C3'!M52-'C3'!$C52)</f>
        <v>0.22257066221146518</v>
      </c>
      <c r="N52" s="75"/>
      <c r="O52" s="132"/>
      <c r="P52" s="75"/>
      <c r="Q52" s="132"/>
      <c r="R52" s="132"/>
      <c r="S52" s="132"/>
      <c r="T52" s="132"/>
      <c r="U52" s="132"/>
      <c r="V52" s="132">
        <f t="shared" si="0"/>
        <v>1.112853311057326</v>
      </c>
      <c r="W52" s="132"/>
      <c r="X52" s="132"/>
      <c r="Y52" s="132"/>
      <c r="Z52" s="132"/>
      <c r="AA52" s="132"/>
      <c r="AB52" s="75"/>
      <c r="AC52" s="132"/>
      <c r="AD52" s="75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75"/>
      <c r="AQ52" s="132"/>
      <c r="AR52" s="75"/>
      <c r="AS52" s="132"/>
      <c r="AT52" s="132"/>
      <c r="AU52" s="132"/>
      <c r="AV52" s="132"/>
      <c r="AW52" s="132"/>
      <c r="AX52" s="132"/>
      <c r="AY52" s="132"/>
      <c r="AZ52" s="132"/>
      <c r="BA52" s="132"/>
      <c r="BB52" s="132"/>
      <c r="BC52" s="132"/>
      <c r="BD52" s="75"/>
      <c r="BE52" s="132"/>
      <c r="BF52" s="75"/>
      <c r="BG52" s="132"/>
      <c r="BH52" s="132"/>
      <c r="BI52" s="132"/>
      <c r="BJ52" s="132"/>
      <c r="BK52" s="132"/>
      <c r="BL52" s="132"/>
      <c r="BM52" s="132"/>
      <c r="BN52" s="132"/>
      <c r="BO52" s="132"/>
      <c r="BP52" s="132"/>
      <c r="BQ52" s="132"/>
      <c r="BR52" s="26"/>
      <c r="BT52" s="26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5"/>
      <c r="CF52" s="26"/>
      <c r="CH52" s="26"/>
    </row>
    <row r="53" spans="1:86" x14ac:dyDescent="0.25">
      <c r="A53" s="133" t="s">
        <v>7</v>
      </c>
      <c r="B53" s="34"/>
      <c r="C53" s="132"/>
      <c r="D53" s="132">
        <f>ABS('C3'!D53-'C3'!$C53)</f>
        <v>0</v>
      </c>
      <c r="E53" s="132">
        <f>ABS('C3'!E53-'C3'!$C53)</f>
        <v>0</v>
      </c>
      <c r="F53" s="132">
        <f>ABS('C3'!F53-'C3'!$C53)</f>
        <v>0</v>
      </c>
      <c r="G53" s="132">
        <f>ABS('C3'!G53-'C3'!$C53)</f>
        <v>0</v>
      </c>
      <c r="H53" s="132">
        <f>ABS('C3'!H53-'C3'!$C53)</f>
        <v>0</v>
      </c>
      <c r="I53" s="132">
        <f>ABS('C3'!I53-'C3'!$C53)</f>
        <v>0</v>
      </c>
      <c r="J53" s="132">
        <f>ABS('C3'!J53-'C3'!$C53)</f>
        <v>0</v>
      </c>
      <c r="K53" s="132">
        <f>ABS('C3'!K53-'C3'!$C53)</f>
        <v>0</v>
      </c>
      <c r="L53" s="132">
        <f>ABS('C3'!L53-'C3'!$C53)</f>
        <v>0</v>
      </c>
      <c r="M53" s="132">
        <f>ABS('C3'!M53-'C3'!$C53)</f>
        <v>0</v>
      </c>
      <c r="N53" s="75"/>
      <c r="O53" s="132"/>
      <c r="P53" s="75"/>
      <c r="Q53" s="132"/>
      <c r="R53" s="132"/>
      <c r="S53" s="132"/>
      <c r="T53" s="132"/>
      <c r="U53" s="132"/>
      <c r="V53" s="132">
        <f t="shared" si="0"/>
        <v>0</v>
      </c>
      <c r="W53" s="132"/>
      <c r="X53" s="132"/>
      <c r="Y53" s="132"/>
      <c r="Z53" s="132"/>
      <c r="AA53" s="132"/>
      <c r="AB53" s="75"/>
      <c r="AC53" s="132"/>
      <c r="AD53" s="75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75"/>
      <c r="AQ53" s="132"/>
      <c r="AR53" s="75"/>
      <c r="AS53" s="132"/>
      <c r="AT53" s="132"/>
      <c r="AU53" s="132"/>
      <c r="AV53" s="132"/>
      <c r="AW53" s="132"/>
      <c r="AX53" s="132"/>
      <c r="AY53" s="132"/>
      <c r="AZ53" s="132"/>
      <c r="BA53" s="132"/>
      <c r="BB53" s="132"/>
      <c r="BC53" s="132"/>
      <c r="BD53" s="75"/>
      <c r="BE53" s="132"/>
      <c r="BF53" s="75"/>
      <c r="BG53" s="132"/>
      <c r="BH53" s="132"/>
      <c r="BI53" s="132"/>
      <c r="BJ53" s="132"/>
      <c r="BK53" s="132"/>
      <c r="BL53" s="132"/>
      <c r="BM53" s="132"/>
      <c r="BN53" s="132"/>
      <c r="BO53" s="132"/>
      <c r="BP53" s="132"/>
      <c r="BQ53" s="132"/>
      <c r="BR53" s="26"/>
      <c r="BT53" s="26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5"/>
      <c r="CF53" s="26"/>
      <c r="CH53" s="26"/>
    </row>
    <row r="54" spans="1:86" x14ac:dyDescent="0.25">
      <c r="A54" s="133" t="s">
        <v>8</v>
      </c>
      <c r="B54" s="134"/>
      <c r="C54" s="132"/>
      <c r="D54" s="132">
        <f>ABS('C3'!D54-'C3'!$C54)</f>
        <v>0</v>
      </c>
      <c r="E54" s="132">
        <f>ABS('C3'!E54-'C3'!$C54)</f>
        <v>0</v>
      </c>
      <c r="F54" s="132">
        <f>ABS('C3'!F54-'C3'!$C54)</f>
        <v>0.11210277041039618</v>
      </c>
      <c r="G54" s="132">
        <f>ABS('C3'!G54-'C3'!$C54)</f>
        <v>0.11210277041039618</v>
      </c>
      <c r="H54" s="132">
        <f>ABS('C3'!H54-'C3'!$C54)</f>
        <v>0.11210277041039618</v>
      </c>
      <c r="I54" s="132">
        <f>ABS('C3'!I54-'C3'!$C54)</f>
        <v>0.11210277041039618</v>
      </c>
      <c r="J54" s="132">
        <f>ABS('C3'!J54-'C3'!$C54)</f>
        <v>0.11210277041039618</v>
      </c>
      <c r="K54" s="132">
        <f>ABS('C3'!K54-'C3'!$C54)</f>
        <v>0.11210277041039618</v>
      </c>
      <c r="L54" s="132">
        <f>ABS('C3'!L54-'C3'!$C54)</f>
        <v>0.11210277041039618</v>
      </c>
      <c r="M54" s="132">
        <f>ABS('C3'!M54-'C3'!$C54)</f>
        <v>0.11210277041039618</v>
      </c>
      <c r="N54" s="75"/>
      <c r="O54" s="132"/>
      <c r="P54" s="75"/>
      <c r="Q54" s="132"/>
      <c r="R54" s="132"/>
      <c r="S54" s="132"/>
      <c r="T54" s="132"/>
      <c r="U54" s="132"/>
      <c r="V54" s="132">
        <f t="shared" si="0"/>
        <v>0.89682216328316944</v>
      </c>
      <c r="W54" s="132"/>
      <c r="X54" s="132"/>
      <c r="Y54" s="132"/>
      <c r="Z54" s="132"/>
      <c r="AA54" s="132"/>
      <c r="AB54" s="75"/>
      <c r="AC54" s="132"/>
      <c r="AD54" s="75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75"/>
      <c r="AQ54" s="132"/>
      <c r="AR54" s="75"/>
      <c r="AS54" s="132"/>
      <c r="AT54" s="132"/>
      <c r="AU54" s="132"/>
      <c r="AV54" s="132"/>
      <c r="AW54" s="132"/>
      <c r="AX54" s="132"/>
      <c r="AY54" s="132"/>
      <c r="AZ54" s="132"/>
      <c r="BA54" s="132"/>
      <c r="BB54" s="132"/>
      <c r="BC54" s="132"/>
      <c r="BD54" s="75"/>
      <c r="BE54" s="132"/>
      <c r="BF54" s="75"/>
      <c r="BG54" s="132"/>
      <c r="BH54" s="132"/>
      <c r="BI54" s="132"/>
      <c r="BJ54" s="132"/>
      <c r="BK54" s="132"/>
      <c r="BL54" s="132"/>
      <c r="BM54" s="132"/>
      <c r="BN54" s="132"/>
      <c r="BO54" s="132"/>
      <c r="BP54" s="132"/>
      <c r="BQ54" s="132"/>
      <c r="BR54" s="26"/>
      <c r="BT54" s="26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5"/>
      <c r="CF54" s="26"/>
      <c r="CH54" s="26"/>
    </row>
    <row r="55" spans="1:86" x14ac:dyDescent="0.25">
      <c r="A55" s="133" t="s">
        <v>9</v>
      </c>
      <c r="B55" s="34"/>
      <c r="C55" s="132"/>
      <c r="D55" s="132">
        <f>ABS('C3'!D55-'C3'!$C55)</f>
        <v>0</v>
      </c>
      <c r="E55" s="132">
        <f>ABS('C3'!E55-'C3'!$C55)</f>
        <v>0</v>
      </c>
      <c r="F55" s="132">
        <f>ABS('C3'!F55-'C3'!$C55)</f>
        <v>0</v>
      </c>
      <c r="G55" s="132">
        <f>ABS('C3'!G55-'C3'!$C55)</f>
        <v>0</v>
      </c>
      <c r="H55" s="132">
        <f>ABS('C3'!H55-'C3'!$C55)</f>
        <v>0</v>
      </c>
      <c r="I55" s="132">
        <f>ABS('C3'!I55-'C3'!$C55)</f>
        <v>0</v>
      </c>
      <c r="J55" s="132">
        <f>ABS('C3'!J55-'C3'!$C55)</f>
        <v>0</v>
      </c>
      <c r="K55" s="132">
        <f>ABS('C3'!K55-'C3'!$C55)</f>
        <v>0</v>
      </c>
      <c r="L55" s="132">
        <f>ABS('C3'!L55-'C3'!$C55)</f>
        <v>0</v>
      </c>
      <c r="M55" s="132">
        <f>ABS('C3'!M55-'C3'!$C55)</f>
        <v>0</v>
      </c>
      <c r="N55" s="75"/>
      <c r="O55" s="132"/>
      <c r="P55" s="75"/>
      <c r="Q55" s="132"/>
      <c r="R55" s="132"/>
      <c r="S55" s="132"/>
      <c r="T55" s="132"/>
      <c r="U55" s="132"/>
      <c r="V55" s="132">
        <f t="shared" si="0"/>
        <v>0</v>
      </c>
      <c r="W55" s="132"/>
      <c r="X55" s="132"/>
      <c r="Y55" s="132"/>
      <c r="Z55" s="132"/>
      <c r="AA55" s="132"/>
      <c r="AB55" s="75"/>
      <c r="AC55" s="132"/>
      <c r="AD55" s="75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75"/>
      <c r="AQ55" s="132"/>
      <c r="AR55" s="75"/>
      <c r="AS55" s="132"/>
      <c r="AT55" s="132"/>
      <c r="AU55" s="132"/>
      <c r="AV55" s="132"/>
      <c r="AW55" s="132"/>
      <c r="AX55" s="132"/>
      <c r="AY55" s="132"/>
      <c r="AZ55" s="132"/>
      <c r="BA55" s="132"/>
      <c r="BB55" s="132"/>
      <c r="BC55" s="132"/>
      <c r="BD55" s="75"/>
      <c r="BE55" s="132"/>
      <c r="BF55" s="75"/>
      <c r="BG55" s="132"/>
      <c r="BH55" s="132"/>
      <c r="BI55" s="132"/>
      <c r="BJ55" s="132"/>
      <c r="BK55" s="132"/>
      <c r="BL55" s="132"/>
      <c r="BM55" s="132"/>
      <c r="BN55" s="132"/>
      <c r="BO55" s="132"/>
      <c r="BP55" s="132"/>
      <c r="BQ55" s="132"/>
      <c r="BR55" s="26"/>
      <c r="BT55" s="26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5"/>
      <c r="CF55" s="26"/>
      <c r="CH55" s="26"/>
    </row>
    <row r="56" spans="1:86" x14ac:dyDescent="0.25">
      <c r="A56" s="133" t="s">
        <v>10</v>
      </c>
      <c r="B56" s="134"/>
      <c r="C56" s="132"/>
      <c r="D56" s="132">
        <f>ABS('C3'!D56-'C3'!$C56)</f>
        <v>0</v>
      </c>
      <c r="E56" s="132">
        <f>ABS('C3'!E56-'C3'!$C56)</f>
        <v>0</v>
      </c>
      <c r="F56" s="132">
        <f>ABS('C3'!F56-'C3'!$C56)</f>
        <v>0</v>
      </c>
      <c r="G56" s="132">
        <f>ABS('C3'!G56-'C3'!$C56)</f>
        <v>0</v>
      </c>
      <c r="H56" s="132">
        <f>ABS('C3'!H56-'C3'!$C56)</f>
        <v>0</v>
      </c>
      <c r="I56" s="132">
        <f>ABS('C3'!I56-'C3'!$C56)</f>
        <v>0</v>
      </c>
      <c r="J56" s="132">
        <f>ABS('C3'!J56-'C3'!$C56)</f>
        <v>0</v>
      </c>
      <c r="K56" s="132">
        <f>ABS('C3'!K56-'C3'!$C56)</f>
        <v>0</v>
      </c>
      <c r="L56" s="132">
        <f>ABS('C3'!L56-'C3'!$C56)</f>
        <v>0</v>
      </c>
      <c r="M56" s="132">
        <f>ABS('C3'!M56-'C3'!$C56)</f>
        <v>9.7751174115754347E-2</v>
      </c>
      <c r="N56" s="75"/>
      <c r="O56" s="132"/>
      <c r="P56" s="75"/>
      <c r="Q56" s="132"/>
      <c r="R56" s="132"/>
      <c r="S56" s="132"/>
      <c r="T56" s="132"/>
      <c r="U56" s="132"/>
      <c r="V56" s="132">
        <f t="shared" si="0"/>
        <v>9.7751174115754347E-2</v>
      </c>
      <c r="W56" s="132"/>
      <c r="X56" s="132"/>
      <c r="Y56" s="132"/>
      <c r="Z56" s="132"/>
      <c r="AA56" s="132"/>
      <c r="AB56" s="75"/>
      <c r="AC56" s="132"/>
      <c r="AD56" s="75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75"/>
      <c r="AQ56" s="132"/>
      <c r="AR56" s="75"/>
      <c r="AS56" s="132"/>
      <c r="AT56" s="132"/>
      <c r="AU56" s="132"/>
      <c r="AV56" s="132"/>
      <c r="AW56" s="132"/>
      <c r="AX56" s="132"/>
      <c r="AY56" s="132"/>
      <c r="AZ56" s="132"/>
      <c r="BA56" s="132"/>
      <c r="BB56" s="132"/>
      <c r="BC56" s="132"/>
      <c r="BD56" s="75"/>
      <c r="BE56" s="132"/>
      <c r="BF56" s="75"/>
      <c r="BG56" s="132"/>
      <c r="BH56" s="132"/>
      <c r="BI56" s="132"/>
      <c r="BJ56" s="132"/>
      <c r="BK56" s="132"/>
      <c r="BL56" s="132"/>
      <c r="BM56" s="132"/>
      <c r="BN56" s="132"/>
      <c r="BO56" s="132"/>
      <c r="BP56" s="132"/>
      <c r="BQ56" s="132"/>
      <c r="BR56" s="26"/>
      <c r="BT56" s="26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5"/>
      <c r="CF56" s="26"/>
      <c r="CH56" s="26"/>
    </row>
    <row r="57" spans="1:86" x14ac:dyDescent="0.25">
      <c r="A57" s="133" t="s">
        <v>11</v>
      </c>
      <c r="B57" s="134"/>
      <c r="C57" s="132"/>
      <c r="D57" s="132">
        <f>ABS('C3'!D57-'C3'!$C57)</f>
        <v>0</v>
      </c>
      <c r="E57" s="132">
        <f>ABS('C3'!E57-'C3'!$C57)</f>
        <v>0</v>
      </c>
      <c r="F57" s="132">
        <f>ABS('C3'!F57-'C3'!$C57)</f>
        <v>0</v>
      </c>
      <c r="G57" s="132">
        <f>ABS('C3'!G57-'C3'!$C57)</f>
        <v>0</v>
      </c>
      <c r="H57" s="132">
        <f>ABS('C3'!H57-'C3'!$C57)</f>
        <v>0</v>
      </c>
      <c r="I57" s="132">
        <f>ABS('C3'!I57-'C3'!$C57)</f>
        <v>0</v>
      </c>
      <c r="J57" s="132">
        <f>ABS('C3'!J57-'C3'!$C57)</f>
        <v>0</v>
      </c>
      <c r="K57" s="132">
        <f>ABS('C3'!K57-'C3'!$C57)</f>
        <v>0</v>
      </c>
      <c r="L57" s="132">
        <f>ABS('C3'!L57-'C3'!$C57)</f>
        <v>0</v>
      </c>
      <c r="M57" s="132">
        <f>ABS('C3'!M57-'C3'!$C57)</f>
        <v>0</v>
      </c>
      <c r="N57" s="75"/>
      <c r="O57" s="132"/>
      <c r="P57" s="75"/>
      <c r="Q57" s="132"/>
      <c r="R57" s="132"/>
      <c r="S57" s="132"/>
      <c r="T57" s="132"/>
      <c r="U57" s="132"/>
      <c r="V57" s="132">
        <f t="shared" si="0"/>
        <v>0</v>
      </c>
      <c r="W57" s="132"/>
      <c r="X57" s="132"/>
      <c r="Y57" s="132"/>
      <c r="Z57" s="132"/>
      <c r="AA57" s="132"/>
      <c r="AB57" s="75"/>
      <c r="AC57" s="132"/>
      <c r="AD57" s="75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75"/>
      <c r="AQ57" s="132"/>
      <c r="AR57" s="75"/>
      <c r="AS57" s="132"/>
      <c r="AT57" s="132"/>
      <c r="AU57" s="132"/>
      <c r="AV57" s="132"/>
      <c r="AW57" s="132"/>
      <c r="AX57" s="132"/>
      <c r="AY57" s="132"/>
      <c r="AZ57" s="132"/>
      <c r="BA57" s="132"/>
      <c r="BB57" s="132"/>
      <c r="BC57" s="132"/>
      <c r="BD57" s="75"/>
      <c r="BE57" s="132"/>
      <c r="BF57" s="75"/>
      <c r="BG57" s="132"/>
      <c r="BH57" s="132"/>
      <c r="BI57" s="132"/>
      <c r="BJ57" s="132"/>
      <c r="BK57" s="132"/>
      <c r="BL57" s="132"/>
      <c r="BM57" s="132"/>
      <c r="BN57" s="132"/>
      <c r="BO57" s="132"/>
      <c r="BP57" s="132"/>
      <c r="BQ57" s="132"/>
      <c r="BR57" s="26"/>
      <c r="BT57" s="26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5"/>
      <c r="CF57" s="26"/>
      <c r="CH57" s="26"/>
    </row>
    <row r="58" spans="1:86" x14ac:dyDescent="0.25">
      <c r="A58" s="133" t="s">
        <v>12</v>
      </c>
      <c r="B58" s="34"/>
      <c r="C58" s="132"/>
      <c r="D58" s="132">
        <f>ABS('C3'!D58-'C3'!$C58)</f>
        <v>0</v>
      </c>
      <c r="E58" s="132">
        <f>ABS('C3'!E58-'C3'!$C58)</f>
        <v>0</v>
      </c>
      <c r="F58" s="132">
        <f>ABS('C3'!F58-'C3'!$C58)</f>
        <v>0</v>
      </c>
      <c r="G58" s="132">
        <f>ABS('C3'!G58-'C3'!$C58)</f>
        <v>0.11284054147760159</v>
      </c>
      <c r="H58" s="132">
        <f>ABS('C3'!H58-'C3'!$C58)</f>
        <v>0.11284054147760159</v>
      </c>
      <c r="I58" s="132">
        <f>ABS('C3'!I58-'C3'!$C58)</f>
        <v>0.11284054147760159</v>
      </c>
      <c r="J58" s="132">
        <f>ABS('C3'!J58-'C3'!$C58)</f>
        <v>0.11284054147760159</v>
      </c>
      <c r="K58" s="132">
        <f>ABS('C3'!K58-'C3'!$C58)</f>
        <v>0.11284054147760159</v>
      </c>
      <c r="L58" s="132">
        <f>ABS('C3'!L58-'C3'!$C58)</f>
        <v>0.11284054147760159</v>
      </c>
      <c r="M58" s="132">
        <f>ABS('C3'!M58-'C3'!$C58)</f>
        <v>0.11284054147760159</v>
      </c>
      <c r="N58" s="75"/>
      <c r="O58" s="132"/>
      <c r="P58" s="75"/>
      <c r="Q58" s="132"/>
      <c r="R58" s="132"/>
      <c r="S58" s="132"/>
      <c r="T58" s="132"/>
      <c r="U58" s="132"/>
      <c r="V58" s="132">
        <f t="shared" si="0"/>
        <v>0.7898837903432111</v>
      </c>
      <c r="W58" s="132"/>
      <c r="X58" s="132"/>
      <c r="Y58" s="132"/>
      <c r="Z58" s="132"/>
      <c r="AA58" s="132"/>
      <c r="AB58" s="75"/>
      <c r="AC58" s="132"/>
      <c r="AD58" s="75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132"/>
      <c r="AP58" s="75"/>
      <c r="AQ58" s="132"/>
      <c r="AR58" s="75"/>
      <c r="AS58" s="132"/>
      <c r="AT58" s="132"/>
      <c r="AU58" s="132"/>
      <c r="AV58" s="132"/>
      <c r="AW58" s="132"/>
      <c r="AX58" s="132"/>
      <c r="AY58" s="132"/>
      <c r="AZ58" s="132"/>
      <c r="BA58" s="132"/>
      <c r="BB58" s="132"/>
      <c r="BC58" s="132"/>
      <c r="BD58" s="75"/>
      <c r="BE58" s="132"/>
      <c r="BF58" s="75"/>
      <c r="BG58" s="132"/>
      <c r="BH58" s="132"/>
      <c r="BI58" s="132"/>
      <c r="BJ58" s="132"/>
      <c r="BK58" s="132"/>
      <c r="BL58" s="132"/>
      <c r="BM58" s="132"/>
      <c r="BN58" s="132"/>
      <c r="BO58" s="132"/>
      <c r="BP58" s="132"/>
      <c r="BQ58" s="132"/>
      <c r="BR58" s="26"/>
      <c r="BT58" s="26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5"/>
      <c r="CF58" s="26"/>
      <c r="CH58" s="26"/>
    </row>
    <row r="59" spans="1:86" x14ac:dyDescent="0.25">
      <c r="A59" s="133" t="s">
        <v>13</v>
      </c>
      <c r="B59" s="34"/>
      <c r="C59" s="132"/>
      <c r="D59" s="132">
        <f>ABS('C3'!D59-'C3'!$C59)</f>
        <v>0</v>
      </c>
      <c r="E59" s="132">
        <f>ABS('C3'!E59-'C3'!$C59)</f>
        <v>0</v>
      </c>
      <c r="F59" s="132">
        <f>ABS('C3'!F59-'C3'!$C59)</f>
        <v>0</v>
      </c>
      <c r="G59" s="132">
        <f>ABS('C3'!G59-'C3'!$C59)</f>
        <v>0</v>
      </c>
      <c r="H59" s="132">
        <f>ABS('C3'!H59-'C3'!$C59)</f>
        <v>0</v>
      </c>
      <c r="I59" s="132">
        <f>ABS('C3'!I59-'C3'!$C59)</f>
        <v>0</v>
      </c>
      <c r="J59" s="132">
        <f>ABS('C3'!J59-'C3'!$C59)</f>
        <v>0</v>
      </c>
      <c r="K59" s="132">
        <f>ABS('C3'!K59-'C3'!$C59)</f>
        <v>0</v>
      </c>
      <c r="L59" s="132">
        <f>ABS('C3'!L59-'C3'!$C59)</f>
        <v>0</v>
      </c>
      <c r="M59" s="132">
        <f>ABS('C3'!M59-'C3'!$C59)</f>
        <v>0</v>
      </c>
      <c r="N59" s="75"/>
      <c r="O59" s="132"/>
      <c r="P59" s="75"/>
      <c r="Q59" s="132"/>
      <c r="R59" s="132"/>
      <c r="S59" s="132"/>
      <c r="T59" s="132"/>
      <c r="U59" s="132"/>
      <c r="V59" s="132">
        <f t="shared" si="0"/>
        <v>0</v>
      </c>
      <c r="W59" s="132"/>
      <c r="X59" s="132"/>
      <c r="Y59" s="132"/>
      <c r="Z59" s="132"/>
      <c r="AA59" s="132"/>
      <c r="AB59" s="75"/>
      <c r="AC59" s="132"/>
      <c r="AD59" s="75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75"/>
      <c r="AQ59" s="132"/>
      <c r="AR59" s="75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/>
      <c r="BC59" s="132"/>
      <c r="BD59" s="75"/>
      <c r="BE59" s="132"/>
      <c r="BF59" s="75"/>
      <c r="BG59" s="132"/>
      <c r="BH59" s="132"/>
      <c r="BI59" s="132"/>
      <c r="BJ59" s="132"/>
      <c r="BK59" s="132"/>
      <c r="BL59" s="132"/>
      <c r="BM59" s="132"/>
      <c r="BN59" s="132"/>
      <c r="BO59" s="132"/>
      <c r="BP59" s="132"/>
      <c r="BQ59" s="132"/>
      <c r="BR59" s="26"/>
      <c r="BT59" s="26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5"/>
      <c r="CF59" s="26"/>
      <c r="CH59" s="26"/>
    </row>
    <row r="60" spans="1:86" x14ac:dyDescent="0.25">
      <c r="A60" s="133" t="s">
        <v>14</v>
      </c>
      <c r="B60" s="34"/>
      <c r="C60" s="132"/>
      <c r="D60" s="132">
        <f>ABS('C3'!D60-'C3'!$C60)</f>
        <v>0</v>
      </c>
      <c r="E60" s="132">
        <f>ABS('C3'!E60-'C3'!$C60)</f>
        <v>0</v>
      </c>
      <c r="F60" s="132">
        <f>ABS('C3'!F60-'C3'!$C60)</f>
        <v>0</v>
      </c>
      <c r="G60" s="132">
        <f>ABS('C3'!G60-'C3'!$C60)</f>
        <v>0</v>
      </c>
      <c r="H60" s="132">
        <f>ABS('C3'!H60-'C3'!$C60)</f>
        <v>0</v>
      </c>
      <c r="I60" s="132">
        <f>ABS('C3'!I60-'C3'!$C60)</f>
        <v>0</v>
      </c>
      <c r="J60" s="132">
        <f>ABS('C3'!J60-'C3'!$C60)</f>
        <v>0</v>
      </c>
      <c r="K60" s="132">
        <f>ABS('C3'!K60-'C3'!$C60)</f>
        <v>0</v>
      </c>
      <c r="L60" s="132">
        <f>ABS('C3'!L60-'C3'!$C60)</f>
        <v>0</v>
      </c>
      <c r="M60" s="132">
        <f>ABS('C3'!M60-'C3'!$C60)</f>
        <v>0</v>
      </c>
      <c r="N60" s="75"/>
      <c r="O60" s="132"/>
      <c r="P60" s="75"/>
      <c r="Q60" s="132"/>
      <c r="R60" s="132"/>
      <c r="S60" s="132"/>
      <c r="T60" s="132"/>
      <c r="U60" s="132"/>
      <c r="V60" s="132">
        <f t="shared" si="0"/>
        <v>0</v>
      </c>
      <c r="W60" s="132"/>
      <c r="X60" s="132"/>
      <c r="Y60" s="132"/>
      <c r="Z60" s="132"/>
      <c r="AA60" s="132"/>
      <c r="AB60" s="75"/>
      <c r="AC60" s="132"/>
      <c r="AD60" s="75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75"/>
      <c r="AQ60" s="132"/>
      <c r="AR60" s="75"/>
      <c r="AS60" s="132"/>
      <c r="AT60" s="132"/>
      <c r="AU60" s="132"/>
      <c r="AV60" s="132"/>
      <c r="AW60" s="132"/>
      <c r="AX60" s="132"/>
      <c r="AY60" s="132"/>
      <c r="AZ60" s="132"/>
      <c r="BA60" s="132"/>
      <c r="BB60" s="132"/>
      <c r="BC60" s="132"/>
      <c r="BD60" s="75"/>
      <c r="BE60" s="132"/>
      <c r="BF60" s="75"/>
      <c r="BG60" s="132"/>
      <c r="BH60" s="132"/>
      <c r="BI60" s="132"/>
      <c r="BJ60" s="132"/>
      <c r="BK60" s="132"/>
      <c r="BL60" s="132"/>
      <c r="BM60" s="132"/>
      <c r="BN60" s="132"/>
      <c r="BO60" s="132"/>
      <c r="BP60" s="132"/>
      <c r="BQ60" s="132"/>
      <c r="BR60" s="26"/>
      <c r="BT60" s="26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5"/>
      <c r="CF60" s="26"/>
      <c r="CH60" s="26"/>
    </row>
    <row r="61" spans="1:86" x14ac:dyDescent="0.25">
      <c r="A61" s="133" t="s">
        <v>15</v>
      </c>
      <c r="B61" s="34"/>
      <c r="C61" s="132"/>
      <c r="D61" s="132">
        <f>ABS('C3'!D61-'C3'!$C61)</f>
        <v>0</v>
      </c>
      <c r="E61" s="132">
        <f>ABS('C3'!E61-'C3'!$C61)</f>
        <v>0</v>
      </c>
      <c r="F61" s="132">
        <f>ABS('C3'!F61-'C3'!$C61)</f>
        <v>0</v>
      </c>
      <c r="G61" s="132">
        <f>ABS('C3'!G61-'C3'!$C61)</f>
        <v>0</v>
      </c>
      <c r="H61" s="132">
        <f>ABS('C3'!H61-'C3'!$C61)</f>
        <v>6.4974627408477148E-2</v>
      </c>
      <c r="I61" s="132">
        <f>ABS('C3'!I61-'C3'!$C61)</f>
        <v>6.4974627408477148E-2</v>
      </c>
      <c r="J61" s="132">
        <f>ABS('C3'!J61-'C3'!$C61)</f>
        <v>6.4974627408477148E-2</v>
      </c>
      <c r="K61" s="132">
        <f>ABS('C3'!K61-'C3'!$C61)</f>
        <v>6.4974627408477148E-2</v>
      </c>
      <c r="L61" s="132">
        <f>ABS('C3'!L61-'C3'!$C61)</f>
        <v>6.4974627408477148E-2</v>
      </c>
      <c r="M61" s="132">
        <f>ABS('C3'!M61-'C3'!$C61)</f>
        <v>6.4974627408477148E-2</v>
      </c>
      <c r="N61" s="75"/>
      <c r="O61" s="132"/>
      <c r="P61" s="75"/>
      <c r="Q61" s="132"/>
      <c r="R61" s="132"/>
      <c r="S61" s="132"/>
      <c r="T61" s="132"/>
      <c r="U61" s="132"/>
      <c r="V61" s="132">
        <f t="shared" si="0"/>
        <v>0.38984776445086289</v>
      </c>
      <c r="W61" s="132"/>
      <c r="X61" s="132"/>
      <c r="Y61" s="132"/>
      <c r="Z61" s="132"/>
      <c r="AA61" s="132"/>
      <c r="AB61" s="75"/>
      <c r="AC61" s="132"/>
      <c r="AD61" s="75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75"/>
      <c r="AQ61" s="132"/>
      <c r="AR61" s="75"/>
      <c r="AS61" s="132"/>
      <c r="AT61" s="132"/>
      <c r="AU61" s="132"/>
      <c r="AV61" s="132"/>
      <c r="AW61" s="132"/>
      <c r="AX61" s="132"/>
      <c r="AY61" s="132"/>
      <c r="AZ61" s="132"/>
      <c r="BA61" s="132"/>
      <c r="BB61" s="132"/>
      <c r="BC61" s="132"/>
      <c r="BD61" s="75"/>
      <c r="BE61" s="132"/>
      <c r="BF61" s="75"/>
      <c r="BG61" s="132"/>
      <c r="BH61" s="132"/>
      <c r="BI61" s="132"/>
      <c r="BJ61" s="132"/>
      <c r="BK61" s="132"/>
      <c r="BL61" s="132"/>
      <c r="BM61" s="132"/>
      <c r="BN61" s="132"/>
      <c r="BO61" s="132"/>
      <c r="BP61" s="132"/>
      <c r="BQ61" s="132"/>
      <c r="BR61" s="26"/>
      <c r="BT61" s="26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5"/>
      <c r="CF61" s="26"/>
      <c r="CH61" s="26"/>
    </row>
    <row r="62" spans="1:86" x14ac:dyDescent="0.25">
      <c r="A62" s="133" t="s">
        <v>16</v>
      </c>
      <c r="B62" s="134"/>
      <c r="C62" s="132"/>
      <c r="D62" s="132">
        <f>ABS('C3'!D62-'C3'!$C62)</f>
        <v>0.15817193912909133</v>
      </c>
      <c r="E62" s="132">
        <f>ABS('C3'!E62-'C3'!$C62)</f>
        <v>0.15817193912909133</v>
      </c>
      <c r="F62" s="132">
        <f>ABS('C3'!F62-'C3'!$C62)</f>
        <v>0.15817193912909133</v>
      </c>
      <c r="G62" s="132">
        <f>ABS('C3'!G62-'C3'!$C62)</f>
        <v>0.15817193912909133</v>
      </c>
      <c r="H62" s="132">
        <f>ABS('C3'!H62-'C3'!$C62)</f>
        <v>0.27220273380343207</v>
      </c>
      <c r="I62" s="132">
        <f>ABS('C3'!I62-'C3'!$C62)</f>
        <v>0.27220273380343207</v>
      </c>
      <c r="J62" s="132">
        <f>ABS('C3'!J62-'C3'!$C62)</f>
        <v>0.27220273380343207</v>
      </c>
      <c r="K62" s="132">
        <f>ABS('C3'!K62-'C3'!$C62)</f>
        <v>0.27220273380343207</v>
      </c>
      <c r="L62" s="132">
        <f>ABS('C3'!L62-'C3'!$C62)</f>
        <v>0.27220273380343207</v>
      </c>
      <c r="M62" s="132">
        <f>ABS('C3'!M62-'C3'!$C62)</f>
        <v>0.27220273380343207</v>
      </c>
      <c r="N62" s="75"/>
      <c r="O62" s="132"/>
      <c r="P62" s="75"/>
      <c r="Q62" s="132"/>
      <c r="R62" s="132"/>
      <c r="S62" s="132"/>
      <c r="T62" s="132"/>
      <c r="U62" s="132"/>
      <c r="V62" s="132">
        <f t="shared" si="0"/>
        <v>2.2659041593369578</v>
      </c>
      <c r="W62" s="132"/>
      <c r="X62" s="132"/>
      <c r="Y62" s="132"/>
      <c r="Z62" s="132"/>
      <c r="AA62" s="132"/>
      <c r="AB62" s="75"/>
      <c r="AC62" s="132"/>
      <c r="AD62" s="75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2"/>
      <c r="AP62" s="75"/>
      <c r="AQ62" s="132"/>
      <c r="AR62" s="75"/>
      <c r="AS62" s="132"/>
      <c r="AT62" s="132"/>
      <c r="AU62" s="132"/>
      <c r="AV62" s="132"/>
      <c r="AW62" s="132"/>
      <c r="AX62" s="132"/>
      <c r="AY62" s="132"/>
      <c r="AZ62" s="132"/>
      <c r="BA62" s="132"/>
      <c r="BB62" s="132"/>
      <c r="BC62" s="132"/>
      <c r="BD62" s="75"/>
      <c r="BE62" s="132"/>
      <c r="BF62" s="75"/>
      <c r="BG62" s="132"/>
      <c r="BH62" s="132"/>
      <c r="BI62" s="132"/>
      <c r="BJ62" s="132"/>
      <c r="BK62" s="132"/>
      <c r="BL62" s="132"/>
      <c r="BM62" s="132"/>
      <c r="BN62" s="132"/>
      <c r="BO62" s="132"/>
      <c r="BP62" s="132"/>
      <c r="BQ62" s="132"/>
      <c r="BR62" s="26"/>
      <c r="BT62" s="26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5"/>
      <c r="CF62" s="26"/>
      <c r="CH62" s="26"/>
    </row>
    <row r="63" spans="1:86" x14ac:dyDescent="0.25">
      <c r="A63" s="133" t="s">
        <v>17</v>
      </c>
      <c r="B63" s="34"/>
      <c r="C63" s="132"/>
      <c r="D63" s="132">
        <f>ABS('C3'!D63-'C3'!$C63)</f>
        <v>0</v>
      </c>
      <c r="E63" s="132">
        <f>ABS('C3'!E63-'C3'!$C63)</f>
        <v>0</v>
      </c>
      <c r="F63" s="132">
        <f>ABS('C3'!F63-'C3'!$C63)</f>
        <v>0</v>
      </c>
      <c r="G63" s="132">
        <f>ABS('C3'!G63-'C3'!$C63)</f>
        <v>0</v>
      </c>
      <c r="H63" s="132">
        <f>ABS('C3'!H63-'C3'!$C63)</f>
        <v>0</v>
      </c>
      <c r="I63" s="132">
        <f>ABS('C3'!I63-'C3'!$C63)</f>
        <v>0</v>
      </c>
      <c r="J63" s="132">
        <f>ABS('C3'!J63-'C3'!$C63)</f>
        <v>0</v>
      </c>
      <c r="K63" s="132">
        <f>ABS('C3'!K63-'C3'!$C63)</f>
        <v>0</v>
      </c>
      <c r="L63" s="132">
        <f>ABS('C3'!L63-'C3'!$C63)</f>
        <v>0</v>
      </c>
      <c r="M63" s="132">
        <f>ABS('C3'!M63-'C3'!$C63)</f>
        <v>0</v>
      </c>
      <c r="N63" s="75"/>
      <c r="O63" s="132"/>
      <c r="P63" s="75"/>
      <c r="Q63" s="132"/>
      <c r="R63" s="132"/>
      <c r="S63" s="132"/>
      <c r="T63" s="132"/>
      <c r="U63" s="132"/>
      <c r="V63" s="132">
        <f t="shared" si="0"/>
        <v>0</v>
      </c>
      <c r="W63" s="132"/>
      <c r="X63" s="132"/>
      <c r="Y63" s="132"/>
      <c r="Z63" s="132"/>
      <c r="AA63" s="132"/>
      <c r="AB63" s="75"/>
      <c r="AC63" s="132"/>
      <c r="AD63" s="75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75"/>
      <c r="AQ63" s="132"/>
      <c r="AR63" s="75"/>
      <c r="AS63" s="132"/>
      <c r="AT63" s="132"/>
      <c r="AU63" s="132"/>
      <c r="AV63" s="132"/>
      <c r="AW63" s="132"/>
      <c r="AX63" s="132"/>
      <c r="AY63" s="132"/>
      <c r="AZ63" s="132"/>
      <c r="BA63" s="132"/>
      <c r="BB63" s="132"/>
      <c r="BC63" s="132"/>
      <c r="BD63" s="75"/>
      <c r="BE63" s="132"/>
      <c r="BF63" s="75"/>
      <c r="BG63" s="132"/>
      <c r="BH63" s="132"/>
      <c r="BI63" s="132"/>
      <c r="BJ63" s="132"/>
      <c r="BK63" s="132"/>
      <c r="BL63" s="132"/>
      <c r="BM63" s="132"/>
      <c r="BN63" s="132"/>
      <c r="BO63" s="132"/>
      <c r="BP63" s="132"/>
      <c r="BQ63" s="132"/>
      <c r="BR63" s="26"/>
      <c r="BT63" s="26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5"/>
      <c r="CF63" s="26"/>
      <c r="CH63" s="26"/>
    </row>
    <row r="64" spans="1:86" x14ac:dyDescent="0.25">
      <c r="A64" s="133" t="s">
        <v>18</v>
      </c>
      <c r="B64" s="34"/>
      <c r="C64" s="132"/>
      <c r="D64" s="132">
        <f>ABS('C3'!D64-'C3'!$C64)</f>
        <v>0</v>
      </c>
      <c r="E64" s="132">
        <f>ABS('C3'!E64-'C3'!$C64)</f>
        <v>0</v>
      </c>
      <c r="F64" s="132">
        <f>ABS('C3'!F64-'C3'!$C64)</f>
        <v>0</v>
      </c>
      <c r="G64" s="132">
        <f>ABS('C3'!G64-'C3'!$C64)</f>
        <v>5.936735845540575E-2</v>
      </c>
      <c r="H64" s="132">
        <f>ABS('C3'!H64-'C3'!$C64)</f>
        <v>5.936735845540575E-2</v>
      </c>
      <c r="I64" s="132">
        <f>ABS('C3'!I64-'C3'!$C64)</f>
        <v>5.936735845540575E-2</v>
      </c>
      <c r="J64" s="132">
        <f>ABS('C3'!J64-'C3'!$C64)</f>
        <v>5.936735845540575E-2</v>
      </c>
      <c r="K64" s="132">
        <f>ABS('C3'!K64-'C3'!$C64)</f>
        <v>5.936735845540575E-2</v>
      </c>
      <c r="L64" s="132">
        <f>ABS('C3'!L64-'C3'!$C64)</f>
        <v>5.936735845540575E-2</v>
      </c>
      <c r="M64" s="132">
        <f>ABS('C3'!M64-'C3'!$C64)</f>
        <v>5.936735845540575E-2</v>
      </c>
      <c r="N64" s="75"/>
      <c r="O64" s="132"/>
      <c r="P64" s="75"/>
      <c r="Q64" s="132"/>
      <c r="R64" s="132"/>
      <c r="S64" s="132"/>
      <c r="T64" s="132"/>
      <c r="U64" s="132"/>
      <c r="V64" s="132">
        <f t="shared" si="0"/>
        <v>0.41557150918784025</v>
      </c>
      <c r="W64" s="132"/>
      <c r="X64" s="132"/>
      <c r="Y64" s="132"/>
      <c r="Z64" s="132"/>
      <c r="AA64" s="132"/>
      <c r="AB64" s="75"/>
      <c r="AC64" s="132"/>
      <c r="AD64" s="75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2"/>
      <c r="AP64" s="75"/>
      <c r="AQ64" s="132"/>
      <c r="AR64" s="75"/>
      <c r="AS64" s="132"/>
      <c r="AT64" s="132"/>
      <c r="AU64" s="132"/>
      <c r="AV64" s="132"/>
      <c r="AW64" s="132"/>
      <c r="AX64" s="132"/>
      <c r="AY64" s="132"/>
      <c r="AZ64" s="132"/>
      <c r="BA64" s="132"/>
      <c r="BB64" s="132"/>
      <c r="BC64" s="132"/>
      <c r="BD64" s="75"/>
      <c r="BE64" s="132"/>
      <c r="BF64" s="75"/>
      <c r="BG64" s="132"/>
      <c r="BH64" s="132"/>
      <c r="BI64" s="132"/>
      <c r="BJ64" s="132"/>
      <c r="BK64" s="132"/>
      <c r="BL64" s="132"/>
      <c r="BM64" s="132"/>
      <c r="BN64" s="132"/>
      <c r="BO64" s="132"/>
      <c r="BP64" s="132"/>
      <c r="BQ64" s="132"/>
      <c r="BR64" s="26"/>
      <c r="BT64" s="26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5"/>
      <c r="CF64" s="26"/>
      <c r="CH64" s="26"/>
    </row>
    <row r="65" spans="1:86" x14ac:dyDescent="0.25">
      <c r="A65" s="133" t="s">
        <v>19</v>
      </c>
      <c r="B65" s="34"/>
      <c r="C65" s="132"/>
      <c r="D65" s="132">
        <f>ABS('C3'!D65-'C3'!$C65)</f>
        <v>0</v>
      </c>
      <c r="E65" s="132">
        <f>ABS('C3'!E65-'C3'!$C65)</f>
        <v>0</v>
      </c>
      <c r="F65" s="132">
        <f>ABS('C3'!F65-'C3'!$C65)</f>
        <v>0.22846378451581639</v>
      </c>
      <c r="G65" s="132">
        <f>ABS('C3'!G65-'C3'!$C65)</f>
        <v>0.22846378451581639</v>
      </c>
      <c r="H65" s="132">
        <f>ABS('C3'!H65-'C3'!$C65)</f>
        <v>0.22846378451581639</v>
      </c>
      <c r="I65" s="132">
        <f>ABS('C3'!I65-'C3'!$C65)</f>
        <v>0.22846378451581639</v>
      </c>
      <c r="J65" s="132">
        <f>ABS('C3'!J65-'C3'!$C65)</f>
        <v>0.22846378451581639</v>
      </c>
      <c r="K65" s="132">
        <f>ABS('C3'!K65-'C3'!$C65)</f>
        <v>0.22846378451581639</v>
      </c>
      <c r="L65" s="132">
        <f>ABS('C3'!L65-'C3'!$C65)</f>
        <v>0.22846378451581639</v>
      </c>
      <c r="M65" s="132">
        <f>ABS('C3'!M65-'C3'!$C65)</f>
        <v>0.22846378451581639</v>
      </c>
      <c r="N65" s="75"/>
      <c r="O65" s="132"/>
      <c r="P65" s="75"/>
      <c r="Q65" s="132"/>
      <c r="R65" s="132"/>
      <c r="S65" s="132"/>
      <c r="T65" s="132"/>
      <c r="U65" s="132"/>
      <c r="V65" s="132">
        <f t="shared" si="0"/>
        <v>1.8277102761265311</v>
      </c>
      <c r="W65" s="132"/>
      <c r="X65" s="132"/>
      <c r="Y65" s="132"/>
      <c r="Z65" s="132"/>
      <c r="AA65" s="132"/>
      <c r="AB65" s="75"/>
      <c r="AC65" s="132"/>
      <c r="AD65" s="75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2"/>
      <c r="AP65" s="75"/>
      <c r="AQ65" s="132"/>
      <c r="AR65" s="75"/>
      <c r="AS65" s="132"/>
      <c r="AT65" s="132"/>
      <c r="AU65" s="132"/>
      <c r="AV65" s="132"/>
      <c r="AW65" s="132"/>
      <c r="AX65" s="132"/>
      <c r="AY65" s="132"/>
      <c r="AZ65" s="132"/>
      <c r="BA65" s="132"/>
      <c r="BB65" s="132"/>
      <c r="BC65" s="132"/>
      <c r="BD65" s="75"/>
      <c r="BE65" s="132"/>
      <c r="BF65" s="75"/>
      <c r="BG65" s="132"/>
      <c r="BH65" s="132"/>
      <c r="BI65" s="132"/>
      <c r="BJ65" s="132"/>
      <c r="BK65" s="132"/>
      <c r="BL65" s="132"/>
      <c r="BM65" s="132"/>
      <c r="BN65" s="132"/>
      <c r="BO65" s="132"/>
      <c r="BP65" s="132"/>
      <c r="BQ65" s="132"/>
      <c r="BR65" s="26"/>
      <c r="BT65" s="26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5"/>
      <c r="CF65" s="26"/>
      <c r="CH65" s="26"/>
    </row>
    <row r="66" spans="1:86" x14ac:dyDescent="0.25">
      <c r="A66" s="133" t="s">
        <v>20</v>
      </c>
      <c r="B66" s="34"/>
      <c r="C66" s="132"/>
      <c r="D66" s="132">
        <f>ABS('C3'!D66-'C3'!$C66)</f>
        <v>0</v>
      </c>
      <c r="E66" s="132">
        <f>ABS('C3'!E66-'C3'!$C66)</f>
        <v>0</v>
      </c>
      <c r="F66" s="132">
        <f>ABS('C3'!F66-'C3'!$C66)</f>
        <v>0</v>
      </c>
      <c r="G66" s="132">
        <f>ABS('C3'!G66-'C3'!$C66)</f>
        <v>0</v>
      </c>
      <c r="H66" s="132">
        <f>ABS('C3'!H66-'C3'!$C66)</f>
        <v>0</v>
      </c>
      <c r="I66" s="132">
        <f>ABS('C3'!I66-'C3'!$C66)</f>
        <v>0</v>
      </c>
      <c r="J66" s="132">
        <f>ABS('C3'!J66-'C3'!$C66)</f>
        <v>0</v>
      </c>
      <c r="K66" s="132">
        <f>ABS('C3'!K66-'C3'!$C66)</f>
        <v>0</v>
      </c>
      <c r="L66" s="132">
        <f>ABS('C3'!L66-'C3'!$C66)</f>
        <v>0</v>
      </c>
      <c r="M66" s="132">
        <f>ABS('C3'!M66-'C3'!$C66)</f>
        <v>0</v>
      </c>
      <c r="N66" s="75"/>
      <c r="O66" s="132"/>
      <c r="P66" s="75"/>
      <c r="Q66" s="132"/>
      <c r="R66" s="132"/>
      <c r="S66" s="132"/>
      <c r="T66" s="132"/>
      <c r="U66" s="132"/>
      <c r="V66" s="132">
        <f t="shared" si="0"/>
        <v>0</v>
      </c>
      <c r="W66" s="132"/>
      <c r="X66" s="132"/>
      <c r="Y66" s="132"/>
      <c r="Z66" s="132"/>
      <c r="AA66" s="132"/>
      <c r="AB66" s="75"/>
      <c r="AC66" s="132"/>
      <c r="AD66" s="75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75"/>
      <c r="AQ66" s="132"/>
      <c r="AR66" s="75"/>
      <c r="AS66" s="132"/>
      <c r="AT66" s="132"/>
      <c r="AU66" s="132"/>
      <c r="AV66" s="132"/>
      <c r="AW66" s="132"/>
      <c r="AX66" s="132"/>
      <c r="AY66" s="132"/>
      <c r="AZ66" s="132"/>
      <c r="BA66" s="132"/>
      <c r="BB66" s="132"/>
      <c r="BC66" s="132"/>
      <c r="BD66" s="75"/>
      <c r="BE66" s="132"/>
      <c r="BF66" s="75"/>
      <c r="BG66" s="132"/>
      <c r="BH66" s="132"/>
      <c r="BI66" s="132"/>
      <c r="BJ66" s="132"/>
      <c r="BK66" s="132"/>
      <c r="BL66" s="132"/>
      <c r="BM66" s="132"/>
      <c r="BN66" s="132"/>
      <c r="BO66" s="132"/>
      <c r="BP66" s="132"/>
      <c r="BQ66" s="132"/>
      <c r="BR66" s="26"/>
      <c r="BT66" s="26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5"/>
      <c r="CF66" s="26"/>
      <c r="CH66" s="26"/>
    </row>
    <row r="67" spans="1:86" x14ac:dyDescent="0.25">
      <c r="A67" s="133" t="s">
        <v>21</v>
      </c>
      <c r="B67" s="34"/>
      <c r="C67" s="132"/>
      <c r="D67" s="132">
        <f>ABS('C3'!D67-'C3'!$C67)</f>
        <v>0</v>
      </c>
      <c r="E67" s="132">
        <f>ABS('C3'!E67-'C3'!$C67)</f>
        <v>0</v>
      </c>
      <c r="F67" s="132">
        <f>ABS('C3'!F67-'C3'!$C67)</f>
        <v>0</v>
      </c>
      <c r="G67" s="132">
        <f>ABS('C3'!G67-'C3'!$C67)</f>
        <v>0</v>
      </c>
      <c r="H67" s="132">
        <f>ABS('C3'!H67-'C3'!$C67)</f>
        <v>0</v>
      </c>
      <c r="I67" s="132">
        <f>ABS('C3'!I67-'C3'!$C67)</f>
        <v>0</v>
      </c>
      <c r="J67" s="132">
        <f>ABS('C3'!J67-'C3'!$C67)</f>
        <v>0</v>
      </c>
      <c r="K67" s="132">
        <f>ABS('C3'!K67-'C3'!$C67)</f>
        <v>0</v>
      </c>
      <c r="L67" s="132">
        <f>ABS('C3'!L67-'C3'!$C67)</f>
        <v>0</v>
      </c>
      <c r="M67" s="132">
        <f>ABS('C3'!M67-'C3'!$C67)</f>
        <v>0</v>
      </c>
      <c r="N67" s="75"/>
      <c r="O67" s="132"/>
      <c r="P67" s="75"/>
      <c r="Q67" s="132"/>
      <c r="R67" s="132"/>
      <c r="S67" s="132"/>
      <c r="T67" s="132"/>
      <c r="U67" s="132"/>
      <c r="V67" s="132">
        <f t="shared" si="0"/>
        <v>0</v>
      </c>
      <c r="W67" s="132"/>
      <c r="X67" s="132"/>
      <c r="Y67" s="132"/>
      <c r="Z67" s="132"/>
      <c r="AA67" s="132"/>
      <c r="AB67" s="75"/>
      <c r="AC67" s="132"/>
      <c r="AD67" s="75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2"/>
      <c r="AP67" s="75"/>
      <c r="AQ67" s="132"/>
      <c r="AR67" s="75"/>
      <c r="AS67" s="132"/>
      <c r="AT67" s="132"/>
      <c r="AU67" s="132"/>
      <c r="AV67" s="132"/>
      <c r="AW67" s="132"/>
      <c r="AX67" s="132"/>
      <c r="AY67" s="132"/>
      <c r="AZ67" s="132"/>
      <c r="BA67" s="132"/>
      <c r="BB67" s="132"/>
      <c r="BC67" s="132"/>
      <c r="BD67" s="75"/>
      <c r="BE67" s="132"/>
      <c r="BF67" s="75"/>
      <c r="BG67" s="132"/>
      <c r="BH67" s="132"/>
      <c r="BI67" s="132"/>
      <c r="BJ67" s="132"/>
      <c r="BK67" s="132"/>
      <c r="BL67" s="132"/>
      <c r="BM67" s="132"/>
      <c r="BN67" s="132"/>
      <c r="BO67" s="132"/>
      <c r="BP67" s="132"/>
      <c r="BQ67" s="132"/>
      <c r="BR67" s="26"/>
      <c r="BT67" s="26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5"/>
      <c r="CF67" s="26"/>
      <c r="CH67" s="26"/>
    </row>
    <row r="68" spans="1:86" x14ac:dyDescent="0.25">
      <c r="A68" s="133" t="s">
        <v>22</v>
      </c>
      <c r="B68" s="34"/>
      <c r="C68" s="132"/>
      <c r="D68" s="132">
        <f>ABS('C3'!D68-'C3'!$C68)</f>
        <v>0</v>
      </c>
      <c r="E68" s="132">
        <f>ABS('C3'!E68-'C3'!$C68)</f>
        <v>0</v>
      </c>
      <c r="F68" s="132">
        <f>ABS('C3'!F68-'C3'!$C68)</f>
        <v>0</v>
      </c>
      <c r="G68" s="132">
        <f>ABS('C3'!G68-'C3'!$C68)</f>
        <v>0</v>
      </c>
      <c r="H68" s="132">
        <f>ABS('C3'!H68-'C3'!$C68)</f>
        <v>0</v>
      </c>
      <c r="I68" s="132">
        <f>ABS('C3'!I68-'C3'!$C68)</f>
        <v>0</v>
      </c>
      <c r="J68" s="132">
        <f>ABS('C3'!J68-'C3'!$C68)</f>
        <v>0</v>
      </c>
      <c r="K68" s="132">
        <f>ABS('C3'!K68-'C3'!$C68)</f>
        <v>0</v>
      </c>
      <c r="L68" s="132">
        <f>ABS('C3'!L68-'C3'!$C68)</f>
        <v>0</v>
      </c>
      <c r="M68" s="132">
        <f>ABS('C3'!M68-'C3'!$C68)</f>
        <v>0</v>
      </c>
      <c r="N68" s="75"/>
      <c r="O68" s="132"/>
      <c r="P68" s="75"/>
      <c r="Q68" s="132"/>
      <c r="R68" s="132"/>
      <c r="S68" s="132"/>
      <c r="T68" s="132"/>
      <c r="U68" s="132"/>
      <c r="V68" s="132">
        <f t="shared" ref="V68:V114" si="1">SUM(D68:U68)</f>
        <v>0</v>
      </c>
      <c r="W68" s="132"/>
      <c r="X68" s="132"/>
      <c r="Y68" s="132"/>
      <c r="Z68" s="132"/>
      <c r="AA68" s="132"/>
      <c r="AB68" s="75"/>
      <c r="AC68" s="132"/>
      <c r="AD68" s="75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  <c r="AO68" s="132"/>
      <c r="AP68" s="75"/>
      <c r="AQ68" s="132"/>
      <c r="AR68" s="75"/>
      <c r="AS68" s="132"/>
      <c r="AT68" s="132"/>
      <c r="AU68" s="132"/>
      <c r="AV68" s="132"/>
      <c r="AW68" s="132"/>
      <c r="AX68" s="132"/>
      <c r="AY68" s="132"/>
      <c r="AZ68" s="132"/>
      <c r="BA68" s="132"/>
      <c r="BB68" s="132"/>
      <c r="BC68" s="132"/>
      <c r="BD68" s="75"/>
      <c r="BE68" s="132"/>
      <c r="BF68" s="75"/>
      <c r="BG68" s="132"/>
      <c r="BH68" s="132"/>
      <c r="BI68" s="132"/>
      <c r="BJ68" s="132"/>
      <c r="BK68" s="132"/>
      <c r="BL68" s="132"/>
      <c r="BM68" s="132"/>
      <c r="BN68" s="132"/>
      <c r="BO68" s="132"/>
      <c r="BP68" s="132"/>
      <c r="BQ68" s="132"/>
      <c r="BR68" s="26"/>
      <c r="BT68" s="26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5"/>
      <c r="CF68" s="26"/>
      <c r="CH68" s="26"/>
    </row>
    <row r="69" spans="1:86" s="64" customFormat="1" ht="16.2" customHeight="1" x14ac:dyDescent="0.25">
      <c r="A69" s="132"/>
      <c r="B69" s="34"/>
      <c r="C69" s="132"/>
      <c r="D69" s="132">
        <f>ABS('C3'!D69-'C3'!$C69)</f>
        <v>0</v>
      </c>
      <c r="E69" s="132">
        <f>ABS('C3'!E69-'C3'!$C69)</f>
        <v>0</v>
      </c>
      <c r="F69" s="132">
        <f>ABS('C3'!F69-'C3'!$C69)</f>
        <v>0</v>
      </c>
      <c r="G69" s="132">
        <f>ABS('C3'!G69-'C3'!$C69)</f>
        <v>0</v>
      </c>
      <c r="H69" s="132">
        <f>ABS('C3'!H69-'C3'!$C69)</f>
        <v>0</v>
      </c>
      <c r="I69" s="132">
        <f>ABS('C3'!I69-'C3'!$C69)</f>
        <v>0</v>
      </c>
      <c r="J69" s="132">
        <f>ABS('C3'!J69-'C3'!$C69)</f>
        <v>0</v>
      </c>
      <c r="K69" s="132">
        <f>ABS('C3'!K69-'C3'!$C69)</f>
        <v>0</v>
      </c>
      <c r="L69" s="132">
        <f>ABS('C3'!L69-'C3'!$C69)</f>
        <v>0</v>
      </c>
      <c r="M69" s="132">
        <f>ABS('C3'!M69-'C3'!$C69)</f>
        <v>0</v>
      </c>
      <c r="N69" s="75"/>
      <c r="O69" s="132"/>
      <c r="P69" s="75"/>
      <c r="Q69" s="132"/>
      <c r="R69" s="132"/>
      <c r="S69" s="132"/>
      <c r="T69" s="132"/>
      <c r="U69" s="132"/>
      <c r="V69" s="132">
        <f t="shared" si="1"/>
        <v>0</v>
      </c>
      <c r="W69" s="132"/>
      <c r="X69" s="132"/>
      <c r="Y69" s="132"/>
      <c r="Z69" s="132"/>
      <c r="AA69" s="132"/>
      <c r="AB69" s="75"/>
      <c r="AC69" s="132"/>
      <c r="AD69" s="75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75"/>
      <c r="AQ69" s="132"/>
      <c r="AR69" s="75"/>
      <c r="AS69" s="132"/>
      <c r="AT69" s="132"/>
      <c r="AU69" s="132"/>
      <c r="AV69" s="132"/>
      <c r="AW69" s="132"/>
      <c r="AX69" s="132"/>
      <c r="AY69" s="132"/>
      <c r="AZ69" s="132"/>
      <c r="BA69" s="132"/>
      <c r="BB69" s="132"/>
      <c r="BC69" s="132"/>
      <c r="BD69" s="75"/>
      <c r="BE69" s="132"/>
      <c r="BF69" s="75"/>
      <c r="BG69" s="132"/>
      <c r="BH69" s="132"/>
      <c r="BI69" s="132"/>
      <c r="BJ69" s="132"/>
      <c r="BK69" s="132"/>
      <c r="BL69" s="132"/>
      <c r="BM69" s="132"/>
      <c r="BN69" s="132"/>
      <c r="BO69" s="132"/>
      <c r="BP69" s="132"/>
      <c r="BQ69" s="132"/>
      <c r="BR69" s="34"/>
      <c r="BT69" s="34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34"/>
      <c r="CH69" s="34"/>
    </row>
    <row r="70" spans="1:86" s="64" customFormat="1" ht="16.2" customHeight="1" x14ac:dyDescent="0.25">
      <c r="A70" s="133" t="s">
        <v>170</v>
      </c>
      <c r="B70" s="34"/>
      <c r="C70" s="76"/>
      <c r="D70" s="132">
        <f>ABS('C3'!D70-'C3'!$C70)</f>
        <v>0</v>
      </c>
      <c r="E70" s="132">
        <f>ABS('C3'!E70-'C3'!$C70)</f>
        <v>0</v>
      </c>
      <c r="F70" s="132">
        <f>ABS('C3'!F70-'C3'!$C70)</f>
        <v>0</v>
      </c>
      <c r="G70" s="132">
        <f>ABS('C3'!G70-'C3'!$C70)</f>
        <v>0</v>
      </c>
      <c r="H70" s="132">
        <f>ABS('C3'!H70-'C3'!$C70)</f>
        <v>0</v>
      </c>
      <c r="I70" s="132">
        <f>ABS('C3'!I70-'C3'!$C70)</f>
        <v>0</v>
      </c>
      <c r="J70" s="132">
        <f>ABS('C3'!J70-'C3'!$C70)</f>
        <v>0</v>
      </c>
      <c r="K70" s="132">
        <f>ABS('C3'!K70-'C3'!$C70)</f>
        <v>0</v>
      </c>
      <c r="L70" s="132">
        <f>ABS('C3'!L70-'C3'!$C70)</f>
        <v>0</v>
      </c>
      <c r="M70" s="132">
        <f>ABS('C3'!M70-'C3'!$C70)</f>
        <v>0</v>
      </c>
      <c r="N70" s="132"/>
      <c r="O70" s="132"/>
      <c r="P70" s="132"/>
      <c r="Q70" s="76"/>
      <c r="R70" s="76"/>
      <c r="S70" s="76"/>
      <c r="T70" s="76"/>
      <c r="U70" s="76"/>
      <c r="V70" s="132">
        <f t="shared" si="1"/>
        <v>0</v>
      </c>
      <c r="W70" s="76"/>
      <c r="X70" s="76"/>
      <c r="Y70" s="76"/>
      <c r="Z70" s="76"/>
      <c r="AA70" s="132"/>
      <c r="AB70" s="132"/>
      <c r="AC70" s="132"/>
      <c r="AD70" s="132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32"/>
      <c r="AP70" s="132"/>
      <c r="AQ70" s="132"/>
      <c r="AR70" s="132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32"/>
      <c r="BD70" s="132"/>
      <c r="BE70" s="132"/>
      <c r="BF70" s="132"/>
      <c r="BG70" s="141"/>
      <c r="BH70" s="141"/>
      <c r="BI70" s="141"/>
      <c r="BJ70" s="141"/>
      <c r="BK70" s="141"/>
      <c r="BL70" s="141"/>
      <c r="BM70" s="141"/>
      <c r="BN70" s="141"/>
      <c r="BO70" s="141"/>
      <c r="BP70" s="141"/>
      <c r="BQ70" s="132"/>
      <c r="BR70" s="65"/>
      <c r="BS70" s="65"/>
      <c r="BT70" s="65"/>
      <c r="BU70" s="160"/>
      <c r="BV70" s="160"/>
      <c r="BW70" s="160"/>
      <c r="BX70" s="160"/>
      <c r="BY70" s="160"/>
      <c r="BZ70" s="160"/>
      <c r="CA70" s="160"/>
      <c r="CB70" s="160"/>
      <c r="CC70" s="160"/>
      <c r="CD70" s="160"/>
      <c r="CE70" s="5"/>
      <c r="CF70" s="65"/>
      <c r="CG70" s="65"/>
      <c r="CH70" s="65"/>
    </row>
    <row r="71" spans="1:86" s="64" customFormat="1" ht="16.2" customHeight="1" x14ac:dyDescent="0.25">
      <c r="A71" s="133" t="s">
        <v>1</v>
      </c>
      <c r="B71" s="34"/>
      <c r="C71" s="132"/>
      <c r="D71" s="132" t="e">
        <f>ABS('C3'!D71-'C3'!$C71)</f>
        <v>#VALUE!</v>
      </c>
      <c r="E71" s="132" t="e">
        <f>ABS('C3'!E71-'C3'!$C71)</f>
        <v>#VALUE!</v>
      </c>
      <c r="F71" s="132" t="e">
        <f>ABS('C3'!F71-'C3'!$C71)</f>
        <v>#VALUE!</v>
      </c>
      <c r="G71" s="132" t="e">
        <f>ABS('C3'!G71-'C3'!$C71)</f>
        <v>#VALUE!</v>
      </c>
      <c r="H71" s="132" t="e">
        <f>ABS('C3'!H71-'C3'!$C71)</f>
        <v>#VALUE!</v>
      </c>
      <c r="I71" s="132" t="e">
        <f>ABS('C3'!I71-'C3'!$C71)</f>
        <v>#VALUE!</v>
      </c>
      <c r="J71" s="132" t="e">
        <f>ABS('C3'!J71-'C3'!$C71)</f>
        <v>#VALUE!</v>
      </c>
      <c r="K71" s="132" t="e">
        <f>ABS('C3'!K71-'C3'!$C71)</f>
        <v>#VALUE!</v>
      </c>
      <c r="L71" s="132" t="e">
        <f>ABS('C3'!L71-'C3'!$C71)</f>
        <v>#VALUE!</v>
      </c>
      <c r="M71" s="132" t="e">
        <f>ABS('C3'!M71-'C3'!$C71)</f>
        <v>#VALUE!</v>
      </c>
      <c r="N71" s="75"/>
      <c r="O71" s="132"/>
      <c r="P71" s="75"/>
      <c r="Q71" s="132"/>
      <c r="R71" s="132"/>
      <c r="S71" s="132"/>
      <c r="T71" s="132"/>
      <c r="U71" s="132"/>
      <c r="V71" s="132" t="e">
        <f t="shared" si="1"/>
        <v>#VALUE!</v>
      </c>
      <c r="W71" s="132"/>
      <c r="X71" s="132"/>
      <c r="Y71" s="132"/>
      <c r="Z71" s="132"/>
      <c r="AA71" s="132"/>
      <c r="AB71" s="75"/>
      <c r="AC71" s="132"/>
      <c r="AD71" s="75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75"/>
      <c r="AQ71" s="132"/>
      <c r="AR71" s="75"/>
      <c r="AS71" s="132"/>
      <c r="AT71" s="132"/>
      <c r="AU71" s="132"/>
      <c r="AV71" s="132"/>
      <c r="AW71" s="132"/>
      <c r="AX71" s="132"/>
      <c r="AY71" s="132"/>
      <c r="AZ71" s="132"/>
      <c r="BA71" s="132"/>
      <c r="BB71" s="132"/>
      <c r="BC71" s="132"/>
      <c r="BD71" s="75"/>
      <c r="BE71" s="132"/>
      <c r="BF71" s="75"/>
      <c r="BG71" s="132"/>
      <c r="BH71" s="132"/>
      <c r="BI71" s="132"/>
      <c r="BJ71" s="132"/>
      <c r="BK71" s="132"/>
      <c r="BL71" s="132"/>
      <c r="BM71" s="132"/>
      <c r="BN71" s="132"/>
      <c r="BO71" s="132"/>
      <c r="BP71" s="132"/>
      <c r="BQ71" s="132"/>
      <c r="BR71" s="26"/>
      <c r="BS71" s="65"/>
      <c r="BT71" s="26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5"/>
      <c r="CF71" s="26"/>
      <c r="CG71" s="65"/>
      <c r="CH71" s="26"/>
    </row>
    <row r="72" spans="1:86" s="64" customFormat="1" ht="16.2" customHeight="1" x14ac:dyDescent="0.25">
      <c r="A72" s="133" t="s">
        <v>3</v>
      </c>
      <c r="B72" s="34"/>
      <c r="C72" s="132"/>
      <c r="D72" s="132">
        <f>ABS('C3'!D72-'C3'!$C72)</f>
        <v>0</v>
      </c>
      <c r="E72" s="132">
        <f>ABS('C3'!E72-'C3'!$C72)</f>
        <v>0</v>
      </c>
      <c r="F72" s="132">
        <f>ABS('C3'!F72-'C3'!$C72)</f>
        <v>0</v>
      </c>
      <c r="G72" s="132">
        <f>ABS('C3'!G72-'C3'!$C72)</f>
        <v>0</v>
      </c>
      <c r="H72" s="132">
        <f>ABS('C3'!H72-'C3'!$C72)</f>
        <v>0</v>
      </c>
      <c r="I72" s="132">
        <f>ABS('C3'!I72-'C3'!$C72)</f>
        <v>0</v>
      </c>
      <c r="J72" s="132">
        <f>ABS('C3'!J72-'C3'!$C72)</f>
        <v>0</v>
      </c>
      <c r="K72" s="132">
        <f>ABS('C3'!K72-'C3'!$C72)</f>
        <v>0</v>
      </c>
      <c r="L72" s="132">
        <f>ABS('C3'!L72-'C3'!$C72)</f>
        <v>0</v>
      </c>
      <c r="M72" s="132">
        <f>ABS('C3'!M72-'C3'!$C72)</f>
        <v>0</v>
      </c>
      <c r="N72" s="75"/>
      <c r="O72" s="132"/>
      <c r="P72" s="75"/>
      <c r="Q72" s="132"/>
      <c r="R72" s="132"/>
      <c r="S72" s="132"/>
      <c r="T72" s="132"/>
      <c r="U72" s="132"/>
      <c r="V72" s="132">
        <f t="shared" si="1"/>
        <v>0</v>
      </c>
      <c r="W72" s="132"/>
      <c r="X72" s="132"/>
      <c r="Y72" s="132"/>
      <c r="Z72" s="132"/>
      <c r="AA72" s="132"/>
      <c r="AB72" s="75"/>
      <c r="AC72" s="132"/>
      <c r="AD72" s="75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75"/>
      <c r="AQ72" s="132"/>
      <c r="AR72" s="75"/>
      <c r="AS72" s="132"/>
      <c r="AT72" s="132"/>
      <c r="AU72" s="132"/>
      <c r="AV72" s="132"/>
      <c r="AW72" s="132"/>
      <c r="AX72" s="132"/>
      <c r="AY72" s="132"/>
      <c r="AZ72" s="132"/>
      <c r="BA72" s="132"/>
      <c r="BB72" s="132"/>
      <c r="BC72" s="132"/>
      <c r="BD72" s="75"/>
      <c r="BE72" s="132"/>
      <c r="BF72" s="75"/>
      <c r="BG72" s="132"/>
      <c r="BH72" s="132"/>
      <c r="BI72" s="132"/>
      <c r="BJ72" s="132"/>
      <c r="BK72" s="132"/>
      <c r="BL72" s="132"/>
      <c r="BM72" s="132"/>
      <c r="BN72" s="132"/>
      <c r="BO72" s="132"/>
      <c r="BP72" s="132"/>
      <c r="BQ72" s="132"/>
      <c r="BR72" s="26"/>
      <c r="BS72" s="65"/>
      <c r="BT72" s="26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5"/>
      <c r="CF72" s="26"/>
      <c r="CG72" s="65"/>
      <c r="CH72" s="26"/>
    </row>
    <row r="73" spans="1:86" s="64" customFormat="1" ht="16.2" customHeight="1" x14ac:dyDescent="0.25">
      <c r="A73" s="133" t="s">
        <v>4</v>
      </c>
      <c r="B73" s="34"/>
      <c r="C73" s="132"/>
      <c r="D73" s="132">
        <f>ABS('C3'!D73-'C3'!$C73)</f>
        <v>0</v>
      </c>
      <c r="E73" s="132">
        <f>ABS('C3'!E73-'C3'!$C73)</f>
        <v>0</v>
      </c>
      <c r="F73" s="132">
        <f>ABS('C3'!F73-'C3'!$C73)</f>
        <v>0</v>
      </c>
      <c r="G73" s="132">
        <f>ABS('C3'!G73-'C3'!$C73)</f>
        <v>0</v>
      </c>
      <c r="H73" s="132">
        <f>ABS('C3'!H73-'C3'!$C73)</f>
        <v>0</v>
      </c>
      <c r="I73" s="132">
        <f>ABS('C3'!I73-'C3'!$C73)</f>
        <v>0</v>
      </c>
      <c r="J73" s="132">
        <f>ABS('C3'!J73-'C3'!$C73)</f>
        <v>0</v>
      </c>
      <c r="K73" s="132">
        <f>ABS('C3'!K73-'C3'!$C73)</f>
        <v>0</v>
      </c>
      <c r="L73" s="132">
        <f>ABS('C3'!L73-'C3'!$C73)</f>
        <v>0</v>
      </c>
      <c r="M73" s="132">
        <f>ABS('C3'!M73-'C3'!$C73)</f>
        <v>0</v>
      </c>
      <c r="N73" s="75"/>
      <c r="O73" s="132"/>
      <c r="P73" s="75"/>
      <c r="Q73" s="132"/>
      <c r="R73" s="132"/>
      <c r="S73" s="132"/>
      <c r="T73" s="132"/>
      <c r="U73" s="132"/>
      <c r="V73" s="132">
        <f t="shared" si="1"/>
        <v>0</v>
      </c>
      <c r="W73" s="132"/>
      <c r="X73" s="132"/>
      <c r="Y73" s="132"/>
      <c r="Z73" s="132"/>
      <c r="AA73" s="132"/>
      <c r="AB73" s="75"/>
      <c r="AC73" s="132"/>
      <c r="AD73" s="75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75"/>
      <c r="AQ73" s="132"/>
      <c r="AR73" s="75"/>
      <c r="AS73" s="132"/>
      <c r="AT73" s="132"/>
      <c r="AU73" s="132"/>
      <c r="AV73" s="132"/>
      <c r="AW73" s="132"/>
      <c r="AX73" s="132"/>
      <c r="AY73" s="132"/>
      <c r="AZ73" s="132"/>
      <c r="BA73" s="132"/>
      <c r="BB73" s="132"/>
      <c r="BC73" s="132"/>
      <c r="BD73" s="75"/>
      <c r="BE73" s="132"/>
      <c r="BF73" s="75"/>
      <c r="BG73" s="132"/>
      <c r="BH73" s="132"/>
      <c r="BI73" s="132"/>
      <c r="BJ73" s="132"/>
      <c r="BK73" s="132"/>
      <c r="BL73" s="132"/>
      <c r="BM73" s="132"/>
      <c r="BN73" s="132"/>
      <c r="BO73" s="132"/>
      <c r="BP73" s="132"/>
      <c r="BQ73" s="132"/>
      <c r="BR73" s="26"/>
      <c r="BS73" s="65"/>
      <c r="BT73" s="26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5"/>
      <c r="CF73" s="26"/>
      <c r="CG73" s="65"/>
      <c r="CH73" s="26"/>
    </row>
    <row r="74" spans="1:86" s="64" customFormat="1" ht="16.2" customHeight="1" x14ac:dyDescent="0.25">
      <c r="A74" s="133" t="s">
        <v>5</v>
      </c>
      <c r="B74" s="34"/>
      <c r="C74" s="132"/>
      <c r="D74" s="132">
        <f>ABS('C3'!D74-'C3'!$C74)</f>
        <v>0</v>
      </c>
      <c r="E74" s="132">
        <f>ABS('C3'!E74-'C3'!$C74)</f>
        <v>0</v>
      </c>
      <c r="F74" s="132">
        <f>ABS('C3'!F74-'C3'!$C74)</f>
        <v>0</v>
      </c>
      <c r="G74" s="132">
        <f>ABS('C3'!G74-'C3'!$C74)</f>
        <v>0</v>
      </c>
      <c r="H74" s="132">
        <f>ABS('C3'!H74-'C3'!$C74)</f>
        <v>0</v>
      </c>
      <c r="I74" s="132">
        <f>ABS('C3'!I74-'C3'!$C74)</f>
        <v>0</v>
      </c>
      <c r="J74" s="132">
        <f>ABS('C3'!J74-'C3'!$C74)</f>
        <v>0</v>
      </c>
      <c r="K74" s="132">
        <f>ABS('C3'!K74-'C3'!$C74)</f>
        <v>0</v>
      </c>
      <c r="L74" s="132">
        <f>ABS('C3'!L74-'C3'!$C74)</f>
        <v>0</v>
      </c>
      <c r="M74" s="132">
        <f>ABS('C3'!M74-'C3'!$C74)</f>
        <v>0</v>
      </c>
      <c r="N74" s="75"/>
      <c r="O74" s="132"/>
      <c r="P74" s="75"/>
      <c r="Q74" s="132"/>
      <c r="R74" s="132"/>
      <c r="S74" s="132"/>
      <c r="T74" s="132"/>
      <c r="U74" s="132"/>
      <c r="V74" s="132">
        <f t="shared" si="1"/>
        <v>0</v>
      </c>
      <c r="W74" s="132"/>
      <c r="X74" s="132"/>
      <c r="Y74" s="132"/>
      <c r="Z74" s="132"/>
      <c r="AA74" s="132"/>
      <c r="AB74" s="75"/>
      <c r="AC74" s="132"/>
      <c r="AD74" s="75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75"/>
      <c r="AQ74" s="132"/>
      <c r="AR74" s="75"/>
      <c r="AS74" s="132"/>
      <c r="AT74" s="132"/>
      <c r="AU74" s="132"/>
      <c r="AV74" s="132"/>
      <c r="AW74" s="132"/>
      <c r="AX74" s="132"/>
      <c r="AY74" s="132"/>
      <c r="AZ74" s="132"/>
      <c r="BA74" s="132"/>
      <c r="BB74" s="132"/>
      <c r="BC74" s="132"/>
      <c r="BD74" s="75"/>
      <c r="BE74" s="132"/>
      <c r="BF74" s="75"/>
      <c r="BG74" s="132"/>
      <c r="BH74" s="132"/>
      <c r="BI74" s="132"/>
      <c r="BJ74" s="132"/>
      <c r="BK74" s="132"/>
      <c r="BL74" s="132"/>
      <c r="BM74" s="132"/>
      <c r="BN74" s="132"/>
      <c r="BO74" s="132"/>
      <c r="BP74" s="132"/>
      <c r="BQ74" s="132"/>
      <c r="BR74" s="26"/>
      <c r="BS74" s="65"/>
      <c r="BT74" s="26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5"/>
      <c r="CF74" s="26"/>
      <c r="CG74" s="65"/>
      <c r="CH74" s="26"/>
    </row>
    <row r="75" spans="1:86" s="64" customFormat="1" ht="16.2" customHeight="1" x14ac:dyDescent="0.25">
      <c r="A75" s="133" t="s">
        <v>6</v>
      </c>
      <c r="B75" s="34"/>
      <c r="C75" s="132"/>
      <c r="D75" s="132">
        <f>ABS('C3'!D75-'C3'!$C75)</f>
        <v>0</v>
      </c>
      <c r="E75" s="132">
        <f>ABS('C3'!E75-'C3'!$C75)</f>
        <v>0</v>
      </c>
      <c r="F75" s="132">
        <f>ABS('C3'!F75-'C3'!$C75)</f>
        <v>0</v>
      </c>
      <c r="G75" s="132">
        <f>ABS('C3'!G75-'C3'!$C75)</f>
        <v>0</v>
      </c>
      <c r="H75" s="132">
        <f>ABS('C3'!H75-'C3'!$C75)</f>
        <v>0</v>
      </c>
      <c r="I75" s="132">
        <f>ABS('C3'!I75-'C3'!$C75)</f>
        <v>0.21624320047296608</v>
      </c>
      <c r="J75" s="132">
        <f>ABS('C3'!J75-'C3'!$C75)</f>
        <v>0.21624320047296608</v>
      </c>
      <c r="K75" s="132">
        <f>ABS('C3'!K75-'C3'!$C75)</f>
        <v>0.21624320047296608</v>
      </c>
      <c r="L75" s="132">
        <f>ABS('C3'!L75-'C3'!$C75)</f>
        <v>0.21624320047296608</v>
      </c>
      <c r="M75" s="132">
        <f>ABS('C3'!M75-'C3'!$C75)</f>
        <v>0.21624320047296608</v>
      </c>
      <c r="N75" s="75"/>
      <c r="O75" s="132"/>
      <c r="P75" s="75"/>
      <c r="Q75" s="132"/>
      <c r="R75" s="132"/>
      <c r="S75" s="132"/>
      <c r="T75" s="132"/>
      <c r="U75" s="132"/>
      <c r="V75" s="132">
        <f t="shared" si="1"/>
        <v>1.0812160023648305</v>
      </c>
      <c r="W75" s="132"/>
      <c r="X75" s="132"/>
      <c r="Y75" s="132"/>
      <c r="Z75" s="132"/>
      <c r="AA75" s="132"/>
      <c r="AB75" s="75"/>
      <c r="AC75" s="132"/>
      <c r="AD75" s="75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75"/>
      <c r="AQ75" s="132"/>
      <c r="AR75" s="75"/>
      <c r="AS75" s="132"/>
      <c r="AT75" s="132"/>
      <c r="AU75" s="132"/>
      <c r="AV75" s="132"/>
      <c r="AW75" s="132"/>
      <c r="AX75" s="132"/>
      <c r="AY75" s="132"/>
      <c r="AZ75" s="132"/>
      <c r="BA75" s="132"/>
      <c r="BB75" s="132"/>
      <c r="BC75" s="132"/>
      <c r="BD75" s="75"/>
      <c r="BE75" s="132"/>
      <c r="BF75" s="75"/>
      <c r="BG75" s="132"/>
      <c r="BH75" s="132"/>
      <c r="BI75" s="132"/>
      <c r="BJ75" s="132"/>
      <c r="BK75" s="132"/>
      <c r="BL75" s="132"/>
      <c r="BM75" s="132"/>
      <c r="BN75" s="132"/>
      <c r="BO75" s="132"/>
      <c r="BP75" s="132"/>
      <c r="BQ75" s="132"/>
      <c r="BR75" s="26"/>
      <c r="BS75" s="65"/>
      <c r="BT75" s="26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5"/>
      <c r="CF75" s="26"/>
      <c r="CG75" s="65"/>
      <c r="CH75" s="26"/>
    </row>
    <row r="76" spans="1:86" s="64" customFormat="1" ht="16.2" customHeight="1" x14ac:dyDescent="0.25">
      <c r="A76" s="133" t="s">
        <v>7</v>
      </c>
      <c r="B76" s="34"/>
      <c r="C76" s="132"/>
      <c r="D76" s="132">
        <f>ABS('C3'!D76-'C3'!$C76)</f>
        <v>0</v>
      </c>
      <c r="E76" s="132">
        <f>ABS('C3'!E76-'C3'!$C76)</f>
        <v>0</v>
      </c>
      <c r="F76" s="132">
        <f>ABS('C3'!F76-'C3'!$C76)</f>
        <v>0</v>
      </c>
      <c r="G76" s="132">
        <f>ABS('C3'!G76-'C3'!$C76)</f>
        <v>0</v>
      </c>
      <c r="H76" s="132">
        <f>ABS('C3'!H76-'C3'!$C76)</f>
        <v>0</v>
      </c>
      <c r="I76" s="132">
        <f>ABS('C3'!I76-'C3'!$C76)</f>
        <v>0</v>
      </c>
      <c r="J76" s="132">
        <f>ABS('C3'!J76-'C3'!$C76)</f>
        <v>0</v>
      </c>
      <c r="K76" s="132">
        <f>ABS('C3'!K76-'C3'!$C76)</f>
        <v>0</v>
      </c>
      <c r="L76" s="132">
        <f>ABS('C3'!L76-'C3'!$C76)</f>
        <v>0</v>
      </c>
      <c r="M76" s="132">
        <f>ABS('C3'!M76-'C3'!$C76)</f>
        <v>0</v>
      </c>
      <c r="N76" s="75"/>
      <c r="O76" s="132"/>
      <c r="P76" s="75"/>
      <c r="Q76" s="132"/>
      <c r="R76" s="132"/>
      <c r="S76" s="132"/>
      <c r="T76" s="132"/>
      <c r="U76" s="132"/>
      <c r="V76" s="132">
        <f t="shared" si="1"/>
        <v>0</v>
      </c>
      <c r="W76" s="132"/>
      <c r="X76" s="132"/>
      <c r="Y76" s="132"/>
      <c r="Z76" s="132"/>
      <c r="AA76" s="132"/>
      <c r="AB76" s="75"/>
      <c r="AC76" s="132"/>
      <c r="AD76" s="75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75"/>
      <c r="AQ76" s="132"/>
      <c r="AR76" s="75"/>
      <c r="AS76" s="132"/>
      <c r="AT76" s="132"/>
      <c r="AU76" s="132"/>
      <c r="AV76" s="132"/>
      <c r="AW76" s="132"/>
      <c r="AX76" s="132"/>
      <c r="AY76" s="132"/>
      <c r="AZ76" s="132"/>
      <c r="BA76" s="132"/>
      <c r="BB76" s="132"/>
      <c r="BC76" s="132"/>
      <c r="BD76" s="75"/>
      <c r="BE76" s="132"/>
      <c r="BF76" s="75"/>
      <c r="BG76" s="132"/>
      <c r="BH76" s="132"/>
      <c r="BI76" s="132"/>
      <c r="BJ76" s="132"/>
      <c r="BK76" s="132"/>
      <c r="BL76" s="132"/>
      <c r="BM76" s="132"/>
      <c r="BN76" s="132"/>
      <c r="BO76" s="132"/>
      <c r="BP76" s="132"/>
      <c r="BQ76" s="132"/>
      <c r="BR76" s="26"/>
      <c r="BS76" s="65"/>
      <c r="BT76" s="26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5"/>
      <c r="CF76" s="26"/>
      <c r="CG76" s="65"/>
      <c r="CH76" s="26"/>
    </row>
    <row r="77" spans="1:86" s="64" customFormat="1" ht="16.2" customHeight="1" x14ac:dyDescent="0.25">
      <c r="A77" s="133" t="s">
        <v>8</v>
      </c>
      <c r="B77" s="34"/>
      <c r="C77" s="132"/>
      <c r="D77" s="132">
        <f>ABS('C3'!D77-'C3'!$C77)</f>
        <v>0</v>
      </c>
      <c r="E77" s="132">
        <f>ABS('C3'!E77-'C3'!$C77)</f>
        <v>0</v>
      </c>
      <c r="F77" s="132">
        <f>ABS('C3'!F77-'C3'!$C77)</f>
        <v>0</v>
      </c>
      <c r="G77" s="132">
        <f>ABS('C3'!G77-'C3'!$C77)</f>
        <v>0</v>
      </c>
      <c r="H77" s="132">
        <f>ABS('C3'!H77-'C3'!$C77)</f>
        <v>0</v>
      </c>
      <c r="I77" s="132">
        <f>ABS('C3'!I77-'C3'!$C77)</f>
        <v>0</v>
      </c>
      <c r="J77" s="132">
        <f>ABS('C3'!J77-'C3'!$C77)</f>
        <v>0</v>
      </c>
      <c r="K77" s="132">
        <f>ABS('C3'!K77-'C3'!$C77)</f>
        <v>0</v>
      </c>
      <c r="L77" s="132">
        <f>ABS('C3'!L77-'C3'!$C77)</f>
        <v>0</v>
      </c>
      <c r="M77" s="132">
        <f>ABS('C3'!M77-'C3'!$C77)</f>
        <v>0</v>
      </c>
      <c r="N77" s="75"/>
      <c r="O77" s="132"/>
      <c r="P77" s="75"/>
      <c r="Q77" s="132"/>
      <c r="R77" s="132"/>
      <c r="S77" s="132"/>
      <c r="T77" s="132"/>
      <c r="U77" s="132"/>
      <c r="V77" s="132">
        <f t="shared" si="1"/>
        <v>0</v>
      </c>
      <c r="W77" s="132"/>
      <c r="X77" s="132"/>
      <c r="Y77" s="132"/>
      <c r="Z77" s="132"/>
      <c r="AA77" s="132"/>
      <c r="AB77" s="75"/>
      <c r="AC77" s="132"/>
      <c r="AD77" s="75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75"/>
      <c r="AQ77" s="132"/>
      <c r="AR77" s="75"/>
      <c r="AS77" s="132"/>
      <c r="AT77" s="132"/>
      <c r="AU77" s="132"/>
      <c r="AV77" s="132"/>
      <c r="AW77" s="132"/>
      <c r="AX77" s="132"/>
      <c r="AY77" s="132"/>
      <c r="AZ77" s="132"/>
      <c r="BA77" s="132"/>
      <c r="BB77" s="132"/>
      <c r="BC77" s="132"/>
      <c r="BD77" s="75"/>
      <c r="BE77" s="132"/>
      <c r="BF77" s="75"/>
      <c r="BG77" s="132"/>
      <c r="BH77" s="132"/>
      <c r="BI77" s="132"/>
      <c r="BJ77" s="132"/>
      <c r="BK77" s="132"/>
      <c r="BL77" s="132"/>
      <c r="BM77" s="132"/>
      <c r="BN77" s="132"/>
      <c r="BO77" s="132"/>
      <c r="BP77" s="132"/>
      <c r="BQ77" s="132"/>
      <c r="BR77" s="26"/>
      <c r="BS77" s="65"/>
      <c r="BT77" s="26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5"/>
      <c r="CF77" s="26"/>
      <c r="CG77" s="65"/>
      <c r="CH77" s="26"/>
    </row>
    <row r="78" spans="1:86" s="64" customFormat="1" ht="16.2" customHeight="1" x14ac:dyDescent="0.25">
      <c r="A78" s="133" t="s">
        <v>9</v>
      </c>
      <c r="B78" s="34"/>
      <c r="C78" s="132"/>
      <c r="D78" s="132">
        <f>ABS('C3'!D78-'C3'!$C78)</f>
        <v>0</v>
      </c>
      <c r="E78" s="132">
        <f>ABS('C3'!E78-'C3'!$C78)</f>
        <v>0</v>
      </c>
      <c r="F78" s="132">
        <f>ABS('C3'!F78-'C3'!$C78)</f>
        <v>0</v>
      </c>
      <c r="G78" s="132">
        <f>ABS('C3'!G78-'C3'!$C78)</f>
        <v>0</v>
      </c>
      <c r="H78" s="132">
        <f>ABS('C3'!H78-'C3'!$C78)</f>
        <v>0</v>
      </c>
      <c r="I78" s="132">
        <f>ABS('C3'!I78-'C3'!$C78)</f>
        <v>0</v>
      </c>
      <c r="J78" s="132">
        <f>ABS('C3'!J78-'C3'!$C78)</f>
        <v>0</v>
      </c>
      <c r="K78" s="132">
        <f>ABS('C3'!K78-'C3'!$C78)</f>
        <v>0</v>
      </c>
      <c r="L78" s="132">
        <f>ABS('C3'!L78-'C3'!$C78)</f>
        <v>0</v>
      </c>
      <c r="M78" s="132">
        <f>ABS('C3'!M78-'C3'!$C78)</f>
        <v>0</v>
      </c>
      <c r="N78" s="75"/>
      <c r="O78" s="132"/>
      <c r="P78" s="75"/>
      <c r="Q78" s="132"/>
      <c r="R78" s="132"/>
      <c r="S78" s="132"/>
      <c r="T78" s="132"/>
      <c r="U78" s="132"/>
      <c r="V78" s="132">
        <f t="shared" si="1"/>
        <v>0</v>
      </c>
      <c r="W78" s="132"/>
      <c r="X78" s="132"/>
      <c r="Y78" s="132"/>
      <c r="Z78" s="132"/>
      <c r="AA78" s="132"/>
      <c r="AB78" s="75"/>
      <c r="AC78" s="132"/>
      <c r="AD78" s="75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  <c r="AP78" s="75"/>
      <c r="AQ78" s="132"/>
      <c r="AR78" s="75"/>
      <c r="AS78" s="132"/>
      <c r="AT78" s="132"/>
      <c r="AU78" s="132"/>
      <c r="AV78" s="132"/>
      <c r="AW78" s="132"/>
      <c r="AX78" s="132"/>
      <c r="AY78" s="132"/>
      <c r="AZ78" s="132"/>
      <c r="BA78" s="132"/>
      <c r="BB78" s="132"/>
      <c r="BC78" s="132"/>
      <c r="BD78" s="75"/>
      <c r="BE78" s="132"/>
      <c r="BF78" s="75"/>
      <c r="BG78" s="132"/>
      <c r="BH78" s="132"/>
      <c r="BI78" s="132"/>
      <c r="BJ78" s="132"/>
      <c r="BK78" s="132"/>
      <c r="BL78" s="132"/>
      <c r="BM78" s="132"/>
      <c r="BN78" s="132"/>
      <c r="BO78" s="132"/>
      <c r="BP78" s="132"/>
      <c r="BQ78" s="132"/>
      <c r="BR78" s="26"/>
      <c r="BS78" s="65"/>
      <c r="BT78" s="26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5"/>
      <c r="CF78" s="26"/>
      <c r="CG78" s="65"/>
      <c r="CH78" s="26"/>
    </row>
    <row r="79" spans="1:86" s="64" customFormat="1" ht="16.2" customHeight="1" x14ac:dyDescent="0.25">
      <c r="A79" s="133" t="s">
        <v>10</v>
      </c>
      <c r="B79" s="134"/>
      <c r="C79" s="132"/>
      <c r="D79" s="132">
        <f>ABS('C3'!D79-'C3'!$C79)</f>
        <v>0</v>
      </c>
      <c r="E79" s="132">
        <f>ABS('C3'!E79-'C3'!$C79)</f>
        <v>0</v>
      </c>
      <c r="F79" s="132">
        <f>ABS('C3'!F79-'C3'!$C79)</f>
        <v>8.0411714219408292E-2</v>
      </c>
      <c r="G79" s="132">
        <f>ABS('C3'!G79-'C3'!$C79)</f>
        <v>0.13756654484607145</v>
      </c>
      <c r="H79" s="132">
        <f>ABS('C3'!H79-'C3'!$C79)</f>
        <v>0.13756654484607145</v>
      </c>
      <c r="I79" s="132">
        <f>ABS('C3'!I79-'C3'!$C79)</f>
        <v>0.13756654484607145</v>
      </c>
      <c r="J79" s="132">
        <f>ABS('C3'!J79-'C3'!$C79)</f>
        <v>0.13756654484607145</v>
      </c>
      <c r="K79" s="132">
        <f>ABS('C3'!K79-'C3'!$C79)</f>
        <v>0.13756654484607145</v>
      </c>
      <c r="L79" s="132">
        <f>ABS('C3'!L79-'C3'!$C79)</f>
        <v>0.13756654484607145</v>
      </c>
      <c r="M79" s="132">
        <f>ABS('C3'!M79-'C3'!$C79)</f>
        <v>0.13756654484607145</v>
      </c>
      <c r="N79" s="75"/>
      <c r="O79" s="132"/>
      <c r="P79" s="75"/>
      <c r="Q79" s="132"/>
      <c r="R79" s="132"/>
      <c r="S79" s="132"/>
      <c r="T79" s="132"/>
      <c r="U79" s="132"/>
      <c r="V79" s="132">
        <f t="shared" si="1"/>
        <v>1.0433775281419084</v>
      </c>
      <c r="W79" s="132"/>
      <c r="X79" s="132"/>
      <c r="Y79" s="132"/>
      <c r="Z79" s="132"/>
      <c r="AA79" s="132"/>
      <c r="AB79" s="75"/>
      <c r="AC79" s="132"/>
      <c r="AD79" s="75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75"/>
      <c r="AQ79" s="132"/>
      <c r="AR79" s="75"/>
      <c r="AS79" s="132"/>
      <c r="AT79" s="132"/>
      <c r="AU79" s="132"/>
      <c r="AV79" s="132"/>
      <c r="AW79" s="132"/>
      <c r="AX79" s="132"/>
      <c r="AY79" s="132"/>
      <c r="AZ79" s="132"/>
      <c r="BA79" s="132"/>
      <c r="BB79" s="132"/>
      <c r="BC79" s="132"/>
      <c r="BD79" s="75"/>
      <c r="BE79" s="132"/>
      <c r="BF79" s="75"/>
      <c r="BG79" s="132"/>
      <c r="BH79" s="132"/>
      <c r="BI79" s="132"/>
      <c r="BJ79" s="132"/>
      <c r="BK79" s="132"/>
      <c r="BL79" s="132"/>
      <c r="BM79" s="132"/>
      <c r="BN79" s="132"/>
      <c r="BO79" s="132"/>
      <c r="BP79" s="132"/>
      <c r="BQ79" s="132"/>
      <c r="BR79" s="26"/>
      <c r="BS79" s="65"/>
      <c r="BT79" s="26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5"/>
      <c r="CF79" s="26"/>
      <c r="CG79" s="65"/>
      <c r="CH79" s="26"/>
    </row>
    <row r="80" spans="1:86" s="64" customFormat="1" ht="16.2" customHeight="1" x14ac:dyDescent="0.25">
      <c r="A80" s="133" t="s">
        <v>11</v>
      </c>
      <c r="B80" s="34"/>
      <c r="C80" s="132"/>
      <c r="D80" s="132">
        <f>ABS('C3'!D80-'C3'!$C80)</f>
        <v>0</v>
      </c>
      <c r="E80" s="132">
        <f>ABS('C3'!E80-'C3'!$C80)</f>
        <v>0</v>
      </c>
      <c r="F80" s="132">
        <f>ABS('C3'!F80-'C3'!$C80)</f>
        <v>0</v>
      </c>
      <c r="G80" s="132">
        <f>ABS('C3'!G80-'C3'!$C80)</f>
        <v>0</v>
      </c>
      <c r="H80" s="132">
        <f>ABS('C3'!H80-'C3'!$C80)</f>
        <v>0.11764739166655606</v>
      </c>
      <c r="I80" s="132">
        <f>ABS('C3'!I80-'C3'!$C80)</f>
        <v>0.11764739166655606</v>
      </c>
      <c r="J80" s="132">
        <f>ABS('C3'!J80-'C3'!$C80)</f>
        <v>0.11764739166655606</v>
      </c>
      <c r="K80" s="132">
        <f>ABS('C3'!K80-'C3'!$C80)</f>
        <v>0.11764739166655606</v>
      </c>
      <c r="L80" s="132">
        <f>ABS('C3'!L80-'C3'!$C80)</f>
        <v>0.11764739166655606</v>
      </c>
      <c r="M80" s="132">
        <f>ABS('C3'!M80-'C3'!$C80)</f>
        <v>0.11764739166655606</v>
      </c>
      <c r="N80" s="75"/>
      <c r="O80" s="132"/>
      <c r="P80" s="75"/>
      <c r="Q80" s="132"/>
      <c r="R80" s="132"/>
      <c r="S80" s="132"/>
      <c r="T80" s="132"/>
      <c r="U80" s="132"/>
      <c r="V80" s="132">
        <f t="shared" si="1"/>
        <v>0.70588434999933636</v>
      </c>
      <c r="W80" s="132"/>
      <c r="X80" s="132"/>
      <c r="Y80" s="132"/>
      <c r="Z80" s="132"/>
      <c r="AA80" s="132"/>
      <c r="AB80" s="75"/>
      <c r="AC80" s="132"/>
      <c r="AD80" s="75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  <c r="AO80" s="132"/>
      <c r="AP80" s="75"/>
      <c r="AQ80" s="132"/>
      <c r="AR80" s="75"/>
      <c r="AS80" s="132"/>
      <c r="AT80" s="132"/>
      <c r="AU80" s="132"/>
      <c r="AV80" s="132"/>
      <c r="AW80" s="132"/>
      <c r="AX80" s="132"/>
      <c r="AY80" s="132"/>
      <c r="AZ80" s="132"/>
      <c r="BA80" s="132"/>
      <c r="BB80" s="132"/>
      <c r="BC80" s="132"/>
      <c r="BD80" s="75"/>
      <c r="BE80" s="132"/>
      <c r="BF80" s="75"/>
      <c r="BG80" s="132"/>
      <c r="BH80" s="132"/>
      <c r="BI80" s="132"/>
      <c r="BJ80" s="132"/>
      <c r="BK80" s="132"/>
      <c r="BL80" s="132"/>
      <c r="BM80" s="132"/>
      <c r="BN80" s="132"/>
      <c r="BO80" s="132"/>
      <c r="BP80" s="132"/>
      <c r="BQ80" s="132"/>
      <c r="BR80" s="26"/>
      <c r="BS80" s="65"/>
      <c r="BT80" s="26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5"/>
      <c r="CF80" s="26"/>
      <c r="CG80" s="65"/>
      <c r="CH80" s="26"/>
    </row>
    <row r="81" spans="1:86" s="64" customFormat="1" ht="16.2" customHeight="1" x14ac:dyDescent="0.25">
      <c r="A81" s="133" t="s">
        <v>12</v>
      </c>
      <c r="B81" s="134"/>
      <c r="C81" s="132"/>
      <c r="D81" s="132">
        <f>ABS('C3'!D81-'C3'!$C81)</f>
        <v>0</v>
      </c>
      <c r="E81" s="132">
        <f>ABS('C3'!E81-'C3'!$C81)</f>
        <v>0</v>
      </c>
      <c r="F81" s="132">
        <f>ABS('C3'!F81-'C3'!$C81)</f>
        <v>0</v>
      </c>
      <c r="G81" s="132">
        <f>ABS('C3'!G81-'C3'!$C81)</f>
        <v>0</v>
      </c>
      <c r="H81" s="132">
        <f>ABS('C3'!H81-'C3'!$C81)</f>
        <v>0</v>
      </c>
      <c r="I81" s="132">
        <f>ABS('C3'!I81-'C3'!$C81)</f>
        <v>0</v>
      </c>
      <c r="J81" s="132">
        <f>ABS('C3'!J81-'C3'!$C81)</f>
        <v>0</v>
      </c>
      <c r="K81" s="132">
        <f>ABS('C3'!K81-'C3'!$C81)</f>
        <v>0</v>
      </c>
      <c r="L81" s="132">
        <f>ABS('C3'!L81-'C3'!$C81)</f>
        <v>0</v>
      </c>
      <c r="M81" s="132">
        <f>ABS('C3'!M81-'C3'!$C81)</f>
        <v>0</v>
      </c>
      <c r="N81" s="75"/>
      <c r="O81" s="132"/>
      <c r="P81" s="75"/>
      <c r="Q81" s="132"/>
      <c r="R81" s="132"/>
      <c r="S81" s="132"/>
      <c r="T81" s="132"/>
      <c r="U81" s="132"/>
      <c r="V81" s="132">
        <f t="shared" si="1"/>
        <v>0</v>
      </c>
      <c r="W81" s="132"/>
      <c r="X81" s="132"/>
      <c r="Y81" s="132"/>
      <c r="Z81" s="132"/>
      <c r="AA81" s="132"/>
      <c r="AB81" s="75"/>
      <c r="AC81" s="132"/>
      <c r="AD81" s="75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75"/>
      <c r="AQ81" s="132"/>
      <c r="AR81" s="75"/>
      <c r="AS81" s="132"/>
      <c r="AT81" s="132"/>
      <c r="AU81" s="132"/>
      <c r="AV81" s="132"/>
      <c r="AW81" s="132"/>
      <c r="AX81" s="132"/>
      <c r="AY81" s="132"/>
      <c r="AZ81" s="132"/>
      <c r="BA81" s="132"/>
      <c r="BB81" s="132"/>
      <c r="BC81" s="132"/>
      <c r="BD81" s="75"/>
      <c r="BE81" s="132"/>
      <c r="BF81" s="75"/>
      <c r="BG81" s="132"/>
      <c r="BH81" s="132"/>
      <c r="BI81" s="132"/>
      <c r="BJ81" s="132"/>
      <c r="BK81" s="132"/>
      <c r="BL81" s="132"/>
      <c r="BM81" s="132"/>
      <c r="BN81" s="132"/>
      <c r="BO81" s="132"/>
      <c r="BP81" s="132"/>
      <c r="BQ81" s="132"/>
      <c r="BR81" s="26"/>
      <c r="BS81" s="65"/>
      <c r="BT81" s="26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5"/>
      <c r="CF81" s="26"/>
      <c r="CG81" s="65"/>
      <c r="CH81" s="26"/>
    </row>
    <row r="82" spans="1:86" s="64" customFormat="1" ht="16.2" customHeight="1" x14ac:dyDescent="0.25">
      <c r="A82" s="133" t="s">
        <v>13</v>
      </c>
      <c r="B82" s="34"/>
      <c r="C82" s="132"/>
      <c r="D82" s="132">
        <f>ABS('C3'!D82-'C3'!$C82)</f>
        <v>0</v>
      </c>
      <c r="E82" s="132">
        <f>ABS('C3'!E82-'C3'!$C82)</f>
        <v>0</v>
      </c>
      <c r="F82" s="132">
        <f>ABS('C3'!F82-'C3'!$C82)</f>
        <v>0</v>
      </c>
      <c r="G82" s="132">
        <f>ABS('C3'!G82-'C3'!$C82)</f>
        <v>0</v>
      </c>
      <c r="H82" s="132">
        <f>ABS('C3'!H82-'C3'!$C82)</f>
        <v>0</v>
      </c>
      <c r="I82" s="132">
        <f>ABS('C3'!I82-'C3'!$C82)</f>
        <v>0</v>
      </c>
      <c r="J82" s="132">
        <f>ABS('C3'!J82-'C3'!$C82)</f>
        <v>0</v>
      </c>
      <c r="K82" s="132">
        <f>ABS('C3'!K82-'C3'!$C82)</f>
        <v>0</v>
      </c>
      <c r="L82" s="132">
        <f>ABS('C3'!L82-'C3'!$C82)</f>
        <v>0</v>
      </c>
      <c r="M82" s="132">
        <f>ABS('C3'!M82-'C3'!$C82)</f>
        <v>0</v>
      </c>
      <c r="N82" s="75"/>
      <c r="O82" s="132"/>
      <c r="P82" s="75"/>
      <c r="Q82" s="132"/>
      <c r="R82" s="132"/>
      <c r="S82" s="132"/>
      <c r="T82" s="132"/>
      <c r="U82" s="132"/>
      <c r="V82" s="132">
        <f t="shared" si="1"/>
        <v>0</v>
      </c>
      <c r="W82" s="132"/>
      <c r="X82" s="132"/>
      <c r="Y82" s="132"/>
      <c r="Z82" s="132"/>
      <c r="AA82" s="132"/>
      <c r="AB82" s="75"/>
      <c r="AC82" s="132"/>
      <c r="AD82" s="75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2"/>
      <c r="AP82" s="75"/>
      <c r="AQ82" s="132"/>
      <c r="AR82" s="75"/>
      <c r="AS82" s="132"/>
      <c r="AT82" s="132"/>
      <c r="AU82" s="132"/>
      <c r="AV82" s="132"/>
      <c r="AW82" s="132"/>
      <c r="AX82" s="132"/>
      <c r="AY82" s="132"/>
      <c r="AZ82" s="132"/>
      <c r="BA82" s="132"/>
      <c r="BB82" s="132"/>
      <c r="BC82" s="132"/>
      <c r="BD82" s="75"/>
      <c r="BE82" s="132"/>
      <c r="BF82" s="75"/>
      <c r="BG82" s="132"/>
      <c r="BH82" s="132"/>
      <c r="BI82" s="132"/>
      <c r="BJ82" s="132"/>
      <c r="BK82" s="132"/>
      <c r="BL82" s="132"/>
      <c r="BM82" s="132"/>
      <c r="BN82" s="132"/>
      <c r="BO82" s="132"/>
      <c r="BP82" s="132"/>
      <c r="BQ82" s="132"/>
      <c r="BR82" s="26"/>
      <c r="BS82" s="65"/>
      <c r="BT82" s="26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5"/>
      <c r="CF82" s="26"/>
      <c r="CG82" s="65"/>
      <c r="CH82" s="26"/>
    </row>
    <row r="83" spans="1:86" s="64" customFormat="1" ht="16.2" customHeight="1" x14ac:dyDescent="0.25">
      <c r="A83" s="133" t="s">
        <v>14</v>
      </c>
      <c r="B83" s="34"/>
      <c r="C83" s="132"/>
      <c r="D83" s="132">
        <f>ABS('C3'!D83-'C3'!$C83)</f>
        <v>0</v>
      </c>
      <c r="E83" s="132">
        <f>ABS('C3'!E83-'C3'!$C83)</f>
        <v>0</v>
      </c>
      <c r="F83" s="132">
        <f>ABS('C3'!F83-'C3'!$C83)</f>
        <v>0</v>
      </c>
      <c r="G83" s="132">
        <f>ABS('C3'!G83-'C3'!$C83)</f>
        <v>0</v>
      </c>
      <c r="H83" s="132">
        <f>ABS('C3'!H83-'C3'!$C83)</f>
        <v>0</v>
      </c>
      <c r="I83" s="132">
        <f>ABS('C3'!I83-'C3'!$C83)</f>
        <v>0</v>
      </c>
      <c r="J83" s="132">
        <f>ABS('C3'!J83-'C3'!$C83)</f>
        <v>0</v>
      </c>
      <c r="K83" s="132">
        <f>ABS('C3'!K83-'C3'!$C83)</f>
        <v>0</v>
      </c>
      <c r="L83" s="132">
        <f>ABS('C3'!L83-'C3'!$C83)</f>
        <v>0</v>
      </c>
      <c r="M83" s="132">
        <f>ABS('C3'!M83-'C3'!$C83)</f>
        <v>0</v>
      </c>
      <c r="N83" s="75"/>
      <c r="O83" s="132"/>
      <c r="P83" s="75"/>
      <c r="Q83" s="132"/>
      <c r="R83" s="132"/>
      <c r="S83" s="132"/>
      <c r="T83" s="132"/>
      <c r="U83" s="132"/>
      <c r="V83" s="132">
        <f t="shared" si="1"/>
        <v>0</v>
      </c>
      <c r="W83" s="132"/>
      <c r="X83" s="132"/>
      <c r="Y83" s="132"/>
      <c r="Z83" s="132"/>
      <c r="AA83" s="132"/>
      <c r="AB83" s="75"/>
      <c r="AC83" s="132"/>
      <c r="AD83" s="75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  <c r="AO83" s="132"/>
      <c r="AP83" s="75"/>
      <c r="AQ83" s="132"/>
      <c r="AR83" s="75"/>
      <c r="AS83" s="132"/>
      <c r="AT83" s="132"/>
      <c r="AU83" s="132"/>
      <c r="AV83" s="132"/>
      <c r="AW83" s="132"/>
      <c r="AX83" s="132"/>
      <c r="AY83" s="132"/>
      <c r="AZ83" s="132"/>
      <c r="BA83" s="132"/>
      <c r="BB83" s="132"/>
      <c r="BC83" s="132"/>
      <c r="BD83" s="75"/>
      <c r="BE83" s="132"/>
      <c r="BF83" s="75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26"/>
      <c r="BS83" s="65"/>
      <c r="BT83" s="26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5"/>
      <c r="CF83" s="26"/>
      <c r="CG83" s="65"/>
      <c r="CH83" s="26"/>
    </row>
    <row r="84" spans="1:86" s="64" customFormat="1" ht="16.2" customHeight="1" x14ac:dyDescent="0.25">
      <c r="A84" s="133" t="s">
        <v>15</v>
      </c>
      <c r="B84" s="34"/>
      <c r="C84" s="132"/>
      <c r="D84" s="132">
        <f>ABS('C3'!D84-'C3'!$C84)</f>
        <v>0</v>
      </c>
      <c r="E84" s="132">
        <f>ABS('C3'!E84-'C3'!$C84)</f>
        <v>0</v>
      </c>
      <c r="F84" s="132">
        <f>ABS('C3'!F84-'C3'!$C84)</f>
        <v>0</v>
      </c>
      <c r="G84" s="132">
        <f>ABS('C3'!G84-'C3'!$C84)</f>
        <v>0</v>
      </c>
      <c r="H84" s="132">
        <f>ABS('C3'!H84-'C3'!$C84)</f>
        <v>0.21873878394413049</v>
      </c>
      <c r="I84" s="132">
        <f>ABS('C3'!I84-'C3'!$C84)</f>
        <v>0.21873878394413049</v>
      </c>
      <c r="J84" s="132">
        <f>ABS('C3'!J84-'C3'!$C84)</f>
        <v>0.21873878394413049</v>
      </c>
      <c r="K84" s="132">
        <f>ABS('C3'!K84-'C3'!$C84)</f>
        <v>0.21873878394413049</v>
      </c>
      <c r="L84" s="132">
        <f>ABS('C3'!L84-'C3'!$C84)</f>
        <v>0.21873878394413049</v>
      </c>
      <c r="M84" s="132">
        <f>ABS('C3'!M84-'C3'!$C84)</f>
        <v>0.21873878394413049</v>
      </c>
      <c r="N84" s="75"/>
      <c r="O84" s="132"/>
      <c r="P84" s="75"/>
      <c r="Q84" s="132"/>
      <c r="R84" s="132"/>
      <c r="S84" s="132"/>
      <c r="T84" s="132"/>
      <c r="U84" s="132"/>
      <c r="V84" s="132">
        <f t="shared" si="1"/>
        <v>1.3124327036647832</v>
      </c>
      <c r="W84" s="132"/>
      <c r="X84" s="132"/>
      <c r="Y84" s="132"/>
      <c r="Z84" s="132"/>
      <c r="AA84" s="132"/>
      <c r="AB84" s="75"/>
      <c r="AC84" s="132"/>
      <c r="AD84" s="75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75"/>
      <c r="AQ84" s="132"/>
      <c r="AR84" s="75"/>
      <c r="AS84" s="132"/>
      <c r="AT84" s="132"/>
      <c r="AU84" s="132"/>
      <c r="AV84" s="132"/>
      <c r="AW84" s="132"/>
      <c r="AX84" s="132"/>
      <c r="AY84" s="132"/>
      <c r="AZ84" s="132"/>
      <c r="BA84" s="132"/>
      <c r="BB84" s="132"/>
      <c r="BC84" s="132"/>
      <c r="BD84" s="75"/>
      <c r="BE84" s="132"/>
      <c r="BF84" s="75"/>
      <c r="BG84" s="132"/>
      <c r="BH84" s="132"/>
      <c r="BI84" s="132"/>
      <c r="BJ84" s="132"/>
      <c r="BK84" s="132"/>
      <c r="BL84" s="132"/>
      <c r="BM84" s="132"/>
      <c r="BN84" s="132"/>
      <c r="BO84" s="132"/>
      <c r="BP84" s="132"/>
      <c r="BQ84" s="132"/>
      <c r="BR84" s="26"/>
      <c r="BS84" s="65"/>
      <c r="BT84" s="26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5"/>
      <c r="CF84" s="26"/>
      <c r="CG84" s="65"/>
      <c r="CH84" s="26"/>
    </row>
    <row r="85" spans="1:86" s="64" customFormat="1" ht="16.2" customHeight="1" x14ac:dyDescent="0.25">
      <c r="A85" s="133" t="s">
        <v>16</v>
      </c>
      <c r="B85" s="34"/>
      <c r="C85" s="132"/>
      <c r="D85" s="132">
        <f>ABS('C3'!D85-'C3'!$C85)</f>
        <v>0</v>
      </c>
      <c r="E85" s="132">
        <f>ABS('C3'!E85-'C3'!$C85)</f>
        <v>0</v>
      </c>
      <c r="F85" s="132">
        <f>ABS('C3'!F85-'C3'!$C85)</f>
        <v>0</v>
      </c>
      <c r="G85" s="132">
        <f>ABS('C3'!G85-'C3'!$C85)</f>
        <v>0</v>
      </c>
      <c r="H85" s="132">
        <f>ABS('C3'!H85-'C3'!$C85)</f>
        <v>0</v>
      </c>
      <c r="I85" s="132">
        <f>ABS('C3'!I85-'C3'!$C85)</f>
        <v>0</v>
      </c>
      <c r="J85" s="132">
        <f>ABS('C3'!J85-'C3'!$C85)</f>
        <v>0</v>
      </c>
      <c r="K85" s="132">
        <f>ABS('C3'!K85-'C3'!$C85)</f>
        <v>0</v>
      </c>
      <c r="L85" s="132">
        <f>ABS('C3'!L85-'C3'!$C85)</f>
        <v>0</v>
      </c>
      <c r="M85" s="132">
        <f>ABS('C3'!M85-'C3'!$C85)</f>
        <v>0</v>
      </c>
      <c r="N85" s="75"/>
      <c r="O85" s="132"/>
      <c r="P85" s="75"/>
      <c r="Q85" s="132"/>
      <c r="R85" s="132"/>
      <c r="S85" s="132"/>
      <c r="T85" s="132"/>
      <c r="U85" s="132"/>
      <c r="V85" s="132">
        <f t="shared" si="1"/>
        <v>0</v>
      </c>
      <c r="W85" s="132"/>
      <c r="X85" s="132"/>
      <c r="Y85" s="132"/>
      <c r="Z85" s="132"/>
      <c r="AA85" s="132"/>
      <c r="AB85" s="75"/>
      <c r="AC85" s="132"/>
      <c r="AD85" s="75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  <c r="AO85" s="132"/>
      <c r="AP85" s="75"/>
      <c r="AQ85" s="132"/>
      <c r="AR85" s="75"/>
      <c r="AS85" s="132"/>
      <c r="AT85" s="132"/>
      <c r="AU85" s="132"/>
      <c r="AV85" s="132"/>
      <c r="AW85" s="132"/>
      <c r="AX85" s="132"/>
      <c r="AY85" s="132"/>
      <c r="AZ85" s="132"/>
      <c r="BA85" s="132"/>
      <c r="BB85" s="132"/>
      <c r="BC85" s="132"/>
      <c r="BD85" s="75"/>
      <c r="BE85" s="132"/>
      <c r="BF85" s="75"/>
      <c r="BG85" s="132"/>
      <c r="BH85" s="132"/>
      <c r="BI85" s="132"/>
      <c r="BJ85" s="132"/>
      <c r="BK85" s="132"/>
      <c r="BL85" s="132"/>
      <c r="BM85" s="132"/>
      <c r="BN85" s="132"/>
      <c r="BO85" s="132"/>
      <c r="BP85" s="132"/>
      <c r="BQ85" s="132"/>
      <c r="BR85" s="26"/>
      <c r="BS85" s="65"/>
      <c r="BT85" s="26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5"/>
      <c r="CF85" s="26"/>
      <c r="CG85" s="65"/>
      <c r="CH85" s="26"/>
    </row>
    <row r="86" spans="1:86" s="64" customFormat="1" ht="16.2" customHeight="1" x14ac:dyDescent="0.25">
      <c r="A86" s="133" t="s">
        <v>17</v>
      </c>
      <c r="B86" s="34"/>
      <c r="C86" s="132"/>
      <c r="D86" s="132">
        <f>ABS('C3'!D86-'C3'!$C86)</f>
        <v>0</v>
      </c>
      <c r="E86" s="132">
        <f>ABS('C3'!E86-'C3'!$C86)</f>
        <v>0</v>
      </c>
      <c r="F86" s="132">
        <f>ABS('C3'!F86-'C3'!$C86)</f>
        <v>0</v>
      </c>
      <c r="G86" s="132">
        <f>ABS('C3'!G86-'C3'!$C86)</f>
        <v>0</v>
      </c>
      <c r="H86" s="132">
        <f>ABS('C3'!H86-'C3'!$C86)</f>
        <v>0</v>
      </c>
      <c r="I86" s="132">
        <f>ABS('C3'!I86-'C3'!$C86)</f>
        <v>0</v>
      </c>
      <c r="J86" s="132">
        <f>ABS('C3'!J86-'C3'!$C86)</f>
        <v>0</v>
      </c>
      <c r="K86" s="132">
        <f>ABS('C3'!K86-'C3'!$C86)</f>
        <v>0</v>
      </c>
      <c r="L86" s="132">
        <f>ABS('C3'!L86-'C3'!$C86)</f>
        <v>0</v>
      </c>
      <c r="M86" s="132">
        <f>ABS('C3'!M86-'C3'!$C86)</f>
        <v>0</v>
      </c>
      <c r="N86" s="75"/>
      <c r="O86" s="132"/>
      <c r="P86" s="75"/>
      <c r="Q86" s="132"/>
      <c r="R86" s="132"/>
      <c r="S86" s="132"/>
      <c r="T86" s="132"/>
      <c r="U86" s="132"/>
      <c r="V86" s="132">
        <f t="shared" si="1"/>
        <v>0</v>
      </c>
      <c r="W86" s="132"/>
      <c r="X86" s="132"/>
      <c r="Y86" s="132"/>
      <c r="Z86" s="132"/>
      <c r="AA86" s="132"/>
      <c r="AB86" s="75"/>
      <c r="AC86" s="132"/>
      <c r="AD86" s="75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  <c r="AO86" s="132"/>
      <c r="AP86" s="75"/>
      <c r="AQ86" s="132"/>
      <c r="AR86" s="75"/>
      <c r="AS86" s="132"/>
      <c r="AT86" s="132"/>
      <c r="AU86" s="132"/>
      <c r="AV86" s="132"/>
      <c r="AW86" s="132"/>
      <c r="AX86" s="132"/>
      <c r="AY86" s="132"/>
      <c r="AZ86" s="132"/>
      <c r="BA86" s="132"/>
      <c r="BB86" s="132"/>
      <c r="BC86" s="132"/>
      <c r="BD86" s="75"/>
      <c r="BE86" s="132"/>
      <c r="BF86" s="75"/>
      <c r="BG86" s="132"/>
      <c r="BH86" s="132"/>
      <c r="BI86" s="132"/>
      <c r="BJ86" s="132"/>
      <c r="BK86" s="132"/>
      <c r="BL86" s="132"/>
      <c r="BM86" s="132"/>
      <c r="BN86" s="132"/>
      <c r="BO86" s="132"/>
      <c r="BP86" s="132"/>
      <c r="BQ86" s="132"/>
      <c r="BR86" s="26"/>
      <c r="BS86" s="65"/>
      <c r="BT86" s="26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5"/>
      <c r="CF86" s="26"/>
      <c r="CG86" s="65"/>
      <c r="CH86" s="26"/>
    </row>
    <row r="87" spans="1:86" s="64" customFormat="1" ht="16.2" customHeight="1" x14ac:dyDescent="0.25">
      <c r="A87" s="133" t="s">
        <v>18</v>
      </c>
      <c r="B87" s="34"/>
      <c r="C87" s="132"/>
      <c r="D87" s="132">
        <f>ABS('C3'!D87-'C3'!$C87)</f>
        <v>0</v>
      </c>
      <c r="E87" s="132">
        <f>ABS('C3'!E87-'C3'!$C87)</f>
        <v>0</v>
      </c>
      <c r="F87" s="132">
        <f>ABS('C3'!F87-'C3'!$C87)</f>
        <v>0</v>
      </c>
      <c r="G87" s="132">
        <f>ABS('C3'!G87-'C3'!$C87)</f>
        <v>0.15825277375506486</v>
      </c>
      <c r="H87" s="132">
        <f>ABS('C3'!H87-'C3'!$C87)</f>
        <v>0.15825277375506486</v>
      </c>
      <c r="I87" s="132">
        <f>ABS('C3'!I87-'C3'!$C87)</f>
        <v>0.15825277375506486</v>
      </c>
      <c r="J87" s="132">
        <f>ABS('C3'!J87-'C3'!$C87)</f>
        <v>0.15825277375506486</v>
      </c>
      <c r="K87" s="132">
        <f>ABS('C3'!K87-'C3'!$C87)</f>
        <v>0.15825277375506486</v>
      </c>
      <c r="L87" s="132">
        <f>ABS('C3'!L87-'C3'!$C87)</f>
        <v>0.15825277375506486</v>
      </c>
      <c r="M87" s="132">
        <f>ABS('C3'!M87-'C3'!$C87)</f>
        <v>0.15825277375506486</v>
      </c>
      <c r="N87" s="75"/>
      <c r="O87" s="132"/>
      <c r="P87" s="75"/>
      <c r="Q87" s="132"/>
      <c r="R87" s="132"/>
      <c r="S87" s="132"/>
      <c r="T87" s="132"/>
      <c r="U87" s="132"/>
      <c r="V87" s="132">
        <f t="shared" si="1"/>
        <v>1.1077694162854539</v>
      </c>
      <c r="W87" s="132"/>
      <c r="X87" s="132"/>
      <c r="Y87" s="132"/>
      <c r="Z87" s="132"/>
      <c r="AA87" s="132"/>
      <c r="AB87" s="75"/>
      <c r="AC87" s="132"/>
      <c r="AD87" s="75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75"/>
      <c r="AQ87" s="132"/>
      <c r="AR87" s="75"/>
      <c r="AS87" s="132"/>
      <c r="AT87" s="132"/>
      <c r="AU87" s="132"/>
      <c r="AV87" s="132"/>
      <c r="AW87" s="132"/>
      <c r="AX87" s="132"/>
      <c r="AY87" s="132"/>
      <c r="AZ87" s="132"/>
      <c r="BA87" s="132"/>
      <c r="BB87" s="132"/>
      <c r="BC87" s="132"/>
      <c r="BD87" s="75"/>
      <c r="BE87" s="132"/>
      <c r="BF87" s="75"/>
      <c r="BG87" s="132"/>
      <c r="BH87" s="132"/>
      <c r="BI87" s="132"/>
      <c r="BJ87" s="132"/>
      <c r="BK87" s="132"/>
      <c r="BL87" s="132"/>
      <c r="BM87" s="132"/>
      <c r="BN87" s="132"/>
      <c r="BO87" s="132"/>
      <c r="BP87" s="132"/>
      <c r="BQ87" s="132"/>
      <c r="BR87" s="26"/>
      <c r="BS87" s="65"/>
      <c r="BT87" s="26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5"/>
      <c r="CF87" s="26"/>
      <c r="CG87" s="65"/>
      <c r="CH87" s="26"/>
    </row>
    <row r="88" spans="1:86" s="64" customFormat="1" ht="16.2" customHeight="1" x14ac:dyDescent="0.25">
      <c r="A88" s="133" t="s">
        <v>19</v>
      </c>
      <c r="B88" s="34"/>
      <c r="C88" s="132"/>
      <c r="D88" s="132">
        <f>ABS('C3'!D88-'C3'!$C88)</f>
        <v>0</v>
      </c>
      <c r="E88" s="132">
        <f>ABS('C3'!E88-'C3'!$C88)</f>
        <v>0.25512511547032823</v>
      </c>
      <c r="F88" s="132">
        <f>ABS('C3'!F88-'C3'!$C88)</f>
        <v>0.25512511547032823</v>
      </c>
      <c r="G88" s="132">
        <f>ABS('C3'!G88-'C3'!$C88)</f>
        <v>0.25512511547032823</v>
      </c>
      <c r="H88" s="132">
        <f>ABS('C3'!H88-'C3'!$C88)</f>
        <v>0.25512511547032823</v>
      </c>
      <c r="I88" s="132">
        <f>ABS('C3'!I88-'C3'!$C88)</f>
        <v>0.40363166262670924</v>
      </c>
      <c r="J88" s="132">
        <f>ABS('C3'!J88-'C3'!$C88)</f>
        <v>0.40363166262670924</v>
      </c>
      <c r="K88" s="132">
        <f>ABS('C3'!K88-'C3'!$C88)</f>
        <v>0.40363166262670924</v>
      </c>
      <c r="L88" s="132">
        <f>ABS('C3'!L88-'C3'!$C88)</f>
        <v>0.40363166262670924</v>
      </c>
      <c r="M88" s="132">
        <f>ABS('C3'!M88-'C3'!$C88)</f>
        <v>0.40363166262670924</v>
      </c>
      <c r="N88" s="75"/>
      <c r="O88" s="132"/>
      <c r="P88" s="75"/>
      <c r="Q88" s="132"/>
      <c r="R88" s="132"/>
      <c r="S88" s="132"/>
      <c r="T88" s="132"/>
      <c r="U88" s="132"/>
      <c r="V88" s="132">
        <f t="shared" si="1"/>
        <v>3.0386587750148597</v>
      </c>
      <c r="W88" s="132"/>
      <c r="X88" s="132"/>
      <c r="Y88" s="132"/>
      <c r="Z88" s="132"/>
      <c r="AA88" s="132"/>
      <c r="AB88" s="75"/>
      <c r="AC88" s="132"/>
      <c r="AD88" s="75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75"/>
      <c r="AQ88" s="132"/>
      <c r="AR88" s="75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75"/>
      <c r="BE88" s="132"/>
      <c r="BF88" s="75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26"/>
      <c r="BS88" s="65"/>
      <c r="BT88" s="26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5"/>
      <c r="CF88" s="26"/>
      <c r="CG88" s="65"/>
      <c r="CH88" s="26"/>
    </row>
    <row r="89" spans="1:86" s="64" customFormat="1" ht="16.2" customHeight="1" x14ac:dyDescent="0.25">
      <c r="A89" s="133" t="s">
        <v>20</v>
      </c>
      <c r="B89" s="34"/>
      <c r="C89" s="132"/>
      <c r="D89" s="132">
        <f>ABS('C3'!D89-'C3'!$C89)</f>
        <v>0</v>
      </c>
      <c r="E89" s="132">
        <f>ABS('C3'!E89-'C3'!$C89)</f>
        <v>0</v>
      </c>
      <c r="F89" s="132">
        <f>ABS('C3'!F89-'C3'!$C89)</f>
        <v>0</v>
      </c>
      <c r="G89" s="132">
        <f>ABS('C3'!G89-'C3'!$C89)</f>
        <v>0</v>
      </c>
      <c r="H89" s="132">
        <f>ABS('C3'!H89-'C3'!$C89)</f>
        <v>0</v>
      </c>
      <c r="I89" s="132">
        <f>ABS('C3'!I89-'C3'!$C89)</f>
        <v>0</v>
      </c>
      <c r="J89" s="132">
        <f>ABS('C3'!J89-'C3'!$C89)</f>
        <v>0</v>
      </c>
      <c r="K89" s="132">
        <f>ABS('C3'!K89-'C3'!$C89)</f>
        <v>0</v>
      </c>
      <c r="L89" s="132">
        <f>ABS('C3'!L89-'C3'!$C89)</f>
        <v>0</v>
      </c>
      <c r="M89" s="132">
        <f>ABS('C3'!M89-'C3'!$C89)</f>
        <v>0</v>
      </c>
      <c r="N89" s="75"/>
      <c r="O89" s="132"/>
      <c r="P89" s="75"/>
      <c r="Q89" s="132"/>
      <c r="R89" s="132"/>
      <c r="S89" s="132"/>
      <c r="T89" s="132"/>
      <c r="U89" s="132"/>
      <c r="V89" s="132">
        <f t="shared" si="1"/>
        <v>0</v>
      </c>
      <c r="W89" s="132"/>
      <c r="X89" s="132"/>
      <c r="Y89" s="132"/>
      <c r="Z89" s="132"/>
      <c r="AA89" s="132"/>
      <c r="AB89" s="75"/>
      <c r="AC89" s="132"/>
      <c r="AD89" s="75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75"/>
      <c r="AQ89" s="132"/>
      <c r="AR89" s="75"/>
      <c r="AS89" s="132"/>
      <c r="AT89" s="132"/>
      <c r="AU89" s="132"/>
      <c r="AV89" s="132"/>
      <c r="AW89" s="132"/>
      <c r="AX89" s="132"/>
      <c r="AY89" s="132"/>
      <c r="AZ89" s="132"/>
      <c r="BA89" s="132"/>
      <c r="BB89" s="132"/>
      <c r="BC89" s="132"/>
      <c r="BD89" s="75"/>
      <c r="BE89" s="132"/>
      <c r="BF89" s="75"/>
      <c r="BG89" s="132"/>
      <c r="BH89" s="132"/>
      <c r="BI89" s="132"/>
      <c r="BJ89" s="132"/>
      <c r="BK89" s="132"/>
      <c r="BL89" s="132"/>
      <c r="BM89" s="132"/>
      <c r="BN89" s="132"/>
      <c r="BO89" s="132"/>
      <c r="BP89" s="132"/>
      <c r="BQ89" s="132"/>
      <c r="BR89" s="26"/>
      <c r="BS89" s="65"/>
      <c r="BT89" s="26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5"/>
      <c r="CF89" s="26"/>
      <c r="CG89" s="65"/>
      <c r="CH89" s="26"/>
    </row>
    <row r="90" spans="1:86" s="64" customFormat="1" ht="16.2" customHeight="1" x14ac:dyDescent="0.25">
      <c r="A90" s="133" t="s">
        <v>21</v>
      </c>
      <c r="B90" s="34"/>
      <c r="C90" s="132"/>
      <c r="D90" s="132">
        <f>ABS('C3'!D90-'C3'!$C90)</f>
        <v>0</v>
      </c>
      <c r="E90" s="132">
        <f>ABS('C3'!E90-'C3'!$C90)</f>
        <v>0</v>
      </c>
      <c r="F90" s="132">
        <f>ABS('C3'!F90-'C3'!$C90)</f>
        <v>0</v>
      </c>
      <c r="G90" s="132">
        <f>ABS('C3'!G90-'C3'!$C90)</f>
        <v>0</v>
      </c>
      <c r="H90" s="132">
        <f>ABS('C3'!H90-'C3'!$C90)</f>
        <v>0</v>
      </c>
      <c r="I90" s="132">
        <f>ABS('C3'!I90-'C3'!$C90)</f>
        <v>0</v>
      </c>
      <c r="J90" s="132">
        <f>ABS('C3'!J90-'C3'!$C90)</f>
        <v>0</v>
      </c>
      <c r="K90" s="132">
        <f>ABS('C3'!K90-'C3'!$C90)</f>
        <v>0.16603098675484862</v>
      </c>
      <c r="L90" s="132">
        <f>ABS('C3'!L90-'C3'!$C90)</f>
        <v>0.16603098675484862</v>
      </c>
      <c r="M90" s="132">
        <f>ABS('C3'!M90-'C3'!$C90)</f>
        <v>0.16603098675484862</v>
      </c>
      <c r="N90" s="75"/>
      <c r="O90" s="132"/>
      <c r="P90" s="75"/>
      <c r="Q90" s="132"/>
      <c r="R90" s="132"/>
      <c r="S90" s="132"/>
      <c r="T90" s="132"/>
      <c r="U90" s="132"/>
      <c r="V90" s="132">
        <f t="shared" si="1"/>
        <v>0.49809296026454586</v>
      </c>
      <c r="W90" s="132"/>
      <c r="X90" s="132"/>
      <c r="Y90" s="132"/>
      <c r="Z90" s="132"/>
      <c r="AA90" s="132"/>
      <c r="AB90" s="75"/>
      <c r="AC90" s="132"/>
      <c r="AD90" s="75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75"/>
      <c r="AQ90" s="132"/>
      <c r="AR90" s="75"/>
      <c r="AS90" s="132"/>
      <c r="AT90" s="132"/>
      <c r="AU90" s="132"/>
      <c r="AV90" s="132"/>
      <c r="AW90" s="132"/>
      <c r="AX90" s="132"/>
      <c r="AY90" s="132"/>
      <c r="AZ90" s="132"/>
      <c r="BA90" s="132"/>
      <c r="BB90" s="132"/>
      <c r="BC90" s="132"/>
      <c r="BD90" s="75"/>
      <c r="BE90" s="132"/>
      <c r="BF90" s="75"/>
      <c r="BG90" s="132"/>
      <c r="BH90" s="132"/>
      <c r="BI90" s="132"/>
      <c r="BJ90" s="132"/>
      <c r="BK90" s="132"/>
      <c r="BL90" s="132"/>
      <c r="BM90" s="132"/>
      <c r="BN90" s="132"/>
      <c r="BO90" s="132"/>
      <c r="BP90" s="132"/>
      <c r="BQ90" s="132"/>
      <c r="BR90" s="26"/>
      <c r="BS90" s="65"/>
      <c r="BT90" s="26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5"/>
      <c r="CF90" s="26"/>
      <c r="CG90" s="65"/>
      <c r="CH90" s="26"/>
    </row>
    <row r="91" spans="1:86" s="64" customFormat="1" ht="16.2" customHeight="1" x14ac:dyDescent="0.25">
      <c r="A91" s="133" t="s">
        <v>22</v>
      </c>
      <c r="B91" s="34"/>
      <c r="C91" s="132"/>
      <c r="D91" s="132">
        <f>ABS('C3'!D91-'C3'!$C91)</f>
        <v>0</v>
      </c>
      <c r="E91" s="132">
        <f>ABS('C3'!E91-'C3'!$C91)</f>
        <v>0</v>
      </c>
      <c r="F91" s="132">
        <f>ABS('C3'!F91-'C3'!$C91)</f>
        <v>0</v>
      </c>
      <c r="G91" s="132">
        <f>ABS('C3'!G91-'C3'!$C91)</f>
        <v>0.27924722624493514</v>
      </c>
      <c r="H91" s="132">
        <f>ABS('C3'!H91-'C3'!$C91)</f>
        <v>0.27924722624493514</v>
      </c>
      <c r="I91" s="132">
        <f>ABS('C3'!I91-'C3'!$C91)</f>
        <v>0.27924722624493514</v>
      </c>
      <c r="J91" s="132">
        <f>ABS('C3'!J91-'C3'!$C91)</f>
        <v>0.27924722624493514</v>
      </c>
      <c r="K91" s="132">
        <f>ABS('C3'!K91-'C3'!$C91)</f>
        <v>0.27924722624493514</v>
      </c>
      <c r="L91" s="132">
        <f>ABS('C3'!L91-'C3'!$C91)</f>
        <v>0.27924722624493514</v>
      </c>
      <c r="M91" s="132">
        <f>ABS('C3'!M91-'C3'!$C91)</f>
        <v>0.27924722624493514</v>
      </c>
      <c r="N91" s="75"/>
      <c r="O91" s="132"/>
      <c r="P91" s="75"/>
      <c r="Q91" s="132"/>
      <c r="R91" s="132"/>
      <c r="S91" s="132"/>
      <c r="T91" s="132"/>
      <c r="U91" s="132"/>
      <c r="V91" s="132">
        <f t="shared" si="1"/>
        <v>1.9547305837145457</v>
      </c>
      <c r="W91" s="132"/>
      <c r="X91" s="132"/>
      <c r="Y91" s="132"/>
      <c r="Z91" s="132"/>
      <c r="AA91" s="132"/>
      <c r="AB91" s="75"/>
      <c r="AC91" s="132"/>
      <c r="AD91" s="75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75"/>
      <c r="AQ91" s="132"/>
      <c r="AR91" s="75"/>
      <c r="AS91" s="132"/>
      <c r="AT91" s="132"/>
      <c r="AU91" s="132"/>
      <c r="AV91" s="132"/>
      <c r="AW91" s="132"/>
      <c r="AX91" s="132"/>
      <c r="AY91" s="132"/>
      <c r="AZ91" s="132"/>
      <c r="BA91" s="132"/>
      <c r="BB91" s="132"/>
      <c r="BC91" s="132"/>
      <c r="BD91" s="75"/>
      <c r="BE91" s="132"/>
      <c r="BF91" s="75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26"/>
      <c r="BS91" s="65"/>
      <c r="BT91" s="26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5"/>
      <c r="CF91" s="26"/>
      <c r="CG91" s="65"/>
      <c r="CH91" s="26"/>
    </row>
    <row r="92" spans="1:86" s="64" customFormat="1" ht="16.2" customHeight="1" x14ac:dyDescent="0.25">
      <c r="A92" s="132"/>
      <c r="B92" s="34"/>
      <c r="C92" s="132"/>
      <c r="D92" s="132">
        <f>ABS('C3'!D92-'C3'!$C92)</f>
        <v>0</v>
      </c>
      <c r="E92" s="132">
        <f>ABS('C3'!E92-'C3'!$C92)</f>
        <v>0</v>
      </c>
      <c r="F92" s="132">
        <f>ABS('C3'!F92-'C3'!$C92)</f>
        <v>0</v>
      </c>
      <c r="G92" s="132">
        <f>ABS('C3'!G92-'C3'!$C92)</f>
        <v>0</v>
      </c>
      <c r="H92" s="132">
        <f>ABS('C3'!H92-'C3'!$C92)</f>
        <v>0</v>
      </c>
      <c r="I92" s="132">
        <f>ABS('C3'!I92-'C3'!$C92)</f>
        <v>0</v>
      </c>
      <c r="J92" s="132">
        <f>ABS('C3'!J92-'C3'!$C92)</f>
        <v>0</v>
      </c>
      <c r="K92" s="132">
        <f>ABS('C3'!K92-'C3'!$C92)</f>
        <v>0</v>
      </c>
      <c r="L92" s="132">
        <f>ABS('C3'!L92-'C3'!$C92)</f>
        <v>0</v>
      </c>
      <c r="M92" s="132">
        <f>ABS('C3'!M92-'C3'!$C92)</f>
        <v>0</v>
      </c>
      <c r="N92" s="75"/>
      <c r="O92" s="132"/>
      <c r="P92" s="75"/>
      <c r="Q92" s="132"/>
      <c r="R92" s="132"/>
      <c r="S92" s="132"/>
      <c r="T92" s="132"/>
      <c r="U92" s="132"/>
      <c r="V92" s="132">
        <f t="shared" si="1"/>
        <v>0</v>
      </c>
      <c r="W92" s="132"/>
      <c r="X92" s="132"/>
      <c r="Y92" s="132"/>
      <c r="Z92" s="132"/>
      <c r="AA92" s="132"/>
      <c r="AB92" s="75"/>
      <c r="AC92" s="132"/>
      <c r="AD92" s="75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75"/>
      <c r="AQ92" s="132"/>
      <c r="AR92" s="75"/>
      <c r="AS92" s="132"/>
      <c r="AT92" s="132"/>
      <c r="AU92" s="132"/>
      <c r="AV92" s="132"/>
      <c r="AW92" s="132"/>
      <c r="AX92" s="132"/>
      <c r="AY92" s="132"/>
      <c r="AZ92" s="132"/>
      <c r="BA92" s="132"/>
      <c r="BB92" s="132"/>
      <c r="BC92" s="132"/>
      <c r="BD92" s="75"/>
      <c r="BE92" s="132"/>
      <c r="BF92" s="75"/>
      <c r="BG92" s="132"/>
      <c r="BH92" s="132"/>
      <c r="BI92" s="132"/>
      <c r="BJ92" s="132"/>
      <c r="BK92" s="132"/>
      <c r="BL92" s="132"/>
      <c r="BM92" s="132"/>
      <c r="BN92" s="132"/>
      <c r="BO92" s="132"/>
      <c r="BP92" s="132"/>
      <c r="BQ92" s="132"/>
      <c r="BR92" s="34"/>
      <c r="BT92" s="34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34"/>
      <c r="CH92" s="34"/>
    </row>
    <row r="93" spans="1:86" s="64" customFormat="1" ht="16.2" customHeight="1" x14ac:dyDescent="0.25">
      <c r="A93" s="133" t="s">
        <v>171</v>
      </c>
      <c r="B93" s="34"/>
      <c r="C93" s="76"/>
      <c r="D93" s="132">
        <f>ABS('C3'!D93-'C3'!$C93)</f>
        <v>0</v>
      </c>
      <c r="E93" s="132">
        <f>ABS('C3'!E93-'C3'!$C93)</f>
        <v>0</v>
      </c>
      <c r="F93" s="132">
        <f>ABS('C3'!F93-'C3'!$C93)</f>
        <v>0</v>
      </c>
      <c r="G93" s="132">
        <f>ABS('C3'!G93-'C3'!$C93)</f>
        <v>0</v>
      </c>
      <c r="H93" s="132">
        <f>ABS('C3'!H93-'C3'!$C93)</f>
        <v>0</v>
      </c>
      <c r="I93" s="132">
        <f>ABS('C3'!I93-'C3'!$C93)</f>
        <v>0</v>
      </c>
      <c r="J93" s="132">
        <f>ABS('C3'!J93-'C3'!$C93)</f>
        <v>0</v>
      </c>
      <c r="K93" s="132">
        <f>ABS('C3'!K93-'C3'!$C93)</f>
        <v>0</v>
      </c>
      <c r="L93" s="132">
        <f>ABS('C3'!L93-'C3'!$C93)</f>
        <v>0</v>
      </c>
      <c r="M93" s="132">
        <f>ABS('C3'!M93-'C3'!$C93)</f>
        <v>0</v>
      </c>
      <c r="N93" s="132"/>
      <c r="O93" s="132"/>
      <c r="P93" s="132"/>
      <c r="Q93" s="76"/>
      <c r="R93" s="76"/>
      <c r="S93" s="76"/>
      <c r="T93" s="76"/>
      <c r="U93" s="76"/>
      <c r="V93" s="132">
        <f t="shared" si="1"/>
        <v>0</v>
      </c>
      <c r="W93" s="76"/>
      <c r="X93" s="76"/>
      <c r="Y93" s="76"/>
      <c r="Z93" s="76"/>
      <c r="AA93" s="132"/>
      <c r="AB93" s="132"/>
      <c r="AC93" s="132"/>
      <c r="AD93" s="132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32"/>
      <c r="AP93" s="132"/>
      <c r="AQ93" s="132"/>
      <c r="AR93" s="132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32"/>
      <c r="BD93" s="132"/>
      <c r="BE93" s="132"/>
      <c r="BF93" s="132"/>
      <c r="BG93" s="141"/>
      <c r="BH93" s="141"/>
      <c r="BI93" s="141"/>
      <c r="BJ93" s="141"/>
      <c r="BK93" s="141"/>
      <c r="BL93" s="141"/>
      <c r="BM93" s="141"/>
      <c r="BN93" s="141"/>
      <c r="BO93" s="141"/>
      <c r="BP93" s="141"/>
      <c r="BQ93" s="132"/>
      <c r="BR93" s="65"/>
      <c r="BS93" s="65"/>
      <c r="BT93" s="65"/>
      <c r="BU93" s="160"/>
      <c r="BV93" s="160"/>
      <c r="BW93" s="160"/>
      <c r="BX93" s="160"/>
      <c r="BY93" s="160"/>
      <c r="BZ93" s="160"/>
      <c r="CA93" s="160"/>
      <c r="CB93" s="160"/>
      <c r="CC93" s="160"/>
      <c r="CD93" s="160"/>
      <c r="CE93" s="5"/>
      <c r="CF93" s="65"/>
      <c r="CG93" s="65"/>
      <c r="CH93" s="65"/>
    </row>
    <row r="94" spans="1:86" s="64" customFormat="1" ht="16.2" customHeight="1" x14ac:dyDescent="0.25">
      <c r="A94" s="133" t="s">
        <v>1</v>
      </c>
      <c r="B94" s="34"/>
      <c r="C94" s="132"/>
      <c r="D94" s="132" t="e">
        <f>ABS('C3'!D94-'C3'!$C94)</f>
        <v>#VALUE!</v>
      </c>
      <c r="E94" s="132" t="e">
        <f>ABS('C3'!E94-'C3'!$C94)</f>
        <v>#VALUE!</v>
      </c>
      <c r="F94" s="132" t="e">
        <f>ABS('C3'!F94-'C3'!$C94)</f>
        <v>#VALUE!</v>
      </c>
      <c r="G94" s="132" t="e">
        <f>ABS('C3'!G94-'C3'!$C94)</f>
        <v>#VALUE!</v>
      </c>
      <c r="H94" s="132" t="e">
        <f>ABS('C3'!H94-'C3'!$C94)</f>
        <v>#VALUE!</v>
      </c>
      <c r="I94" s="132" t="e">
        <f>ABS('C3'!I94-'C3'!$C94)</f>
        <v>#VALUE!</v>
      </c>
      <c r="J94" s="132" t="e">
        <f>ABS('C3'!J94-'C3'!$C94)</f>
        <v>#VALUE!</v>
      </c>
      <c r="K94" s="132" t="e">
        <f>ABS('C3'!K94-'C3'!$C94)</f>
        <v>#VALUE!</v>
      </c>
      <c r="L94" s="132" t="e">
        <f>ABS('C3'!L94-'C3'!$C94)</f>
        <v>#VALUE!</v>
      </c>
      <c r="M94" s="132" t="e">
        <f>ABS('C3'!M94-'C3'!$C94)</f>
        <v>#VALUE!</v>
      </c>
      <c r="N94" s="75"/>
      <c r="O94" s="132"/>
      <c r="P94" s="75"/>
      <c r="Q94" s="132"/>
      <c r="R94" s="132"/>
      <c r="S94" s="132"/>
      <c r="T94" s="132"/>
      <c r="U94" s="132"/>
      <c r="V94" s="132" t="e">
        <f t="shared" si="1"/>
        <v>#VALUE!</v>
      </c>
      <c r="W94" s="132"/>
      <c r="X94" s="132"/>
      <c r="Y94" s="132"/>
      <c r="Z94" s="132"/>
      <c r="AA94" s="132"/>
      <c r="AB94" s="75"/>
      <c r="AC94" s="132"/>
      <c r="AD94" s="75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75"/>
      <c r="AQ94" s="132"/>
      <c r="AR94" s="75"/>
      <c r="AS94" s="132"/>
      <c r="AT94" s="132"/>
      <c r="AU94" s="132"/>
      <c r="AV94" s="132"/>
      <c r="AW94" s="132"/>
      <c r="AX94" s="132"/>
      <c r="AY94" s="132"/>
      <c r="AZ94" s="132"/>
      <c r="BA94" s="132"/>
      <c r="BB94" s="132"/>
      <c r="BC94" s="132"/>
      <c r="BD94" s="75"/>
      <c r="BE94" s="132"/>
      <c r="BF94" s="75"/>
      <c r="BG94" s="132"/>
      <c r="BH94" s="132"/>
      <c r="BI94" s="132"/>
      <c r="BJ94" s="132"/>
      <c r="BK94" s="132"/>
      <c r="BL94" s="132"/>
      <c r="BM94" s="132"/>
      <c r="BN94" s="132"/>
      <c r="BO94" s="132"/>
      <c r="BP94" s="132"/>
      <c r="BQ94" s="132"/>
      <c r="BR94" s="26"/>
      <c r="BS94" s="65"/>
      <c r="BT94" s="26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5"/>
      <c r="CF94" s="26"/>
      <c r="CG94" s="65"/>
      <c r="CH94" s="26"/>
    </row>
    <row r="95" spans="1:86" s="64" customFormat="1" ht="16.2" customHeight="1" x14ac:dyDescent="0.25">
      <c r="A95" s="133" t="s">
        <v>3</v>
      </c>
      <c r="B95" s="34"/>
      <c r="C95" s="132"/>
      <c r="D95" s="132">
        <f>ABS('C3'!D95-'C3'!$C95)</f>
        <v>0</v>
      </c>
      <c r="E95" s="132">
        <f>ABS('C3'!E95-'C3'!$C95)</f>
        <v>0</v>
      </c>
      <c r="F95" s="132">
        <f>ABS('C3'!F95-'C3'!$C95)</f>
        <v>0</v>
      </c>
      <c r="G95" s="132">
        <f>ABS('C3'!G95-'C3'!$C95)</f>
        <v>0</v>
      </c>
      <c r="H95" s="132">
        <f>ABS('C3'!H95-'C3'!$C95)</f>
        <v>0</v>
      </c>
      <c r="I95" s="132">
        <f>ABS('C3'!I95-'C3'!$C95)</f>
        <v>0</v>
      </c>
      <c r="J95" s="132">
        <f>ABS('C3'!J95-'C3'!$C95)</f>
        <v>0</v>
      </c>
      <c r="K95" s="132">
        <f>ABS('C3'!K95-'C3'!$C95)</f>
        <v>0</v>
      </c>
      <c r="L95" s="132">
        <f>ABS('C3'!L95-'C3'!$C95)</f>
        <v>0</v>
      </c>
      <c r="M95" s="132">
        <f>ABS('C3'!M95-'C3'!$C95)</f>
        <v>0</v>
      </c>
      <c r="N95" s="75"/>
      <c r="O95" s="132"/>
      <c r="P95" s="75"/>
      <c r="Q95" s="132"/>
      <c r="R95" s="132"/>
      <c r="S95" s="132"/>
      <c r="T95" s="132"/>
      <c r="U95" s="132"/>
      <c r="V95" s="132">
        <f t="shared" si="1"/>
        <v>0</v>
      </c>
      <c r="W95" s="132"/>
      <c r="X95" s="132"/>
      <c r="Y95" s="132"/>
      <c r="Z95" s="132"/>
      <c r="AA95" s="132"/>
      <c r="AB95" s="75"/>
      <c r="AC95" s="132"/>
      <c r="AD95" s="75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  <c r="AO95" s="132"/>
      <c r="AP95" s="75"/>
      <c r="AQ95" s="132"/>
      <c r="AR95" s="75"/>
      <c r="AS95" s="132"/>
      <c r="AT95" s="132"/>
      <c r="AU95" s="132"/>
      <c r="AV95" s="132"/>
      <c r="AW95" s="132"/>
      <c r="AX95" s="132"/>
      <c r="AY95" s="132"/>
      <c r="AZ95" s="132"/>
      <c r="BA95" s="132"/>
      <c r="BB95" s="132"/>
      <c r="BC95" s="132"/>
      <c r="BD95" s="75"/>
      <c r="BE95" s="132"/>
      <c r="BF95" s="75"/>
      <c r="BG95" s="132"/>
      <c r="BH95" s="132"/>
      <c r="BI95" s="132"/>
      <c r="BJ95" s="132"/>
      <c r="BK95" s="132"/>
      <c r="BL95" s="132"/>
      <c r="BM95" s="132"/>
      <c r="BN95" s="132"/>
      <c r="BO95" s="132"/>
      <c r="BP95" s="132"/>
      <c r="BQ95" s="132"/>
      <c r="BR95" s="26"/>
      <c r="BS95" s="65"/>
      <c r="BT95" s="26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5"/>
      <c r="CF95" s="26"/>
      <c r="CG95" s="65"/>
      <c r="CH95" s="26"/>
    </row>
    <row r="96" spans="1:86" s="64" customFormat="1" ht="16.2" customHeight="1" x14ac:dyDescent="0.25">
      <c r="A96" s="133" t="s">
        <v>4</v>
      </c>
      <c r="B96" s="34"/>
      <c r="C96" s="132"/>
      <c r="D96" s="132">
        <f>ABS('C3'!D96-'C3'!$C96)</f>
        <v>0</v>
      </c>
      <c r="E96" s="132">
        <f>ABS('C3'!E96-'C3'!$C96)</f>
        <v>0</v>
      </c>
      <c r="F96" s="132">
        <f>ABS('C3'!F96-'C3'!$C96)</f>
        <v>0</v>
      </c>
      <c r="G96" s="132">
        <f>ABS('C3'!G96-'C3'!$C96)</f>
        <v>0</v>
      </c>
      <c r="H96" s="132">
        <f>ABS('C3'!H96-'C3'!$C96)</f>
        <v>0</v>
      </c>
      <c r="I96" s="132">
        <f>ABS('C3'!I96-'C3'!$C96)</f>
        <v>0</v>
      </c>
      <c r="J96" s="132">
        <f>ABS('C3'!J96-'C3'!$C96)</f>
        <v>0</v>
      </c>
      <c r="K96" s="132">
        <f>ABS('C3'!K96-'C3'!$C96)</f>
        <v>0</v>
      </c>
      <c r="L96" s="132">
        <f>ABS('C3'!L96-'C3'!$C96)</f>
        <v>0</v>
      </c>
      <c r="M96" s="132">
        <f>ABS('C3'!M96-'C3'!$C96)</f>
        <v>0</v>
      </c>
      <c r="N96" s="75"/>
      <c r="O96" s="132"/>
      <c r="P96" s="75"/>
      <c r="Q96" s="132"/>
      <c r="R96" s="132"/>
      <c r="S96" s="132"/>
      <c r="T96" s="132"/>
      <c r="U96" s="132"/>
      <c r="V96" s="132">
        <f t="shared" si="1"/>
        <v>0</v>
      </c>
      <c r="W96" s="132"/>
      <c r="X96" s="132"/>
      <c r="Y96" s="132"/>
      <c r="Z96" s="132"/>
      <c r="AA96" s="132"/>
      <c r="AB96" s="75"/>
      <c r="AC96" s="132"/>
      <c r="AD96" s="75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75"/>
      <c r="AQ96" s="132"/>
      <c r="AR96" s="75"/>
      <c r="AS96" s="132"/>
      <c r="AT96" s="132"/>
      <c r="AU96" s="132"/>
      <c r="AV96" s="132"/>
      <c r="AW96" s="132"/>
      <c r="AX96" s="132"/>
      <c r="AY96" s="132"/>
      <c r="AZ96" s="132"/>
      <c r="BA96" s="132"/>
      <c r="BB96" s="132"/>
      <c r="BC96" s="132"/>
      <c r="BD96" s="75"/>
      <c r="BE96" s="132"/>
      <c r="BF96" s="75"/>
      <c r="BG96" s="132"/>
      <c r="BH96" s="132"/>
      <c r="BI96" s="132"/>
      <c r="BJ96" s="132"/>
      <c r="BK96" s="132"/>
      <c r="BL96" s="132"/>
      <c r="BM96" s="132"/>
      <c r="BN96" s="132"/>
      <c r="BO96" s="132"/>
      <c r="BP96" s="132"/>
      <c r="BQ96" s="132"/>
      <c r="BR96" s="26"/>
      <c r="BS96" s="65"/>
      <c r="BT96" s="26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5"/>
      <c r="CF96" s="26"/>
      <c r="CG96" s="65"/>
      <c r="CH96" s="26"/>
    </row>
    <row r="97" spans="1:86" s="64" customFormat="1" ht="16.2" customHeight="1" x14ac:dyDescent="0.25">
      <c r="A97" s="133" t="s">
        <v>5</v>
      </c>
      <c r="B97" s="34"/>
      <c r="C97" s="132"/>
      <c r="D97" s="132">
        <f>ABS('C3'!D97-'C3'!$C97)</f>
        <v>0</v>
      </c>
      <c r="E97" s="132">
        <f>ABS('C3'!E97-'C3'!$C97)</f>
        <v>0</v>
      </c>
      <c r="F97" s="132">
        <f>ABS('C3'!F97-'C3'!$C97)</f>
        <v>0</v>
      </c>
      <c r="G97" s="132">
        <f>ABS('C3'!G97-'C3'!$C97)</f>
        <v>0</v>
      </c>
      <c r="H97" s="132">
        <f>ABS('C3'!H97-'C3'!$C97)</f>
        <v>0</v>
      </c>
      <c r="I97" s="132">
        <f>ABS('C3'!I97-'C3'!$C97)</f>
        <v>0</v>
      </c>
      <c r="J97" s="132">
        <f>ABS('C3'!J97-'C3'!$C97)</f>
        <v>0</v>
      </c>
      <c r="K97" s="132">
        <f>ABS('C3'!K97-'C3'!$C97)</f>
        <v>0.1605047625963395</v>
      </c>
      <c r="L97" s="132">
        <f>ABS('C3'!L97-'C3'!$C97)</f>
        <v>0.1605047625963395</v>
      </c>
      <c r="M97" s="132">
        <f>ABS('C3'!M97-'C3'!$C97)</f>
        <v>0.1605047625963395</v>
      </c>
      <c r="N97" s="75"/>
      <c r="O97" s="132"/>
      <c r="P97" s="75"/>
      <c r="Q97" s="132"/>
      <c r="R97" s="132"/>
      <c r="S97" s="132"/>
      <c r="T97" s="132"/>
      <c r="U97" s="132"/>
      <c r="V97" s="132">
        <f t="shared" si="1"/>
        <v>0.4815142877890185</v>
      </c>
      <c r="W97" s="132"/>
      <c r="X97" s="132"/>
      <c r="Y97" s="132"/>
      <c r="Z97" s="132"/>
      <c r="AA97" s="132"/>
      <c r="AB97" s="75"/>
      <c r="AC97" s="132"/>
      <c r="AD97" s="75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  <c r="AO97" s="132"/>
      <c r="AP97" s="75"/>
      <c r="AQ97" s="132"/>
      <c r="AR97" s="75"/>
      <c r="AS97" s="132"/>
      <c r="AT97" s="132"/>
      <c r="AU97" s="132"/>
      <c r="AV97" s="132"/>
      <c r="AW97" s="132"/>
      <c r="AX97" s="132"/>
      <c r="AY97" s="132"/>
      <c r="AZ97" s="132"/>
      <c r="BA97" s="132"/>
      <c r="BB97" s="132"/>
      <c r="BC97" s="132"/>
      <c r="BD97" s="75"/>
      <c r="BE97" s="132"/>
      <c r="BF97" s="75"/>
      <c r="BG97" s="132"/>
      <c r="BH97" s="132"/>
      <c r="BI97" s="132"/>
      <c r="BJ97" s="132"/>
      <c r="BK97" s="132"/>
      <c r="BL97" s="132"/>
      <c r="BM97" s="132"/>
      <c r="BN97" s="132"/>
      <c r="BO97" s="132"/>
      <c r="BP97" s="132"/>
      <c r="BQ97" s="132"/>
      <c r="BR97" s="26"/>
      <c r="BS97" s="65"/>
      <c r="BT97" s="26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5"/>
      <c r="CF97" s="26"/>
      <c r="CG97" s="65"/>
      <c r="CH97" s="26"/>
    </row>
    <row r="98" spans="1:86" s="64" customFormat="1" ht="16.2" customHeight="1" x14ac:dyDescent="0.25">
      <c r="A98" s="133" t="s">
        <v>6</v>
      </c>
      <c r="B98" s="34"/>
      <c r="C98" s="132"/>
      <c r="D98" s="132">
        <f>ABS('C3'!D98-'C3'!$C98)</f>
        <v>0</v>
      </c>
      <c r="E98" s="132">
        <f>ABS('C3'!E98-'C3'!$C98)</f>
        <v>0</v>
      </c>
      <c r="F98" s="132">
        <f>ABS('C3'!F98-'C3'!$C98)</f>
        <v>0</v>
      </c>
      <c r="G98" s="132">
        <f>ABS('C3'!G98-'C3'!$C98)</f>
        <v>0</v>
      </c>
      <c r="H98" s="132">
        <f>ABS('C3'!H98-'C3'!$C98)</f>
        <v>0</v>
      </c>
      <c r="I98" s="132">
        <f>ABS('C3'!I98-'C3'!$C98)</f>
        <v>0</v>
      </c>
      <c r="J98" s="132">
        <f>ABS('C3'!J98-'C3'!$C98)</f>
        <v>0</v>
      </c>
      <c r="K98" s="132">
        <f>ABS('C3'!K98-'C3'!$C98)</f>
        <v>0</v>
      </c>
      <c r="L98" s="132">
        <f>ABS('C3'!L98-'C3'!$C98)</f>
        <v>0</v>
      </c>
      <c r="M98" s="132">
        <f>ABS('C3'!M98-'C3'!$C98)</f>
        <v>0</v>
      </c>
      <c r="N98" s="75"/>
      <c r="O98" s="132"/>
      <c r="P98" s="75"/>
      <c r="Q98" s="132"/>
      <c r="R98" s="132"/>
      <c r="S98" s="132"/>
      <c r="T98" s="132"/>
      <c r="U98" s="132"/>
      <c r="V98" s="132">
        <f t="shared" si="1"/>
        <v>0</v>
      </c>
      <c r="W98" s="132"/>
      <c r="X98" s="132"/>
      <c r="Y98" s="132"/>
      <c r="Z98" s="132"/>
      <c r="AA98" s="132"/>
      <c r="AB98" s="75"/>
      <c r="AC98" s="132"/>
      <c r="AD98" s="75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  <c r="AO98" s="132"/>
      <c r="AP98" s="75"/>
      <c r="AQ98" s="132"/>
      <c r="AR98" s="75"/>
      <c r="AS98" s="132"/>
      <c r="AT98" s="132"/>
      <c r="AU98" s="132"/>
      <c r="AV98" s="132"/>
      <c r="AW98" s="132"/>
      <c r="AX98" s="132"/>
      <c r="AY98" s="132"/>
      <c r="AZ98" s="132"/>
      <c r="BA98" s="132"/>
      <c r="BB98" s="132"/>
      <c r="BC98" s="132"/>
      <c r="BD98" s="75"/>
      <c r="BE98" s="132"/>
      <c r="BF98" s="75"/>
      <c r="BG98" s="132"/>
      <c r="BH98" s="132"/>
      <c r="BI98" s="132"/>
      <c r="BJ98" s="132"/>
      <c r="BK98" s="132"/>
      <c r="BL98" s="132"/>
      <c r="BM98" s="132"/>
      <c r="BN98" s="132"/>
      <c r="BO98" s="132"/>
      <c r="BP98" s="132"/>
      <c r="BQ98" s="132"/>
      <c r="BR98" s="26"/>
      <c r="BS98" s="65"/>
      <c r="BT98" s="26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5"/>
      <c r="CF98" s="26"/>
      <c r="CG98" s="65"/>
      <c r="CH98" s="26"/>
    </row>
    <row r="99" spans="1:86" s="64" customFormat="1" ht="16.2" customHeight="1" x14ac:dyDescent="0.25">
      <c r="A99" s="133" t="s">
        <v>7</v>
      </c>
      <c r="B99" s="34"/>
      <c r="C99" s="132"/>
      <c r="D99" s="132">
        <f>ABS('C3'!D99-'C3'!$C99)</f>
        <v>0</v>
      </c>
      <c r="E99" s="132">
        <f>ABS('C3'!E99-'C3'!$C99)</f>
        <v>0</v>
      </c>
      <c r="F99" s="132">
        <f>ABS('C3'!F99-'C3'!$C99)</f>
        <v>0</v>
      </c>
      <c r="G99" s="132">
        <f>ABS('C3'!G99-'C3'!$C99)</f>
        <v>0</v>
      </c>
      <c r="H99" s="132">
        <f>ABS('C3'!H99-'C3'!$C99)</f>
        <v>0</v>
      </c>
      <c r="I99" s="132">
        <f>ABS('C3'!I99-'C3'!$C99)</f>
        <v>0</v>
      </c>
      <c r="J99" s="132">
        <f>ABS('C3'!J99-'C3'!$C99)</f>
        <v>0</v>
      </c>
      <c r="K99" s="132">
        <f>ABS('C3'!K99-'C3'!$C99)</f>
        <v>0</v>
      </c>
      <c r="L99" s="132">
        <f>ABS('C3'!L99-'C3'!$C99)</f>
        <v>0</v>
      </c>
      <c r="M99" s="132">
        <f>ABS('C3'!M99-'C3'!$C99)</f>
        <v>0</v>
      </c>
      <c r="N99" s="75"/>
      <c r="O99" s="132"/>
      <c r="P99" s="75"/>
      <c r="Q99" s="132"/>
      <c r="R99" s="132"/>
      <c r="S99" s="132"/>
      <c r="T99" s="132"/>
      <c r="U99" s="132"/>
      <c r="V99" s="132">
        <f t="shared" si="1"/>
        <v>0</v>
      </c>
      <c r="W99" s="132"/>
      <c r="X99" s="132"/>
      <c r="Y99" s="132"/>
      <c r="Z99" s="132"/>
      <c r="AA99" s="132"/>
      <c r="AB99" s="75"/>
      <c r="AC99" s="132"/>
      <c r="AD99" s="75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75"/>
      <c r="AQ99" s="132"/>
      <c r="AR99" s="75"/>
      <c r="AS99" s="132"/>
      <c r="AT99" s="132"/>
      <c r="AU99" s="132"/>
      <c r="AV99" s="132"/>
      <c r="AW99" s="132"/>
      <c r="AX99" s="132"/>
      <c r="AY99" s="132"/>
      <c r="AZ99" s="132"/>
      <c r="BA99" s="132"/>
      <c r="BB99" s="132"/>
      <c r="BC99" s="132"/>
      <c r="BD99" s="75"/>
      <c r="BE99" s="132"/>
      <c r="BF99" s="75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26"/>
      <c r="BS99" s="65"/>
      <c r="BT99" s="26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5"/>
      <c r="CF99" s="26"/>
      <c r="CG99" s="65"/>
      <c r="CH99" s="26"/>
    </row>
    <row r="100" spans="1:86" s="64" customFormat="1" ht="16.2" customHeight="1" x14ac:dyDescent="0.25">
      <c r="A100" s="133" t="s">
        <v>8</v>
      </c>
      <c r="B100" s="34"/>
      <c r="C100" s="132"/>
      <c r="D100" s="132">
        <f>ABS('C3'!D100-'C3'!$C100)</f>
        <v>0.16523216596796556</v>
      </c>
      <c r="E100" s="132">
        <f>ABS('C3'!E100-'C3'!$C100)</f>
        <v>0.16523216596796556</v>
      </c>
      <c r="F100" s="132">
        <f>ABS('C3'!F100-'C3'!$C100)</f>
        <v>0.16523216596796556</v>
      </c>
      <c r="G100" s="132">
        <f>ABS('C3'!G100-'C3'!$C100)</f>
        <v>0.16523216596796556</v>
      </c>
      <c r="H100" s="132">
        <f>ABS('C3'!H100-'C3'!$C100)</f>
        <v>0.16523216596796556</v>
      </c>
      <c r="I100" s="132">
        <f>ABS('C3'!I100-'C3'!$C100)</f>
        <v>0.16523216596796556</v>
      </c>
      <c r="J100" s="132">
        <f>ABS('C3'!J100-'C3'!$C100)</f>
        <v>0.16523216596796556</v>
      </c>
      <c r="K100" s="132">
        <f>ABS('C3'!K100-'C3'!$C100)</f>
        <v>0.27276226953445004</v>
      </c>
      <c r="L100" s="132">
        <f>ABS('C3'!L100-'C3'!$C100)</f>
        <v>0.27276226953445004</v>
      </c>
      <c r="M100" s="132">
        <f>ABS('C3'!M100-'C3'!$C100)</f>
        <v>0.27276226953445004</v>
      </c>
      <c r="N100" s="75"/>
      <c r="O100" s="132"/>
      <c r="P100" s="75"/>
      <c r="Q100" s="132"/>
      <c r="R100" s="132"/>
      <c r="S100" s="132"/>
      <c r="T100" s="132"/>
      <c r="U100" s="132"/>
      <c r="V100" s="132">
        <f t="shared" si="1"/>
        <v>1.9749119703791089</v>
      </c>
      <c r="W100" s="132"/>
      <c r="X100" s="132"/>
      <c r="Y100" s="132"/>
      <c r="Z100" s="132"/>
      <c r="AA100" s="132"/>
      <c r="AB100" s="75"/>
      <c r="AC100" s="132"/>
      <c r="AD100" s="75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  <c r="AO100" s="132"/>
      <c r="AP100" s="75"/>
      <c r="AQ100" s="132"/>
      <c r="AR100" s="75"/>
      <c r="AS100" s="132"/>
      <c r="AT100" s="132"/>
      <c r="AU100" s="132"/>
      <c r="AV100" s="132"/>
      <c r="AW100" s="132"/>
      <c r="AX100" s="132"/>
      <c r="AY100" s="132"/>
      <c r="AZ100" s="132"/>
      <c r="BA100" s="132"/>
      <c r="BB100" s="132"/>
      <c r="BC100" s="132"/>
      <c r="BD100" s="75"/>
      <c r="BE100" s="132"/>
      <c r="BF100" s="75"/>
      <c r="BG100" s="132"/>
      <c r="BH100" s="132"/>
      <c r="BI100" s="132"/>
      <c r="BJ100" s="132"/>
      <c r="BK100" s="132"/>
      <c r="BL100" s="132"/>
      <c r="BM100" s="132"/>
      <c r="BN100" s="132"/>
      <c r="BO100" s="132"/>
      <c r="BP100" s="132"/>
      <c r="BQ100" s="132"/>
      <c r="BR100" s="26"/>
      <c r="BS100" s="65"/>
      <c r="BT100" s="26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5"/>
      <c r="CF100" s="26"/>
      <c r="CG100" s="65"/>
      <c r="CH100" s="26"/>
    </row>
    <row r="101" spans="1:86" s="64" customFormat="1" ht="16.2" customHeight="1" x14ac:dyDescent="0.25">
      <c r="A101" s="133" t="s">
        <v>9</v>
      </c>
      <c r="B101" s="34"/>
      <c r="C101" s="132"/>
      <c r="D101" s="132">
        <f>ABS('C3'!D101-'C3'!$C101)</f>
        <v>0</v>
      </c>
      <c r="E101" s="132">
        <f>ABS('C3'!E101-'C3'!$C101)</f>
        <v>0</v>
      </c>
      <c r="F101" s="132">
        <f>ABS('C3'!F101-'C3'!$C101)</f>
        <v>0</v>
      </c>
      <c r="G101" s="132">
        <f>ABS('C3'!G101-'C3'!$C101)</f>
        <v>0</v>
      </c>
      <c r="H101" s="132">
        <f>ABS('C3'!H101-'C3'!$C101)</f>
        <v>0</v>
      </c>
      <c r="I101" s="132">
        <f>ABS('C3'!I101-'C3'!$C101)</f>
        <v>0</v>
      </c>
      <c r="J101" s="132">
        <f>ABS('C3'!J101-'C3'!$C101)</f>
        <v>0</v>
      </c>
      <c r="K101" s="132">
        <f>ABS('C3'!K101-'C3'!$C101)</f>
        <v>0</v>
      </c>
      <c r="L101" s="132">
        <f>ABS('C3'!L101-'C3'!$C101)</f>
        <v>0</v>
      </c>
      <c r="M101" s="132">
        <f>ABS('C3'!M101-'C3'!$C101)</f>
        <v>0</v>
      </c>
      <c r="N101" s="75"/>
      <c r="O101" s="132"/>
      <c r="P101" s="75"/>
      <c r="Q101" s="132"/>
      <c r="R101" s="132"/>
      <c r="S101" s="132"/>
      <c r="T101" s="132"/>
      <c r="U101" s="132"/>
      <c r="V101" s="132">
        <f t="shared" si="1"/>
        <v>0</v>
      </c>
      <c r="W101" s="132"/>
      <c r="X101" s="132"/>
      <c r="Y101" s="132"/>
      <c r="Z101" s="132"/>
      <c r="AA101" s="132"/>
      <c r="AB101" s="75"/>
      <c r="AC101" s="132"/>
      <c r="AD101" s="75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  <c r="AO101" s="132"/>
      <c r="AP101" s="75"/>
      <c r="AQ101" s="132"/>
      <c r="AR101" s="75"/>
      <c r="AS101" s="132"/>
      <c r="AT101" s="132"/>
      <c r="AU101" s="132"/>
      <c r="AV101" s="132"/>
      <c r="AW101" s="132"/>
      <c r="AX101" s="132"/>
      <c r="AY101" s="132"/>
      <c r="AZ101" s="132"/>
      <c r="BA101" s="132"/>
      <c r="BB101" s="132"/>
      <c r="BC101" s="132"/>
      <c r="BD101" s="75"/>
      <c r="BE101" s="132"/>
      <c r="BF101" s="75"/>
      <c r="BG101" s="132"/>
      <c r="BH101" s="132"/>
      <c r="BI101" s="132"/>
      <c r="BJ101" s="132"/>
      <c r="BK101" s="132"/>
      <c r="BL101" s="132"/>
      <c r="BM101" s="132"/>
      <c r="BN101" s="132"/>
      <c r="BO101" s="132"/>
      <c r="BP101" s="132"/>
      <c r="BQ101" s="132"/>
      <c r="BR101" s="26"/>
      <c r="BS101" s="65"/>
      <c r="BT101" s="26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5"/>
      <c r="CF101" s="26"/>
      <c r="CG101" s="65"/>
      <c r="CH101" s="26"/>
    </row>
    <row r="102" spans="1:86" s="64" customFormat="1" ht="16.2" customHeight="1" x14ac:dyDescent="0.25">
      <c r="A102" s="133" t="s">
        <v>10</v>
      </c>
      <c r="B102" s="34"/>
      <c r="C102" s="132"/>
      <c r="D102" s="132">
        <f>ABS('C3'!D102-'C3'!$C102)</f>
        <v>0</v>
      </c>
      <c r="E102" s="132">
        <f>ABS('C3'!E102-'C3'!$C102)</f>
        <v>0</v>
      </c>
      <c r="F102" s="132">
        <f>ABS('C3'!F102-'C3'!$C102)</f>
        <v>0</v>
      </c>
      <c r="G102" s="132">
        <f>ABS('C3'!G102-'C3'!$C102)</f>
        <v>0</v>
      </c>
      <c r="H102" s="132">
        <f>ABS('C3'!H102-'C3'!$C102)</f>
        <v>0</v>
      </c>
      <c r="I102" s="132">
        <f>ABS('C3'!I102-'C3'!$C102)</f>
        <v>0</v>
      </c>
      <c r="J102" s="132">
        <f>ABS('C3'!J102-'C3'!$C102)</f>
        <v>0</v>
      </c>
      <c r="K102" s="132">
        <f>ABS('C3'!K102-'C3'!$C102)</f>
        <v>0</v>
      </c>
      <c r="L102" s="132">
        <f>ABS('C3'!L102-'C3'!$C102)</f>
        <v>0</v>
      </c>
      <c r="M102" s="132">
        <f>ABS('C3'!M102-'C3'!$C102)</f>
        <v>0</v>
      </c>
      <c r="N102" s="75"/>
      <c r="O102" s="132"/>
      <c r="P102" s="75"/>
      <c r="Q102" s="132"/>
      <c r="R102" s="132"/>
      <c r="S102" s="132"/>
      <c r="T102" s="132"/>
      <c r="U102" s="132"/>
      <c r="V102" s="132">
        <f t="shared" si="1"/>
        <v>0</v>
      </c>
      <c r="W102" s="132"/>
      <c r="X102" s="132"/>
      <c r="Y102" s="132"/>
      <c r="Z102" s="132"/>
      <c r="AA102" s="132"/>
      <c r="AB102" s="75"/>
      <c r="AC102" s="132"/>
      <c r="AD102" s="75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75"/>
      <c r="AQ102" s="132"/>
      <c r="AR102" s="75"/>
      <c r="AS102" s="132"/>
      <c r="AT102" s="132"/>
      <c r="AU102" s="132"/>
      <c r="AV102" s="132"/>
      <c r="AW102" s="132"/>
      <c r="AX102" s="132"/>
      <c r="AY102" s="132"/>
      <c r="AZ102" s="132"/>
      <c r="BA102" s="132"/>
      <c r="BB102" s="132"/>
      <c r="BC102" s="132"/>
      <c r="BD102" s="75"/>
      <c r="BE102" s="132"/>
      <c r="BF102" s="75"/>
      <c r="BG102" s="132"/>
      <c r="BH102" s="132"/>
      <c r="BI102" s="132"/>
      <c r="BJ102" s="132"/>
      <c r="BK102" s="132"/>
      <c r="BL102" s="132"/>
      <c r="BM102" s="132"/>
      <c r="BN102" s="132"/>
      <c r="BO102" s="132"/>
      <c r="BP102" s="132"/>
      <c r="BQ102" s="132"/>
      <c r="BR102" s="26"/>
      <c r="BS102" s="65"/>
      <c r="BT102" s="26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5"/>
      <c r="CF102" s="26"/>
      <c r="CG102" s="65"/>
      <c r="CH102" s="26"/>
    </row>
    <row r="103" spans="1:86" s="64" customFormat="1" ht="16.2" customHeight="1" x14ac:dyDescent="0.25">
      <c r="A103" s="133" t="s">
        <v>11</v>
      </c>
      <c r="B103" s="34"/>
      <c r="C103" s="132"/>
      <c r="D103" s="132">
        <f>ABS('C3'!D103-'C3'!$C103)</f>
        <v>0</v>
      </c>
      <c r="E103" s="132">
        <f>ABS('C3'!E103-'C3'!$C103)</f>
        <v>0</v>
      </c>
      <c r="F103" s="132">
        <f>ABS('C3'!F103-'C3'!$C103)</f>
        <v>0</v>
      </c>
      <c r="G103" s="132">
        <f>ABS('C3'!G103-'C3'!$C103)</f>
        <v>0</v>
      </c>
      <c r="H103" s="132">
        <f>ABS('C3'!H103-'C3'!$C103)</f>
        <v>0</v>
      </c>
      <c r="I103" s="132">
        <f>ABS('C3'!I103-'C3'!$C103)</f>
        <v>0</v>
      </c>
      <c r="J103" s="132">
        <f>ABS('C3'!J103-'C3'!$C103)</f>
        <v>0</v>
      </c>
      <c r="K103" s="132">
        <f>ABS('C3'!K103-'C3'!$C103)</f>
        <v>0</v>
      </c>
      <c r="L103" s="132">
        <f>ABS('C3'!L103-'C3'!$C103)</f>
        <v>0</v>
      </c>
      <c r="M103" s="132">
        <f>ABS('C3'!M103-'C3'!$C103)</f>
        <v>0</v>
      </c>
      <c r="N103" s="75"/>
      <c r="O103" s="132"/>
      <c r="P103" s="75"/>
      <c r="Q103" s="132"/>
      <c r="R103" s="132"/>
      <c r="S103" s="132"/>
      <c r="T103" s="132"/>
      <c r="U103" s="132"/>
      <c r="V103" s="132">
        <f t="shared" si="1"/>
        <v>0</v>
      </c>
      <c r="W103" s="132"/>
      <c r="X103" s="132"/>
      <c r="Y103" s="132"/>
      <c r="Z103" s="132"/>
      <c r="AA103" s="132"/>
      <c r="AB103" s="75"/>
      <c r="AC103" s="132"/>
      <c r="AD103" s="75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75"/>
      <c r="AQ103" s="132"/>
      <c r="AR103" s="75"/>
      <c r="AS103" s="132"/>
      <c r="AT103" s="132"/>
      <c r="AU103" s="132"/>
      <c r="AV103" s="132"/>
      <c r="AW103" s="132"/>
      <c r="AX103" s="132"/>
      <c r="AY103" s="132"/>
      <c r="AZ103" s="132"/>
      <c r="BA103" s="132"/>
      <c r="BB103" s="132"/>
      <c r="BC103" s="132"/>
      <c r="BD103" s="75"/>
      <c r="BE103" s="132"/>
      <c r="BF103" s="75"/>
      <c r="BG103" s="132"/>
      <c r="BH103" s="132"/>
      <c r="BI103" s="132"/>
      <c r="BJ103" s="132"/>
      <c r="BK103" s="132"/>
      <c r="BL103" s="132"/>
      <c r="BM103" s="132"/>
      <c r="BN103" s="132"/>
      <c r="BO103" s="132"/>
      <c r="BP103" s="132"/>
      <c r="BQ103" s="132"/>
      <c r="BR103" s="26"/>
      <c r="BS103" s="65"/>
      <c r="BT103" s="26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5"/>
      <c r="CF103" s="26"/>
      <c r="CG103" s="65"/>
      <c r="CH103" s="26"/>
    </row>
    <row r="104" spans="1:86" s="64" customFormat="1" ht="16.2" customHeight="1" x14ac:dyDescent="0.25">
      <c r="A104" s="133" t="s">
        <v>12</v>
      </c>
      <c r="B104" s="34"/>
      <c r="C104" s="132"/>
      <c r="D104" s="132">
        <f>ABS('C3'!D104-'C3'!$C104)</f>
        <v>0</v>
      </c>
      <c r="E104" s="132">
        <f>ABS('C3'!E104-'C3'!$C104)</f>
        <v>0</v>
      </c>
      <c r="F104" s="132">
        <f>ABS('C3'!F104-'C3'!$C104)</f>
        <v>0</v>
      </c>
      <c r="G104" s="132">
        <f>ABS('C3'!G104-'C3'!$C104)</f>
        <v>0</v>
      </c>
      <c r="H104" s="132">
        <f>ABS('C3'!H104-'C3'!$C104)</f>
        <v>0</v>
      </c>
      <c r="I104" s="132">
        <f>ABS('C3'!I104-'C3'!$C104)</f>
        <v>0.20631450353673722</v>
      </c>
      <c r="J104" s="132">
        <f>ABS('C3'!J104-'C3'!$C104)</f>
        <v>0.20631450353673722</v>
      </c>
      <c r="K104" s="132">
        <f>ABS('C3'!K104-'C3'!$C104)</f>
        <v>0.20631450353673722</v>
      </c>
      <c r="L104" s="132">
        <f>ABS('C3'!L104-'C3'!$C104)</f>
        <v>0.20631450353673722</v>
      </c>
      <c r="M104" s="132">
        <f>ABS('C3'!M104-'C3'!$C104)</f>
        <v>0.20631450353673722</v>
      </c>
      <c r="N104" s="75"/>
      <c r="O104" s="132"/>
      <c r="P104" s="75"/>
      <c r="Q104" s="132"/>
      <c r="R104" s="132"/>
      <c r="S104" s="132"/>
      <c r="T104" s="132"/>
      <c r="U104" s="132"/>
      <c r="V104" s="132">
        <f t="shared" si="1"/>
        <v>1.0315725176836861</v>
      </c>
      <c r="W104" s="132"/>
      <c r="X104" s="132"/>
      <c r="Y104" s="132"/>
      <c r="Z104" s="132"/>
      <c r="AA104" s="132"/>
      <c r="AB104" s="75"/>
      <c r="AC104" s="132"/>
      <c r="AD104" s="75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75"/>
      <c r="AQ104" s="132"/>
      <c r="AR104" s="75"/>
      <c r="AS104" s="132"/>
      <c r="AT104" s="132"/>
      <c r="AU104" s="132"/>
      <c r="AV104" s="132"/>
      <c r="AW104" s="132"/>
      <c r="AX104" s="132"/>
      <c r="AY104" s="132"/>
      <c r="AZ104" s="132"/>
      <c r="BA104" s="132"/>
      <c r="BB104" s="132"/>
      <c r="BC104" s="132"/>
      <c r="BD104" s="75"/>
      <c r="BE104" s="132"/>
      <c r="BF104" s="75"/>
      <c r="BG104" s="132"/>
      <c r="BH104" s="132"/>
      <c r="BI104" s="132"/>
      <c r="BJ104" s="132"/>
      <c r="BK104" s="132"/>
      <c r="BL104" s="132"/>
      <c r="BM104" s="132"/>
      <c r="BN104" s="132"/>
      <c r="BO104" s="132"/>
      <c r="BP104" s="132"/>
      <c r="BQ104" s="132"/>
      <c r="BR104" s="26"/>
      <c r="BS104" s="65"/>
      <c r="BT104" s="26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5"/>
      <c r="CF104" s="26"/>
      <c r="CG104" s="65"/>
      <c r="CH104" s="26"/>
    </row>
    <row r="105" spans="1:86" s="64" customFormat="1" ht="16.2" customHeight="1" x14ac:dyDescent="0.25">
      <c r="A105" s="133" t="s">
        <v>13</v>
      </c>
      <c r="B105" s="134"/>
      <c r="C105" s="132"/>
      <c r="D105" s="132">
        <f>ABS('C3'!D105-'C3'!$C105)</f>
        <v>0</v>
      </c>
      <c r="E105" s="132">
        <f>ABS('C3'!E105-'C3'!$C105)</f>
        <v>0</v>
      </c>
      <c r="F105" s="132">
        <f>ABS('C3'!F105-'C3'!$C105)</f>
        <v>0</v>
      </c>
      <c r="G105" s="132">
        <f>ABS('C3'!G105-'C3'!$C105)</f>
        <v>0</v>
      </c>
      <c r="H105" s="132">
        <f>ABS('C3'!H105-'C3'!$C105)</f>
        <v>0</v>
      </c>
      <c r="I105" s="132">
        <f>ABS('C3'!I105-'C3'!$C105)</f>
        <v>0</v>
      </c>
      <c r="J105" s="132">
        <f>ABS('C3'!J105-'C3'!$C105)</f>
        <v>0</v>
      </c>
      <c r="K105" s="132">
        <f>ABS('C3'!K105-'C3'!$C105)</f>
        <v>0</v>
      </c>
      <c r="L105" s="132">
        <f>ABS('C3'!L105-'C3'!$C105)</f>
        <v>0</v>
      </c>
      <c r="M105" s="132">
        <f>ABS('C3'!M105-'C3'!$C105)</f>
        <v>0</v>
      </c>
      <c r="N105" s="75"/>
      <c r="O105" s="132"/>
      <c r="P105" s="75"/>
      <c r="Q105" s="132"/>
      <c r="R105" s="132"/>
      <c r="S105" s="132"/>
      <c r="T105" s="132"/>
      <c r="U105" s="132"/>
      <c r="V105" s="132">
        <f t="shared" si="1"/>
        <v>0</v>
      </c>
      <c r="W105" s="132"/>
      <c r="X105" s="132"/>
      <c r="Y105" s="132"/>
      <c r="Z105" s="132"/>
      <c r="AA105" s="132"/>
      <c r="AB105" s="75"/>
      <c r="AC105" s="132"/>
      <c r="AD105" s="75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75"/>
      <c r="AQ105" s="132"/>
      <c r="AR105" s="75"/>
      <c r="AS105" s="132"/>
      <c r="AT105" s="132"/>
      <c r="AU105" s="132"/>
      <c r="AV105" s="132"/>
      <c r="AW105" s="132"/>
      <c r="AX105" s="132"/>
      <c r="AY105" s="132"/>
      <c r="AZ105" s="132"/>
      <c r="BA105" s="132"/>
      <c r="BB105" s="132"/>
      <c r="BC105" s="132"/>
      <c r="BD105" s="75"/>
      <c r="BE105" s="132"/>
      <c r="BF105" s="75"/>
      <c r="BG105" s="132"/>
      <c r="BH105" s="132"/>
      <c r="BI105" s="132"/>
      <c r="BJ105" s="132"/>
      <c r="BK105" s="132"/>
      <c r="BL105" s="132"/>
      <c r="BM105" s="132"/>
      <c r="BN105" s="132"/>
      <c r="BO105" s="132"/>
      <c r="BP105" s="132"/>
      <c r="BQ105" s="132"/>
      <c r="BR105" s="26"/>
      <c r="BS105" s="65"/>
      <c r="BT105" s="26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5"/>
      <c r="CF105" s="26"/>
      <c r="CG105" s="65"/>
      <c r="CH105" s="26"/>
    </row>
    <row r="106" spans="1:86" s="64" customFormat="1" ht="16.2" customHeight="1" x14ac:dyDescent="0.25">
      <c r="A106" s="133" t="s">
        <v>14</v>
      </c>
      <c r="B106" s="34"/>
      <c r="C106" s="132"/>
      <c r="D106" s="132">
        <f>ABS('C3'!D106-'C3'!$C106)</f>
        <v>0</v>
      </c>
      <c r="E106" s="132">
        <f>ABS('C3'!E106-'C3'!$C106)</f>
        <v>0</v>
      </c>
      <c r="F106" s="132">
        <f>ABS('C3'!F106-'C3'!$C106)</f>
        <v>0</v>
      </c>
      <c r="G106" s="132">
        <f>ABS('C3'!G106-'C3'!$C106)</f>
        <v>0</v>
      </c>
      <c r="H106" s="132">
        <f>ABS('C3'!H106-'C3'!$C106)</f>
        <v>0</v>
      </c>
      <c r="I106" s="132">
        <f>ABS('C3'!I106-'C3'!$C106)</f>
        <v>0</v>
      </c>
      <c r="J106" s="132">
        <f>ABS('C3'!J106-'C3'!$C106)</f>
        <v>0</v>
      </c>
      <c r="K106" s="132">
        <f>ABS('C3'!K106-'C3'!$C106)</f>
        <v>0</v>
      </c>
      <c r="L106" s="132">
        <f>ABS('C3'!L106-'C3'!$C106)</f>
        <v>0</v>
      </c>
      <c r="M106" s="132">
        <f>ABS('C3'!M106-'C3'!$C106)</f>
        <v>0</v>
      </c>
      <c r="N106" s="75"/>
      <c r="O106" s="132"/>
      <c r="P106" s="75"/>
      <c r="Q106" s="132"/>
      <c r="R106" s="132"/>
      <c r="S106" s="132"/>
      <c r="T106" s="132"/>
      <c r="U106" s="132"/>
      <c r="V106" s="132">
        <f t="shared" si="1"/>
        <v>0</v>
      </c>
      <c r="W106" s="132"/>
      <c r="X106" s="132"/>
      <c r="Y106" s="132"/>
      <c r="Z106" s="132"/>
      <c r="AA106" s="132"/>
      <c r="AB106" s="75"/>
      <c r="AC106" s="132"/>
      <c r="AD106" s="75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  <c r="AO106" s="132"/>
      <c r="AP106" s="75"/>
      <c r="AQ106" s="132"/>
      <c r="AR106" s="75"/>
      <c r="AS106" s="132"/>
      <c r="AT106" s="132"/>
      <c r="AU106" s="132"/>
      <c r="AV106" s="132"/>
      <c r="AW106" s="132"/>
      <c r="AX106" s="132"/>
      <c r="AY106" s="132"/>
      <c r="AZ106" s="132"/>
      <c r="BA106" s="132"/>
      <c r="BB106" s="132"/>
      <c r="BC106" s="132"/>
      <c r="BD106" s="75"/>
      <c r="BE106" s="132"/>
      <c r="BF106" s="75"/>
      <c r="BG106" s="132"/>
      <c r="BH106" s="132"/>
      <c r="BI106" s="132"/>
      <c r="BJ106" s="132"/>
      <c r="BK106" s="132"/>
      <c r="BL106" s="132"/>
      <c r="BM106" s="132"/>
      <c r="BN106" s="132"/>
      <c r="BO106" s="132"/>
      <c r="BP106" s="132"/>
      <c r="BQ106" s="132"/>
      <c r="BR106" s="26"/>
      <c r="BS106" s="65"/>
      <c r="BT106" s="26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5"/>
      <c r="CF106" s="26"/>
      <c r="CG106" s="65"/>
      <c r="CH106" s="26"/>
    </row>
    <row r="107" spans="1:86" s="64" customFormat="1" ht="16.2" customHeight="1" x14ac:dyDescent="0.25">
      <c r="A107" s="133" t="s">
        <v>15</v>
      </c>
      <c r="B107" s="34"/>
      <c r="C107" s="132"/>
      <c r="D107" s="132">
        <f>ABS('C3'!D107-'C3'!$C107)</f>
        <v>0</v>
      </c>
      <c r="E107" s="132">
        <f>ABS('C3'!E107-'C3'!$C107)</f>
        <v>0</v>
      </c>
      <c r="F107" s="132">
        <f>ABS('C3'!F107-'C3'!$C107)</f>
        <v>0</v>
      </c>
      <c r="G107" s="132">
        <f>ABS('C3'!G107-'C3'!$C107)</f>
        <v>0</v>
      </c>
      <c r="H107" s="132">
        <f>ABS('C3'!H107-'C3'!$C107)</f>
        <v>0</v>
      </c>
      <c r="I107" s="132">
        <f>ABS('C3'!I107-'C3'!$C107)</f>
        <v>0</v>
      </c>
      <c r="J107" s="132">
        <f>ABS('C3'!J107-'C3'!$C107)</f>
        <v>0</v>
      </c>
      <c r="K107" s="132">
        <f>ABS('C3'!K107-'C3'!$C107)</f>
        <v>0</v>
      </c>
      <c r="L107" s="132">
        <f>ABS('C3'!L107-'C3'!$C107)</f>
        <v>0</v>
      </c>
      <c r="M107" s="132">
        <f>ABS('C3'!M107-'C3'!$C107)</f>
        <v>0</v>
      </c>
      <c r="N107" s="75"/>
      <c r="O107" s="132"/>
      <c r="P107" s="75"/>
      <c r="Q107" s="132"/>
      <c r="R107" s="132"/>
      <c r="S107" s="132"/>
      <c r="T107" s="132"/>
      <c r="U107" s="132"/>
      <c r="V107" s="132">
        <f t="shared" si="1"/>
        <v>0</v>
      </c>
      <c r="W107" s="132"/>
      <c r="X107" s="132"/>
      <c r="Y107" s="132"/>
      <c r="Z107" s="132"/>
      <c r="AA107" s="132"/>
      <c r="AB107" s="75"/>
      <c r="AC107" s="132"/>
      <c r="AD107" s="75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2"/>
      <c r="AP107" s="75"/>
      <c r="AQ107" s="132"/>
      <c r="AR107" s="75"/>
      <c r="AS107" s="132"/>
      <c r="AT107" s="132"/>
      <c r="AU107" s="132"/>
      <c r="AV107" s="132"/>
      <c r="AW107" s="132"/>
      <c r="AX107" s="132"/>
      <c r="AY107" s="132"/>
      <c r="AZ107" s="132"/>
      <c r="BA107" s="132"/>
      <c r="BB107" s="132"/>
      <c r="BC107" s="132"/>
      <c r="BD107" s="75"/>
      <c r="BE107" s="132"/>
      <c r="BF107" s="75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26"/>
      <c r="BS107" s="65"/>
      <c r="BT107" s="26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5"/>
      <c r="CF107" s="26"/>
      <c r="CG107" s="65"/>
      <c r="CH107" s="26"/>
    </row>
    <row r="108" spans="1:86" s="64" customFormat="1" ht="16.2" customHeight="1" x14ac:dyDescent="0.25">
      <c r="A108" s="133" t="s">
        <v>16</v>
      </c>
      <c r="B108" s="34"/>
      <c r="C108" s="132"/>
      <c r="D108" s="132">
        <f>ABS('C3'!D108-'C3'!$C108)</f>
        <v>0</v>
      </c>
      <c r="E108" s="132">
        <f>ABS('C3'!E108-'C3'!$C108)</f>
        <v>0</v>
      </c>
      <c r="F108" s="132">
        <f>ABS('C3'!F108-'C3'!$C108)</f>
        <v>0</v>
      </c>
      <c r="G108" s="132">
        <f>ABS('C3'!G108-'C3'!$C108)</f>
        <v>0</v>
      </c>
      <c r="H108" s="132">
        <f>ABS('C3'!H108-'C3'!$C108)</f>
        <v>0</v>
      </c>
      <c r="I108" s="132">
        <f>ABS('C3'!I108-'C3'!$C108)</f>
        <v>0</v>
      </c>
      <c r="J108" s="132">
        <f>ABS('C3'!J108-'C3'!$C108)</f>
        <v>0</v>
      </c>
      <c r="K108" s="132">
        <f>ABS('C3'!K108-'C3'!$C108)</f>
        <v>0</v>
      </c>
      <c r="L108" s="132">
        <f>ABS('C3'!L108-'C3'!$C108)</f>
        <v>0</v>
      </c>
      <c r="M108" s="132">
        <f>ABS('C3'!M108-'C3'!$C108)</f>
        <v>0</v>
      </c>
      <c r="N108" s="75"/>
      <c r="O108" s="132"/>
      <c r="P108" s="75"/>
      <c r="Q108" s="132"/>
      <c r="R108" s="132"/>
      <c r="S108" s="132"/>
      <c r="T108" s="132"/>
      <c r="U108" s="132"/>
      <c r="V108" s="132">
        <f t="shared" si="1"/>
        <v>0</v>
      </c>
      <c r="W108" s="132"/>
      <c r="X108" s="132"/>
      <c r="Y108" s="132"/>
      <c r="Z108" s="132"/>
      <c r="AA108" s="132"/>
      <c r="AB108" s="75"/>
      <c r="AC108" s="132"/>
      <c r="AD108" s="75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75"/>
      <c r="AQ108" s="132"/>
      <c r="AR108" s="75"/>
      <c r="AS108" s="132"/>
      <c r="AT108" s="132"/>
      <c r="AU108" s="132"/>
      <c r="AV108" s="132"/>
      <c r="AW108" s="132"/>
      <c r="AX108" s="132"/>
      <c r="AY108" s="132"/>
      <c r="AZ108" s="132"/>
      <c r="BA108" s="132"/>
      <c r="BB108" s="132"/>
      <c r="BC108" s="132"/>
      <c r="BD108" s="75"/>
      <c r="BE108" s="132"/>
      <c r="BF108" s="75"/>
      <c r="BG108" s="132"/>
      <c r="BH108" s="132"/>
      <c r="BI108" s="132"/>
      <c r="BJ108" s="132"/>
      <c r="BK108" s="132"/>
      <c r="BL108" s="132"/>
      <c r="BM108" s="132"/>
      <c r="BN108" s="132"/>
      <c r="BO108" s="132"/>
      <c r="BP108" s="132"/>
      <c r="BQ108" s="132"/>
      <c r="BR108" s="26"/>
      <c r="BS108" s="65"/>
      <c r="BT108" s="26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5"/>
      <c r="CF108" s="26"/>
      <c r="CG108" s="65"/>
      <c r="CH108" s="26"/>
    </row>
    <row r="109" spans="1:86" s="64" customFormat="1" ht="16.2" customHeight="1" x14ac:dyDescent="0.25">
      <c r="A109" s="133" t="s">
        <v>17</v>
      </c>
      <c r="B109" s="34"/>
      <c r="C109" s="132"/>
      <c r="D109" s="132">
        <f>ABS('C3'!D109-'C3'!$C109)</f>
        <v>0</v>
      </c>
      <c r="E109" s="132">
        <f>ABS('C3'!E109-'C3'!$C109)</f>
        <v>0</v>
      </c>
      <c r="F109" s="132">
        <f>ABS('C3'!F109-'C3'!$C109)</f>
        <v>0</v>
      </c>
      <c r="G109" s="132">
        <f>ABS('C3'!G109-'C3'!$C109)</f>
        <v>0</v>
      </c>
      <c r="H109" s="132">
        <f>ABS('C3'!H109-'C3'!$C109)</f>
        <v>0</v>
      </c>
      <c r="I109" s="132">
        <f>ABS('C3'!I109-'C3'!$C109)</f>
        <v>0</v>
      </c>
      <c r="J109" s="132">
        <f>ABS('C3'!J109-'C3'!$C109)</f>
        <v>0</v>
      </c>
      <c r="K109" s="132">
        <f>ABS('C3'!K109-'C3'!$C109)</f>
        <v>0</v>
      </c>
      <c r="L109" s="132">
        <f>ABS('C3'!L109-'C3'!$C109)</f>
        <v>0</v>
      </c>
      <c r="M109" s="132">
        <f>ABS('C3'!M109-'C3'!$C109)</f>
        <v>0</v>
      </c>
      <c r="N109" s="75"/>
      <c r="O109" s="132"/>
      <c r="P109" s="75"/>
      <c r="Q109" s="132"/>
      <c r="R109" s="132"/>
      <c r="S109" s="132"/>
      <c r="T109" s="132"/>
      <c r="U109" s="132"/>
      <c r="V109" s="132">
        <f t="shared" si="1"/>
        <v>0</v>
      </c>
      <c r="W109" s="132"/>
      <c r="X109" s="132"/>
      <c r="Y109" s="132"/>
      <c r="Z109" s="132"/>
      <c r="AA109" s="132"/>
      <c r="AB109" s="75"/>
      <c r="AC109" s="132"/>
      <c r="AD109" s="75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  <c r="AO109" s="132"/>
      <c r="AP109" s="75"/>
      <c r="AQ109" s="132"/>
      <c r="AR109" s="75"/>
      <c r="AS109" s="132"/>
      <c r="AT109" s="132"/>
      <c r="AU109" s="132"/>
      <c r="AV109" s="132"/>
      <c r="AW109" s="132"/>
      <c r="AX109" s="132"/>
      <c r="AY109" s="132"/>
      <c r="AZ109" s="132"/>
      <c r="BA109" s="132"/>
      <c r="BB109" s="132"/>
      <c r="BC109" s="132"/>
      <c r="BD109" s="75"/>
      <c r="BE109" s="132"/>
      <c r="BF109" s="75"/>
      <c r="BG109" s="132"/>
      <c r="BH109" s="132"/>
      <c r="BI109" s="132"/>
      <c r="BJ109" s="132"/>
      <c r="BK109" s="132"/>
      <c r="BL109" s="132"/>
      <c r="BM109" s="132"/>
      <c r="BN109" s="132"/>
      <c r="BO109" s="132"/>
      <c r="BP109" s="132"/>
      <c r="BQ109" s="132"/>
      <c r="BR109" s="26"/>
      <c r="BS109" s="65"/>
      <c r="BT109" s="26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5"/>
      <c r="CF109" s="26"/>
      <c r="CG109" s="65"/>
      <c r="CH109" s="26"/>
    </row>
    <row r="110" spans="1:86" s="64" customFormat="1" ht="16.2" customHeight="1" x14ac:dyDescent="0.25">
      <c r="A110" s="133" t="s">
        <v>18</v>
      </c>
      <c r="B110" s="34"/>
      <c r="C110" s="132"/>
      <c r="D110" s="132">
        <f>ABS('C3'!D110-'C3'!$C110)</f>
        <v>0</v>
      </c>
      <c r="E110" s="132">
        <f>ABS('C3'!E110-'C3'!$C110)</f>
        <v>0</v>
      </c>
      <c r="F110" s="132">
        <f>ABS('C3'!F110-'C3'!$C110)</f>
        <v>0</v>
      </c>
      <c r="G110" s="132">
        <f>ABS('C3'!G110-'C3'!$C110)</f>
        <v>6.9115550324033825E-2</v>
      </c>
      <c r="H110" s="132">
        <f>ABS('C3'!H110-'C3'!$C110)</f>
        <v>6.9115550324033825E-2</v>
      </c>
      <c r="I110" s="132">
        <f>ABS('C3'!I110-'C3'!$C110)</f>
        <v>6.9115550324033825E-2</v>
      </c>
      <c r="J110" s="132">
        <f>ABS('C3'!J110-'C3'!$C110)</f>
        <v>6.9115550324033825E-2</v>
      </c>
      <c r="K110" s="132">
        <f>ABS('C3'!K110-'C3'!$C110)</f>
        <v>6.9115550324033825E-2</v>
      </c>
      <c r="L110" s="132">
        <f>ABS('C3'!L110-'C3'!$C110)</f>
        <v>6.9115550324033825E-2</v>
      </c>
      <c r="M110" s="132">
        <f>ABS('C3'!M110-'C3'!$C110)</f>
        <v>6.9115550324033825E-2</v>
      </c>
      <c r="N110" s="75"/>
      <c r="O110" s="132"/>
      <c r="P110" s="75"/>
      <c r="Q110" s="132"/>
      <c r="R110" s="132"/>
      <c r="S110" s="132"/>
      <c r="T110" s="132"/>
      <c r="U110" s="132"/>
      <c r="V110" s="132">
        <f t="shared" si="1"/>
        <v>0.48380885226823678</v>
      </c>
      <c r="W110" s="132"/>
      <c r="X110" s="132"/>
      <c r="Y110" s="132"/>
      <c r="Z110" s="132"/>
      <c r="AA110" s="132"/>
      <c r="AB110" s="75"/>
      <c r="AC110" s="132"/>
      <c r="AD110" s="75"/>
      <c r="AE110" s="132"/>
      <c r="AF110" s="132"/>
      <c r="AG110" s="132"/>
      <c r="AH110" s="132"/>
      <c r="AI110" s="132"/>
      <c r="AJ110" s="132"/>
      <c r="AK110" s="132"/>
      <c r="AL110" s="132"/>
      <c r="AM110" s="132"/>
      <c r="AN110" s="132"/>
      <c r="AO110" s="132"/>
      <c r="AP110" s="75"/>
      <c r="AQ110" s="132"/>
      <c r="AR110" s="75"/>
      <c r="AS110" s="132"/>
      <c r="AT110" s="132"/>
      <c r="AU110" s="132"/>
      <c r="AV110" s="132"/>
      <c r="AW110" s="132"/>
      <c r="AX110" s="132"/>
      <c r="AY110" s="132"/>
      <c r="AZ110" s="132"/>
      <c r="BA110" s="132"/>
      <c r="BB110" s="132"/>
      <c r="BC110" s="132"/>
      <c r="BD110" s="75"/>
      <c r="BE110" s="132"/>
      <c r="BF110" s="75"/>
      <c r="BG110" s="132"/>
      <c r="BH110" s="132"/>
      <c r="BI110" s="132"/>
      <c r="BJ110" s="132"/>
      <c r="BK110" s="132"/>
      <c r="BL110" s="132"/>
      <c r="BM110" s="132"/>
      <c r="BN110" s="132"/>
      <c r="BO110" s="132"/>
      <c r="BP110" s="132"/>
      <c r="BQ110" s="132"/>
      <c r="BR110" s="26"/>
      <c r="BS110" s="65"/>
      <c r="BT110" s="26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5"/>
      <c r="CF110" s="26"/>
      <c r="CG110" s="65"/>
      <c r="CH110" s="26"/>
    </row>
    <row r="111" spans="1:86" s="64" customFormat="1" ht="16.2" customHeight="1" x14ac:dyDescent="0.25">
      <c r="A111" s="133" t="s">
        <v>19</v>
      </c>
      <c r="B111" s="34"/>
      <c r="C111" s="132"/>
      <c r="D111" s="132">
        <f>ABS('C3'!D111-'C3'!$C111)</f>
        <v>0</v>
      </c>
      <c r="E111" s="132">
        <f>ABS('C3'!E111-'C3'!$C111)</f>
        <v>0</v>
      </c>
      <c r="F111" s="132">
        <f>ABS('C3'!F111-'C3'!$C111)</f>
        <v>0</v>
      </c>
      <c r="G111" s="132">
        <f>ABS('C3'!G111-'C3'!$C111)</f>
        <v>0</v>
      </c>
      <c r="H111" s="132">
        <f>ABS('C3'!H111-'C3'!$C111)</f>
        <v>0</v>
      </c>
      <c r="I111" s="132">
        <f>ABS('C3'!I111-'C3'!$C111)</f>
        <v>8.3373778569340473E-2</v>
      </c>
      <c r="J111" s="132">
        <f>ABS('C3'!J111-'C3'!$C111)</f>
        <v>8.3373778569340473E-2</v>
      </c>
      <c r="K111" s="132">
        <f>ABS('C3'!K111-'C3'!$C111)</f>
        <v>0.13969165188100974</v>
      </c>
      <c r="L111" s="132">
        <f>ABS('C3'!L111-'C3'!$C111)</f>
        <v>0.13969165188100974</v>
      </c>
      <c r="M111" s="132">
        <f>ABS('C3'!M111-'C3'!$C111)</f>
        <v>0.13969165188100974</v>
      </c>
      <c r="N111" s="75"/>
      <c r="O111" s="132"/>
      <c r="P111" s="75"/>
      <c r="Q111" s="132"/>
      <c r="R111" s="132"/>
      <c r="S111" s="132"/>
      <c r="T111" s="132"/>
      <c r="U111" s="132"/>
      <c r="V111" s="132">
        <f t="shared" si="1"/>
        <v>0.58582251278171016</v>
      </c>
      <c r="W111" s="132"/>
      <c r="X111" s="132"/>
      <c r="Y111" s="132"/>
      <c r="Z111" s="132"/>
      <c r="AA111" s="132"/>
      <c r="AB111" s="75"/>
      <c r="AC111" s="132"/>
      <c r="AD111" s="75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  <c r="AO111" s="132"/>
      <c r="AP111" s="75"/>
      <c r="AQ111" s="132"/>
      <c r="AR111" s="75"/>
      <c r="AS111" s="132"/>
      <c r="AT111" s="132"/>
      <c r="AU111" s="132"/>
      <c r="AV111" s="132"/>
      <c r="AW111" s="132"/>
      <c r="AX111" s="132"/>
      <c r="AY111" s="132"/>
      <c r="AZ111" s="132"/>
      <c r="BA111" s="132"/>
      <c r="BB111" s="132"/>
      <c r="BC111" s="132"/>
      <c r="BD111" s="75"/>
      <c r="BE111" s="132"/>
      <c r="BF111" s="75"/>
      <c r="BG111" s="132"/>
      <c r="BH111" s="132"/>
      <c r="BI111" s="132"/>
      <c r="BJ111" s="132"/>
      <c r="BK111" s="132"/>
      <c r="BL111" s="132"/>
      <c r="BM111" s="132"/>
      <c r="BN111" s="132"/>
      <c r="BO111" s="132"/>
      <c r="BP111" s="132"/>
      <c r="BQ111" s="132"/>
      <c r="BR111" s="26"/>
      <c r="BS111" s="65"/>
      <c r="BT111" s="26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5"/>
      <c r="CF111" s="26"/>
      <c r="CG111" s="65"/>
      <c r="CH111" s="26"/>
    </row>
    <row r="112" spans="1:86" s="64" customFormat="1" ht="16.2" customHeight="1" x14ac:dyDescent="0.25">
      <c r="A112" s="133" t="s">
        <v>20</v>
      </c>
      <c r="B112" s="34"/>
      <c r="C112" s="132"/>
      <c r="D112" s="132">
        <f>ABS('C3'!D112-'C3'!$C112)</f>
        <v>0</v>
      </c>
      <c r="E112" s="132">
        <f>ABS('C3'!E112-'C3'!$C112)</f>
        <v>0</v>
      </c>
      <c r="F112" s="132">
        <f>ABS('C3'!F112-'C3'!$C112)</f>
        <v>0</v>
      </c>
      <c r="G112" s="132">
        <f>ABS('C3'!G112-'C3'!$C112)</f>
        <v>0</v>
      </c>
      <c r="H112" s="132">
        <f>ABS('C3'!H112-'C3'!$C112)</f>
        <v>0</v>
      </c>
      <c r="I112" s="132">
        <f>ABS('C3'!I112-'C3'!$C112)</f>
        <v>0</v>
      </c>
      <c r="J112" s="132">
        <f>ABS('C3'!J112-'C3'!$C112)</f>
        <v>0</v>
      </c>
      <c r="K112" s="132">
        <f>ABS('C3'!K112-'C3'!$C112)</f>
        <v>0</v>
      </c>
      <c r="L112" s="132">
        <f>ABS('C3'!L112-'C3'!$C112)</f>
        <v>0</v>
      </c>
      <c r="M112" s="132">
        <f>ABS('C3'!M112-'C3'!$C112)</f>
        <v>0</v>
      </c>
      <c r="N112" s="75"/>
      <c r="O112" s="132"/>
      <c r="P112" s="75"/>
      <c r="Q112" s="132"/>
      <c r="R112" s="132"/>
      <c r="S112" s="132"/>
      <c r="T112" s="132"/>
      <c r="U112" s="132"/>
      <c r="V112" s="132">
        <f t="shared" si="1"/>
        <v>0</v>
      </c>
      <c r="W112" s="132"/>
      <c r="X112" s="132"/>
      <c r="Y112" s="132"/>
      <c r="Z112" s="132"/>
      <c r="AA112" s="132"/>
      <c r="AB112" s="75"/>
      <c r="AC112" s="132"/>
      <c r="AD112" s="75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  <c r="AO112" s="132"/>
      <c r="AP112" s="75"/>
      <c r="AQ112" s="132"/>
      <c r="AR112" s="75"/>
      <c r="AS112" s="132"/>
      <c r="AT112" s="132"/>
      <c r="AU112" s="132"/>
      <c r="AV112" s="132"/>
      <c r="AW112" s="132"/>
      <c r="AX112" s="132"/>
      <c r="AY112" s="132"/>
      <c r="AZ112" s="132"/>
      <c r="BA112" s="132"/>
      <c r="BB112" s="132"/>
      <c r="BC112" s="132"/>
      <c r="BD112" s="75"/>
      <c r="BE112" s="132"/>
      <c r="BF112" s="75"/>
      <c r="BG112" s="132"/>
      <c r="BH112" s="132"/>
      <c r="BI112" s="132"/>
      <c r="BJ112" s="132"/>
      <c r="BK112" s="132"/>
      <c r="BL112" s="132"/>
      <c r="BM112" s="132"/>
      <c r="BN112" s="132"/>
      <c r="BO112" s="132"/>
      <c r="BP112" s="132"/>
      <c r="BQ112" s="132"/>
      <c r="BR112" s="26"/>
      <c r="BS112" s="65"/>
      <c r="BT112" s="26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5"/>
      <c r="CF112" s="26"/>
      <c r="CG112" s="65"/>
      <c r="CH112" s="26"/>
    </row>
    <row r="113" spans="1:98" s="64" customFormat="1" ht="16.2" customHeight="1" x14ac:dyDescent="0.25">
      <c r="A113" s="133" t="s">
        <v>21</v>
      </c>
      <c r="B113" s="34"/>
      <c r="C113" s="132"/>
      <c r="D113" s="132">
        <f>ABS('C3'!D113-'C3'!$C113)</f>
        <v>0</v>
      </c>
      <c r="E113" s="132">
        <f>ABS('C3'!E113-'C3'!$C113)</f>
        <v>0</v>
      </c>
      <c r="F113" s="132">
        <f>ABS('C3'!F113-'C3'!$C113)</f>
        <v>0</v>
      </c>
      <c r="G113" s="132">
        <f>ABS('C3'!G113-'C3'!$C113)</f>
        <v>0</v>
      </c>
      <c r="H113" s="132">
        <f>ABS('C3'!H113-'C3'!$C113)</f>
        <v>0</v>
      </c>
      <c r="I113" s="132">
        <f>ABS('C3'!I113-'C3'!$C113)</f>
        <v>8.3373778569340473E-2</v>
      </c>
      <c r="J113" s="132">
        <f>ABS('C3'!J113-'C3'!$C113)</f>
        <v>8.3373778569340473E-2</v>
      </c>
      <c r="K113" s="132">
        <f>ABS('C3'!K113-'C3'!$C113)</f>
        <v>0.13969165188100974</v>
      </c>
      <c r="L113" s="132">
        <f>ABS('C3'!L113-'C3'!$C113)</f>
        <v>0.13969165188100974</v>
      </c>
      <c r="M113" s="132">
        <f>ABS('C3'!M113-'C3'!$C113)</f>
        <v>0.13969165188100974</v>
      </c>
      <c r="N113" s="75"/>
      <c r="O113" s="132"/>
      <c r="P113" s="75"/>
      <c r="Q113" s="132"/>
      <c r="R113" s="132"/>
      <c r="S113" s="132"/>
      <c r="T113" s="132"/>
      <c r="U113" s="132"/>
      <c r="V113" s="132">
        <f t="shared" si="1"/>
        <v>0.58582251278171016</v>
      </c>
      <c r="W113" s="132"/>
      <c r="X113" s="132"/>
      <c r="Y113" s="132"/>
      <c r="Z113" s="132"/>
      <c r="AA113" s="132"/>
      <c r="AB113" s="75"/>
      <c r="AC113" s="132"/>
      <c r="AD113" s="75"/>
      <c r="AE113" s="132"/>
      <c r="AF113" s="132"/>
      <c r="AG113" s="132"/>
      <c r="AH113" s="132"/>
      <c r="AI113" s="132"/>
      <c r="AJ113" s="132"/>
      <c r="AK113" s="132"/>
      <c r="AL113" s="132"/>
      <c r="AM113" s="132"/>
      <c r="AN113" s="132"/>
      <c r="AO113" s="132"/>
      <c r="AP113" s="75"/>
      <c r="AQ113" s="132"/>
      <c r="AR113" s="75"/>
      <c r="AS113" s="132"/>
      <c r="AT113" s="132"/>
      <c r="AU113" s="132"/>
      <c r="AV113" s="132"/>
      <c r="AW113" s="132"/>
      <c r="AX113" s="132"/>
      <c r="AY113" s="132"/>
      <c r="AZ113" s="132"/>
      <c r="BA113" s="132"/>
      <c r="BB113" s="132"/>
      <c r="BC113" s="132"/>
      <c r="BD113" s="75"/>
      <c r="BE113" s="132"/>
      <c r="BF113" s="75"/>
      <c r="BG113" s="132"/>
      <c r="BH113" s="132"/>
      <c r="BI113" s="132"/>
      <c r="BJ113" s="132"/>
      <c r="BK113" s="132"/>
      <c r="BL113" s="132"/>
      <c r="BM113" s="132"/>
      <c r="BN113" s="132"/>
      <c r="BO113" s="132"/>
      <c r="BP113" s="132"/>
      <c r="BQ113" s="132"/>
      <c r="BR113" s="26"/>
      <c r="BS113" s="65"/>
      <c r="BT113" s="26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5"/>
      <c r="CF113" s="26"/>
      <c r="CG113" s="65"/>
      <c r="CH113" s="26"/>
    </row>
    <row r="114" spans="1:98" s="64" customFormat="1" ht="16.2" customHeight="1" x14ac:dyDescent="0.25">
      <c r="A114" s="133" t="s">
        <v>22</v>
      </c>
      <c r="B114" s="34"/>
      <c r="C114" s="132"/>
      <c r="D114" s="132">
        <f>ABS('C3'!D114-'C3'!$C114)</f>
        <v>0</v>
      </c>
      <c r="E114" s="132">
        <f>ABS('C3'!E114-'C3'!$C114)</f>
        <v>0</v>
      </c>
      <c r="F114" s="132">
        <f>ABS('C3'!F114-'C3'!$C114)</f>
        <v>0</v>
      </c>
      <c r="G114" s="132">
        <f>ABS('C3'!G114-'C3'!$C114)</f>
        <v>0.146075536050469</v>
      </c>
      <c r="H114" s="132">
        <f>ABS('C3'!H114-'C3'!$C114)</f>
        <v>0.146075536050469</v>
      </c>
      <c r="I114" s="132">
        <f>ABS('C3'!I114-'C3'!$C114)</f>
        <v>0.146075536050469</v>
      </c>
      <c r="J114" s="132">
        <f>ABS('C3'!J114-'C3'!$C114)</f>
        <v>0.146075536050469</v>
      </c>
      <c r="K114" s="132">
        <f>ABS('C3'!K114-'C3'!$C114)</f>
        <v>0.146075536050469</v>
      </c>
      <c r="L114" s="132">
        <f>ABS('C3'!L114-'C3'!$C114)</f>
        <v>0.146075536050469</v>
      </c>
      <c r="M114" s="132">
        <f>ABS('C3'!M114-'C3'!$C114)</f>
        <v>0.146075536050469</v>
      </c>
      <c r="N114" s="75"/>
      <c r="O114" s="132"/>
      <c r="P114" s="75"/>
      <c r="Q114" s="132"/>
      <c r="R114" s="132"/>
      <c r="S114" s="132"/>
      <c r="T114" s="132"/>
      <c r="U114" s="132"/>
      <c r="V114" s="132">
        <f t="shared" si="1"/>
        <v>1.0225287523532829</v>
      </c>
      <c r="W114" s="132"/>
      <c r="X114" s="132"/>
      <c r="Y114" s="132"/>
      <c r="Z114" s="132"/>
      <c r="AA114" s="132"/>
      <c r="AB114" s="75"/>
      <c r="AC114" s="132"/>
      <c r="AD114" s="75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75"/>
      <c r="AQ114" s="132"/>
      <c r="AR114" s="75"/>
      <c r="AS114" s="132"/>
      <c r="AT114" s="132"/>
      <c r="AU114" s="132"/>
      <c r="AV114" s="132"/>
      <c r="AW114" s="132"/>
      <c r="AX114" s="132"/>
      <c r="AY114" s="132"/>
      <c r="AZ114" s="132"/>
      <c r="BA114" s="132"/>
      <c r="BB114" s="132"/>
      <c r="BC114" s="132"/>
      <c r="BD114" s="75"/>
      <c r="BE114" s="132"/>
      <c r="BF114" s="75"/>
      <c r="BG114" s="132"/>
      <c r="BH114" s="132"/>
      <c r="BI114" s="132"/>
      <c r="BJ114" s="132"/>
      <c r="BK114" s="132"/>
      <c r="BL114" s="132"/>
      <c r="BM114" s="132"/>
      <c r="BN114" s="132"/>
      <c r="BO114" s="132"/>
      <c r="BP114" s="132"/>
      <c r="BQ114" s="132"/>
      <c r="BR114" s="26"/>
      <c r="BS114" s="65"/>
      <c r="BT114" s="26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5"/>
      <c r="CF114" s="26"/>
      <c r="CG114" s="65"/>
      <c r="CH114" s="26"/>
    </row>
    <row r="115" spans="1:98" s="64" customFormat="1" ht="16.2" customHeight="1" x14ac:dyDescent="0.25">
      <c r="A115" s="132"/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34"/>
      <c r="N115" s="34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75"/>
      <c r="AA115" s="132"/>
      <c r="AB115" s="75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75"/>
      <c r="AO115" s="132"/>
      <c r="AP115" s="75"/>
      <c r="AQ115" s="132"/>
      <c r="AR115" s="132"/>
      <c r="AS115" s="132"/>
      <c r="AT115" s="132"/>
      <c r="AU115" s="132"/>
      <c r="AV115" s="132"/>
      <c r="AW115" s="132"/>
      <c r="AX115" s="132"/>
      <c r="AY115" s="132"/>
      <c r="AZ115" s="132"/>
      <c r="BA115" s="132"/>
      <c r="BB115" s="75"/>
      <c r="BC115" s="132"/>
      <c r="BD115" s="75"/>
      <c r="BE115" s="132"/>
      <c r="BF115" s="132"/>
      <c r="BG115" s="132"/>
      <c r="BH115" s="132"/>
      <c r="BI115" s="132"/>
      <c r="BJ115" s="132"/>
      <c r="BK115" s="132"/>
      <c r="BL115" s="132"/>
      <c r="BM115" s="132"/>
      <c r="BN115" s="132"/>
      <c r="BO115" s="132"/>
      <c r="BP115" s="75"/>
      <c r="BQ115" s="132"/>
      <c r="BR115" s="75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34"/>
      <c r="CF115" s="34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34"/>
      <c r="CT115" s="34"/>
    </row>
    <row r="116" spans="1:98" ht="13.2" customHeight="1" x14ac:dyDescent="0.25">
      <c r="A116" s="31" t="s">
        <v>56</v>
      </c>
      <c r="B116" s="32">
        <f>[1]算例!B117</f>
        <v>4</v>
      </c>
      <c r="C116" s="32" t="s">
        <v>55</v>
      </c>
      <c r="D116" s="32">
        <f>[1]算例!D117</f>
        <v>5</v>
      </c>
      <c r="E116" s="32"/>
      <c r="F116" s="32"/>
      <c r="G116" s="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  <c r="AO116" s="132"/>
      <c r="AP116" s="132"/>
      <c r="AQ116" s="132"/>
      <c r="AR116" s="132"/>
      <c r="AS116" s="132"/>
      <c r="AT116" s="132"/>
      <c r="AU116" s="132"/>
      <c r="AV116" s="132"/>
      <c r="AW116" s="132"/>
      <c r="AX116" s="132"/>
      <c r="AY116" s="132"/>
      <c r="AZ116" s="132"/>
      <c r="BA116" s="132"/>
      <c r="BB116" s="132"/>
      <c r="BC116" s="132"/>
      <c r="BD116" s="132"/>
      <c r="BE116" s="132"/>
      <c r="BF116" s="132"/>
      <c r="BG116" s="132"/>
      <c r="BH116" s="132"/>
      <c r="BI116" s="132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</row>
    <row r="117" spans="1:98" x14ac:dyDescent="0.25">
      <c r="A117" s="31"/>
      <c r="B117" s="31"/>
      <c r="C117" s="31"/>
      <c r="D117" s="31"/>
      <c r="E117" s="31"/>
      <c r="F117" s="31"/>
      <c r="G117" s="31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32"/>
      <c r="AT117" s="132"/>
      <c r="AU117" s="132"/>
      <c r="AV117" s="132"/>
      <c r="AW117" s="132"/>
      <c r="AX117" s="132"/>
      <c r="AY117" s="132"/>
      <c r="AZ117" s="132"/>
      <c r="BA117" s="132"/>
      <c r="BB117" s="132"/>
      <c r="BC117" s="132"/>
      <c r="BD117" s="132"/>
      <c r="BE117" s="132"/>
      <c r="BF117" s="132"/>
      <c r="BG117" s="132"/>
      <c r="BH117" s="132"/>
      <c r="BI117" s="132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</row>
    <row r="118" spans="1:98" x14ac:dyDescent="0.25">
      <c r="A118" s="33"/>
      <c r="B118" s="33"/>
      <c r="C118" s="33"/>
      <c r="D118" s="33"/>
      <c r="E118" s="33"/>
      <c r="F118" s="33"/>
      <c r="G118" s="33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2"/>
      <c r="BA118" s="132"/>
      <c r="BB118" s="132"/>
      <c r="BC118" s="132"/>
      <c r="BD118" s="132"/>
      <c r="BE118" s="132"/>
      <c r="BF118" s="132"/>
      <c r="BG118" s="132"/>
      <c r="BH118" s="132"/>
      <c r="BI118" s="132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</row>
    <row r="119" spans="1:98" x14ac:dyDescent="0.25"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  <c r="AN119" s="132"/>
      <c r="AO119" s="132"/>
      <c r="AP119" s="132"/>
      <c r="AQ119" s="132"/>
      <c r="AR119" s="132"/>
      <c r="AS119" s="132"/>
      <c r="AT119" s="132"/>
      <c r="AU119" s="132"/>
      <c r="AV119" s="132"/>
      <c r="AW119" s="132"/>
      <c r="AX119" s="132"/>
      <c r="AY119" s="132"/>
      <c r="AZ119" s="132"/>
      <c r="BA119" s="132"/>
      <c r="BB119" s="132"/>
      <c r="BC119" s="132"/>
      <c r="BD119" s="132"/>
      <c r="BE119" s="132"/>
      <c r="BF119" s="132"/>
      <c r="BG119" s="132"/>
      <c r="BH119" s="132"/>
      <c r="BI119" s="132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</row>
    <row r="120" spans="1:98" x14ac:dyDescent="0.25">
      <c r="A120" s="161" t="s">
        <v>142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3"/>
    </row>
    <row r="121" spans="1:98" x14ac:dyDescent="0.25">
      <c r="A121" s="17"/>
      <c r="B121" s="132" t="s">
        <v>3</v>
      </c>
      <c r="C121" s="132" t="s">
        <v>4</v>
      </c>
      <c r="D121" s="132" t="s">
        <v>5</v>
      </c>
      <c r="E121" s="132" t="s">
        <v>6</v>
      </c>
      <c r="F121" s="132" t="s">
        <v>7</v>
      </c>
      <c r="G121" s="132" t="s">
        <v>8</v>
      </c>
      <c r="H121" s="132" t="s">
        <v>9</v>
      </c>
      <c r="I121" s="132" t="s">
        <v>10</v>
      </c>
      <c r="J121" s="132" t="s">
        <v>11</v>
      </c>
      <c r="K121" s="132" t="s">
        <v>12</v>
      </c>
      <c r="L121" s="132" t="s">
        <v>13</v>
      </c>
      <c r="M121" s="132" t="s">
        <v>14</v>
      </c>
      <c r="N121" s="132" t="s">
        <v>15</v>
      </c>
      <c r="O121" s="132" t="s">
        <v>16</v>
      </c>
      <c r="P121" s="132" t="s">
        <v>17</v>
      </c>
      <c r="Q121" s="132" t="s">
        <v>18</v>
      </c>
      <c r="R121" s="132" t="s">
        <v>19</v>
      </c>
      <c r="S121" s="132" t="s">
        <v>20</v>
      </c>
      <c r="T121" s="132" t="s">
        <v>21</v>
      </c>
      <c r="U121" s="18" t="s">
        <v>22</v>
      </c>
    </row>
    <row r="122" spans="1:98" x14ac:dyDescent="0.25">
      <c r="A122" s="17" t="s">
        <v>3</v>
      </c>
      <c r="B122" s="19">
        <f t="shared" ref="B122:B141" si="2">(ABS($B$3-B3)+ABS($B$26-B26)+ABS($B$49-B49)+ABS($B$72-B72)+ABS($B$95-B95))/$D$116</f>
        <v>0</v>
      </c>
      <c r="C122" s="20">
        <f t="shared" ref="C122:C141" si="3">(ABS($B$4-B3)+ABS($B$27-B26)+ABS($B$50-B49)+ABS($B$73-B72)+ABS($B$96-B95))/$D$116</f>
        <v>0</v>
      </c>
      <c r="D122" s="19">
        <f t="shared" ref="D122:D141" si="4">(ABS($B$5-B3)+ABS($B$28-B26)+ABS($B$51-B49)+ABS($B$74-B72)+ABS($B$97-B95))/$D$116</f>
        <v>0</v>
      </c>
      <c r="E122" s="19">
        <f t="shared" ref="E122:E141" si="5">(ABS($B$6-B3)+ABS($B$29-B26)+ABS($B$52-B49)+ABS($B$75-B72)+ABS($B$98-B95))/$D$116</f>
        <v>0</v>
      </c>
      <c r="F122" s="19">
        <f t="shared" ref="F122:F141" si="6">(ABS($B$7-B3)+ABS($B$30-B26)+ABS($B$53-B49)+ABS($B$76-B72)+ABS($B$99-B95))/$D$116</f>
        <v>0</v>
      </c>
      <c r="G122" s="19">
        <f t="shared" ref="G122:G141" si="7">(ABS($B$8-B3)+ABS($B$31-B26)+ABS($B$54-B49)+ABS($B$77-B72)+ABS($B$100-B95))/$D$116</f>
        <v>0</v>
      </c>
      <c r="H122" s="19">
        <f t="shared" ref="H122:H141" si="8">(ABS($B$9-B3)+ABS($B$32-B26)+ABS($B$55-B49)+ABS($B$78-B72)+ABS($B$101-B95))/$D$116</f>
        <v>0</v>
      </c>
      <c r="I122" s="19">
        <f t="shared" ref="I122:I130" si="9">(ABS($B$10-B3)+ABS($B$33-B26)+ABS($B$56-B49)+ABS($B$79-B72)+ABS($B$102-B95))/$D$116</f>
        <v>0</v>
      </c>
      <c r="J122" s="19">
        <f t="shared" ref="J122:J141" si="10">(ABS($B$11-B3)+ABS($B$34-B26)+ABS($B$57-B49)+ABS($B$80-B72)+ABS($B$103-B95))/$D$116</f>
        <v>0</v>
      </c>
      <c r="K122" s="19">
        <f t="shared" ref="K122:K141" si="11">(ABS($B$12-B3)+ABS($B$35-B26)+ABS($B$58-B49)+ABS($B$81-B72)+ABS($B$104-B95))/$D$116</f>
        <v>0</v>
      </c>
      <c r="L122" s="19">
        <f t="shared" ref="L122:L141" si="12">(ABS($B$13-B3)+ABS($B$36-B26)+ABS($B$59-B49)+ABS($B$82-B72)+ABS($B$105-B95))/$D$116</f>
        <v>0</v>
      </c>
      <c r="M122" s="19">
        <f t="shared" ref="M122:M141" si="13">(ABS($B$14-B3)+ABS($B$37-B26)+ABS($B$60-B49)+ABS($B$83-B72)+ABS($B$106-B95))/$D$116</f>
        <v>0</v>
      </c>
      <c r="N122" s="19">
        <f t="shared" ref="N122:N141" si="14">(ABS($B$15-B3)+ABS($B$38-B26)+ABS($B$61-B49)+ABS($B$84-B72)+ABS($B$107-B95))/$D$116</f>
        <v>0</v>
      </c>
      <c r="O122" s="19">
        <f t="shared" ref="O122:O135" si="15">(ABS($B$16-B3)+ABS($B$39-B26)+ABS($B$62-B49)+ABS($B$85-B72)+ABS($B$108-B95))/$D$116</f>
        <v>0</v>
      </c>
      <c r="P122" s="19">
        <f t="shared" ref="P122:P141" si="16">(ABS($B$17-B3)+ABS($B$40-B26)+ABS($B$63-B49)+ABS($B$86-B72)+ABS($B$109-B95))/$D$116</f>
        <v>0</v>
      </c>
      <c r="Q122" s="19">
        <f t="shared" ref="Q122:Q136" si="17">(ABS($B$18-B3)+ABS($B$41-B26)+ABS($B$64-B49)+ABS($B$87-B72)+ABS($B$110-B95))/$D$116</f>
        <v>0</v>
      </c>
      <c r="R122" s="19">
        <f t="shared" ref="R122:R137" si="18">(ABS($B$19-B3)+ABS($B$42-B26)+ABS($B$65-B49)+ABS($B$88-B72)+ABS($B$111-B95))/$D$116</f>
        <v>0</v>
      </c>
      <c r="S122" s="19">
        <f t="shared" ref="S122:S138" si="19">(ABS($B$20-B3)+ABS($B$43-B26)+ABS($B$66-B49)+ABS($B$89-B72)+ABS($B$112-B95))/$D$116</f>
        <v>0</v>
      </c>
      <c r="T122" s="19">
        <f t="shared" ref="T122:T139" si="20">(ABS($B$21-B3)+ABS($B$44-B26)+ABS($B$67-B49)+ABS($B$90-B72)+ABS($B$113-B95))/$D$116</f>
        <v>0</v>
      </c>
      <c r="U122" s="21">
        <f t="shared" ref="U122:U140" si="21">(ABS($B$22-B3)+ABS($B$45-B26)+ABS($B$68-B49)+ABS($B$91-B72)+ABS($B$114-B95))/$D$116</f>
        <v>0</v>
      </c>
    </row>
    <row r="123" spans="1:98" x14ac:dyDescent="0.25">
      <c r="A123" s="17" t="s">
        <v>4</v>
      </c>
      <c r="B123" s="19">
        <f t="shared" si="2"/>
        <v>0</v>
      </c>
      <c r="C123" s="20">
        <f t="shared" si="3"/>
        <v>0</v>
      </c>
      <c r="D123" s="19">
        <f t="shared" si="4"/>
        <v>0</v>
      </c>
      <c r="E123" s="19">
        <f t="shared" si="5"/>
        <v>0</v>
      </c>
      <c r="F123" s="19">
        <f t="shared" si="6"/>
        <v>0</v>
      </c>
      <c r="G123" s="19">
        <f t="shared" si="7"/>
        <v>0</v>
      </c>
      <c r="H123" s="19">
        <f t="shared" si="8"/>
        <v>0</v>
      </c>
      <c r="I123" s="19">
        <f t="shared" si="9"/>
        <v>0</v>
      </c>
      <c r="J123" s="19">
        <f t="shared" si="10"/>
        <v>0</v>
      </c>
      <c r="K123" s="19">
        <f t="shared" si="11"/>
        <v>0</v>
      </c>
      <c r="L123" s="19">
        <f t="shared" si="12"/>
        <v>0</v>
      </c>
      <c r="M123" s="19">
        <f t="shared" si="13"/>
        <v>0</v>
      </c>
      <c r="N123" s="19">
        <f t="shared" si="14"/>
        <v>0</v>
      </c>
      <c r="O123" s="19">
        <f t="shared" si="15"/>
        <v>0</v>
      </c>
      <c r="P123" s="19">
        <f t="shared" si="16"/>
        <v>0</v>
      </c>
      <c r="Q123" s="19">
        <f t="shared" si="17"/>
        <v>0</v>
      </c>
      <c r="R123" s="19">
        <f t="shared" si="18"/>
        <v>0</v>
      </c>
      <c r="S123" s="19">
        <f t="shared" si="19"/>
        <v>0</v>
      </c>
      <c r="T123" s="19">
        <f t="shared" si="20"/>
        <v>0</v>
      </c>
      <c r="U123" s="21">
        <f t="shared" si="21"/>
        <v>0</v>
      </c>
    </row>
    <row r="124" spans="1:98" x14ac:dyDescent="0.25">
      <c r="A124" s="17" t="s">
        <v>5</v>
      </c>
      <c r="B124" s="19">
        <f t="shared" si="2"/>
        <v>0</v>
      </c>
      <c r="C124" s="20">
        <f t="shared" si="3"/>
        <v>0</v>
      </c>
      <c r="D124" s="19">
        <f t="shared" si="4"/>
        <v>0</v>
      </c>
      <c r="E124" s="19">
        <f t="shared" si="5"/>
        <v>0</v>
      </c>
      <c r="F124" s="19">
        <f t="shared" si="6"/>
        <v>0</v>
      </c>
      <c r="G124" s="19">
        <f t="shared" si="7"/>
        <v>0</v>
      </c>
      <c r="H124" s="19">
        <f t="shared" si="8"/>
        <v>0</v>
      </c>
      <c r="I124" s="19">
        <f t="shared" si="9"/>
        <v>0</v>
      </c>
      <c r="J124" s="19">
        <f t="shared" si="10"/>
        <v>0</v>
      </c>
      <c r="K124" s="19">
        <f t="shared" si="11"/>
        <v>0</v>
      </c>
      <c r="L124" s="19">
        <f t="shared" si="12"/>
        <v>0</v>
      </c>
      <c r="M124" s="19">
        <f t="shared" si="13"/>
        <v>0</v>
      </c>
      <c r="N124" s="19">
        <f t="shared" si="14"/>
        <v>0</v>
      </c>
      <c r="O124" s="19">
        <f t="shared" si="15"/>
        <v>0</v>
      </c>
      <c r="P124" s="19">
        <f t="shared" si="16"/>
        <v>0</v>
      </c>
      <c r="Q124" s="19">
        <f t="shared" si="17"/>
        <v>0</v>
      </c>
      <c r="R124" s="19">
        <f t="shared" si="18"/>
        <v>0</v>
      </c>
      <c r="S124" s="19">
        <f t="shared" si="19"/>
        <v>0</v>
      </c>
      <c r="T124" s="19">
        <f t="shared" si="20"/>
        <v>0</v>
      </c>
      <c r="U124" s="21">
        <f t="shared" si="21"/>
        <v>0</v>
      </c>
    </row>
    <row r="125" spans="1:98" x14ac:dyDescent="0.25">
      <c r="A125" s="17" t="s">
        <v>6</v>
      </c>
      <c r="B125" s="19">
        <f t="shared" si="2"/>
        <v>0</v>
      </c>
      <c r="C125" s="20">
        <f t="shared" si="3"/>
        <v>0</v>
      </c>
      <c r="D125" s="19">
        <f t="shared" si="4"/>
        <v>0</v>
      </c>
      <c r="E125" s="19">
        <f t="shared" si="5"/>
        <v>0</v>
      </c>
      <c r="F125" s="19">
        <f t="shared" si="6"/>
        <v>0</v>
      </c>
      <c r="G125" s="19">
        <f t="shared" si="7"/>
        <v>0</v>
      </c>
      <c r="H125" s="19">
        <f t="shared" si="8"/>
        <v>0</v>
      </c>
      <c r="I125" s="19">
        <f t="shared" si="9"/>
        <v>0</v>
      </c>
      <c r="J125" s="19">
        <f t="shared" si="10"/>
        <v>0</v>
      </c>
      <c r="K125" s="19">
        <f t="shared" si="11"/>
        <v>0</v>
      </c>
      <c r="L125" s="19">
        <f t="shared" si="12"/>
        <v>0</v>
      </c>
      <c r="M125" s="19">
        <f t="shared" si="13"/>
        <v>0</v>
      </c>
      <c r="N125" s="19">
        <f t="shared" si="14"/>
        <v>0</v>
      </c>
      <c r="O125" s="19">
        <f t="shared" si="15"/>
        <v>0</v>
      </c>
      <c r="P125" s="19">
        <f t="shared" si="16"/>
        <v>0</v>
      </c>
      <c r="Q125" s="19">
        <f t="shared" si="17"/>
        <v>0</v>
      </c>
      <c r="R125" s="19">
        <f t="shared" si="18"/>
        <v>0</v>
      </c>
      <c r="S125" s="19">
        <f t="shared" si="19"/>
        <v>0</v>
      </c>
      <c r="T125" s="19">
        <f t="shared" si="20"/>
        <v>0</v>
      </c>
      <c r="U125" s="21">
        <f t="shared" si="21"/>
        <v>0</v>
      </c>
    </row>
    <row r="126" spans="1:98" x14ac:dyDescent="0.25">
      <c r="A126" s="17" t="s">
        <v>7</v>
      </c>
      <c r="B126" s="19">
        <f t="shared" si="2"/>
        <v>0</v>
      </c>
      <c r="C126" s="20">
        <f t="shared" si="3"/>
        <v>0</v>
      </c>
      <c r="D126" s="19">
        <f t="shared" si="4"/>
        <v>0</v>
      </c>
      <c r="E126" s="19">
        <f t="shared" si="5"/>
        <v>0</v>
      </c>
      <c r="F126" s="19">
        <f t="shared" si="6"/>
        <v>0</v>
      </c>
      <c r="G126" s="19">
        <f t="shared" si="7"/>
        <v>0</v>
      </c>
      <c r="H126" s="19">
        <f t="shared" si="8"/>
        <v>0</v>
      </c>
      <c r="I126" s="19">
        <f t="shared" si="9"/>
        <v>0</v>
      </c>
      <c r="J126" s="19">
        <f t="shared" si="10"/>
        <v>0</v>
      </c>
      <c r="K126" s="19">
        <f t="shared" si="11"/>
        <v>0</v>
      </c>
      <c r="L126" s="19">
        <f t="shared" si="12"/>
        <v>0</v>
      </c>
      <c r="M126" s="19">
        <f t="shared" si="13"/>
        <v>0</v>
      </c>
      <c r="N126" s="19">
        <f t="shared" si="14"/>
        <v>0</v>
      </c>
      <c r="O126" s="19">
        <f t="shared" si="15"/>
        <v>0</v>
      </c>
      <c r="P126" s="19">
        <f t="shared" si="16"/>
        <v>0</v>
      </c>
      <c r="Q126" s="19">
        <f t="shared" si="17"/>
        <v>0</v>
      </c>
      <c r="R126" s="19">
        <f t="shared" si="18"/>
        <v>0</v>
      </c>
      <c r="S126" s="19">
        <f t="shared" si="19"/>
        <v>0</v>
      </c>
      <c r="T126" s="19">
        <f t="shared" si="20"/>
        <v>0</v>
      </c>
      <c r="U126" s="21">
        <f t="shared" si="21"/>
        <v>0</v>
      </c>
    </row>
    <row r="127" spans="1:98" x14ac:dyDescent="0.25">
      <c r="A127" s="17" t="s">
        <v>8</v>
      </c>
      <c r="B127" s="19">
        <f t="shared" si="2"/>
        <v>0</v>
      </c>
      <c r="C127" s="20">
        <f t="shared" si="3"/>
        <v>0</v>
      </c>
      <c r="D127" s="19">
        <f t="shared" si="4"/>
        <v>0</v>
      </c>
      <c r="E127" s="19">
        <f t="shared" si="5"/>
        <v>0</v>
      </c>
      <c r="F127" s="19">
        <f t="shared" si="6"/>
        <v>0</v>
      </c>
      <c r="G127" s="19">
        <f t="shared" si="7"/>
        <v>0</v>
      </c>
      <c r="H127" s="19">
        <f t="shared" si="8"/>
        <v>0</v>
      </c>
      <c r="I127" s="19">
        <f t="shared" si="9"/>
        <v>0</v>
      </c>
      <c r="J127" s="19">
        <f t="shared" si="10"/>
        <v>0</v>
      </c>
      <c r="K127" s="19">
        <f t="shared" si="11"/>
        <v>0</v>
      </c>
      <c r="L127" s="19">
        <f t="shared" si="12"/>
        <v>0</v>
      </c>
      <c r="M127" s="19">
        <f t="shared" si="13"/>
        <v>0</v>
      </c>
      <c r="N127" s="19">
        <f t="shared" si="14"/>
        <v>0</v>
      </c>
      <c r="O127" s="19">
        <f t="shared" si="15"/>
        <v>0</v>
      </c>
      <c r="P127" s="19">
        <f t="shared" si="16"/>
        <v>0</v>
      </c>
      <c r="Q127" s="19">
        <f t="shared" si="17"/>
        <v>0</v>
      </c>
      <c r="R127" s="19">
        <f t="shared" si="18"/>
        <v>0</v>
      </c>
      <c r="S127" s="19">
        <f t="shared" si="19"/>
        <v>0</v>
      </c>
      <c r="T127" s="19">
        <f t="shared" si="20"/>
        <v>0</v>
      </c>
      <c r="U127" s="21">
        <f t="shared" si="21"/>
        <v>0</v>
      </c>
    </row>
    <row r="128" spans="1:98" x14ac:dyDescent="0.25">
      <c r="A128" s="17" t="s">
        <v>9</v>
      </c>
      <c r="B128" s="19">
        <f t="shared" si="2"/>
        <v>0</v>
      </c>
      <c r="C128" s="20">
        <f t="shared" si="3"/>
        <v>0</v>
      </c>
      <c r="D128" s="19">
        <f t="shared" si="4"/>
        <v>0</v>
      </c>
      <c r="E128" s="19">
        <f t="shared" si="5"/>
        <v>0</v>
      </c>
      <c r="F128" s="19">
        <f t="shared" si="6"/>
        <v>0</v>
      </c>
      <c r="G128" s="19">
        <f t="shared" si="7"/>
        <v>0</v>
      </c>
      <c r="H128" s="19">
        <f t="shared" si="8"/>
        <v>0</v>
      </c>
      <c r="I128" s="19">
        <f t="shared" si="9"/>
        <v>0</v>
      </c>
      <c r="J128" s="19">
        <f t="shared" si="10"/>
        <v>0</v>
      </c>
      <c r="K128" s="19">
        <f t="shared" si="11"/>
        <v>0</v>
      </c>
      <c r="L128" s="19">
        <f t="shared" si="12"/>
        <v>0</v>
      </c>
      <c r="M128" s="19">
        <f t="shared" si="13"/>
        <v>0</v>
      </c>
      <c r="N128" s="19">
        <f t="shared" si="14"/>
        <v>0</v>
      </c>
      <c r="O128" s="19">
        <f t="shared" si="15"/>
        <v>0</v>
      </c>
      <c r="P128" s="19">
        <f t="shared" si="16"/>
        <v>0</v>
      </c>
      <c r="Q128" s="19">
        <f t="shared" si="17"/>
        <v>0</v>
      </c>
      <c r="R128" s="19">
        <f t="shared" si="18"/>
        <v>0</v>
      </c>
      <c r="S128" s="19">
        <f t="shared" si="19"/>
        <v>0</v>
      </c>
      <c r="T128" s="19">
        <f t="shared" si="20"/>
        <v>0</v>
      </c>
      <c r="U128" s="21">
        <f t="shared" si="21"/>
        <v>0</v>
      </c>
    </row>
    <row r="129" spans="1:21" x14ac:dyDescent="0.25">
      <c r="A129" s="17" t="s">
        <v>10</v>
      </c>
      <c r="B129" s="19">
        <f t="shared" si="2"/>
        <v>0</v>
      </c>
      <c r="C129" s="20">
        <f t="shared" si="3"/>
        <v>0</v>
      </c>
      <c r="D129" s="19">
        <f t="shared" si="4"/>
        <v>0</v>
      </c>
      <c r="E129" s="19">
        <f t="shared" si="5"/>
        <v>0</v>
      </c>
      <c r="F129" s="19">
        <f t="shared" si="6"/>
        <v>0</v>
      </c>
      <c r="G129" s="19">
        <f t="shared" si="7"/>
        <v>0</v>
      </c>
      <c r="H129" s="19">
        <f t="shared" si="8"/>
        <v>0</v>
      </c>
      <c r="I129" s="19">
        <f t="shared" si="9"/>
        <v>0</v>
      </c>
      <c r="J129" s="19">
        <f t="shared" si="10"/>
        <v>0</v>
      </c>
      <c r="K129" s="19">
        <f t="shared" si="11"/>
        <v>0</v>
      </c>
      <c r="L129" s="19">
        <f t="shared" si="12"/>
        <v>0</v>
      </c>
      <c r="M129" s="19">
        <f t="shared" si="13"/>
        <v>0</v>
      </c>
      <c r="N129" s="19">
        <f t="shared" si="14"/>
        <v>0</v>
      </c>
      <c r="O129" s="19">
        <f t="shared" si="15"/>
        <v>0</v>
      </c>
      <c r="P129" s="19">
        <f t="shared" si="16"/>
        <v>0</v>
      </c>
      <c r="Q129" s="19">
        <f t="shared" si="17"/>
        <v>0</v>
      </c>
      <c r="R129" s="19">
        <f t="shared" si="18"/>
        <v>0</v>
      </c>
      <c r="S129" s="19">
        <f t="shared" si="19"/>
        <v>0</v>
      </c>
      <c r="T129" s="19">
        <f t="shared" si="20"/>
        <v>0</v>
      </c>
      <c r="U129" s="21">
        <f t="shared" si="21"/>
        <v>0</v>
      </c>
    </row>
    <row r="130" spans="1:21" x14ac:dyDescent="0.25">
      <c r="A130" s="17" t="s">
        <v>11</v>
      </c>
      <c r="B130" s="19">
        <f t="shared" si="2"/>
        <v>0</v>
      </c>
      <c r="C130" s="20">
        <f t="shared" si="3"/>
        <v>0</v>
      </c>
      <c r="D130" s="19">
        <f t="shared" si="4"/>
        <v>0</v>
      </c>
      <c r="E130" s="19">
        <f t="shared" si="5"/>
        <v>0</v>
      </c>
      <c r="F130" s="19">
        <f t="shared" si="6"/>
        <v>0</v>
      </c>
      <c r="G130" s="19">
        <f t="shared" si="7"/>
        <v>0</v>
      </c>
      <c r="H130" s="19">
        <f t="shared" si="8"/>
        <v>0</v>
      </c>
      <c r="I130" s="19">
        <f t="shared" si="9"/>
        <v>0</v>
      </c>
      <c r="J130" s="19">
        <f t="shared" si="10"/>
        <v>0</v>
      </c>
      <c r="K130" s="19">
        <f t="shared" si="11"/>
        <v>0</v>
      </c>
      <c r="L130" s="19">
        <f t="shared" si="12"/>
        <v>0</v>
      </c>
      <c r="M130" s="19">
        <f t="shared" si="13"/>
        <v>0</v>
      </c>
      <c r="N130" s="19">
        <f t="shared" si="14"/>
        <v>0</v>
      </c>
      <c r="O130" s="19">
        <f t="shared" si="15"/>
        <v>0</v>
      </c>
      <c r="P130" s="19">
        <f t="shared" si="16"/>
        <v>0</v>
      </c>
      <c r="Q130" s="19">
        <f t="shared" si="17"/>
        <v>0</v>
      </c>
      <c r="R130" s="19">
        <f t="shared" si="18"/>
        <v>0</v>
      </c>
      <c r="S130" s="19">
        <f t="shared" si="19"/>
        <v>0</v>
      </c>
      <c r="T130" s="19">
        <f t="shared" si="20"/>
        <v>0</v>
      </c>
      <c r="U130" s="21">
        <f t="shared" si="21"/>
        <v>0</v>
      </c>
    </row>
    <row r="131" spans="1:21" x14ac:dyDescent="0.25">
      <c r="A131" s="17" t="s">
        <v>12</v>
      </c>
      <c r="B131" s="19">
        <f t="shared" si="2"/>
        <v>0</v>
      </c>
      <c r="C131" s="20">
        <f t="shared" si="3"/>
        <v>0</v>
      </c>
      <c r="D131" s="19">
        <f t="shared" si="4"/>
        <v>0</v>
      </c>
      <c r="E131" s="19">
        <f t="shared" si="5"/>
        <v>0</v>
      </c>
      <c r="F131" s="19">
        <f t="shared" si="6"/>
        <v>0</v>
      </c>
      <c r="G131" s="19">
        <f t="shared" si="7"/>
        <v>0</v>
      </c>
      <c r="H131" s="19">
        <f t="shared" si="8"/>
        <v>0</v>
      </c>
      <c r="I131" s="19">
        <f>(ABS($B$10-B12)+ABS($B$33-B35)+ABS($B$56-B58)+ABS($B$79-B81)+ABS($B$102-B104))/$D$116</f>
        <v>0</v>
      </c>
      <c r="J131" s="19">
        <f t="shared" si="10"/>
        <v>0</v>
      </c>
      <c r="K131" s="19">
        <f t="shared" si="11"/>
        <v>0</v>
      </c>
      <c r="L131" s="19">
        <f t="shared" si="12"/>
        <v>0</v>
      </c>
      <c r="M131" s="19">
        <f t="shared" si="13"/>
        <v>0</v>
      </c>
      <c r="N131" s="19">
        <f t="shared" si="14"/>
        <v>0</v>
      </c>
      <c r="O131" s="19">
        <f t="shared" si="15"/>
        <v>0</v>
      </c>
      <c r="P131" s="19">
        <f t="shared" si="16"/>
        <v>0</v>
      </c>
      <c r="Q131" s="19">
        <f t="shared" si="17"/>
        <v>0</v>
      </c>
      <c r="R131" s="19">
        <f t="shared" si="18"/>
        <v>0</v>
      </c>
      <c r="S131" s="19">
        <f t="shared" si="19"/>
        <v>0</v>
      </c>
      <c r="T131" s="19">
        <f t="shared" si="20"/>
        <v>0</v>
      </c>
      <c r="U131" s="21">
        <f t="shared" si="21"/>
        <v>0</v>
      </c>
    </row>
    <row r="132" spans="1:21" x14ac:dyDescent="0.25">
      <c r="A132" s="17" t="s">
        <v>13</v>
      </c>
      <c r="B132" s="19">
        <f t="shared" si="2"/>
        <v>0</v>
      </c>
      <c r="C132" s="20">
        <f t="shared" si="3"/>
        <v>0</v>
      </c>
      <c r="D132" s="19">
        <f t="shared" si="4"/>
        <v>0</v>
      </c>
      <c r="E132" s="19">
        <f t="shared" si="5"/>
        <v>0</v>
      </c>
      <c r="F132" s="19">
        <f t="shared" si="6"/>
        <v>0</v>
      </c>
      <c r="G132" s="19">
        <f t="shared" si="7"/>
        <v>0</v>
      </c>
      <c r="H132" s="19">
        <f t="shared" si="8"/>
        <v>0</v>
      </c>
      <c r="I132" s="19">
        <f t="shared" ref="I132:I141" si="22">(ABS($B$10-B13)+ABS($B$33-B36)+ABS($B$56-B59)+ABS($B$79-B82)+ABS($B$102-B105))/$D$116</f>
        <v>0</v>
      </c>
      <c r="J132" s="19">
        <f t="shared" si="10"/>
        <v>0</v>
      </c>
      <c r="K132" s="19">
        <f t="shared" si="11"/>
        <v>0</v>
      </c>
      <c r="L132" s="19">
        <f t="shared" si="12"/>
        <v>0</v>
      </c>
      <c r="M132" s="19">
        <f t="shared" si="13"/>
        <v>0</v>
      </c>
      <c r="N132" s="19">
        <f t="shared" si="14"/>
        <v>0</v>
      </c>
      <c r="O132" s="19">
        <f t="shared" si="15"/>
        <v>0</v>
      </c>
      <c r="P132" s="19">
        <f t="shared" si="16"/>
        <v>0</v>
      </c>
      <c r="Q132" s="19">
        <f t="shared" si="17"/>
        <v>0</v>
      </c>
      <c r="R132" s="19">
        <f t="shared" si="18"/>
        <v>0</v>
      </c>
      <c r="S132" s="19">
        <f t="shared" si="19"/>
        <v>0</v>
      </c>
      <c r="T132" s="19">
        <f t="shared" si="20"/>
        <v>0</v>
      </c>
      <c r="U132" s="21">
        <f t="shared" si="21"/>
        <v>0</v>
      </c>
    </row>
    <row r="133" spans="1:21" x14ac:dyDescent="0.25">
      <c r="A133" s="17" t="s">
        <v>14</v>
      </c>
      <c r="B133" s="19">
        <f t="shared" si="2"/>
        <v>0</v>
      </c>
      <c r="C133" s="20">
        <f t="shared" si="3"/>
        <v>0</v>
      </c>
      <c r="D133" s="19">
        <f t="shared" si="4"/>
        <v>0</v>
      </c>
      <c r="E133" s="19">
        <f t="shared" si="5"/>
        <v>0</v>
      </c>
      <c r="F133" s="19">
        <f t="shared" si="6"/>
        <v>0</v>
      </c>
      <c r="G133" s="19">
        <f t="shared" si="7"/>
        <v>0</v>
      </c>
      <c r="H133" s="19">
        <f t="shared" si="8"/>
        <v>0</v>
      </c>
      <c r="I133" s="19">
        <f t="shared" si="22"/>
        <v>0</v>
      </c>
      <c r="J133" s="19">
        <f t="shared" si="10"/>
        <v>0</v>
      </c>
      <c r="K133" s="19">
        <f t="shared" si="11"/>
        <v>0</v>
      </c>
      <c r="L133" s="19">
        <f t="shared" si="12"/>
        <v>0</v>
      </c>
      <c r="M133" s="19">
        <f t="shared" si="13"/>
        <v>0</v>
      </c>
      <c r="N133" s="19">
        <f t="shared" si="14"/>
        <v>0</v>
      </c>
      <c r="O133" s="19">
        <f t="shared" si="15"/>
        <v>0</v>
      </c>
      <c r="P133" s="19">
        <f t="shared" si="16"/>
        <v>0</v>
      </c>
      <c r="Q133" s="19">
        <f t="shared" si="17"/>
        <v>0</v>
      </c>
      <c r="R133" s="19">
        <f t="shared" si="18"/>
        <v>0</v>
      </c>
      <c r="S133" s="19">
        <f t="shared" si="19"/>
        <v>0</v>
      </c>
      <c r="T133" s="19">
        <f t="shared" si="20"/>
        <v>0</v>
      </c>
      <c r="U133" s="21">
        <f t="shared" si="21"/>
        <v>0</v>
      </c>
    </row>
    <row r="134" spans="1:21" x14ac:dyDescent="0.25">
      <c r="A134" s="17" t="s">
        <v>15</v>
      </c>
      <c r="B134" s="19">
        <f t="shared" si="2"/>
        <v>0</v>
      </c>
      <c r="C134" s="20">
        <f t="shared" si="3"/>
        <v>0</v>
      </c>
      <c r="D134" s="19">
        <f t="shared" si="4"/>
        <v>0</v>
      </c>
      <c r="E134" s="19">
        <f t="shared" si="5"/>
        <v>0</v>
      </c>
      <c r="F134" s="19">
        <f t="shared" si="6"/>
        <v>0</v>
      </c>
      <c r="G134" s="19">
        <f t="shared" si="7"/>
        <v>0</v>
      </c>
      <c r="H134" s="19">
        <f t="shared" si="8"/>
        <v>0</v>
      </c>
      <c r="I134" s="19">
        <f t="shared" si="22"/>
        <v>0</v>
      </c>
      <c r="J134" s="19">
        <f t="shared" si="10"/>
        <v>0</v>
      </c>
      <c r="K134" s="19">
        <f t="shared" si="11"/>
        <v>0</v>
      </c>
      <c r="L134" s="19">
        <f t="shared" si="12"/>
        <v>0</v>
      </c>
      <c r="M134" s="19">
        <f t="shared" si="13"/>
        <v>0</v>
      </c>
      <c r="N134" s="19">
        <f t="shared" si="14"/>
        <v>0</v>
      </c>
      <c r="O134" s="19">
        <f t="shared" si="15"/>
        <v>0</v>
      </c>
      <c r="P134" s="19">
        <f t="shared" si="16"/>
        <v>0</v>
      </c>
      <c r="Q134" s="19">
        <f t="shared" si="17"/>
        <v>0</v>
      </c>
      <c r="R134" s="19">
        <f t="shared" si="18"/>
        <v>0</v>
      </c>
      <c r="S134" s="19">
        <f t="shared" si="19"/>
        <v>0</v>
      </c>
      <c r="T134" s="19">
        <f t="shared" si="20"/>
        <v>0</v>
      </c>
      <c r="U134" s="21">
        <f t="shared" si="21"/>
        <v>0</v>
      </c>
    </row>
    <row r="135" spans="1:21" x14ac:dyDescent="0.25">
      <c r="A135" s="17" t="s">
        <v>16</v>
      </c>
      <c r="B135" s="19">
        <f t="shared" si="2"/>
        <v>0</v>
      </c>
      <c r="C135" s="20">
        <f t="shared" si="3"/>
        <v>0</v>
      </c>
      <c r="D135" s="19">
        <f t="shared" si="4"/>
        <v>0</v>
      </c>
      <c r="E135" s="19">
        <f t="shared" si="5"/>
        <v>0</v>
      </c>
      <c r="F135" s="19">
        <f t="shared" si="6"/>
        <v>0</v>
      </c>
      <c r="G135" s="19">
        <f t="shared" si="7"/>
        <v>0</v>
      </c>
      <c r="H135" s="19">
        <f t="shared" si="8"/>
        <v>0</v>
      </c>
      <c r="I135" s="19">
        <f t="shared" si="22"/>
        <v>0</v>
      </c>
      <c r="J135" s="19">
        <f t="shared" si="10"/>
        <v>0</v>
      </c>
      <c r="K135" s="19">
        <f t="shared" si="11"/>
        <v>0</v>
      </c>
      <c r="L135" s="19">
        <f t="shared" si="12"/>
        <v>0</v>
      </c>
      <c r="M135" s="19">
        <f t="shared" si="13"/>
        <v>0</v>
      </c>
      <c r="N135" s="19">
        <f t="shared" si="14"/>
        <v>0</v>
      </c>
      <c r="O135" s="19">
        <f t="shared" si="15"/>
        <v>0</v>
      </c>
      <c r="P135" s="19">
        <f t="shared" si="16"/>
        <v>0</v>
      </c>
      <c r="Q135" s="19">
        <f t="shared" si="17"/>
        <v>0</v>
      </c>
      <c r="R135" s="19">
        <f t="shared" si="18"/>
        <v>0</v>
      </c>
      <c r="S135" s="19">
        <f t="shared" si="19"/>
        <v>0</v>
      </c>
      <c r="T135" s="19">
        <f t="shared" si="20"/>
        <v>0</v>
      </c>
      <c r="U135" s="21">
        <f t="shared" si="21"/>
        <v>0</v>
      </c>
    </row>
    <row r="136" spans="1:21" x14ac:dyDescent="0.25">
      <c r="A136" s="17" t="s">
        <v>17</v>
      </c>
      <c r="B136" s="19">
        <f t="shared" si="2"/>
        <v>0</v>
      </c>
      <c r="C136" s="20">
        <f t="shared" si="3"/>
        <v>0</v>
      </c>
      <c r="D136" s="19">
        <f t="shared" si="4"/>
        <v>0</v>
      </c>
      <c r="E136" s="19">
        <f t="shared" si="5"/>
        <v>0</v>
      </c>
      <c r="F136" s="19">
        <f t="shared" si="6"/>
        <v>0</v>
      </c>
      <c r="G136" s="19">
        <f t="shared" si="7"/>
        <v>0</v>
      </c>
      <c r="H136" s="19">
        <f t="shared" si="8"/>
        <v>0</v>
      </c>
      <c r="I136" s="19">
        <f t="shared" si="22"/>
        <v>0</v>
      </c>
      <c r="J136" s="19">
        <f t="shared" si="10"/>
        <v>0</v>
      </c>
      <c r="K136" s="19">
        <f t="shared" si="11"/>
        <v>0</v>
      </c>
      <c r="L136" s="19">
        <f t="shared" si="12"/>
        <v>0</v>
      </c>
      <c r="M136" s="19">
        <f t="shared" si="13"/>
        <v>0</v>
      </c>
      <c r="N136" s="19">
        <f t="shared" si="14"/>
        <v>0</v>
      </c>
      <c r="O136" s="19">
        <f t="shared" ref="O136:O141" si="23">(ABS($B$16-B17)+ABS($B$39-B40)+ABS($B$62-B63)+ABS($B$85-B86)+ABS($B$108-B109))/$D$116</f>
        <v>0</v>
      </c>
      <c r="P136" s="19">
        <f t="shared" si="16"/>
        <v>0</v>
      </c>
      <c r="Q136" s="19">
        <f t="shared" si="17"/>
        <v>0</v>
      </c>
      <c r="R136" s="19">
        <f t="shared" si="18"/>
        <v>0</v>
      </c>
      <c r="S136" s="19">
        <f t="shared" si="19"/>
        <v>0</v>
      </c>
      <c r="T136" s="19">
        <f t="shared" si="20"/>
        <v>0</v>
      </c>
      <c r="U136" s="21">
        <f t="shared" si="21"/>
        <v>0</v>
      </c>
    </row>
    <row r="137" spans="1:21" x14ac:dyDescent="0.25">
      <c r="A137" s="17" t="s">
        <v>18</v>
      </c>
      <c r="B137" s="19">
        <f t="shared" si="2"/>
        <v>0</v>
      </c>
      <c r="C137" s="20">
        <f t="shared" si="3"/>
        <v>0</v>
      </c>
      <c r="D137" s="19">
        <f t="shared" si="4"/>
        <v>0</v>
      </c>
      <c r="E137" s="19">
        <f t="shared" si="5"/>
        <v>0</v>
      </c>
      <c r="F137" s="19">
        <f t="shared" si="6"/>
        <v>0</v>
      </c>
      <c r="G137" s="19">
        <f t="shared" si="7"/>
        <v>0</v>
      </c>
      <c r="H137" s="19">
        <f t="shared" si="8"/>
        <v>0</v>
      </c>
      <c r="I137" s="19">
        <f t="shared" si="22"/>
        <v>0</v>
      </c>
      <c r="J137" s="19">
        <f t="shared" si="10"/>
        <v>0</v>
      </c>
      <c r="K137" s="19">
        <f t="shared" si="11"/>
        <v>0</v>
      </c>
      <c r="L137" s="19">
        <f t="shared" si="12"/>
        <v>0</v>
      </c>
      <c r="M137" s="19">
        <f t="shared" si="13"/>
        <v>0</v>
      </c>
      <c r="N137" s="19">
        <f t="shared" si="14"/>
        <v>0</v>
      </c>
      <c r="O137" s="19">
        <f t="shared" si="23"/>
        <v>0</v>
      </c>
      <c r="P137" s="19">
        <f t="shared" si="16"/>
        <v>0</v>
      </c>
      <c r="Q137" s="19">
        <f>(ABS($B$18-B18)+ABS($B$41-B41)+ABS($B$64-B64)+ABS($B$87-B87)+ABS($B$110-B110))/$D$116</f>
        <v>0</v>
      </c>
      <c r="R137" s="19">
        <f t="shared" si="18"/>
        <v>0</v>
      </c>
      <c r="S137" s="19">
        <f t="shared" si="19"/>
        <v>0</v>
      </c>
      <c r="T137" s="19">
        <f t="shared" si="20"/>
        <v>0</v>
      </c>
      <c r="U137" s="21">
        <f t="shared" si="21"/>
        <v>0</v>
      </c>
    </row>
    <row r="138" spans="1:21" x14ac:dyDescent="0.25">
      <c r="A138" s="17" t="s">
        <v>19</v>
      </c>
      <c r="B138" s="19">
        <f t="shared" si="2"/>
        <v>0</v>
      </c>
      <c r="C138" s="20">
        <f t="shared" si="3"/>
        <v>0</v>
      </c>
      <c r="D138" s="19">
        <f t="shared" si="4"/>
        <v>0</v>
      </c>
      <c r="E138" s="19">
        <f t="shared" si="5"/>
        <v>0</v>
      </c>
      <c r="F138" s="19">
        <f t="shared" si="6"/>
        <v>0</v>
      </c>
      <c r="G138" s="19">
        <f t="shared" si="7"/>
        <v>0</v>
      </c>
      <c r="H138" s="19">
        <f t="shared" si="8"/>
        <v>0</v>
      </c>
      <c r="I138" s="19">
        <f t="shared" si="22"/>
        <v>0</v>
      </c>
      <c r="J138" s="19">
        <f t="shared" si="10"/>
        <v>0</v>
      </c>
      <c r="K138" s="19">
        <f t="shared" si="11"/>
        <v>0</v>
      </c>
      <c r="L138" s="19">
        <f t="shared" si="12"/>
        <v>0</v>
      </c>
      <c r="M138" s="19">
        <f t="shared" si="13"/>
        <v>0</v>
      </c>
      <c r="N138" s="19">
        <f t="shared" si="14"/>
        <v>0</v>
      </c>
      <c r="O138" s="19">
        <f t="shared" si="23"/>
        <v>0</v>
      </c>
      <c r="P138" s="19">
        <f t="shared" si="16"/>
        <v>0</v>
      </c>
      <c r="Q138" s="19">
        <f>(ABS($B$18-B19)+ABS($B$41-B42)+ABS($B$64-B65)+ABS($B$87-B88)+ABS($B$110-B111))/$D$116</f>
        <v>0</v>
      </c>
      <c r="R138" s="19">
        <f>(ABS($B$19-B19)+ABS($B$42-B42)+ABS($B$65-B65)+ABS($B$88-B88)+ABS($B$111-B111))/$D$116</f>
        <v>0</v>
      </c>
      <c r="S138" s="19">
        <f t="shared" si="19"/>
        <v>0</v>
      </c>
      <c r="T138" s="19">
        <f t="shared" si="20"/>
        <v>0</v>
      </c>
      <c r="U138" s="21">
        <f t="shared" si="21"/>
        <v>0</v>
      </c>
    </row>
    <row r="139" spans="1:21" x14ac:dyDescent="0.25">
      <c r="A139" s="17" t="s">
        <v>20</v>
      </c>
      <c r="B139" s="19">
        <f t="shared" si="2"/>
        <v>0</v>
      </c>
      <c r="C139" s="20">
        <f t="shared" si="3"/>
        <v>0</v>
      </c>
      <c r="D139" s="19">
        <f t="shared" si="4"/>
        <v>0</v>
      </c>
      <c r="E139" s="19">
        <f t="shared" si="5"/>
        <v>0</v>
      </c>
      <c r="F139" s="19">
        <f t="shared" si="6"/>
        <v>0</v>
      </c>
      <c r="G139" s="19">
        <f t="shared" si="7"/>
        <v>0</v>
      </c>
      <c r="H139" s="19">
        <f t="shared" si="8"/>
        <v>0</v>
      </c>
      <c r="I139" s="19">
        <f t="shared" si="22"/>
        <v>0</v>
      </c>
      <c r="J139" s="19">
        <f t="shared" si="10"/>
        <v>0</v>
      </c>
      <c r="K139" s="19">
        <f t="shared" si="11"/>
        <v>0</v>
      </c>
      <c r="L139" s="19">
        <f t="shared" si="12"/>
        <v>0</v>
      </c>
      <c r="M139" s="19">
        <f t="shared" si="13"/>
        <v>0</v>
      </c>
      <c r="N139" s="19">
        <f t="shared" si="14"/>
        <v>0</v>
      </c>
      <c r="O139" s="19">
        <f t="shared" si="23"/>
        <v>0</v>
      </c>
      <c r="P139" s="19">
        <f t="shared" si="16"/>
        <v>0</v>
      </c>
      <c r="Q139" s="19">
        <f>(ABS($B$18-B20)+ABS($B$41-B43)+ABS($B$64-B66)+ABS($B$87-B89)+ABS($B$110-B112))/$D$116</f>
        <v>0</v>
      </c>
      <c r="R139" s="19">
        <f>(ABS($B$19-B20)+ABS($B$42-B43)+ABS($B$65-B66)+ABS($B$88-B89)+ABS($B$111-B112))/$D$116</f>
        <v>0</v>
      </c>
      <c r="S139" s="19">
        <f>(ABS($B$20-B20)+ABS($B$43-B43)+ABS($B$66-B66)+ABS($B$89-B89)+ABS($B$112-B112))/$D$116</f>
        <v>0</v>
      </c>
      <c r="T139" s="19">
        <f t="shared" si="20"/>
        <v>0</v>
      </c>
      <c r="U139" s="21">
        <f t="shared" si="21"/>
        <v>0</v>
      </c>
    </row>
    <row r="140" spans="1:21" x14ac:dyDescent="0.25">
      <c r="A140" s="17" t="s">
        <v>21</v>
      </c>
      <c r="B140" s="19">
        <f t="shared" si="2"/>
        <v>0</v>
      </c>
      <c r="C140" s="20">
        <f t="shared" si="3"/>
        <v>0</v>
      </c>
      <c r="D140" s="19">
        <f t="shared" si="4"/>
        <v>0</v>
      </c>
      <c r="E140" s="19">
        <f t="shared" si="5"/>
        <v>0</v>
      </c>
      <c r="F140" s="19">
        <f t="shared" si="6"/>
        <v>0</v>
      </c>
      <c r="G140" s="19">
        <f t="shared" si="7"/>
        <v>0</v>
      </c>
      <c r="H140" s="19">
        <f t="shared" si="8"/>
        <v>0</v>
      </c>
      <c r="I140" s="19">
        <f t="shared" si="22"/>
        <v>0</v>
      </c>
      <c r="J140" s="19">
        <f t="shared" si="10"/>
        <v>0</v>
      </c>
      <c r="K140" s="19">
        <f t="shared" si="11"/>
        <v>0</v>
      </c>
      <c r="L140" s="19">
        <f t="shared" si="12"/>
        <v>0</v>
      </c>
      <c r="M140" s="19">
        <f t="shared" si="13"/>
        <v>0</v>
      </c>
      <c r="N140" s="19">
        <f t="shared" si="14"/>
        <v>0</v>
      </c>
      <c r="O140" s="19">
        <f t="shared" si="23"/>
        <v>0</v>
      </c>
      <c r="P140" s="19">
        <f t="shared" si="16"/>
        <v>0</v>
      </c>
      <c r="Q140" s="19">
        <f>(ABS($B$18-B21)+ABS($B$41-B44)+ABS($B$64-B67)+ABS($B$87-B90)+ABS($B$110-B113))/$D$116</f>
        <v>0</v>
      </c>
      <c r="R140" s="19">
        <f>(ABS($B$19-B21)+ABS($B$42-B44)+ABS($B$65-B67)+ABS($B$88-B90)+ABS($B$111-B113))/$D$116</f>
        <v>0</v>
      </c>
      <c r="S140" s="19">
        <f>(ABS($B$20-B21)+ABS($B$43-B44)+ABS($B$66-B67)+ABS($B$89-B90)+ABS($B$112-B113))/$D$116</f>
        <v>0</v>
      </c>
      <c r="T140" s="19">
        <f>(ABS($B$21-B21)+ABS($B$44-B44)+ABS($B$67-B67)+ABS($B$90-B90)+ABS($B$113-B113))/$D$116</f>
        <v>0</v>
      </c>
      <c r="U140" s="21">
        <f t="shared" si="21"/>
        <v>0</v>
      </c>
    </row>
    <row r="141" spans="1:21" x14ac:dyDescent="0.25">
      <c r="A141" s="22" t="s">
        <v>22</v>
      </c>
      <c r="B141" s="19">
        <f t="shared" si="2"/>
        <v>0</v>
      </c>
      <c r="C141" s="20">
        <f t="shared" si="3"/>
        <v>0</v>
      </c>
      <c r="D141" s="19">
        <f t="shared" si="4"/>
        <v>0</v>
      </c>
      <c r="E141" s="19">
        <f t="shared" si="5"/>
        <v>0</v>
      </c>
      <c r="F141" s="19">
        <f t="shared" si="6"/>
        <v>0</v>
      </c>
      <c r="G141" s="19">
        <f t="shared" si="7"/>
        <v>0</v>
      </c>
      <c r="H141" s="19">
        <f t="shared" si="8"/>
        <v>0</v>
      </c>
      <c r="I141" s="19">
        <f t="shared" si="22"/>
        <v>0</v>
      </c>
      <c r="J141" s="19">
        <f t="shared" si="10"/>
        <v>0</v>
      </c>
      <c r="K141" s="19">
        <f t="shared" si="11"/>
        <v>0</v>
      </c>
      <c r="L141" s="19">
        <f t="shared" si="12"/>
        <v>0</v>
      </c>
      <c r="M141" s="19">
        <f t="shared" si="13"/>
        <v>0</v>
      </c>
      <c r="N141" s="19">
        <f t="shared" si="14"/>
        <v>0</v>
      </c>
      <c r="O141" s="19">
        <f t="shared" si="23"/>
        <v>0</v>
      </c>
      <c r="P141" s="19">
        <f t="shared" si="16"/>
        <v>0</v>
      </c>
      <c r="Q141" s="19">
        <f>(ABS($B$18-B22)+ABS($B$41-B45)+ABS($B$64-B68)+ABS($B$87-B91)+ABS($B$110-B114))/$D$116</f>
        <v>0</v>
      </c>
      <c r="R141" s="19">
        <f>(ABS($B$19-B22)+ABS($B$42-B45)+ABS($B$65-B68)+ABS($B$88-B91)+ABS($B$111-B114))/$D$116</f>
        <v>0</v>
      </c>
      <c r="S141" s="19">
        <f>(ABS($B$20-B22)+ABS($B$43-B45)+ABS($B$66-B68)+ABS($B$89-B91)+ABS($B$112-B114))/$D$116</f>
        <v>0</v>
      </c>
      <c r="T141" s="19">
        <f>(ABS($B$21-B22)+ABS($B$44-B45)+ABS($B$67-B68)+ABS($B$90-B91)+ABS($B$113-B114))/$D$116</f>
        <v>0</v>
      </c>
      <c r="U141" s="21">
        <f>(ABS($B$22-B22)+ABS($B$45-B45)+ABS($B$68-B68)+ABS($B$91-B91)+ABS($B$114-B114))/$D$116</f>
        <v>0</v>
      </c>
    </row>
  </sheetData>
  <mergeCells count="18">
    <mergeCell ref="CG24:CP24"/>
    <mergeCell ref="A120:U120"/>
    <mergeCell ref="AE70:AN70"/>
    <mergeCell ref="AS70:BB70"/>
    <mergeCell ref="BG70:BP70"/>
    <mergeCell ref="BU70:CD70"/>
    <mergeCell ref="AE93:AN93"/>
    <mergeCell ref="AS93:BB93"/>
    <mergeCell ref="BG93:BP93"/>
    <mergeCell ref="BU93:CD93"/>
    <mergeCell ref="AE47:AN47"/>
    <mergeCell ref="AS47:BB47"/>
    <mergeCell ref="BG47:BP47"/>
    <mergeCell ref="BU47:CD47"/>
    <mergeCell ref="AC24:AL24"/>
    <mergeCell ref="AQ24:AZ24"/>
    <mergeCell ref="BE24:BN24"/>
    <mergeCell ref="BS24:CB24"/>
  </mergeCells>
  <phoneticPr fontId="1" type="noConversion"/>
  <conditionalFormatting sqref="B122:U141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1"/>
  <sheetViews>
    <sheetView workbookViewId="0">
      <selection activeCell="D49" sqref="D49"/>
    </sheetView>
  </sheetViews>
  <sheetFormatPr defaultRowHeight="13.8" x14ac:dyDescent="0.25"/>
  <cols>
    <col min="1" max="1" width="9.5546875" style="65" bestFit="1" customWidth="1"/>
    <col min="2" max="3" width="7.5546875" style="65" bestFit="1" customWidth="1"/>
    <col min="4" max="8" width="6.5546875" style="65" bestFit="1" customWidth="1"/>
    <col min="9" max="9" width="6.88671875" style="65" customWidth="1"/>
    <col min="10" max="21" width="6.5546875" style="65" bestFit="1" customWidth="1"/>
    <col min="22" max="25" width="7.44140625" style="65" bestFit="1" customWidth="1"/>
    <col min="26" max="26" width="8.5546875" style="65" bestFit="1" customWidth="1"/>
    <col min="27" max="27" width="7.44140625" style="65" bestFit="1" customWidth="1"/>
    <col min="28" max="28" width="8.5546875" style="65" bestFit="1" customWidth="1"/>
    <col min="29" max="31" width="7.44140625" style="65" bestFit="1" customWidth="1"/>
    <col min="32" max="32" width="5.21875" style="65" bestFit="1" customWidth="1"/>
    <col min="33" max="39" width="7.44140625" style="65" bestFit="1" customWidth="1"/>
    <col min="40" max="40" width="8.5546875" style="65" bestFit="1" customWidth="1"/>
    <col min="41" max="41" width="7.44140625" style="65" bestFit="1" customWidth="1"/>
    <col min="42" max="42" width="8.5546875" style="65" bestFit="1" customWidth="1"/>
    <col min="43" max="52" width="7.44140625" style="65" bestFit="1" customWidth="1"/>
    <col min="53" max="53" width="3" style="65" bestFit="1" customWidth="1"/>
    <col min="54" max="54" width="8.5546875" style="65" bestFit="1" customWidth="1"/>
    <col min="55" max="55" width="4.109375" style="65" bestFit="1" customWidth="1"/>
    <col min="56" max="56" width="8.5546875" style="65" bestFit="1" customWidth="1"/>
    <col min="57" max="57" width="5.33203125" style="65" bestFit="1" customWidth="1"/>
    <col min="58" max="61" width="4.109375" style="65" bestFit="1" customWidth="1"/>
    <col min="62" max="67" width="3" style="65" bestFit="1" customWidth="1"/>
    <col min="68" max="68" width="8.5546875" style="65" bestFit="1" customWidth="1"/>
    <col min="69" max="69" width="4.109375" style="65" bestFit="1" customWidth="1"/>
    <col min="70" max="70" width="8.5546875" style="65" bestFit="1" customWidth="1"/>
    <col min="71" max="71" width="5.33203125" style="65" bestFit="1" customWidth="1"/>
    <col min="72" max="75" width="4.109375" style="65" bestFit="1" customWidth="1"/>
    <col min="76" max="81" width="3" style="65" bestFit="1" customWidth="1"/>
    <col min="82" max="82" width="8.5546875" style="65" bestFit="1" customWidth="1"/>
    <col min="83" max="83" width="4.109375" style="65" bestFit="1" customWidth="1"/>
    <col min="84" max="84" width="8.5546875" style="65" bestFit="1" customWidth="1"/>
    <col min="85" max="85" width="5.33203125" style="65" bestFit="1" customWidth="1"/>
    <col min="86" max="89" width="4.109375" style="65" bestFit="1" customWidth="1"/>
    <col min="90" max="95" width="3" style="65" bestFit="1" customWidth="1"/>
    <col min="96" max="96" width="8.5546875" style="65" bestFit="1" customWidth="1"/>
    <col min="97" max="97" width="4.109375" style="65" bestFit="1" customWidth="1"/>
    <col min="98" max="98" width="8.5546875" style="65" bestFit="1" customWidth="1"/>
    <col min="99" max="16384" width="8.88671875" style="65"/>
  </cols>
  <sheetData>
    <row r="1" spans="1:86" x14ac:dyDescent="0.25">
      <c r="A1" s="133" t="s">
        <v>141</v>
      </c>
      <c r="B1" s="65" t="s">
        <v>23</v>
      </c>
      <c r="C1" s="76" t="s">
        <v>187</v>
      </c>
      <c r="D1" s="76" t="s">
        <v>188</v>
      </c>
      <c r="E1" s="76" t="s">
        <v>189</v>
      </c>
      <c r="F1" s="76" t="s">
        <v>190</v>
      </c>
      <c r="G1" s="76" t="s">
        <v>191</v>
      </c>
      <c r="H1" s="76" t="s">
        <v>192</v>
      </c>
      <c r="I1" s="76" t="s">
        <v>193</v>
      </c>
      <c r="J1" s="76" t="s">
        <v>194</v>
      </c>
      <c r="K1" s="76" t="s">
        <v>195</v>
      </c>
      <c r="L1" s="76" t="s">
        <v>196</v>
      </c>
      <c r="M1" s="76" t="s">
        <v>197</v>
      </c>
      <c r="N1" s="76" t="s">
        <v>198</v>
      </c>
      <c r="O1" s="76" t="s">
        <v>201</v>
      </c>
      <c r="P1" s="76" t="s">
        <v>202</v>
      </c>
      <c r="Q1" s="76" t="s">
        <v>203</v>
      </c>
      <c r="R1" s="76" t="s">
        <v>204</v>
      </c>
      <c r="S1" s="76" t="s">
        <v>205</v>
      </c>
      <c r="T1" s="76" t="s">
        <v>206</v>
      </c>
      <c r="U1" s="76" t="s">
        <v>207</v>
      </c>
      <c r="V1" s="76" t="s">
        <v>251</v>
      </c>
      <c r="W1" s="76"/>
      <c r="X1" s="76"/>
      <c r="Y1" s="76"/>
      <c r="Z1" s="76"/>
      <c r="AA1" s="132"/>
      <c r="AB1" s="132"/>
      <c r="AC1" s="132"/>
      <c r="AD1" s="132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132"/>
      <c r="AP1" s="132"/>
      <c r="AQ1" s="132"/>
      <c r="AR1" s="132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132"/>
      <c r="BD1" s="132"/>
      <c r="BE1" s="132"/>
      <c r="BF1" s="132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132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5"/>
    </row>
    <row r="2" spans="1:86" x14ac:dyDescent="0.25">
      <c r="A2" s="133" t="s">
        <v>1</v>
      </c>
      <c r="B2" s="26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75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75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75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26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5"/>
      <c r="CF2" s="26"/>
    </row>
    <row r="3" spans="1:86" x14ac:dyDescent="0.25">
      <c r="A3" s="133" t="s">
        <v>3</v>
      </c>
      <c r="B3" s="34"/>
      <c r="C3" s="132"/>
      <c r="D3" s="132">
        <f>ABS('C4'!D3-'C4'!$C3)</f>
        <v>0</v>
      </c>
      <c r="E3" s="132">
        <f>ABS('C4'!E3-'C4'!$C3)</f>
        <v>0</v>
      </c>
      <c r="F3" s="132">
        <f>ABS('C4'!F3-'C4'!$C3)</f>
        <v>0</v>
      </c>
      <c r="G3" s="132">
        <f>ABS('C4'!G3-'C4'!$C3)</f>
        <v>0</v>
      </c>
      <c r="H3" s="132">
        <f>ABS('C4'!H3-'C4'!$C3)</f>
        <v>0</v>
      </c>
      <c r="I3" s="132">
        <f>ABS('C4'!I3-'C4'!$C3)</f>
        <v>0</v>
      </c>
      <c r="J3" s="132">
        <f>ABS('C4'!J3-'C4'!$C3)</f>
        <v>0</v>
      </c>
      <c r="K3" s="132">
        <f>ABS('C4'!K3-'C4'!$C3)</f>
        <v>0</v>
      </c>
      <c r="L3" s="132">
        <f>ABS('C4'!L3-'C4'!$C3)</f>
        <v>0</v>
      </c>
      <c r="M3" s="132">
        <f>ABS('C4'!M3-'C4'!$C3)</f>
        <v>0</v>
      </c>
      <c r="N3" s="132"/>
      <c r="O3" s="132"/>
      <c r="P3" s="132"/>
      <c r="Q3" s="132"/>
      <c r="R3" s="132"/>
      <c r="S3" s="132"/>
      <c r="T3" s="132"/>
      <c r="U3" s="132"/>
      <c r="V3" s="132">
        <f>SUM(D3:U3)</f>
        <v>0</v>
      </c>
      <c r="W3" s="132"/>
      <c r="X3" s="132"/>
      <c r="Y3" s="132"/>
      <c r="Z3" s="132"/>
      <c r="AA3" s="132"/>
      <c r="AB3" s="75"/>
      <c r="AC3" s="132"/>
      <c r="AD3" s="75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75"/>
      <c r="AQ3" s="132"/>
      <c r="AR3" s="75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75"/>
      <c r="BE3" s="132"/>
      <c r="BF3" s="75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26"/>
      <c r="BT3" s="26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5"/>
      <c r="CF3" s="26"/>
      <c r="CH3" s="26"/>
    </row>
    <row r="4" spans="1:86" x14ac:dyDescent="0.25">
      <c r="A4" s="133" t="s">
        <v>4</v>
      </c>
      <c r="B4" s="34"/>
      <c r="C4" s="132"/>
      <c r="D4" s="132">
        <f>ABS('C4'!D4-'C4'!$C4)</f>
        <v>0</v>
      </c>
      <c r="E4" s="132">
        <f>ABS('C4'!E4-'C4'!$C4)</f>
        <v>0</v>
      </c>
      <c r="F4" s="132">
        <f>ABS('C4'!F4-'C4'!$C4)</f>
        <v>0</v>
      </c>
      <c r="G4" s="132">
        <f>ABS('C4'!G4-'C4'!$C4)</f>
        <v>0</v>
      </c>
      <c r="H4" s="132">
        <f>ABS('C4'!H4-'C4'!$C4)</f>
        <v>0</v>
      </c>
      <c r="I4" s="132">
        <f>ABS('C4'!I4-'C4'!$C4)</f>
        <v>0</v>
      </c>
      <c r="J4" s="132">
        <f>ABS('C4'!J4-'C4'!$C4)</f>
        <v>0</v>
      </c>
      <c r="K4" s="132">
        <f>ABS('C4'!K4-'C4'!$C4)</f>
        <v>0</v>
      </c>
      <c r="L4" s="132">
        <f>ABS('C4'!L4-'C4'!$C4)</f>
        <v>0</v>
      </c>
      <c r="M4" s="132">
        <f>ABS('C4'!M4-'C4'!$C4)</f>
        <v>0</v>
      </c>
      <c r="N4" s="132"/>
      <c r="O4" s="132"/>
      <c r="P4" s="75"/>
      <c r="Q4" s="132"/>
      <c r="R4" s="132"/>
      <c r="S4" s="132"/>
      <c r="T4" s="132"/>
      <c r="U4" s="132"/>
      <c r="V4" s="132">
        <f t="shared" ref="V4:V67" si="0">SUM(D4:U4)</f>
        <v>0</v>
      </c>
      <c r="W4" s="132"/>
      <c r="X4" s="132"/>
      <c r="Y4" s="132"/>
      <c r="Z4" s="132"/>
      <c r="AA4" s="132"/>
      <c r="AB4" s="75"/>
      <c r="AC4" s="132"/>
      <c r="AD4" s="75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75"/>
      <c r="AQ4" s="132"/>
      <c r="AR4" s="75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75"/>
      <c r="BE4" s="132"/>
      <c r="BF4" s="75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26"/>
      <c r="BT4" s="26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5"/>
      <c r="CF4" s="26"/>
      <c r="CH4" s="26"/>
    </row>
    <row r="5" spans="1:86" x14ac:dyDescent="0.25">
      <c r="A5" s="133" t="s">
        <v>5</v>
      </c>
      <c r="B5" s="34"/>
      <c r="C5" s="132"/>
      <c r="D5" s="132">
        <f>ABS('C4'!D5-'C4'!$C5)</f>
        <v>0</v>
      </c>
      <c r="E5" s="132">
        <f>ABS('C4'!E5-'C4'!$C5)</f>
        <v>0</v>
      </c>
      <c r="F5" s="132">
        <f>ABS('C4'!F5-'C4'!$C5)</f>
        <v>0</v>
      </c>
      <c r="G5" s="132">
        <f>ABS('C4'!G5-'C4'!$C5)</f>
        <v>0</v>
      </c>
      <c r="H5" s="132">
        <f>ABS('C4'!H5-'C4'!$C5)</f>
        <v>0</v>
      </c>
      <c r="I5" s="132">
        <f>ABS('C4'!I5-'C4'!$C5)</f>
        <v>0</v>
      </c>
      <c r="J5" s="132">
        <f>ABS('C4'!J5-'C4'!$C5)</f>
        <v>0</v>
      </c>
      <c r="K5" s="132">
        <f>ABS('C4'!K5-'C4'!$C5)</f>
        <v>0</v>
      </c>
      <c r="L5" s="132">
        <f>ABS('C4'!L5-'C4'!$C5)</f>
        <v>0</v>
      </c>
      <c r="M5" s="132">
        <f>ABS('C4'!M5-'C4'!$C5)</f>
        <v>0</v>
      </c>
      <c r="N5" s="132"/>
      <c r="O5" s="132"/>
      <c r="P5" s="75"/>
      <c r="Q5" s="132"/>
      <c r="R5" s="132"/>
      <c r="S5" s="132"/>
      <c r="T5" s="132"/>
      <c r="U5" s="132"/>
      <c r="V5" s="132">
        <f t="shared" si="0"/>
        <v>0</v>
      </c>
      <c r="W5" s="132"/>
      <c r="X5" s="132"/>
      <c r="Y5" s="132"/>
      <c r="Z5" s="132"/>
      <c r="AA5" s="132"/>
      <c r="AB5" s="75"/>
      <c r="AC5" s="132"/>
      <c r="AD5" s="75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75"/>
      <c r="AQ5" s="132"/>
      <c r="AR5" s="75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75"/>
      <c r="BE5" s="132"/>
      <c r="BF5" s="75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26"/>
      <c r="BT5" s="26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5"/>
      <c r="CF5" s="26"/>
      <c r="CH5" s="26"/>
    </row>
    <row r="6" spans="1:86" x14ac:dyDescent="0.25">
      <c r="A6" s="133" t="s">
        <v>6</v>
      </c>
      <c r="B6" s="34"/>
      <c r="C6" s="132"/>
      <c r="D6" s="132">
        <f>ABS('C4'!D6-'C4'!$C6)</f>
        <v>0</v>
      </c>
      <c r="E6" s="132">
        <f>ABS('C4'!E6-'C4'!$C6)</f>
        <v>0</v>
      </c>
      <c r="F6" s="132">
        <f>ABS('C4'!F6-'C4'!$C6)</f>
        <v>0</v>
      </c>
      <c r="G6" s="132">
        <f>ABS('C4'!G6-'C4'!$C6)</f>
        <v>0</v>
      </c>
      <c r="H6" s="132">
        <f>ABS('C4'!H6-'C4'!$C6)</f>
        <v>0</v>
      </c>
      <c r="I6" s="132">
        <f>ABS('C4'!I6-'C4'!$C6)</f>
        <v>0.18621142929643009</v>
      </c>
      <c r="J6" s="132">
        <f>ABS('C4'!J6-'C4'!$C6)</f>
        <v>0.18621142929643009</v>
      </c>
      <c r="K6" s="132">
        <f>ABS('C4'!K6-'C4'!$C6)</f>
        <v>0.18621142929643009</v>
      </c>
      <c r="L6" s="132">
        <f>ABS('C4'!L6-'C4'!$C6)</f>
        <v>0.18621142929643009</v>
      </c>
      <c r="M6" s="132">
        <f>ABS('C4'!M6-'C4'!$C6)</f>
        <v>0.18621142929643009</v>
      </c>
      <c r="N6" s="132"/>
      <c r="O6" s="132"/>
      <c r="P6" s="75"/>
      <c r="Q6" s="132"/>
      <c r="R6" s="132"/>
      <c r="S6" s="132"/>
      <c r="T6" s="132"/>
      <c r="U6" s="132"/>
      <c r="V6" s="132">
        <f t="shared" si="0"/>
        <v>0.93105714648215043</v>
      </c>
      <c r="W6" s="132"/>
      <c r="X6" s="132"/>
      <c r="Y6" s="132"/>
      <c r="Z6" s="132"/>
      <c r="AA6" s="132"/>
      <c r="AB6" s="75"/>
      <c r="AC6" s="132"/>
      <c r="AD6" s="75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75"/>
      <c r="AQ6" s="132"/>
      <c r="AR6" s="75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75"/>
      <c r="BE6" s="132"/>
      <c r="BF6" s="75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26"/>
      <c r="BT6" s="26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5"/>
      <c r="CF6" s="26"/>
      <c r="CH6" s="26"/>
    </row>
    <row r="7" spans="1:86" x14ac:dyDescent="0.25">
      <c r="A7" s="133" t="s">
        <v>7</v>
      </c>
      <c r="B7" s="34"/>
      <c r="C7" s="132"/>
      <c r="D7" s="132">
        <f>ABS('C4'!D7-'C4'!$C7)</f>
        <v>0</v>
      </c>
      <c r="E7" s="132">
        <f>ABS('C4'!E7-'C4'!$C7)</f>
        <v>0</v>
      </c>
      <c r="F7" s="132">
        <f>ABS('C4'!F7-'C4'!$C7)</f>
        <v>0</v>
      </c>
      <c r="G7" s="132">
        <f>ABS('C4'!G7-'C4'!$C7)</f>
        <v>0</v>
      </c>
      <c r="H7" s="132">
        <f>ABS('C4'!H7-'C4'!$C7)</f>
        <v>0</v>
      </c>
      <c r="I7" s="132">
        <f>ABS('C4'!I7-'C4'!$C7)</f>
        <v>0</v>
      </c>
      <c r="J7" s="132">
        <f>ABS('C4'!J7-'C4'!$C7)</f>
        <v>0</v>
      </c>
      <c r="K7" s="132">
        <f>ABS('C4'!K7-'C4'!$C7)</f>
        <v>0</v>
      </c>
      <c r="L7" s="132">
        <f>ABS('C4'!L7-'C4'!$C7)</f>
        <v>0</v>
      </c>
      <c r="M7" s="132">
        <f>ABS('C4'!M7-'C4'!$C7)</f>
        <v>0</v>
      </c>
      <c r="N7" s="132"/>
      <c r="O7" s="132"/>
      <c r="P7" s="75"/>
      <c r="Q7" s="132"/>
      <c r="R7" s="132"/>
      <c r="S7" s="132"/>
      <c r="T7" s="132"/>
      <c r="U7" s="132"/>
      <c r="V7" s="132">
        <f t="shared" si="0"/>
        <v>0</v>
      </c>
      <c r="W7" s="132"/>
      <c r="X7" s="132"/>
      <c r="Y7" s="132"/>
      <c r="Z7" s="132"/>
      <c r="AA7" s="132"/>
      <c r="AB7" s="75"/>
      <c r="AC7" s="132"/>
      <c r="AD7" s="75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75"/>
      <c r="AQ7" s="132"/>
      <c r="AR7" s="75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75"/>
      <c r="BE7" s="132"/>
      <c r="BF7" s="75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26"/>
      <c r="BT7" s="26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5"/>
      <c r="CF7" s="26"/>
      <c r="CH7" s="26"/>
    </row>
    <row r="8" spans="1:86" x14ac:dyDescent="0.25">
      <c r="A8" s="133" t="s">
        <v>8</v>
      </c>
      <c r="B8" s="34"/>
      <c r="C8" s="132"/>
      <c r="D8" s="132">
        <f>ABS('C4'!D8-'C4'!$C8)</f>
        <v>0</v>
      </c>
      <c r="E8" s="132">
        <f>ABS('C4'!E8-'C4'!$C8)</f>
        <v>0</v>
      </c>
      <c r="F8" s="132">
        <f>ABS('C4'!F8-'C4'!$C8)</f>
        <v>0.17772938487218143</v>
      </c>
      <c r="G8" s="132">
        <f>ABS('C4'!G8-'C4'!$C8)</f>
        <v>0.17772938487218143</v>
      </c>
      <c r="H8" s="132">
        <f>ABS('C4'!H8-'C4'!$C8)</f>
        <v>0.17772938487218143</v>
      </c>
      <c r="I8" s="132">
        <f>ABS('C4'!I8-'C4'!$C8)</f>
        <v>0.17772938487218143</v>
      </c>
      <c r="J8" s="132">
        <f>ABS('C4'!J8-'C4'!$C8)</f>
        <v>0.17772938487218143</v>
      </c>
      <c r="K8" s="132">
        <f>ABS('C4'!K8-'C4'!$C8)</f>
        <v>0.29075997249753027</v>
      </c>
      <c r="L8" s="132">
        <f>ABS('C4'!L8-'C4'!$C8)</f>
        <v>0.29075997249753027</v>
      </c>
      <c r="M8" s="132">
        <f>ABS('C4'!M8-'C4'!$C8)</f>
        <v>0.29075997249753027</v>
      </c>
      <c r="N8" s="132"/>
      <c r="O8" s="132"/>
      <c r="P8" s="75"/>
      <c r="Q8" s="132"/>
      <c r="R8" s="132"/>
      <c r="S8" s="132"/>
      <c r="T8" s="132"/>
      <c r="U8" s="132"/>
      <c r="V8" s="132">
        <f t="shared" si="0"/>
        <v>1.760926841853498</v>
      </c>
      <c r="W8" s="132"/>
      <c r="X8" s="132"/>
      <c r="Y8" s="132"/>
      <c r="Z8" s="132"/>
      <c r="AA8" s="132"/>
      <c r="AB8" s="75"/>
      <c r="AC8" s="132"/>
      <c r="AD8" s="75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75"/>
      <c r="AQ8" s="132"/>
      <c r="AR8" s="75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75"/>
      <c r="BE8" s="132"/>
      <c r="BF8" s="75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26"/>
      <c r="BT8" s="26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5"/>
      <c r="CF8" s="26"/>
      <c r="CH8" s="26"/>
    </row>
    <row r="9" spans="1:86" x14ac:dyDescent="0.25">
      <c r="A9" s="133" t="s">
        <v>9</v>
      </c>
      <c r="B9" s="34"/>
      <c r="C9" s="132"/>
      <c r="D9" s="132">
        <f>ABS('C4'!D9-'C4'!$C9)</f>
        <v>0</v>
      </c>
      <c r="E9" s="132">
        <f>ABS('C4'!E9-'C4'!$C9)</f>
        <v>0</v>
      </c>
      <c r="F9" s="132">
        <f>ABS('C4'!F9-'C4'!$C9)</f>
        <v>0</v>
      </c>
      <c r="G9" s="132">
        <f>ABS('C4'!G9-'C4'!$C9)</f>
        <v>0</v>
      </c>
      <c r="H9" s="132">
        <f>ABS('C4'!H9-'C4'!$C9)</f>
        <v>0</v>
      </c>
      <c r="I9" s="132">
        <f>ABS('C4'!I9-'C4'!$C9)</f>
        <v>0</v>
      </c>
      <c r="J9" s="132">
        <f>ABS('C4'!J9-'C4'!$C9)</f>
        <v>0</v>
      </c>
      <c r="K9" s="132">
        <f>ABS('C4'!K9-'C4'!$C9)</f>
        <v>0</v>
      </c>
      <c r="L9" s="132">
        <f>ABS('C4'!L9-'C4'!$C9)</f>
        <v>0</v>
      </c>
      <c r="M9" s="132">
        <f>ABS('C4'!M9-'C4'!$C9)</f>
        <v>0</v>
      </c>
      <c r="N9" s="132"/>
      <c r="O9" s="132"/>
      <c r="P9" s="75"/>
      <c r="Q9" s="132"/>
      <c r="R9" s="132"/>
      <c r="S9" s="132"/>
      <c r="T9" s="132"/>
      <c r="U9" s="132"/>
      <c r="V9" s="132">
        <f t="shared" si="0"/>
        <v>0</v>
      </c>
      <c r="W9" s="132"/>
      <c r="X9" s="132"/>
      <c r="Y9" s="132"/>
      <c r="Z9" s="132"/>
      <c r="AA9" s="132"/>
      <c r="AB9" s="75"/>
      <c r="AC9" s="132"/>
      <c r="AD9" s="75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75"/>
      <c r="AQ9" s="132"/>
      <c r="AR9" s="75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75"/>
      <c r="BE9" s="132"/>
      <c r="BF9" s="75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26"/>
      <c r="BT9" s="26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5"/>
      <c r="CF9" s="26"/>
      <c r="CH9" s="26"/>
    </row>
    <row r="10" spans="1:86" x14ac:dyDescent="0.25">
      <c r="A10" s="133" t="s">
        <v>10</v>
      </c>
      <c r="B10" s="34"/>
      <c r="C10" s="132"/>
      <c r="D10" s="132">
        <f>ABS('C4'!D10-'C4'!$C10)</f>
        <v>0</v>
      </c>
      <c r="E10" s="132">
        <f>ABS('C4'!E10-'C4'!$C10)</f>
        <v>0</v>
      </c>
      <c r="F10" s="132">
        <f>ABS('C4'!F10-'C4'!$C10)</f>
        <v>0</v>
      </c>
      <c r="G10" s="132">
        <f>ABS('C4'!G10-'C4'!$C10)</f>
        <v>0</v>
      </c>
      <c r="H10" s="132">
        <f>ABS('C4'!H10-'C4'!$C10)</f>
        <v>0</v>
      </c>
      <c r="I10" s="132">
        <f>ABS('C4'!I10-'C4'!$C10)</f>
        <v>0</v>
      </c>
      <c r="J10" s="132">
        <f>ABS('C4'!J10-'C4'!$C10)</f>
        <v>0</v>
      </c>
      <c r="K10" s="132">
        <f>ABS('C4'!K10-'C4'!$C10)</f>
        <v>0</v>
      </c>
      <c r="L10" s="132">
        <f>ABS('C4'!L10-'C4'!$C10)</f>
        <v>0</v>
      </c>
      <c r="M10" s="132">
        <f>ABS('C4'!M10-'C4'!$C10)</f>
        <v>0</v>
      </c>
      <c r="N10" s="132"/>
      <c r="O10" s="132"/>
      <c r="P10" s="75"/>
      <c r="Q10" s="132"/>
      <c r="R10" s="132"/>
      <c r="S10" s="132"/>
      <c r="T10" s="132"/>
      <c r="U10" s="132"/>
      <c r="V10" s="132">
        <f t="shared" si="0"/>
        <v>0</v>
      </c>
      <c r="W10" s="132"/>
      <c r="X10" s="132"/>
      <c r="Y10" s="132"/>
      <c r="Z10" s="132"/>
      <c r="AA10" s="132"/>
      <c r="AB10" s="75"/>
      <c r="AC10" s="132"/>
      <c r="AD10" s="75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75"/>
      <c r="AQ10" s="132"/>
      <c r="AR10" s="75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75"/>
      <c r="BE10" s="132"/>
      <c r="BF10" s="75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132"/>
      <c r="BR10" s="26"/>
      <c r="BT10" s="26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5"/>
      <c r="CF10" s="26"/>
      <c r="CH10" s="26"/>
    </row>
    <row r="11" spans="1:86" x14ac:dyDescent="0.25">
      <c r="A11" s="133" t="s">
        <v>11</v>
      </c>
      <c r="B11" s="34"/>
      <c r="C11" s="132"/>
      <c r="D11" s="132">
        <f>ABS('C4'!D11-'C4'!$C11)</f>
        <v>0</v>
      </c>
      <c r="E11" s="132">
        <f>ABS('C4'!E11-'C4'!$C11)</f>
        <v>0</v>
      </c>
      <c r="F11" s="132">
        <f>ABS('C4'!F11-'C4'!$C11)</f>
        <v>0</v>
      </c>
      <c r="G11" s="132">
        <f>ABS('C4'!G11-'C4'!$C11)</f>
        <v>0</v>
      </c>
      <c r="H11" s="132">
        <f>ABS('C4'!H11-'C4'!$C11)</f>
        <v>0</v>
      </c>
      <c r="I11" s="132">
        <f>ABS('C4'!I11-'C4'!$C11)</f>
        <v>0</v>
      </c>
      <c r="J11" s="132">
        <f>ABS('C4'!J11-'C4'!$C11)</f>
        <v>0</v>
      </c>
      <c r="K11" s="132">
        <f>ABS('C4'!K11-'C4'!$C11)</f>
        <v>0.14842690487159649</v>
      </c>
      <c r="L11" s="132">
        <f>ABS('C4'!L11-'C4'!$C11)</f>
        <v>0.14842690487159649</v>
      </c>
      <c r="M11" s="132">
        <f>ABS('C4'!M11-'C4'!$C11)</f>
        <v>0.14842690487159649</v>
      </c>
      <c r="N11" s="132"/>
      <c r="O11" s="132"/>
      <c r="P11" s="75"/>
      <c r="Q11" s="132"/>
      <c r="R11" s="132"/>
      <c r="S11" s="132"/>
      <c r="T11" s="132"/>
      <c r="U11" s="132"/>
      <c r="V11" s="132">
        <f t="shared" si="0"/>
        <v>0.44528071461478946</v>
      </c>
      <c r="W11" s="132"/>
      <c r="X11" s="132"/>
      <c r="Y11" s="132"/>
      <c r="Z11" s="132"/>
      <c r="AA11" s="132"/>
      <c r="AB11" s="75"/>
      <c r="AC11" s="132"/>
      <c r="AD11" s="75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75"/>
      <c r="AQ11" s="132"/>
      <c r="AR11" s="75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75"/>
      <c r="BE11" s="132"/>
      <c r="BF11" s="75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26"/>
      <c r="BT11" s="26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5"/>
      <c r="CF11" s="26"/>
      <c r="CH11" s="26"/>
    </row>
    <row r="12" spans="1:86" x14ac:dyDescent="0.25">
      <c r="A12" s="133" t="s">
        <v>12</v>
      </c>
      <c r="B12" s="34"/>
      <c r="C12" s="132"/>
      <c r="D12" s="132">
        <f>ABS('C4'!D12-'C4'!$C12)</f>
        <v>0</v>
      </c>
      <c r="E12" s="132">
        <f>ABS('C4'!E12-'C4'!$C12)</f>
        <v>0</v>
      </c>
      <c r="F12" s="132">
        <f>ABS('C4'!F12-'C4'!$C12)</f>
        <v>0</v>
      </c>
      <c r="G12" s="132">
        <f>ABS('C4'!G12-'C4'!$C12)</f>
        <v>0</v>
      </c>
      <c r="H12" s="132">
        <f>ABS('C4'!H12-'C4'!$C12)</f>
        <v>0.21016542958949258</v>
      </c>
      <c r="I12" s="132">
        <f>ABS('C4'!I12-'C4'!$C12)</f>
        <v>0.21016542958949258</v>
      </c>
      <c r="J12" s="132">
        <f>ABS('C4'!J12-'C4'!$C12)</f>
        <v>0.21016542958949258</v>
      </c>
      <c r="K12" s="132">
        <f>ABS('C4'!K12-'C4'!$C12)</f>
        <v>0.21016542958949258</v>
      </c>
      <c r="L12" s="132">
        <f>ABS('C4'!L12-'C4'!$C12)</f>
        <v>0.21016542958949258</v>
      </c>
      <c r="M12" s="132">
        <f>ABS('C4'!M12-'C4'!$C12)</f>
        <v>0.21016542958949258</v>
      </c>
      <c r="N12" s="132"/>
      <c r="O12" s="132"/>
      <c r="P12" s="75"/>
      <c r="Q12" s="132"/>
      <c r="R12" s="132"/>
      <c r="S12" s="132"/>
      <c r="T12" s="132"/>
      <c r="U12" s="132"/>
      <c r="V12" s="132">
        <f t="shared" si="0"/>
        <v>1.2609925775369555</v>
      </c>
      <c r="W12" s="132"/>
      <c r="X12" s="132"/>
      <c r="Y12" s="132"/>
      <c r="Z12" s="132"/>
      <c r="AA12" s="132"/>
      <c r="AB12" s="75"/>
      <c r="AC12" s="132"/>
      <c r="AD12" s="75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75"/>
      <c r="AQ12" s="132"/>
      <c r="AR12" s="75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75"/>
      <c r="BE12" s="132"/>
      <c r="BF12" s="75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26"/>
      <c r="BT12" s="26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5"/>
      <c r="CF12" s="26"/>
      <c r="CH12" s="26"/>
    </row>
    <row r="13" spans="1:86" x14ac:dyDescent="0.25">
      <c r="A13" s="133" t="s">
        <v>13</v>
      </c>
      <c r="B13" s="134"/>
      <c r="C13" s="132"/>
      <c r="D13" s="132">
        <f>ABS('C4'!D13-'C4'!$C13)</f>
        <v>0</v>
      </c>
      <c r="E13" s="132">
        <f>ABS('C4'!E13-'C4'!$C13)</f>
        <v>0</v>
      </c>
      <c r="F13" s="132">
        <f>ABS('C4'!F13-'C4'!$C13)</f>
        <v>0</v>
      </c>
      <c r="G13" s="132">
        <f>ABS('C4'!G13-'C4'!$C13)</f>
        <v>0</v>
      </c>
      <c r="H13" s="132">
        <f>ABS('C4'!H13-'C4'!$C13)</f>
        <v>0</v>
      </c>
      <c r="I13" s="132">
        <f>ABS('C4'!I13-'C4'!$C13)</f>
        <v>0</v>
      </c>
      <c r="J13" s="132">
        <f>ABS('C4'!J13-'C4'!$C13)</f>
        <v>0</v>
      </c>
      <c r="K13" s="132">
        <f>ABS('C4'!K13-'C4'!$C13)</f>
        <v>0</v>
      </c>
      <c r="L13" s="132">
        <f>ABS('C4'!L13-'C4'!$C13)</f>
        <v>0</v>
      </c>
      <c r="M13" s="132">
        <f>ABS('C4'!M13-'C4'!$C13)</f>
        <v>0</v>
      </c>
      <c r="N13" s="132"/>
      <c r="O13" s="132"/>
      <c r="P13" s="75"/>
      <c r="Q13" s="132"/>
      <c r="R13" s="132"/>
      <c r="S13" s="132"/>
      <c r="T13" s="132"/>
      <c r="U13" s="132"/>
      <c r="V13" s="132">
        <f t="shared" si="0"/>
        <v>0</v>
      </c>
      <c r="W13" s="132"/>
      <c r="X13" s="132"/>
      <c r="Y13" s="132"/>
      <c r="Z13" s="132"/>
      <c r="AA13" s="132"/>
      <c r="AB13" s="75"/>
      <c r="AC13" s="132"/>
      <c r="AD13" s="75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75"/>
      <c r="AQ13" s="132"/>
      <c r="AR13" s="75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75"/>
      <c r="BE13" s="132"/>
      <c r="BF13" s="75"/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32"/>
      <c r="BR13" s="26"/>
      <c r="BT13" s="26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5"/>
      <c r="CF13" s="26"/>
      <c r="CH13" s="26"/>
    </row>
    <row r="14" spans="1:86" x14ac:dyDescent="0.25">
      <c r="A14" s="133" t="s">
        <v>14</v>
      </c>
      <c r="B14" s="34"/>
      <c r="C14" s="132"/>
      <c r="D14" s="132">
        <f>ABS('C4'!D14-'C4'!$C14)</f>
        <v>0</v>
      </c>
      <c r="E14" s="132">
        <f>ABS('C4'!E14-'C4'!$C14)</f>
        <v>0</v>
      </c>
      <c r="F14" s="132">
        <f>ABS('C4'!F14-'C4'!$C14)</f>
        <v>0</v>
      </c>
      <c r="G14" s="132">
        <f>ABS('C4'!G14-'C4'!$C14)</f>
        <v>0</v>
      </c>
      <c r="H14" s="132">
        <f>ABS('C4'!H14-'C4'!$C14)</f>
        <v>0</v>
      </c>
      <c r="I14" s="132">
        <f>ABS('C4'!I14-'C4'!$C14)</f>
        <v>0</v>
      </c>
      <c r="J14" s="132">
        <f>ABS('C4'!J14-'C4'!$C14)</f>
        <v>0</v>
      </c>
      <c r="K14" s="132">
        <f>ABS('C4'!K14-'C4'!$C14)</f>
        <v>0</v>
      </c>
      <c r="L14" s="132">
        <f>ABS('C4'!L14-'C4'!$C14)</f>
        <v>0</v>
      </c>
      <c r="M14" s="132">
        <f>ABS('C4'!M14-'C4'!$C14)</f>
        <v>0</v>
      </c>
      <c r="N14" s="132"/>
      <c r="O14" s="132"/>
      <c r="P14" s="75"/>
      <c r="Q14" s="132"/>
      <c r="R14" s="132"/>
      <c r="S14" s="132"/>
      <c r="T14" s="132"/>
      <c r="U14" s="132"/>
      <c r="V14" s="132">
        <f>SUM(D14:U14)</f>
        <v>0</v>
      </c>
      <c r="W14" s="132"/>
      <c r="X14" s="132"/>
      <c r="Y14" s="132"/>
      <c r="Z14" s="132"/>
      <c r="AA14" s="132"/>
      <c r="AB14" s="75"/>
      <c r="AC14" s="132"/>
      <c r="AD14" s="75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75"/>
      <c r="AQ14" s="132"/>
      <c r="AR14" s="75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75"/>
      <c r="BE14" s="132"/>
      <c r="BF14" s="75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26"/>
      <c r="BT14" s="26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5"/>
      <c r="CF14" s="26"/>
      <c r="CH14" s="26"/>
    </row>
    <row r="15" spans="1:86" x14ac:dyDescent="0.25">
      <c r="A15" s="133" t="s">
        <v>15</v>
      </c>
      <c r="B15" s="34"/>
      <c r="C15" s="132"/>
      <c r="D15" s="132">
        <f>ABS('C4'!D15-'C4'!$C15)</f>
        <v>0</v>
      </c>
      <c r="E15" s="132">
        <f>ABS('C4'!E15-'C4'!$C15)</f>
        <v>0</v>
      </c>
      <c r="F15" s="132">
        <f>ABS('C4'!F15-'C4'!$C15)</f>
        <v>0</v>
      </c>
      <c r="G15" s="132">
        <f>ABS('C4'!G15-'C4'!$C15)</f>
        <v>0.25122312971950261</v>
      </c>
      <c r="H15" s="132">
        <f>ABS('C4'!H15-'C4'!$C15)</f>
        <v>0.38952175302545811</v>
      </c>
      <c r="I15" s="132">
        <f>ABS('C4'!I15-'C4'!$C15)</f>
        <v>0.38952175302545811</v>
      </c>
      <c r="J15" s="132">
        <f>ABS('C4'!J15-'C4'!$C15)</f>
        <v>0.38952175302545811</v>
      </c>
      <c r="K15" s="132">
        <f>ABS('C4'!K15-'C4'!$C15)</f>
        <v>0.38952175302545811</v>
      </c>
      <c r="L15" s="132">
        <f>ABS('C4'!L15-'C4'!$C15)</f>
        <v>0.38952175302545811</v>
      </c>
      <c r="M15" s="132">
        <f>ABS('C4'!M15-'C4'!$C15)</f>
        <v>0.38952175302545811</v>
      </c>
      <c r="N15" s="132"/>
      <c r="O15" s="132"/>
      <c r="P15" s="75"/>
      <c r="Q15" s="132"/>
      <c r="R15" s="132"/>
      <c r="S15" s="132"/>
      <c r="T15" s="132"/>
      <c r="U15" s="132"/>
      <c r="V15" s="132">
        <f t="shared" si="0"/>
        <v>2.5883536478722515</v>
      </c>
      <c r="W15" s="132"/>
      <c r="X15" s="132"/>
      <c r="Y15" s="132"/>
      <c r="Z15" s="132"/>
      <c r="AA15" s="132"/>
      <c r="AB15" s="75"/>
      <c r="AC15" s="132"/>
      <c r="AD15" s="75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75"/>
      <c r="AQ15" s="132"/>
      <c r="AR15" s="75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75"/>
      <c r="BE15" s="132"/>
      <c r="BF15" s="75"/>
      <c r="BG15" s="132"/>
      <c r="BH15" s="132"/>
      <c r="BI15" s="132"/>
      <c r="BJ15" s="132"/>
      <c r="BK15" s="132"/>
      <c r="BL15" s="132"/>
      <c r="BM15" s="132"/>
      <c r="BN15" s="132"/>
      <c r="BO15" s="132"/>
      <c r="BP15" s="132"/>
      <c r="BQ15" s="132"/>
      <c r="BR15" s="26"/>
      <c r="BT15" s="26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5"/>
      <c r="CF15" s="26"/>
      <c r="CH15" s="26"/>
    </row>
    <row r="16" spans="1:86" x14ac:dyDescent="0.25">
      <c r="A16" s="133" t="s">
        <v>16</v>
      </c>
      <c r="B16" s="34"/>
      <c r="C16" s="132"/>
      <c r="D16" s="132">
        <f>ABS('C4'!D16-'C4'!$C16)</f>
        <v>0</v>
      </c>
      <c r="E16" s="132">
        <f>ABS('C4'!E16-'C4'!$C16)</f>
        <v>0</v>
      </c>
      <c r="F16" s="132">
        <f>ABS('C4'!F16-'C4'!$C16)</f>
        <v>0.19360145793765884</v>
      </c>
      <c r="G16" s="132">
        <f>ABS('C4'!G16-'C4'!$C16)</f>
        <v>0.19360145793765884</v>
      </c>
      <c r="H16" s="132">
        <f>ABS('C4'!H16-'C4'!$C16)</f>
        <v>0.19360145793765884</v>
      </c>
      <c r="I16" s="132">
        <f>ABS('C4'!I16-'C4'!$C16)</f>
        <v>0.19360145793765884</v>
      </c>
      <c r="J16" s="132">
        <f>ABS('C4'!J16-'C4'!$C16)</f>
        <v>0.19360145793765884</v>
      </c>
      <c r="K16" s="132">
        <f>ABS('C4'!K16-'C4'!$C16)</f>
        <v>0.19360145793765884</v>
      </c>
      <c r="L16" s="132">
        <f>ABS('C4'!L16-'C4'!$C16)</f>
        <v>0.19360145793765884</v>
      </c>
      <c r="M16" s="132">
        <f>ABS('C4'!M16-'C4'!$C16)</f>
        <v>0.19360145793765884</v>
      </c>
      <c r="N16" s="132"/>
      <c r="O16" s="132"/>
      <c r="P16" s="75"/>
      <c r="Q16" s="132"/>
      <c r="R16" s="132"/>
      <c r="S16" s="132"/>
      <c r="T16" s="132"/>
      <c r="U16" s="132"/>
      <c r="V16" s="132">
        <f t="shared" si="0"/>
        <v>1.5488116635012708</v>
      </c>
      <c r="W16" s="132"/>
      <c r="X16" s="132"/>
      <c r="Y16" s="132"/>
      <c r="Z16" s="132"/>
      <c r="AA16" s="132"/>
      <c r="AB16" s="75"/>
      <c r="AC16" s="132"/>
      <c r="AD16" s="75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75"/>
      <c r="AQ16" s="132"/>
      <c r="AR16" s="75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75"/>
      <c r="BE16" s="132"/>
      <c r="BF16" s="75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26"/>
      <c r="BT16" s="26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5"/>
      <c r="CF16" s="26"/>
      <c r="CH16" s="26"/>
    </row>
    <row r="17" spans="1:98" x14ac:dyDescent="0.25">
      <c r="A17" s="133" t="s">
        <v>17</v>
      </c>
      <c r="B17" s="34"/>
      <c r="C17" s="132"/>
      <c r="D17" s="132">
        <f>ABS('C4'!D17-'C4'!$C17)</f>
        <v>0</v>
      </c>
      <c r="E17" s="132">
        <f>ABS('C4'!E17-'C4'!$C17)</f>
        <v>0</v>
      </c>
      <c r="F17" s="132">
        <f>ABS('C4'!F17-'C4'!$C17)</f>
        <v>0.22556947054902265</v>
      </c>
      <c r="G17" s="132">
        <f>ABS('C4'!G17-'C4'!$C17)</f>
        <v>0.22556947054902265</v>
      </c>
      <c r="H17" s="132">
        <f>ABS('C4'!H17-'C4'!$C17)</f>
        <v>0.22556947054902265</v>
      </c>
      <c r="I17" s="132">
        <f>ABS('C4'!I17-'C4'!$C17)</f>
        <v>0.22556947054902265</v>
      </c>
      <c r="J17" s="132">
        <f>ABS('C4'!J17-'C4'!$C17)</f>
        <v>0.22556947054902265</v>
      </c>
      <c r="K17" s="132">
        <f>ABS('C4'!K17-'C4'!$C17)</f>
        <v>0.22556947054902265</v>
      </c>
      <c r="L17" s="132">
        <f>ABS('C4'!L17-'C4'!$C17)</f>
        <v>0.22556947054902265</v>
      </c>
      <c r="M17" s="132">
        <f>ABS('C4'!M17-'C4'!$C17)</f>
        <v>0.22556947054902265</v>
      </c>
      <c r="N17" s="132"/>
      <c r="O17" s="132"/>
      <c r="P17" s="75"/>
      <c r="Q17" s="132"/>
      <c r="R17" s="132"/>
      <c r="S17" s="132"/>
      <c r="T17" s="132"/>
      <c r="U17" s="132"/>
      <c r="V17" s="132">
        <f t="shared" si="0"/>
        <v>1.8045557643921808</v>
      </c>
      <c r="W17" s="132"/>
      <c r="X17" s="132"/>
      <c r="Y17" s="132"/>
      <c r="Z17" s="132"/>
      <c r="AA17" s="132"/>
      <c r="AB17" s="75"/>
      <c r="AC17" s="132"/>
      <c r="AD17" s="75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75"/>
      <c r="AQ17" s="132"/>
      <c r="AR17" s="75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75"/>
      <c r="BE17" s="132"/>
      <c r="BF17" s="75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26"/>
      <c r="BT17" s="26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5"/>
      <c r="CF17" s="26"/>
      <c r="CH17" s="26"/>
    </row>
    <row r="18" spans="1:98" x14ac:dyDescent="0.25">
      <c r="A18" s="133" t="s">
        <v>18</v>
      </c>
      <c r="B18" s="34"/>
      <c r="C18" s="132"/>
      <c r="D18" s="132">
        <f>ABS('C4'!D18-'C4'!$C18)</f>
        <v>0</v>
      </c>
      <c r="E18" s="132">
        <f>ABS('C4'!E18-'C4'!$C18)</f>
        <v>0</v>
      </c>
      <c r="F18" s="132">
        <f>ABS('C4'!F18-'C4'!$C18)</f>
        <v>0</v>
      </c>
      <c r="G18" s="132">
        <f>ABS('C4'!G18-'C4'!$C18)</f>
        <v>0</v>
      </c>
      <c r="H18" s="132">
        <f>ABS('C4'!H18-'C4'!$C18)</f>
        <v>0</v>
      </c>
      <c r="I18" s="132">
        <f>ABS('C4'!I18-'C4'!$C18)</f>
        <v>0</v>
      </c>
      <c r="J18" s="132">
        <f>ABS('C4'!J18-'C4'!$C18)</f>
        <v>0</v>
      </c>
      <c r="K18" s="132">
        <f>ABS('C4'!K18-'C4'!$C18)</f>
        <v>0</v>
      </c>
      <c r="L18" s="132">
        <f>ABS('C4'!L18-'C4'!$C18)</f>
        <v>0</v>
      </c>
      <c r="M18" s="132">
        <f>ABS('C4'!M18-'C4'!$C18)</f>
        <v>0</v>
      </c>
      <c r="N18" s="132"/>
      <c r="O18" s="132"/>
      <c r="P18" s="75"/>
      <c r="Q18" s="132"/>
      <c r="R18" s="132"/>
      <c r="S18" s="132"/>
      <c r="T18" s="132"/>
      <c r="U18" s="132"/>
      <c r="V18" s="132">
        <f t="shared" si="0"/>
        <v>0</v>
      </c>
      <c r="W18" s="132"/>
      <c r="X18" s="132"/>
      <c r="Y18" s="132"/>
      <c r="Z18" s="132"/>
      <c r="AA18" s="132"/>
      <c r="AB18" s="75"/>
      <c r="AC18" s="132"/>
      <c r="AD18" s="75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75"/>
      <c r="AQ18" s="132"/>
      <c r="AR18" s="75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75"/>
      <c r="BE18" s="132"/>
      <c r="BF18" s="75"/>
      <c r="BG18" s="132"/>
      <c r="BH18" s="132"/>
      <c r="BI18" s="132"/>
      <c r="BJ18" s="132"/>
      <c r="BK18" s="132"/>
      <c r="BL18" s="132"/>
      <c r="BM18" s="132"/>
      <c r="BN18" s="132"/>
      <c r="BO18" s="132"/>
      <c r="BP18" s="132"/>
      <c r="BQ18" s="132"/>
      <c r="BR18" s="26"/>
      <c r="BT18" s="26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5"/>
      <c r="CF18" s="26"/>
      <c r="CH18" s="26"/>
    </row>
    <row r="19" spans="1:98" x14ac:dyDescent="0.25">
      <c r="A19" s="133" t="s">
        <v>19</v>
      </c>
      <c r="B19" s="34"/>
      <c r="C19" s="132"/>
      <c r="D19" s="132">
        <f>ABS('C4'!D19-'C4'!$C19)</f>
        <v>0</v>
      </c>
      <c r="E19" s="132">
        <f>ABS('C4'!E19-'C4'!$C19)</f>
        <v>0</v>
      </c>
      <c r="F19" s="132">
        <f>ABS('C4'!F19-'C4'!$C19)</f>
        <v>0</v>
      </c>
      <c r="G19" s="132">
        <f>ABS('C4'!G19-'C4'!$C19)</f>
        <v>0</v>
      </c>
      <c r="H19" s="132">
        <f>ABS('C4'!H19-'C4'!$C19)</f>
        <v>0</v>
      </c>
      <c r="I19" s="132">
        <f>ABS('C4'!I19-'C4'!$C19)</f>
        <v>0</v>
      </c>
      <c r="J19" s="132">
        <f>ABS('C4'!J19-'C4'!$C19)</f>
        <v>0</v>
      </c>
      <c r="K19" s="132">
        <f>ABS('C4'!K19-'C4'!$C19)</f>
        <v>0</v>
      </c>
      <c r="L19" s="132">
        <f>ABS('C4'!L19-'C4'!$C19)</f>
        <v>0</v>
      </c>
      <c r="M19" s="132">
        <f>ABS('C4'!M19-'C4'!$C19)</f>
        <v>0</v>
      </c>
      <c r="N19" s="132"/>
      <c r="O19" s="132"/>
      <c r="P19" s="75"/>
      <c r="Q19" s="132"/>
      <c r="R19" s="132"/>
      <c r="S19" s="132"/>
      <c r="T19" s="132"/>
      <c r="U19" s="132"/>
      <c r="V19" s="132">
        <f t="shared" si="0"/>
        <v>0</v>
      </c>
      <c r="W19" s="132"/>
      <c r="X19" s="132"/>
      <c r="Y19" s="132"/>
      <c r="Z19" s="132"/>
      <c r="AA19" s="132"/>
      <c r="AB19" s="75"/>
      <c r="AC19" s="132"/>
      <c r="AD19" s="75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75"/>
      <c r="AQ19" s="132"/>
      <c r="AR19" s="75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75"/>
      <c r="BE19" s="132"/>
      <c r="BF19" s="75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26"/>
      <c r="BT19" s="26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5"/>
      <c r="CF19" s="26"/>
      <c r="CH19" s="26"/>
    </row>
    <row r="20" spans="1:98" x14ac:dyDescent="0.25">
      <c r="A20" s="133" t="s">
        <v>20</v>
      </c>
      <c r="B20" s="34"/>
      <c r="C20" s="132"/>
      <c r="D20" s="132">
        <f>ABS('C4'!D20-'C4'!$C20)</f>
        <v>0</v>
      </c>
      <c r="E20" s="132">
        <f>ABS('C4'!E20-'C4'!$C20)</f>
        <v>0</v>
      </c>
      <c r="F20" s="132">
        <f>ABS('C4'!F20-'C4'!$C20)</f>
        <v>0</v>
      </c>
      <c r="G20" s="132">
        <f>ABS('C4'!G20-'C4'!$C20)</f>
        <v>0</v>
      </c>
      <c r="H20" s="132">
        <f>ABS('C4'!H20-'C4'!$C20)</f>
        <v>0.14891199676732914</v>
      </c>
      <c r="I20" s="132">
        <f>ABS('C4'!I20-'C4'!$C20)</f>
        <v>0.14891199676732914</v>
      </c>
      <c r="J20" s="132">
        <f>ABS('C4'!J20-'C4'!$C20)</f>
        <v>0.14891199676732914</v>
      </c>
      <c r="K20" s="132">
        <f>ABS('C4'!K20-'C4'!$C20)</f>
        <v>0.14891199676732914</v>
      </c>
      <c r="L20" s="132">
        <f>ABS('C4'!L20-'C4'!$C20)</f>
        <v>0.14891199676732914</v>
      </c>
      <c r="M20" s="132">
        <f>ABS('C4'!M20-'C4'!$C20)</f>
        <v>0.14891199676732914</v>
      </c>
      <c r="N20" s="132"/>
      <c r="O20" s="132"/>
      <c r="P20" s="75"/>
      <c r="Q20" s="132"/>
      <c r="R20" s="132"/>
      <c r="S20" s="132"/>
      <c r="T20" s="132"/>
      <c r="U20" s="132"/>
      <c r="V20" s="132">
        <f t="shared" si="0"/>
        <v>0.89347198060397481</v>
      </c>
      <c r="W20" s="132"/>
      <c r="X20" s="132"/>
      <c r="Y20" s="132"/>
      <c r="Z20" s="132"/>
      <c r="AA20" s="132"/>
      <c r="AB20" s="75"/>
      <c r="AC20" s="132"/>
      <c r="AD20" s="75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75"/>
      <c r="AQ20" s="132"/>
      <c r="AR20" s="75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75"/>
      <c r="BE20" s="132"/>
      <c r="BF20" s="75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26"/>
      <c r="BT20" s="26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5"/>
      <c r="CF20" s="26"/>
      <c r="CH20" s="26"/>
    </row>
    <row r="21" spans="1:98" x14ac:dyDescent="0.25">
      <c r="A21" s="133" t="s">
        <v>21</v>
      </c>
      <c r="B21" s="34"/>
      <c r="C21" s="132"/>
      <c r="D21" s="132">
        <f>ABS('C4'!D21-'C4'!$C21)</f>
        <v>0</v>
      </c>
      <c r="E21" s="132">
        <f>ABS('C4'!E21-'C4'!$C21)</f>
        <v>0</v>
      </c>
      <c r="F21" s="132">
        <f>ABS('C4'!F21-'C4'!$C21)</f>
        <v>0</v>
      </c>
      <c r="G21" s="132">
        <f>ABS('C4'!G21-'C4'!$C21)</f>
        <v>0</v>
      </c>
      <c r="H21" s="132">
        <f>ABS('C4'!H21-'C4'!$C21)</f>
        <v>0</v>
      </c>
      <c r="I21" s="132">
        <f>ABS('C4'!I21-'C4'!$C21)</f>
        <v>0</v>
      </c>
      <c r="J21" s="132">
        <f>ABS('C4'!J21-'C4'!$C21)</f>
        <v>0</v>
      </c>
      <c r="K21" s="132">
        <f>ABS('C4'!K21-'C4'!$C21)</f>
        <v>0</v>
      </c>
      <c r="L21" s="132">
        <f>ABS('C4'!L21-'C4'!$C21)</f>
        <v>0</v>
      </c>
      <c r="M21" s="132">
        <f>ABS('C4'!M21-'C4'!$C21)</f>
        <v>0</v>
      </c>
      <c r="N21" s="132"/>
      <c r="O21" s="132"/>
      <c r="P21" s="75"/>
      <c r="Q21" s="132"/>
      <c r="R21" s="132"/>
      <c r="S21" s="132"/>
      <c r="T21" s="132"/>
      <c r="U21" s="132"/>
      <c r="V21" s="132">
        <f t="shared" si="0"/>
        <v>0</v>
      </c>
      <c r="W21" s="132"/>
      <c r="X21" s="132"/>
      <c r="Y21" s="132"/>
      <c r="Z21" s="132"/>
      <c r="AA21" s="132"/>
      <c r="AB21" s="75"/>
      <c r="AC21" s="132"/>
      <c r="AD21" s="75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75"/>
      <c r="AQ21" s="132"/>
      <c r="AR21" s="75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75"/>
      <c r="BE21" s="132"/>
      <c r="BF21" s="75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26"/>
      <c r="BT21" s="26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5"/>
      <c r="CF21" s="26"/>
      <c r="CH21" s="26"/>
    </row>
    <row r="22" spans="1:98" x14ac:dyDescent="0.25">
      <c r="A22" s="133" t="s">
        <v>22</v>
      </c>
      <c r="B22" s="34"/>
      <c r="C22" s="132"/>
      <c r="D22" s="132">
        <f>ABS('C4'!D22-'C4'!$C22)</f>
        <v>0</v>
      </c>
      <c r="E22" s="132">
        <f>ABS('C4'!E22-'C4'!$C22)</f>
        <v>0</v>
      </c>
      <c r="F22" s="132">
        <f>ABS('C4'!F22-'C4'!$C22)</f>
        <v>0</v>
      </c>
      <c r="G22" s="132">
        <f>ABS('C4'!G22-'C4'!$C22)</f>
        <v>0</v>
      </c>
      <c r="H22" s="132">
        <f>ABS('C4'!H22-'C4'!$C22)</f>
        <v>0</v>
      </c>
      <c r="I22" s="132">
        <f>ABS('C4'!I22-'C4'!$C22)</f>
        <v>0</v>
      </c>
      <c r="J22" s="132">
        <f>ABS('C4'!J22-'C4'!$C22)</f>
        <v>0</v>
      </c>
      <c r="K22" s="132">
        <f>ABS('C4'!K22-'C4'!$C22)</f>
        <v>0</v>
      </c>
      <c r="L22" s="132">
        <f>ABS('C4'!L22-'C4'!$C22)</f>
        <v>0</v>
      </c>
      <c r="M22" s="132">
        <f>ABS('C4'!M22-'C4'!$C22)</f>
        <v>0</v>
      </c>
      <c r="N22" s="132"/>
      <c r="O22" s="132"/>
      <c r="P22" s="75"/>
      <c r="Q22" s="132"/>
      <c r="R22" s="132"/>
      <c r="S22" s="132"/>
      <c r="T22" s="132"/>
      <c r="U22" s="132"/>
      <c r="V22" s="132">
        <f t="shared" si="0"/>
        <v>0</v>
      </c>
      <c r="W22" s="132"/>
      <c r="X22" s="132"/>
      <c r="Y22" s="132"/>
      <c r="Z22" s="132"/>
      <c r="AA22" s="132"/>
      <c r="AB22" s="75"/>
      <c r="AC22" s="132"/>
      <c r="AD22" s="75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75"/>
      <c r="AQ22" s="132"/>
      <c r="AR22" s="75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75"/>
      <c r="BE22" s="132"/>
      <c r="BF22" s="75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26"/>
      <c r="BT22" s="26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5"/>
      <c r="CF22" s="26"/>
      <c r="CH22" s="26"/>
    </row>
    <row r="23" spans="1:98" s="64" customFormat="1" x14ac:dyDescent="0.25">
      <c r="A23" s="132"/>
      <c r="B23" s="34"/>
      <c r="C23" s="132"/>
      <c r="D23" s="132">
        <f>ABS('C4'!D23-'C4'!$C23)</f>
        <v>0</v>
      </c>
      <c r="E23" s="132">
        <f>ABS('C4'!E23-'C4'!$C23)</f>
        <v>0</v>
      </c>
      <c r="F23" s="132">
        <f>ABS('C4'!F23-'C4'!$C23)</f>
        <v>0</v>
      </c>
      <c r="G23" s="132">
        <f>ABS('C4'!G23-'C4'!$C23)</f>
        <v>0</v>
      </c>
      <c r="H23" s="132">
        <f>ABS('C4'!H23-'C4'!$C23)</f>
        <v>0</v>
      </c>
      <c r="I23" s="132">
        <f>ABS('C4'!I23-'C4'!$C23)</f>
        <v>0</v>
      </c>
      <c r="J23" s="132">
        <f>ABS('C4'!J23-'C4'!$C23)</f>
        <v>0</v>
      </c>
      <c r="K23" s="132">
        <f>ABS('C4'!K23-'C4'!$C23)</f>
        <v>0</v>
      </c>
      <c r="L23" s="132">
        <f>ABS('C4'!L23-'C4'!$C23)</f>
        <v>0</v>
      </c>
      <c r="M23" s="132">
        <f>ABS('C4'!M23-'C4'!$C23)</f>
        <v>0</v>
      </c>
      <c r="N23" s="132"/>
      <c r="O23" s="132"/>
      <c r="P23" s="132"/>
      <c r="Q23" s="132"/>
      <c r="R23" s="132"/>
      <c r="S23" s="132"/>
      <c r="T23" s="132"/>
      <c r="U23" s="132"/>
      <c r="V23" s="132">
        <f t="shared" si="0"/>
        <v>0</v>
      </c>
      <c r="W23" s="132"/>
      <c r="X23" s="132"/>
      <c r="Y23" s="132"/>
      <c r="Z23" s="75"/>
      <c r="AA23" s="132"/>
      <c r="AB23" s="75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75"/>
      <c r="AO23" s="132"/>
      <c r="AP23" s="75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75"/>
      <c r="BC23" s="132"/>
      <c r="BD23" s="75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75"/>
      <c r="BQ23" s="132"/>
      <c r="BR23" s="75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34"/>
      <c r="CF23" s="34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34"/>
      <c r="CT23" s="34"/>
    </row>
    <row r="24" spans="1:98" x14ac:dyDescent="0.25">
      <c r="A24" s="133" t="s">
        <v>168</v>
      </c>
      <c r="B24" s="34">
        <f>[1]算例!F24</f>
        <v>0</v>
      </c>
      <c r="C24" s="132"/>
      <c r="D24" s="132">
        <f>ABS('C4'!D24-'C4'!$C24)</f>
        <v>0</v>
      </c>
      <c r="E24" s="132">
        <f>ABS('C4'!E24-'C4'!$C24)</f>
        <v>0</v>
      </c>
      <c r="F24" s="132">
        <f>ABS('C4'!F24-'C4'!$C24)</f>
        <v>0</v>
      </c>
      <c r="G24" s="132">
        <f>ABS('C4'!G24-'C4'!$C24)</f>
        <v>0</v>
      </c>
      <c r="H24" s="132">
        <f>ABS('C4'!H24-'C4'!$C24)</f>
        <v>0</v>
      </c>
      <c r="I24" s="132">
        <f>ABS('C4'!I24-'C4'!$C24)</f>
        <v>0</v>
      </c>
      <c r="J24" s="132">
        <f>ABS('C4'!J24-'C4'!$C24)</f>
        <v>0</v>
      </c>
      <c r="K24" s="132">
        <f>ABS('C4'!K24-'C4'!$C24)</f>
        <v>0</v>
      </c>
      <c r="L24" s="132">
        <f>ABS('C4'!L24-'C4'!$C24)</f>
        <v>0</v>
      </c>
      <c r="M24" s="132">
        <f>ABS('C4'!M24-'C4'!$C24)</f>
        <v>0</v>
      </c>
      <c r="N24" s="132"/>
      <c r="O24" s="76"/>
      <c r="P24" s="76"/>
      <c r="Q24" s="76"/>
      <c r="R24" s="76"/>
      <c r="S24" s="76"/>
      <c r="T24" s="76"/>
      <c r="U24" s="76"/>
      <c r="V24" s="132">
        <f t="shared" si="0"/>
        <v>0</v>
      </c>
      <c r="W24" s="76"/>
      <c r="X24" s="76"/>
      <c r="Y24" s="132"/>
      <c r="Z24" s="132"/>
      <c r="AA24" s="132"/>
      <c r="AB24" s="132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32"/>
      <c r="AN24" s="132"/>
      <c r="AO24" s="132"/>
      <c r="AP24" s="132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32"/>
      <c r="BB24" s="132"/>
      <c r="BC24" s="132"/>
      <c r="BD24" s="132"/>
      <c r="BE24" s="141"/>
      <c r="BF24" s="141"/>
      <c r="BG24" s="141"/>
      <c r="BH24" s="141"/>
      <c r="BI24" s="141"/>
      <c r="BJ24" s="141"/>
      <c r="BK24" s="141"/>
      <c r="BL24" s="141"/>
      <c r="BM24" s="141"/>
      <c r="BN24" s="141"/>
      <c r="BO24" s="132"/>
      <c r="BP24" s="132"/>
      <c r="BQ24" s="132"/>
      <c r="BR24" s="132"/>
      <c r="BS24" s="141"/>
      <c r="BT24" s="141"/>
      <c r="BU24" s="141"/>
      <c r="BV24" s="141"/>
      <c r="BW24" s="141"/>
      <c r="BX24" s="141"/>
      <c r="BY24" s="141"/>
      <c r="BZ24" s="141"/>
      <c r="CA24" s="141"/>
      <c r="CB24" s="141"/>
      <c r="CC24" s="132"/>
      <c r="CG24" s="160"/>
      <c r="CH24" s="160"/>
      <c r="CI24" s="160"/>
      <c r="CJ24" s="160"/>
      <c r="CK24" s="160"/>
      <c r="CL24" s="160"/>
      <c r="CM24" s="160"/>
      <c r="CN24" s="160"/>
      <c r="CO24" s="160"/>
      <c r="CP24" s="160"/>
      <c r="CQ24" s="5"/>
    </row>
    <row r="25" spans="1:98" x14ac:dyDescent="0.25">
      <c r="A25" s="133" t="s">
        <v>1</v>
      </c>
      <c r="B25" s="34" t="str">
        <f>[1]算例!F25</f>
        <v>得分</v>
      </c>
      <c r="C25" s="132"/>
      <c r="D25" s="132" t="e">
        <f>ABS('C4'!D25-'C4'!$C25)</f>
        <v>#VALUE!</v>
      </c>
      <c r="E25" s="132" t="e">
        <f>ABS('C4'!E25-'C4'!$C25)</f>
        <v>#VALUE!</v>
      </c>
      <c r="F25" s="132" t="e">
        <f>ABS('C4'!F25-'C4'!$C25)</f>
        <v>#VALUE!</v>
      </c>
      <c r="G25" s="132" t="e">
        <f>ABS('C4'!G25-'C4'!$C25)</f>
        <v>#VALUE!</v>
      </c>
      <c r="H25" s="132" t="e">
        <f>ABS('C4'!H25-'C4'!$C25)</f>
        <v>#VALUE!</v>
      </c>
      <c r="I25" s="132" t="e">
        <f>ABS('C4'!I25-'C4'!$C25)</f>
        <v>#VALUE!</v>
      </c>
      <c r="J25" s="132" t="e">
        <f>ABS('C4'!J25-'C4'!$C25)</f>
        <v>#VALUE!</v>
      </c>
      <c r="K25" s="132" t="e">
        <f>ABS('C4'!K25-'C4'!$C25)</f>
        <v>#VALUE!</v>
      </c>
      <c r="L25" s="132" t="e">
        <f>ABS('C4'!L25-'C4'!$C25)</f>
        <v>#VALUE!</v>
      </c>
      <c r="M25" s="132" t="e">
        <f>ABS('C4'!M25-'C4'!$C25)</f>
        <v>#VALUE!</v>
      </c>
      <c r="N25" s="132"/>
      <c r="O25" s="132"/>
      <c r="P25" s="75"/>
      <c r="Q25" s="132"/>
      <c r="R25" s="132"/>
      <c r="S25" s="132"/>
      <c r="T25" s="132"/>
      <c r="U25" s="132"/>
      <c r="V25" s="132" t="e">
        <f t="shared" si="0"/>
        <v>#VALUE!</v>
      </c>
      <c r="W25" s="132"/>
      <c r="X25" s="132"/>
      <c r="Y25" s="132"/>
      <c r="Z25" s="132"/>
      <c r="AA25" s="132"/>
      <c r="AB25" s="75"/>
      <c r="AC25" s="132"/>
      <c r="AD25" s="75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75"/>
      <c r="AQ25" s="132"/>
      <c r="AR25" s="75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75"/>
      <c r="BE25" s="132"/>
      <c r="BF25" s="75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26"/>
      <c r="BT25" s="26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5"/>
      <c r="CF25" s="26"/>
      <c r="CH25" s="26"/>
    </row>
    <row r="26" spans="1:98" x14ac:dyDescent="0.25">
      <c r="A26" s="133" t="s">
        <v>3</v>
      </c>
      <c r="B26" s="34"/>
      <c r="C26" s="132"/>
      <c r="D26" s="132">
        <f>ABS('C4'!D26-'C4'!$C26)</f>
        <v>0</v>
      </c>
      <c r="E26" s="132">
        <f>ABS('C4'!E26-'C4'!$C26)</f>
        <v>0</v>
      </c>
      <c r="F26" s="132">
        <f>ABS('C4'!F26-'C4'!$C26)</f>
        <v>0</v>
      </c>
      <c r="G26" s="132">
        <f>ABS('C4'!G26-'C4'!$C26)</f>
        <v>0</v>
      </c>
      <c r="H26" s="132">
        <f>ABS('C4'!H26-'C4'!$C26)</f>
        <v>0</v>
      </c>
      <c r="I26" s="132">
        <f>ABS('C4'!I26-'C4'!$C26)</f>
        <v>0</v>
      </c>
      <c r="J26" s="132">
        <f>ABS('C4'!J26-'C4'!$C26)</f>
        <v>0</v>
      </c>
      <c r="K26" s="132">
        <f>ABS('C4'!K26-'C4'!$C26)</f>
        <v>0</v>
      </c>
      <c r="L26" s="132">
        <f>ABS('C4'!L26-'C4'!$C26)</f>
        <v>0</v>
      </c>
      <c r="M26" s="132">
        <f>ABS('C4'!M26-'C4'!$C26)</f>
        <v>0</v>
      </c>
      <c r="N26" s="132"/>
      <c r="O26" s="132"/>
      <c r="P26" s="75"/>
      <c r="Q26" s="132"/>
      <c r="R26" s="132"/>
      <c r="S26" s="132"/>
      <c r="T26" s="132"/>
      <c r="U26" s="132"/>
      <c r="V26" s="132">
        <f t="shared" si="0"/>
        <v>0</v>
      </c>
      <c r="W26" s="132"/>
      <c r="X26" s="132"/>
      <c r="Y26" s="132"/>
      <c r="Z26" s="132"/>
      <c r="AA26" s="132"/>
      <c r="AB26" s="75"/>
      <c r="AC26" s="132"/>
      <c r="AD26" s="75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75"/>
      <c r="AQ26" s="132"/>
      <c r="AR26" s="75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75"/>
      <c r="BE26" s="132"/>
      <c r="BF26" s="75"/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26"/>
      <c r="BT26" s="26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5"/>
      <c r="CF26" s="26"/>
      <c r="CH26" s="26"/>
    </row>
    <row r="27" spans="1:98" x14ac:dyDescent="0.25">
      <c r="A27" s="133" t="s">
        <v>4</v>
      </c>
      <c r="B27" s="34"/>
      <c r="C27" s="132"/>
      <c r="D27" s="132">
        <f>ABS('C4'!D27-'C4'!$C27)</f>
        <v>0</v>
      </c>
      <c r="E27" s="132">
        <f>ABS('C4'!E27-'C4'!$C27)</f>
        <v>0</v>
      </c>
      <c r="F27" s="132">
        <f>ABS('C4'!F27-'C4'!$C27)</f>
        <v>0</v>
      </c>
      <c r="G27" s="132">
        <f>ABS('C4'!G27-'C4'!$C27)</f>
        <v>0</v>
      </c>
      <c r="H27" s="132">
        <f>ABS('C4'!H27-'C4'!$C27)</f>
        <v>0</v>
      </c>
      <c r="I27" s="132">
        <f>ABS('C4'!I27-'C4'!$C27)</f>
        <v>0</v>
      </c>
      <c r="J27" s="132">
        <f>ABS('C4'!J27-'C4'!$C27)</f>
        <v>0</v>
      </c>
      <c r="K27" s="132">
        <f>ABS('C4'!K27-'C4'!$C27)</f>
        <v>0</v>
      </c>
      <c r="L27" s="132">
        <f>ABS('C4'!L27-'C4'!$C27)</f>
        <v>0</v>
      </c>
      <c r="M27" s="132">
        <f>ABS('C4'!M27-'C4'!$C27)</f>
        <v>0</v>
      </c>
      <c r="N27" s="75"/>
      <c r="O27" s="132"/>
      <c r="P27" s="75"/>
      <c r="Q27" s="132"/>
      <c r="R27" s="132"/>
      <c r="S27" s="132"/>
      <c r="T27" s="132"/>
      <c r="U27" s="132"/>
      <c r="V27" s="132">
        <f t="shared" si="0"/>
        <v>0</v>
      </c>
      <c r="W27" s="132"/>
      <c r="X27" s="132"/>
      <c r="Y27" s="132"/>
      <c r="Z27" s="132"/>
      <c r="AA27" s="132"/>
      <c r="AB27" s="75"/>
      <c r="AC27" s="132"/>
      <c r="AD27" s="75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75"/>
      <c r="AQ27" s="132"/>
      <c r="AR27" s="75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75"/>
      <c r="BE27" s="132"/>
      <c r="BF27" s="75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26"/>
      <c r="BT27" s="26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5"/>
      <c r="CF27" s="26"/>
      <c r="CH27" s="26"/>
    </row>
    <row r="28" spans="1:98" x14ac:dyDescent="0.25">
      <c r="A28" s="133" t="s">
        <v>5</v>
      </c>
      <c r="B28" s="34"/>
      <c r="C28" s="132"/>
      <c r="D28" s="132">
        <f>ABS('C4'!D28-'C4'!$C28)</f>
        <v>0</v>
      </c>
      <c r="E28" s="132">
        <f>ABS('C4'!E28-'C4'!$C28)</f>
        <v>0</v>
      </c>
      <c r="F28" s="132">
        <f>ABS('C4'!F28-'C4'!$C28)</f>
        <v>0</v>
      </c>
      <c r="G28" s="132">
        <f>ABS('C4'!G28-'C4'!$C28)</f>
        <v>0</v>
      </c>
      <c r="H28" s="132">
        <f>ABS('C4'!H28-'C4'!$C28)</f>
        <v>0</v>
      </c>
      <c r="I28" s="132">
        <f>ABS('C4'!I28-'C4'!$C28)</f>
        <v>0</v>
      </c>
      <c r="J28" s="132">
        <f>ABS('C4'!J28-'C4'!$C28)</f>
        <v>0</v>
      </c>
      <c r="K28" s="132">
        <f>ABS('C4'!K28-'C4'!$C28)</f>
        <v>0</v>
      </c>
      <c r="L28" s="132">
        <f>ABS('C4'!L28-'C4'!$C28)</f>
        <v>0</v>
      </c>
      <c r="M28" s="132">
        <f>ABS('C4'!M28-'C4'!$C28)</f>
        <v>0</v>
      </c>
      <c r="N28" s="75"/>
      <c r="O28" s="132"/>
      <c r="P28" s="75"/>
      <c r="Q28" s="132"/>
      <c r="R28" s="132"/>
      <c r="S28" s="132"/>
      <c r="T28" s="132"/>
      <c r="U28" s="132"/>
      <c r="V28" s="132">
        <f t="shared" si="0"/>
        <v>0</v>
      </c>
      <c r="W28" s="132"/>
      <c r="X28" s="132"/>
      <c r="Y28" s="132"/>
      <c r="Z28" s="132"/>
      <c r="AA28" s="132"/>
      <c r="AB28" s="75"/>
      <c r="AC28" s="132"/>
      <c r="AD28" s="75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75"/>
      <c r="AQ28" s="132"/>
      <c r="AR28" s="75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75"/>
      <c r="BE28" s="132"/>
      <c r="BF28" s="75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26"/>
      <c r="BT28" s="26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5"/>
      <c r="CF28" s="26"/>
      <c r="CH28" s="26"/>
    </row>
    <row r="29" spans="1:98" x14ac:dyDescent="0.25">
      <c r="A29" s="133" t="s">
        <v>6</v>
      </c>
      <c r="B29" s="34"/>
      <c r="C29" s="132"/>
      <c r="D29" s="132">
        <f>ABS('C4'!D29-'C4'!$C29)</f>
        <v>0</v>
      </c>
      <c r="E29" s="132">
        <f>ABS('C4'!E29-'C4'!$C29)</f>
        <v>0</v>
      </c>
      <c r="F29" s="132">
        <f>ABS('C4'!F29-'C4'!$C29)</f>
        <v>0</v>
      </c>
      <c r="G29" s="132">
        <f>ABS('C4'!G29-'C4'!$C29)</f>
        <v>0</v>
      </c>
      <c r="H29" s="132">
        <f>ABS('C4'!H29-'C4'!$C29)</f>
        <v>0</v>
      </c>
      <c r="I29" s="132">
        <f>ABS('C4'!I29-'C4'!$C29)</f>
        <v>0</v>
      </c>
      <c r="J29" s="132">
        <f>ABS('C4'!J29-'C4'!$C29)</f>
        <v>0</v>
      </c>
      <c r="K29" s="132">
        <f>ABS('C4'!K29-'C4'!$C29)</f>
        <v>0</v>
      </c>
      <c r="L29" s="132">
        <f>ABS('C4'!L29-'C4'!$C29)</f>
        <v>0</v>
      </c>
      <c r="M29" s="132">
        <f>ABS('C4'!M29-'C4'!$C29)</f>
        <v>0</v>
      </c>
      <c r="N29" s="75"/>
      <c r="O29" s="132"/>
      <c r="P29" s="75"/>
      <c r="Q29" s="132"/>
      <c r="R29" s="132"/>
      <c r="S29" s="132"/>
      <c r="T29" s="132"/>
      <c r="U29" s="132"/>
      <c r="V29" s="132">
        <f t="shared" si="0"/>
        <v>0</v>
      </c>
      <c r="W29" s="132"/>
      <c r="X29" s="132"/>
      <c r="Y29" s="132"/>
      <c r="Z29" s="132"/>
      <c r="AA29" s="132"/>
      <c r="AB29" s="75"/>
      <c r="AC29" s="132"/>
      <c r="AD29" s="75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75"/>
      <c r="AQ29" s="132"/>
      <c r="AR29" s="75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75"/>
      <c r="BE29" s="132"/>
      <c r="BF29" s="75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26"/>
      <c r="BT29" s="26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5"/>
      <c r="CF29" s="26"/>
      <c r="CH29" s="26"/>
    </row>
    <row r="30" spans="1:98" x14ac:dyDescent="0.25">
      <c r="A30" s="133" t="s">
        <v>7</v>
      </c>
      <c r="B30" s="34"/>
      <c r="C30" s="132"/>
      <c r="D30" s="132">
        <f>ABS('C4'!D30-'C4'!$C30)</f>
        <v>0</v>
      </c>
      <c r="E30" s="132">
        <f>ABS('C4'!E30-'C4'!$C30)</f>
        <v>0</v>
      </c>
      <c r="F30" s="132">
        <f>ABS('C4'!F30-'C4'!$C30)</f>
        <v>0</v>
      </c>
      <c r="G30" s="132">
        <f>ABS('C4'!G30-'C4'!$C30)</f>
        <v>0</v>
      </c>
      <c r="H30" s="132">
        <f>ABS('C4'!H30-'C4'!$C30)</f>
        <v>0</v>
      </c>
      <c r="I30" s="132">
        <f>ABS('C4'!I30-'C4'!$C30)</f>
        <v>0</v>
      </c>
      <c r="J30" s="132">
        <f>ABS('C4'!J30-'C4'!$C30)</f>
        <v>0</v>
      </c>
      <c r="K30" s="132">
        <f>ABS('C4'!K30-'C4'!$C30)</f>
        <v>0</v>
      </c>
      <c r="L30" s="132">
        <f>ABS('C4'!L30-'C4'!$C30)</f>
        <v>0</v>
      </c>
      <c r="M30" s="132">
        <f>ABS('C4'!M30-'C4'!$C30)</f>
        <v>0</v>
      </c>
      <c r="N30" s="75"/>
      <c r="O30" s="132"/>
      <c r="P30" s="75"/>
      <c r="Q30" s="132"/>
      <c r="R30" s="132"/>
      <c r="S30" s="132"/>
      <c r="T30" s="132"/>
      <c r="U30" s="132"/>
      <c r="V30" s="132">
        <f t="shared" si="0"/>
        <v>0</v>
      </c>
      <c r="W30" s="132"/>
      <c r="X30" s="132"/>
      <c r="Y30" s="132"/>
      <c r="Z30" s="132"/>
      <c r="AA30" s="132"/>
      <c r="AB30" s="75"/>
      <c r="AC30" s="132"/>
      <c r="AD30" s="75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75"/>
      <c r="AQ30" s="132"/>
      <c r="AR30" s="75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75"/>
      <c r="BE30" s="132"/>
      <c r="BF30" s="75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26"/>
      <c r="BT30" s="26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5"/>
      <c r="CF30" s="26"/>
      <c r="CH30" s="26"/>
    </row>
    <row r="31" spans="1:98" x14ac:dyDescent="0.25">
      <c r="A31" s="133" t="s">
        <v>8</v>
      </c>
      <c r="B31" s="134"/>
      <c r="C31" s="132"/>
      <c r="D31" s="132">
        <f>ABS('C4'!D31-'C4'!$C31)</f>
        <v>0.25977827566917666</v>
      </c>
      <c r="E31" s="132">
        <f>ABS('C4'!E31-'C4'!$C31)</f>
        <v>0.25977827566917666</v>
      </c>
      <c r="F31" s="132">
        <f>ABS('C4'!F31-'C4'!$C31)</f>
        <v>0.25977827566917666</v>
      </c>
      <c r="G31" s="132">
        <f>ABS('C4'!G31-'C4'!$C31)</f>
        <v>0.25977827566917666</v>
      </c>
      <c r="H31" s="132">
        <f>ABS('C4'!H31-'C4'!$C31)</f>
        <v>0.25977827566917666</v>
      </c>
      <c r="I31" s="132">
        <f>ABS('C4'!I31-'C4'!$C31)</f>
        <v>0.25977827566917666</v>
      </c>
      <c r="J31" s="132">
        <f>ABS('C4'!J31-'C4'!$C31)</f>
        <v>0.25977827566917666</v>
      </c>
      <c r="K31" s="132">
        <f>ABS('C4'!K31-'C4'!$C31)</f>
        <v>0.25977827566917666</v>
      </c>
      <c r="L31" s="132">
        <f>ABS('C4'!L31-'C4'!$C31)</f>
        <v>0.25977827566917666</v>
      </c>
      <c r="M31" s="132">
        <f>ABS('C4'!M31-'C4'!$C31)</f>
        <v>0.25977827566917666</v>
      </c>
      <c r="N31" s="75"/>
      <c r="O31" s="132"/>
      <c r="P31" s="75"/>
      <c r="Q31" s="132"/>
      <c r="R31" s="132"/>
      <c r="S31" s="132"/>
      <c r="T31" s="132"/>
      <c r="U31" s="132"/>
      <c r="V31" s="132">
        <f t="shared" si="0"/>
        <v>2.5977827566917666</v>
      </c>
      <c r="W31" s="132"/>
      <c r="X31" s="132"/>
      <c r="Y31" s="132"/>
      <c r="Z31" s="132"/>
      <c r="AA31" s="132"/>
      <c r="AB31" s="75"/>
      <c r="AC31" s="132"/>
      <c r="AD31" s="75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75"/>
      <c r="AQ31" s="132"/>
      <c r="AR31" s="75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75"/>
      <c r="BE31" s="132"/>
      <c r="BF31" s="75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26"/>
      <c r="BT31" s="26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5"/>
      <c r="CF31" s="26"/>
      <c r="CH31" s="26"/>
    </row>
    <row r="32" spans="1:98" x14ac:dyDescent="0.25">
      <c r="A32" s="133" t="s">
        <v>9</v>
      </c>
      <c r="B32" s="34"/>
      <c r="C32" s="132"/>
      <c r="D32" s="132">
        <f>ABS('C4'!D32-'C4'!$C32)</f>
        <v>0</v>
      </c>
      <c r="E32" s="132">
        <f>ABS('C4'!E32-'C4'!$C32)</f>
        <v>0</v>
      </c>
      <c r="F32" s="132">
        <f>ABS('C4'!F32-'C4'!$C32)</f>
        <v>0</v>
      </c>
      <c r="G32" s="132">
        <f>ABS('C4'!G32-'C4'!$C32)</f>
        <v>0</v>
      </c>
      <c r="H32" s="132">
        <f>ABS('C4'!H32-'C4'!$C32)</f>
        <v>0</v>
      </c>
      <c r="I32" s="132">
        <f>ABS('C4'!I32-'C4'!$C32)</f>
        <v>0</v>
      </c>
      <c r="J32" s="132">
        <f>ABS('C4'!J32-'C4'!$C32)</f>
        <v>0</v>
      </c>
      <c r="K32" s="132">
        <f>ABS('C4'!K32-'C4'!$C32)</f>
        <v>0</v>
      </c>
      <c r="L32" s="132">
        <f>ABS('C4'!L32-'C4'!$C32)</f>
        <v>0</v>
      </c>
      <c r="M32" s="132">
        <f>ABS('C4'!M32-'C4'!$C32)</f>
        <v>0</v>
      </c>
      <c r="N32" s="75"/>
      <c r="O32" s="132"/>
      <c r="P32" s="75"/>
      <c r="Q32" s="132"/>
      <c r="R32" s="132"/>
      <c r="S32" s="132"/>
      <c r="T32" s="132"/>
      <c r="U32" s="132"/>
      <c r="V32" s="132">
        <f t="shared" si="0"/>
        <v>0</v>
      </c>
      <c r="W32" s="132"/>
      <c r="X32" s="132"/>
      <c r="Y32" s="132"/>
      <c r="Z32" s="132"/>
      <c r="AA32" s="132"/>
      <c r="AB32" s="75"/>
      <c r="AC32" s="132"/>
      <c r="AD32" s="75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75"/>
      <c r="AQ32" s="132"/>
      <c r="AR32" s="75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75"/>
      <c r="BE32" s="132"/>
      <c r="BF32" s="75"/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26"/>
      <c r="BT32" s="26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5"/>
      <c r="CF32" s="26"/>
      <c r="CH32" s="26"/>
    </row>
    <row r="33" spans="1:86" x14ac:dyDescent="0.25">
      <c r="A33" s="133" t="s">
        <v>10</v>
      </c>
      <c r="B33" s="34"/>
      <c r="C33" s="132"/>
      <c r="D33" s="132">
        <f>ABS('C4'!D33-'C4'!$C33)</f>
        <v>0</v>
      </c>
      <c r="E33" s="132">
        <f>ABS('C4'!E33-'C4'!$C33)</f>
        <v>0</v>
      </c>
      <c r="F33" s="132">
        <f>ABS('C4'!F33-'C4'!$C33)</f>
        <v>0</v>
      </c>
      <c r="G33" s="132">
        <f>ABS('C4'!G33-'C4'!$C33)</f>
        <v>0</v>
      </c>
      <c r="H33" s="132">
        <f>ABS('C4'!H33-'C4'!$C33)</f>
        <v>0.1497842783965202</v>
      </c>
      <c r="I33" s="132">
        <f>ABS('C4'!I33-'C4'!$C33)</f>
        <v>0.1497842783965202</v>
      </c>
      <c r="J33" s="132">
        <f>ABS('C4'!J33-'C4'!$C33)</f>
        <v>0.1497842783965202</v>
      </c>
      <c r="K33" s="132">
        <f>ABS('C4'!K33-'C4'!$C33)</f>
        <v>0.1497842783965202</v>
      </c>
      <c r="L33" s="132">
        <f>ABS('C4'!L33-'C4'!$C33)</f>
        <v>0.1497842783965202</v>
      </c>
      <c r="M33" s="132">
        <f>ABS('C4'!M33-'C4'!$C33)</f>
        <v>0.1497842783965202</v>
      </c>
      <c r="N33" s="75"/>
      <c r="O33" s="132"/>
      <c r="P33" s="75"/>
      <c r="Q33" s="132"/>
      <c r="R33" s="132"/>
      <c r="S33" s="132"/>
      <c r="T33" s="132"/>
      <c r="U33" s="132"/>
      <c r="V33" s="132">
        <f t="shared" si="0"/>
        <v>0.89870567037912119</v>
      </c>
      <c r="W33" s="132"/>
      <c r="X33" s="132"/>
      <c r="Y33" s="132"/>
      <c r="Z33" s="132"/>
      <c r="AA33" s="132"/>
      <c r="AB33" s="75"/>
      <c r="AC33" s="132"/>
      <c r="AD33" s="75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75"/>
      <c r="AQ33" s="132"/>
      <c r="AR33" s="75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75"/>
      <c r="BE33" s="132"/>
      <c r="BF33" s="75"/>
      <c r="BG33" s="132"/>
      <c r="BH33" s="132"/>
      <c r="BI33" s="132"/>
      <c r="BJ33" s="132"/>
      <c r="BK33" s="132"/>
      <c r="BL33" s="132"/>
      <c r="BM33" s="132"/>
      <c r="BN33" s="132"/>
      <c r="BO33" s="132"/>
      <c r="BP33" s="132"/>
      <c r="BQ33" s="132"/>
      <c r="BR33" s="26"/>
      <c r="BT33" s="26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5"/>
      <c r="CF33" s="26"/>
      <c r="CH33" s="26"/>
    </row>
    <row r="34" spans="1:86" x14ac:dyDescent="0.25">
      <c r="A34" s="133" t="s">
        <v>11</v>
      </c>
      <c r="B34" s="34"/>
      <c r="C34" s="132"/>
      <c r="D34" s="132">
        <f>ABS('C4'!D34-'C4'!$C34)</f>
        <v>0.18187491437384379</v>
      </c>
      <c r="E34" s="132">
        <f>ABS('C4'!E34-'C4'!$C34)</f>
        <v>0.18187491437384379</v>
      </c>
      <c r="F34" s="132">
        <f>ABS('C4'!F34-'C4'!$C34)</f>
        <v>0.18187491437384379</v>
      </c>
      <c r="G34" s="132">
        <f>ABS('C4'!G34-'C4'!$C34)</f>
        <v>0.18187491437384379</v>
      </c>
      <c r="H34" s="132">
        <f>ABS('C4'!H34-'C4'!$C34)</f>
        <v>0.26779021597882396</v>
      </c>
      <c r="I34" s="132">
        <f>ABS('C4'!I34-'C4'!$C34)</f>
        <v>0.32673447368899045</v>
      </c>
      <c r="J34" s="132">
        <f>ABS('C4'!J34-'C4'!$C34)</f>
        <v>0.32673447368899045</v>
      </c>
      <c r="K34" s="132">
        <f>ABS('C4'!K34-'C4'!$C34)</f>
        <v>0.32673447368899045</v>
      </c>
      <c r="L34" s="132">
        <f>ABS('C4'!L34-'C4'!$C34)</f>
        <v>0.32673447368899045</v>
      </c>
      <c r="M34" s="132">
        <f>ABS('C4'!M34-'C4'!$C34)</f>
        <v>0.32673447368899045</v>
      </c>
      <c r="N34" s="75"/>
      <c r="O34" s="132"/>
      <c r="P34" s="75"/>
      <c r="Q34" s="132"/>
      <c r="R34" s="132"/>
      <c r="S34" s="132"/>
      <c r="T34" s="132"/>
      <c r="U34" s="132"/>
      <c r="V34" s="132">
        <f t="shared" si="0"/>
        <v>2.628962241919151</v>
      </c>
      <c r="W34" s="132"/>
      <c r="X34" s="132"/>
      <c r="Y34" s="132"/>
      <c r="Z34" s="132"/>
      <c r="AA34" s="132"/>
      <c r="AB34" s="75"/>
      <c r="AC34" s="132"/>
      <c r="AD34" s="75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75"/>
      <c r="AQ34" s="132"/>
      <c r="AR34" s="75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75"/>
      <c r="BE34" s="132"/>
      <c r="BF34" s="75"/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26"/>
      <c r="BT34" s="26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5"/>
      <c r="CF34" s="26"/>
      <c r="CH34" s="26"/>
    </row>
    <row r="35" spans="1:86" x14ac:dyDescent="0.25">
      <c r="A35" s="133" t="s">
        <v>12</v>
      </c>
      <c r="B35" s="134"/>
      <c r="C35" s="132"/>
      <c r="D35" s="132">
        <f>ABS('C4'!D35-'C4'!$C35)</f>
        <v>0</v>
      </c>
      <c r="E35" s="132">
        <f>ABS('C4'!E35-'C4'!$C35)</f>
        <v>0</v>
      </c>
      <c r="F35" s="132">
        <f>ABS('C4'!F35-'C4'!$C35)</f>
        <v>0</v>
      </c>
      <c r="G35" s="132">
        <f>ABS('C4'!G35-'C4'!$C35)</f>
        <v>0</v>
      </c>
      <c r="H35" s="132">
        <f>ABS('C4'!H35-'C4'!$C35)</f>
        <v>0</v>
      </c>
      <c r="I35" s="132">
        <f>ABS('C4'!I35-'C4'!$C35)</f>
        <v>0</v>
      </c>
      <c r="J35" s="132">
        <f>ABS('C4'!J35-'C4'!$C35)</f>
        <v>0</v>
      </c>
      <c r="K35" s="132">
        <f>ABS('C4'!K35-'C4'!$C35)</f>
        <v>0</v>
      </c>
      <c r="L35" s="132">
        <f>ABS('C4'!L35-'C4'!$C35)</f>
        <v>0</v>
      </c>
      <c r="M35" s="132">
        <f>ABS('C4'!M35-'C4'!$C35)</f>
        <v>0</v>
      </c>
      <c r="N35" s="75"/>
      <c r="O35" s="132"/>
      <c r="P35" s="75"/>
      <c r="Q35" s="132"/>
      <c r="R35" s="132"/>
      <c r="S35" s="132"/>
      <c r="T35" s="132"/>
      <c r="U35" s="132"/>
      <c r="V35" s="132">
        <f t="shared" si="0"/>
        <v>0</v>
      </c>
      <c r="W35" s="132"/>
      <c r="X35" s="132"/>
      <c r="Y35" s="132"/>
      <c r="Z35" s="132"/>
      <c r="AA35" s="132"/>
      <c r="AB35" s="75"/>
      <c r="AC35" s="132"/>
      <c r="AD35" s="75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75"/>
      <c r="AQ35" s="132"/>
      <c r="AR35" s="75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75"/>
      <c r="BE35" s="132"/>
      <c r="BF35" s="75"/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  <c r="BR35" s="26"/>
      <c r="BT35" s="26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5"/>
      <c r="CF35" s="26"/>
      <c r="CH35" s="26"/>
    </row>
    <row r="36" spans="1:86" x14ac:dyDescent="0.25">
      <c r="A36" s="133" t="s">
        <v>13</v>
      </c>
      <c r="B36" s="34"/>
      <c r="C36" s="132"/>
      <c r="D36" s="132">
        <f>ABS('C4'!D36-'C4'!$C36)</f>
        <v>0</v>
      </c>
      <c r="E36" s="132">
        <f>ABS('C4'!E36-'C4'!$C36)</f>
        <v>0</v>
      </c>
      <c r="F36" s="132">
        <f>ABS('C4'!F36-'C4'!$C36)</f>
        <v>0</v>
      </c>
      <c r="G36" s="132">
        <f>ABS('C4'!G36-'C4'!$C36)</f>
        <v>0</v>
      </c>
      <c r="H36" s="132">
        <f>ABS('C4'!H36-'C4'!$C36)</f>
        <v>0</v>
      </c>
      <c r="I36" s="132">
        <f>ABS('C4'!I36-'C4'!$C36)</f>
        <v>0</v>
      </c>
      <c r="J36" s="132">
        <f>ABS('C4'!J36-'C4'!$C36)</f>
        <v>0</v>
      </c>
      <c r="K36" s="132">
        <f>ABS('C4'!K36-'C4'!$C36)</f>
        <v>0</v>
      </c>
      <c r="L36" s="132">
        <f>ABS('C4'!L36-'C4'!$C36)</f>
        <v>0</v>
      </c>
      <c r="M36" s="132">
        <f>ABS('C4'!M36-'C4'!$C36)</f>
        <v>0</v>
      </c>
      <c r="N36" s="75"/>
      <c r="O36" s="132"/>
      <c r="P36" s="75"/>
      <c r="Q36" s="132"/>
      <c r="R36" s="132"/>
      <c r="S36" s="132"/>
      <c r="T36" s="132"/>
      <c r="U36" s="132"/>
      <c r="V36" s="132">
        <f t="shared" si="0"/>
        <v>0</v>
      </c>
      <c r="W36" s="132"/>
      <c r="X36" s="132"/>
      <c r="Y36" s="132"/>
      <c r="Z36" s="132"/>
      <c r="AA36" s="132"/>
      <c r="AB36" s="75"/>
      <c r="AC36" s="132"/>
      <c r="AD36" s="75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75"/>
      <c r="AQ36" s="132"/>
      <c r="AR36" s="75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75"/>
      <c r="BE36" s="132"/>
      <c r="BF36" s="75"/>
      <c r="BG36" s="132"/>
      <c r="BH36" s="132"/>
      <c r="BI36" s="132"/>
      <c r="BJ36" s="132"/>
      <c r="BK36" s="132"/>
      <c r="BL36" s="132"/>
      <c r="BM36" s="132"/>
      <c r="BN36" s="132"/>
      <c r="BO36" s="132"/>
      <c r="BP36" s="132"/>
      <c r="BQ36" s="132"/>
      <c r="BR36" s="26"/>
      <c r="BT36" s="26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5"/>
      <c r="CF36" s="26"/>
      <c r="CH36" s="26"/>
    </row>
    <row r="37" spans="1:86" x14ac:dyDescent="0.25">
      <c r="A37" s="133" t="s">
        <v>14</v>
      </c>
      <c r="B37" s="34"/>
      <c r="C37" s="132"/>
      <c r="D37" s="132">
        <f>ABS('C4'!D37-'C4'!$C37)</f>
        <v>0</v>
      </c>
      <c r="E37" s="132">
        <f>ABS('C4'!E37-'C4'!$C37)</f>
        <v>0</v>
      </c>
      <c r="F37" s="132">
        <f>ABS('C4'!F37-'C4'!$C37)</f>
        <v>0</v>
      </c>
      <c r="G37" s="132">
        <f>ABS('C4'!G37-'C4'!$C37)</f>
        <v>0</v>
      </c>
      <c r="H37" s="132">
        <f>ABS('C4'!H37-'C4'!$C37)</f>
        <v>0</v>
      </c>
      <c r="I37" s="132">
        <f>ABS('C4'!I37-'C4'!$C37)</f>
        <v>0</v>
      </c>
      <c r="J37" s="132">
        <f>ABS('C4'!J37-'C4'!$C37)</f>
        <v>0</v>
      </c>
      <c r="K37" s="132">
        <f>ABS('C4'!K37-'C4'!$C37)</f>
        <v>0</v>
      </c>
      <c r="L37" s="132">
        <f>ABS('C4'!L37-'C4'!$C37)</f>
        <v>0</v>
      </c>
      <c r="M37" s="132">
        <f>ABS('C4'!M37-'C4'!$C37)</f>
        <v>0</v>
      </c>
      <c r="N37" s="75"/>
      <c r="O37" s="132"/>
      <c r="P37" s="75"/>
      <c r="Q37" s="132"/>
      <c r="R37" s="132"/>
      <c r="S37" s="132"/>
      <c r="T37" s="132"/>
      <c r="U37" s="132"/>
      <c r="V37" s="132">
        <f t="shared" si="0"/>
        <v>0</v>
      </c>
      <c r="W37" s="132"/>
      <c r="X37" s="132"/>
      <c r="Y37" s="132"/>
      <c r="Z37" s="132"/>
      <c r="AA37" s="132"/>
      <c r="AB37" s="75"/>
      <c r="AC37" s="132"/>
      <c r="AD37" s="75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75"/>
      <c r="AQ37" s="132"/>
      <c r="AR37" s="75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  <c r="BD37" s="75"/>
      <c r="BE37" s="132"/>
      <c r="BF37" s="75"/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  <c r="BR37" s="26"/>
      <c r="BT37" s="26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5"/>
      <c r="CF37" s="26"/>
      <c r="CH37" s="26"/>
    </row>
    <row r="38" spans="1:86" x14ac:dyDescent="0.25">
      <c r="A38" s="133" t="s">
        <v>15</v>
      </c>
      <c r="B38" s="34"/>
      <c r="C38" s="132"/>
      <c r="D38" s="132">
        <f>ABS('C4'!D38-'C4'!$C38)</f>
        <v>0</v>
      </c>
      <c r="E38" s="132">
        <f>ABS('C4'!E38-'C4'!$C38)</f>
        <v>0</v>
      </c>
      <c r="F38" s="132">
        <f>ABS('C4'!F38-'C4'!$C38)</f>
        <v>0</v>
      </c>
      <c r="G38" s="132">
        <f>ABS('C4'!G38-'C4'!$C38)</f>
        <v>0</v>
      </c>
      <c r="H38" s="132">
        <f>ABS('C4'!H38-'C4'!$C38)</f>
        <v>0.11358828368295903</v>
      </c>
      <c r="I38" s="132">
        <f>ABS('C4'!I38-'C4'!$C38)</f>
        <v>0.11358828368295903</v>
      </c>
      <c r="J38" s="132">
        <f>ABS('C4'!J38-'C4'!$C38)</f>
        <v>0.11358828368295903</v>
      </c>
      <c r="K38" s="132">
        <f>ABS('C4'!K38-'C4'!$C38)</f>
        <v>0.11358828368295903</v>
      </c>
      <c r="L38" s="132">
        <f>ABS('C4'!L38-'C4'!$C38)</f>
        <v>0.11358828368295903</v>
      </c>
      <c r="M38" s="132">
        <f>ABS('C4'!M38-'C4'!$C38)</f>
        <v>0.11358828368295903</v>
      </c>
      <c r="N38" s="75"/>
      <c r="O38" s="132"/>
      <c r="P38" s="75"/>
      <c r="Q38" s="132"/>
      <c r="R38" s="132"/>
      <c r="S38" s="132"/>
      <c r="T38" s="132"/>
      <c r="U38" s="132"/>
      <c r="V38" s="132">
        <f t="shared" si="0"/>
        <v>0.68152970209775421</v>
      </c>
      <c r="W38" s="132"/>
      <c r="X38" s="132"/>
      <c r="Y38" s="132"/>
      <c r="Z38" s="132"/>
      <c r="AA38" s="132"/>
      <c r="AB38" s="75"/>
      <c r="AC38" s="132"/>
      <c r="AD38" s="75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75"/>
      <c r="AQ38" s="132"/>
      <c r="AR38" s="75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75"/>
      <c r="BE38" s="132"/>
      <c r="BF38" s="75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26"/>
      <c r="BT38" s="26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5"/>
      <c r="CF38" s="26"/>
      <c r="CH38" s="26"/>
    </row>
    <row r="39" spans="1:86" x14ac:dyDescent="0.25">
      <c r="A39" s="133" t="s">
        <v>16</v>
      </c>
      <c r="B39" s="34"/>
      <c r="C39" s="132"/>
      <c r="D39" s="132">
        <f>ABS('C4'!D39-'C4'!$C39)</f>
        <v>0.13605505766415674</v>
      </c>
      <c r="E39" s="132">
        <f>ABS('C4'!E39-'C4'!$C39)</f>
        <v>0.13605505766415674</v>
      </c>
      <c r="F39" s="132">
        <f>ABS('C4'!F39-'C4'!$C39)</f>
        <v>0.13605505766415674</v>
      </c>
      <c r="G39" s="132">
        <f>ABS('C4'!G39-'C4'!$C39)</f>
        <v>0.13605505766415674</v>
      </c>
      <c r="H39" s="132">
        <f>ABS('C4'!H39-'C4'!$C39)</f>
        <v>0.1990604309142934</v>
      </c>
      <c r="I39" s="132">
        <f>ABS('C4'!I39-'C4'!$C39)</f>
        <v>0.1990604309142934</v>
      </c>
      <c r="J39" s="132">
        <f>ABS('C4'!J39-'C4'!$C39)</f>
        <v>0.1990604309142934</v>
      </c>
      <c r="K39" s="132">
        <f>ABS('C4'!K39-'C4'!$C39)</f>
        <v>0.25258714118763226</v>
      </c>
      <c r="L39" s="132">
        <f>ABS('C4'!L39-'C4'!$C39)</f>
        <v>0.25258714118763226</v>
      </c>
      <c r="M39" s="132">
        <f>ABS('C4'!M39-'C4'!$C39)</f>
        <v>0.25258714118763226</v>
      </c>
      <c r="N39" s="75"/>
      <c r="O39" s="132"/>
      <c r="P39" s="75"/>
      <c r="Q39" s="132"/>
      <c r="R39" s="132"/>
      <c r="S39" s="132"/>
      <c r="T39" s="132"/>
      <c r="U39" s="132"/>
      <c r="V39" s="132">
        <f t="shared" si="0"/>
        <v>1.8991629469624041</v>
      </c>
      <c r="W39" s="132"/>
      <c r="X39" s="132"/>
      <c r="Y39" s="132"/>
      <c r="Z39" s="132"/>
      <c r="AA39" s="132"/>
      <c r="AB39" s="75"/>
      <c r="AC39" s="132"/>
      <c r="AD39" s="75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75"/>
      <c r="AQ39" s="132"/>
      <c r="AR39" s="75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75"/>
      <c r="BE39" s="132"/>
      <c r="BF39" s="75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26"/>
      <c r="BT39" s="26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5"/>
      <c r="CF39" s="26"/>
      <c r="CH39" s="26"/>
    </row>
    <row r="40" spans="1:86" x14ac:dyDescent="0.25">
      <c r="A40" s="133" t="s">
        <v>17</v>
      </c>
      <c r="B40" s="34"/>
      <c r="C40" s="132"/>
      <c r="D40" s="132">
        <f>ABS('C4'!D40-'C4'!$C40)</f>
        <v>0</v>
      </c>
      <c r="E40" s="132">
        <f>ABS('C4'!E40-'C4'!$C40)</f>
        <v>0</v>
      </c>
      <c r="F40" s="132">
        <f>ABS('C4'!F40-'C4'!$C40)</f>
        <v>0</v>
      </c>
      <c r="G40" s="132">
        <f>ABS('C4'!G40-'C4'!$C40)</f>
        <v>0</v>
      </c>
      <c r="H40" s="132">
        <f>ABS('C4'!H40-'C4'!$C40)</f>
        <v>0</v>
      </c>
      <c r="I40" s="132">
        <f>ABS('C4'!I40-'C4'!$C40)</f>
        <v>0</v>
      </c>
      <c r="J40" s="132">
        <f>ABS('C4'!J40-'C4'!$C40)</f>
        <v>0</v>
      </c>
      <c r="K40" s="132">
        <f>ABS('C4'!K40-'C4'!$C40)</f>
        <v>0</v>
      </c>
      <c r="L40" s="132">
        <f>ABS('C4'!L40-'C4'!$C40)</f>
        <v>0</v>
      </c>
      <c r="M40" s="132">
        <f>ABS('C4'!M40-'C4'!$C40)</f>
        <v>0</v>
      </c>
      <c r="N40" s="75"/>
      <c r="O40" s="132"/>
      <c r="P40" s="75"/>
      <c r="Q40" s="132"/>
      <c r="R40" s="132"/>
      <c r="S40" s="132"/>
      <c r="T40" s="132"/>
      <c r="U40" s="132"/>
      <c r="V40" s="132">
        <f t="shared" si="0"/>
        <v>0</v>
      </c>
      <c r="W40" s="132"/>
      <c r="X40" s="132"/>
      <c r="Y40" s="132"/>
      <c r="Z40" s="132"/>
      <c r="AA40" s="132"/>
      <c r="AB40" s="75"/>
      <c r="AC40" s="132"/>
      <c r="AD40" s="75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75"/>
      <c r="AQ40" s="132"/>
      <c r="AR40" s="75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75"/>
      <c r="BE40" s="132"/>
      <c r="BF40" s="75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26"/>
      <c r="BT40" s="26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5"/>
      <c r="CF40" s="26"/>
      <c r="CH40" s="26"/>
    </row>
    <row r="41" spans="1:86" x14ac:dyDescent="0.25">
      <c r="A41" s="133" t="s">
        <v>18</v>
      </c>
      <c r="B41" s="34"/>
      <c r="C41" s="132"/>
      <c r="D41" s="132">
        <f>ABS('C4'!D41-'C4'!$C41)</f>
        <v>0</v>
      </c>
      <c r="E41" s="132">
        <f>ABS('C4'!E41-'C4'!$C41)</f>
        <v>0</v>
      </c>
      <c r="F41" s="132">
        <f>ABS('C4'!F41-'C4'!$C41)</f>
        <v>0</v>
      </c>
      <c r="G41" s="132">
        <f>ABS('C4'!G41-'C4'!$C41)</f>
        <v>0</v>
      </c>
      <c r="H41" s="132">
        <f>ABS('C4'!H41-'C4'!$C41)</f>
        <v>0</v>
      </c>
      <c r="I41" s="132">
        <f>ABS('C4'!I41-'C4'!$C41)</f>
        <v>0</v>
      </c>
      <c r="J41" s="132">
        <f>ABS('C4'!J41-'C4'!$C41)</f>
        <v>0</v>
      </c>
      <c r="K41" s="132">
        <f>ABS('C4'!K41-'C4'!$C41)</f>
        <v>0</v>
      </c>
      <c r="L41" s="132">
        <f>ABS('C4'!L41-'C4'!$C41)</f>
        <v>0</v>
      </c>
      <c r="M41" s="132">
        <f>ABS('C4'!M41-'C4'!$C41)</f>
        <v>0</v>
      </c>
      <c r="N41" s="75"/>
      <c r="O41" s="132"/>
      <c r="P41" s="75"/>
      <c r="Q41" s="132"/>
      <c r="R41" s="132"/>
      <c r="S41" s="132"/>
      <c r="T41" s="132"/>
      <c r="U41" s="132"/>
      <c r="V41" s="132">
        <f t="shared" si="0"/>
        <v>0</v>
      </c>
      <c r="W41" s="132"/>
      <c r="X41" s="132"/>
      <c r="Y41" s="132"/>
      <c r="Z41" s="132"/>
      <c r="AA41" s="132"/>
      <c r="AB41" s="75"/>
      <c r="AC41" s="132"/>
      <c r="AD41" s="75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75"/>
      <c r="AQ41" s="132"/>
      <c r="AR41" s="75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75"/>
      <c r="BE41" s="132"/>
      <c r="BF41" s="75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26"/>
      <c r="BT41" s="26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5"/>
      <c r="CF41" s="26"/>
      <c r="CH41" s="26"/>
    </row>
    <row r="42" spans="1:86" x14ac:dyDescent="0.25">
      <c r="A42" s="133" t="s">
        <v>19</v>
      </c>
      <c r="B42" s="34"/>
      <c r="C42" s="132"/>
      <c r="D42" s="132">
        <f>ABS('C4'!D42-'C4'!$C42)</f>
        <v>0</v>
      </c>
      <c r="E42" s="132">
        <f>ABS('C4'!E42-'C4'!$C42)</f>
        <v>0</v>
      </c>
      <c r="F42" s="132">
        <f>ABS('C4'!F42-'C4'!$C42)</f>
        <v>0.20732773485404041</v>
      </c>
      <c r="G42" s="132">
        <f>ABS('C4'!G42-'C4'!$C42)</f>
        <v>0.20732773485404041</v>
      </c>
      <c r="H42" s="132">
        <f>ABS('C4'!H42-'C4'!$C42)</f>
        <v>0.20732773485404041</v>
      </c>
      <c r="I42" s="132">
        <f>ABS('C4'!I42-'C4'!$C42)</f>
        <v>0.20732773485404041</v>
      </c>
      <c r="J42" s="132">
        <f>ABS('C4'!J42-'C4'!$C42)</f>
        <v>0.20732773485404041</v>
      </c>
      <c r="K42" s="132">
        <f>ABS('C4'!K42-'C4'!$C42)</f>
        <v>0.20732773485404041</v>
      </c>
      <c r="L42" s="132">
        <f>ABS('C4'!L42-'C4'!$C42)</f>
        <v>0.20732773485404041</v>
      </c>
      <c r="M42" s="132">
        <f>ABS('C4'!M42-'C4'!$C42)</f>
        <v>0.20732773485404041</v>
      </c>
      <c r="N42" s="75"/>
      <c r="O42" s="132"/>
      <c r="P42" s="75"/>
      <c r="Q42" s="132"/>
      <c r="R42" s="132"/>
      <c r="S42" s="132"/>
      <c r="T42" s="132"/>
      <c r="U42" s="132"/>
      <c r="V42" s="132">
        <f t="shared" si="0"/>
        <v>1.658621878832323</v>
      </c>
      <c r="W42" s="132"/>
      <c r="X42" s="132"/>
      <c r="Y42" s="132"/>
      <c r="Z42" s="132"/>
      <c r="AA42" s="132"/>
      <c r="AB42" s="75"/>
      <c r="AC42" s="132"/>
      <c r="AD42" s="75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75"/>
      <c r="AQ42" s="132"/>
      <c r="AR42" s="75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75"/>
      <c r="BE42" s="132"/>
      <c r="BF42" s="75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26"/>
      <c r="BT42" s="26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5"/>
      <c r="CF42" s="26"/>
      <c r="CH42" s="26"/>
    </row>
    <row r="43" spans="1:86" x14ac:dyDescent="0.25">
      <c r="A43" s="133" t="s">
        <v>20</v>
      </c>
      <c r="B43" s="34"/>
      <c r="C43" s="132"/>
      <c r="D43" s="132">
        <f>ABS('C4'!D43-'C4'!$C43)</f>
        <v>0</v>
      </c>
      <c r="E43" s="132">
        <f>ABS('C4'!E43-'C4'!$C43)</f>
        <v>0</v>
      </c>
      <c r="F43" s="132">
        <f>ABS('C4'!F43-'C4'!$C43)</f>
        <v>0</v>
      </c>
      <c r="G43" s="132">
        <f>ABS('C4'!G43-'C4'!$C43)</f>
        <v>0.20607376368054253</v>
      </c>
      <c r="H43" s="132">
        <f>ABS('C4'!H43-'C4'!$C43)</f>
        <v>0.20607376368054253</v>
      </c>
      <c r="I43" s="132">
        <f>ABS('C4'!I43-'C4'!$C43)</f>
        <v>0.20607376368054253</v>
      </c>
      <c r="J43" s="132">
        <f>ABS('C4'!J43-'C4'!$C43)</f>
        <v>0.3271508042188172</v>
      </c>
      <c r="K43" s="132">
        <f>ABS('C4'!K43-'C4'!$C43)</f>
        <v>0.3271508042188172</v>
      </c>
      <c r="L43" s="132">
        <f>ABS('C4'!L43-'C4'!$C43)</f>
        <v>0.3271508042188172</v>
      </c>
      <c r="M43" s="132">
        <f>ABS('C4'!M43-'C4'!$C43)</f>
        <v>0.3271508042188172</v>
      </c>
      <c r="N43" s="75"/>
      <c r="O43" s="132"/>
      <c r="P43" s="75"/>
      <c r="Q43" s="132"/>
      <c r="R43" s="132"/>
      <c r="S43" s="132"/>
      <c r="T43" s="132"/>
      <c r="U43" s="132"/>
      <c r="V43" s="132">
        <f t="shared" si="0"/>
        <v>1.9268245079168962</v>
      </c>
      <c r="W43" s="132"/>
      <c r="X43" s="132"/>
      <c r="Y43" s="132"/>
      <c r="Z43" s="132"/>
      <c r="AA43" s="132"/>
      <c r="AB43" s="75"/>
      <c r="AC43" s="132"/>
      <c r="AD43" s="75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75"/>
      <c r="AQ43" s="132"/>
      <c r="AR43" s="75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75"/>
      <c r="BE43" s="132"/>
      <c r="BF43" s="75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26"/>
      <c r="BT43" s="26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5"/>
      <c r="CF43" s="26"/>
      <c r="CH43" s="26"/>
    </row>
    <row r="44" spans="1:86" x14ac:dyDescent="0.25">
      <c r="A44" s="133" t="s">
        <v>21</v>
      </c>
      <c r="B44" s="34"/>
      <c r="C44" s="132"/>
      <c r="D44" s="132">
        <f>ABS('C4'!D44-'C4'!$C44)</f>
        <v>0</v>
      </c>
      <c r="E44" s="132">
        <f>ABS('C4'!E44-'C4'!$C44)</f>
        <v>0</v>
      </c>
      <c r="F44" s="132">
        <f>ABS('C4'!F44-'C4'!$C44)</f>
        <v>0</v>
      </c>
      <c r="G44" s="132">
        <f>ABS('C4'!G44-'C4'!$C44)</f>
        <v>0</v>
      </c>
      <c r="H44" s="132">
        <f>ABS('C4'!H44-'C4'!$C44)</f>
        <v>0</v>
      </c>
      <c r="I44" s="132">
        <f>ABS('C4'!I44-'C4'!$C44)</f>
        <v>0</v>
      </c>
      <c r="J44" s="132">
        <f>ABS('C4'!J44-'C4'!$C44)</f>
        <v>0</v>
      </c>
      <c r="K44" s="132">
        <f>ABS('C4'!K44-'C4'!$C44)</f>
        <v>0</v>
      </c>
      <c r="L44" s="132">
        <f>ABS('C4'!L44-'C4'!$C44)</f>
        <v>0</v>
      </c>
      <c r="M44" s="132">
        <f>ABS('C4'!M44-'C4'!$C44)</f>
        <v>0</v>
      </c>
      <c r="N44" s="75"/>
      <c r="O44" s="132"/>
      <c r="P44" s="75"/>
      <c r="Q44" s="132"/>
      <c r="R44" s="132"/>
      <c r="S44" s="132"/>
      <c r="T44" s="132"/>
      <c r="U44" s="132"/>
      <c r="V44" s="132">
        <f t="shared" si="0"/>
        <v>0</v>
      </c>
      <c r="W44" s="132"/>
      <c r="X44" s="132"/>
      <c r="Y44" s="132"/>
      <c r="Z44" s="132"/>
      <c r="AA44" s="132"/>
      <c r="AB44" s="75"/>
      <c r="AC44" s="132"/>
      <c r="AD44" s="75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75"/>
      <c r="AQ44" s="132"/>
      <c r="AR44" s="75"/>
      <c r="AS44" s="132"/>
      <c r="AT44" s="132"/>
      <c r="AU44" s="132"/>
      <c r="AV44" s="132"/>
      <c r="AW44" s="132"/>
      <c r="AX44" s="132"/>
      <c r="AY44" s="132"/>
      <c r="AZ44" s="132"/>
      <c r="BA44" s="132"/>
      <c r="BB44" s="132"/>
      <c r="BC44" s="132"/>
      <c r="BD44" s="75"/>
      <c r="BE44" s="132"/>
      <c r="BF44" s="75"/>
      <c r="BG44" s="132"/>
      <c r="BH44" s="132"/>
      <c r="BI44" s="132"/>
      <c r="BJ44" s="132"/>
      <c r="BK44" s="132"/>
      <c r="BL44" s="132"/>
      <c r="BM44" s="132"/>
      <c r="BN44" s="132"/>
      <c r="BO44" s="132"/>
      <c r="BP44" s="132"/>
      <c r="BQ44" s="132"/>
      <c r="BR44" s="26"/>
      <c r="BT44" s="26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5"/>
      <c r="CF44" s="26"/>
      <c r="CH44" s="26"/>
    </row>
    <row r="45" spans="1:86" x14ac:dyDescent="0.25">
      <c r="A45" s="133" t="s">
        <v>22</v>
      </c>
      <c r="B45" s="34"/>
      <c r="C45" s="132"/>
      <c r="D45" s="132">
        <f>ABS('C4'!D45-'C4'!$C45)</f>
        <v>0</v>
      </c>
      <c r="E45" s="132">
        <f>ABS('C4'!E45-'C4'!$C45)</f>
        <v>0</v>
      </c>
      <c r="F45" s="132">
        <f>ABS('C4'!F45-'C4'!$C45)</f>
        <v>0</v>
      </c>
      <c r="G45" s="132">
        <f>ABS('C4'!G45-'C4'!$C45)</f>
        <v>0</v>
      </c>
      <c r="H45" s="132">
        <f>ABS('C4'!H45-'C4'!$C45)</f>
        <v>0</v>
      </c>
      <c r="I45" s="132">
        <f>ABS('C4'!I45-'C4'!$C45)</f>
        <v>0</v>
      </c>
      <c r="J45" s="132">
        <f>ABS('C4'!J45-'C4'!$C45)</f>
        <v>0</v>
      </c>
      <c r="K45" s="132">
        <f>ABS('C4'!K45-'C4'!$C45)</f>
        <v>0</v>
      </c>
      <c r="L45" s="132">
        <f>ABS('C4'!L45-'C4'!$C45)</f>
        <v>0</v>
      </c>
      <c r="M45" s="132">
        <f>ABS('C4'!M45-'C4'!$C45)</f>
        <v>0</v>
      </c>
      <c r="N45" s="75"/>
      <c r="O45" s="132"/>
      <c r="P45" s="75"/>
      <c r="Q45" s="132"/>
      <c r="R45" s="132"/>
      <c r="S45" s="132"/>
      <c r="T45" s="132"/>
      <c r="U45" s="132"/>
      <c r="V45" s="132">
        <f t="shared" si="0"/>
        <v>0</v>
      </c>
      <c r="W45" s="132"/>
      <c r="X45" s="132"/>
      <c r="Y45" s="132"/>
      <c r="Z45" s="132"/>
      <c r="AA45" s="132"/>
      <c r="AB45" s="75"/>
      <c r="AC45" s="132"/>
      <c r="AD45" s="75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75"/>
      <c r="AQ45" s="132"/>
      <c r="AR45" s="75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75"/>
      <c r="BE45" s="132"/>
      <c r="BF45" s="75"/>
      <c r="BG45" s="132"/>
      <c r="BH45" s="132"/>
      <c r="BI45" s="132"/>
      <c r="BJ45" s="132"/>
      <c r="BK45" s="132"/>
      <c r="BL45" s="132"/>
      <c r="BM45" s="132"/>
      <c r="BN45" s="132"/>
      <c r="BO45" s="132"/>
      <c r="BP45" s="132"/>
      <c r="BQ45" s="132"/>
      <c r="BR45" s="26"/>
      <c r="BT45" s="26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5"/>
      <c r="CF45" s="26"/>
      <c r="CH45" s="26"/>
    </row>
    <row r="46" spans="1:86" x14ac:dyDescent="0.25">
      <c r="B46" s="34"/>
      <c r="C46" s="132"/>
      <c r="D46" s="132">
        <f>ABS('C4'!D46-'C4'!$C46)</f>
        <v>0</v>
      </c>
      <c r="E46" s="132">
        <f>ABS('C4'!E46-'C4'!$C46)</f>
        <v>0</v>
      </c>
      <c r="F46" s="132">
        <f>ABS('C4'!F46-'C4'!$C46)</f>
        <v>0</v>
      </c>
      <c r="G46" s="132">
        <f>ABS('C4'!G46-'C4'!$C46)</f>
        <v>0</v>
      </c>
      <c r="H46" s="132">
        <f>ABS('C4'!H46-'C4'!$C46)</f>
        <v>0</v>
      </c>
      <c r="I46" s="132">
        <f>ABS('C4'!I46-'C4'!$C46)</f>
        <v>0</v>
      </c>
      <c r="J46" s="132">
        <f>ABS('C4'!J46-'C4'!$C46)</f>
        <v>0</v>
      </c>
      <c r="K46" s="132">
        <f>ABS('C4'!K46-'C4'!$C46)</f>
        <v>0</v>
      </c>
      <c r="L46" s="132">
        <f>ABS('C4'!L46-'C4'!$C46)</f>
        <v>0</v>
      </c>
      <c r="M46" s="132">
        <f>ABS('C4'!M46-'C4'!$C46)</f>
        <v>0</v>
      </c>
      <c r="N46" s="132"/>
      <c r="O46" s="132"/>
      <c r="P46" s="132"/>
      <c r="Q46" s="132"/>
      <c r="R46" s="132"/>
      <c r="S46" s="132"/>
      <c r="T46" s="132"/>
      <c r="U46" s="132"/>
      <c r="V46" s="132">
        <f t="shared" si="0"/>
        <v>0</v>
      </c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2"/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  <c r="BO46" s="132"/>
      <c r="BP46" s="132"/>
      <c r="BQ46" s="132"/>
    </row>
    <row r="47" spans="1:86" x14ac:dyDescent="0.25">
      <c r="A47" s="133" t="s">
        <v>167</v>
      </c>
      <c r="B47" s="34"/>
      <c r="C47" s="76"/>
      <c r="D47" s="132">
        <f>ABS('C4'!D47-'C4'!$C47)</f>
        <v>0</v>
      </c>
      <c r="E47" s="132">
        <f>ABS('C4'!E47-'C4'!$C47)</f>
        <v>0</v>
      </c>
      <c r="F47" s="132">
        <f>ABS('C4'!F47-'C4'!$C47)</f>
        <v>0</v>
      </c>
      <c r="G47" s="132">
        <f>ABS('C4'!G47-'C4'!$C47)</f>
        <v>0</v>
      </c>
      <c r="H47" s="132">
        <f>ABS('C4'!H47-'C4'!$C47)</f>
        <v>0</v>
      </c>
      <c r="I47" s="132">
        <f>ABS('C4'!I47-'C4'!$C47)</f>
        <v>0</v>
      </c>
      <c r="J47" s="132">
        <f>ABS('C4'!J47-'C4'!$C47)</f>
        <v>0</v>
      </c>
      <c r="K47" s="132">
        <f>ABS('C4'!K47-'C4'!$C47)</f>
        <v>0</v>
      </c>
      <c r="L47" s="132">
        <f>ABS('C4'!L47-'C4'!$C47)</f>
        <v>0</v>
      </c>
      <c r="M47" s="132">
        <f>ABS('C4'!M47-'C4'!$C47)</f>
        <v>0</v>
      </c>
      <c r="N47" s="132"/>
      <c r="O47" s="132"/>
      <c r="P47" s="132"/>
      <c r="Q47" s="76"/>
      <c r="R47" s="76"/>
      <c r="S47" s="76"/>
      <c r="T47" s="76"/>
      <c r="U47" s="76"/>
      <c r="V47" s="132">
        <f t="shared" si="0"/>
        <v>0</v>
      </c>
      <c r="W47" s="76"/>
      <c r="X47" s="76"/>
      <c r="Y47" s="76"/>
      <c r="Z47" s="76"/>
      <c r="AA47" s="132"/>
      <c r="AB47" s="132"/>
      <c r="AC47" s="132"/>
      <c r="AD47" s="132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32"/>
      <c r="AP47" s="132"/>
      <c r="AQ47" s="132"/>
      <c r="AR47" s="132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32"/>
      <c r="BD47" s="132"/>
      <c r="BE47" s="132"/>
      <c r="BF47" s="132"/>
      <c r="BG47" s="141"/>
      <c r="BH47" s="141"/>
      <c r="BI47" s="141"/>
      <c r="BJ47" s="141"/>
      <c r="BK47" s="141"/>
      <c r="BL47" s="141"/>
      <c r="BM47" s="141"/>
      <c r="BN47" s="141"/>
      <c r="BO47" s="141"/>
      <c r="BP47" s="141"/>
      <c r="BQ47" s="132"/>
      <c r="BU47" s="160"/>
      <c r="BV47" s="160"/>
      <c r="BW47" s="160"/>
      <c r="BX47" s="160"/>
      <c r="BY47" s="160"/>
      <c r="BZ47" s="160"/>
      <c r="CA47" s="160"/>
      <c r="CB47" s="160"/>
      <c r="CC47" s="160"/>
      <c r="CD47" s="160"/>
      <c r="CE47" s="5"/>
    </row>
    <row r="48" spans="1:86" x14ac:dyDescent="0.25">
      <c r="A48" s="133" t="s">
        <v>1</v>
      </c>
      <c r="B48" s="34"/>
      <c r="C48" s="132"/>
      <c r="D48" s="132" t="e">
        <f>ABS('C4'!D48-'C4'!$C48)</f>
        <v>#VALUE!</v>
      </c>
      <c r="E48" s="132" t="e">
        <f>ABS('C4'!E48-'C4'!$C48)</f>
        <v>#VALUE!</v>
      </c>
      <c r="F48" s="132" t="e">
        <f>ABS('C4'!F48-'C4'!$C48)</f>
        <v>#VALUE!</v>
      </c>
      <c r="G48" s="132" t="e">
        <f>ABS('C4'!G48-'C4'!$C48)</f>
        <v>#VALUE!</v>
      </c>
      <c r="H48" s="132" t="e">
        <f>ABS('C4'!H48-'C4'!$C48)</f>
        <v>#VALUE!</v>
      </c>
      <c r="I48" s="132" t="e">
        <f>ABS('C4'!I48-'C4'!$C48)</f>
        <v>#VALUE!</v>
      </c>
      <c r="J48" s="132" t="e">
        <f>ABS('C4'!J48-'C4'!$C48)</f>
        <v>#VALUE!</v>
      </c>
      <c r="K48" s="132" t="e">
        <f>ABS('C4'!K48-'C4'!$C48)</f>
        <v>#VALUE!</v>
      </c>
      <c r="L48" s="132" t="e">
        <f>ABS('C4'!L48-'C4'!$C48)</f>
        <v>#VALUE!</v>
      </c>
      <c r="M48" s="132" t="e">
        <f>ABS('C4'!M48-'C4'!$C48)</f>
        <v>#VALUE!</v>
      </c>
      <c r="N48" s="75"/>
      <c r="O48" s="132"/>
      <c r="P48" s="75"/>
      <c r="Q48" s="132"/>
      <c r="R48" s="132"/>
      <c r="S48" s="132"/>
      <c r="T48" s="132"/>
      <c r="U48" s="132"/>
      <c r="V48" s="132" t="e">
        <f t="shared" si="0"/>
        <v>#VALUE!</v>
      </c>
      <c r="W48" s="132"/>
      <c r="X48" s="132"/>
      <c r="Y48" s="132"/>
      <c r="Z48" s="132"/>
      <c r="AA48" s="132"/>
      <c r="AB48" s="75"/>
      <c r="AC48" s="132"/>
      <c r="AD48" s="75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75"/>
      <c r="AQ48" s="132"/>
      <c r="AR48" s="75"/>
      <c r="AS48" s="132"/>
      <c r="AT48" s="132"/>
      <c r="AU48" s="132"/>
      <c r="AV48" s="132"/>
      <c r="AW48" s="132"/>
      <c r="AX48" s="132"/>
      <c r="AY48" s="132"/>
      <c r="AZ48" s="132"/>
      <c r="BA48" s="132"/>
      <c r="BB48" s="132"/>
      <c r="BC48" s="132"/>
      <c r="BD48" s="75"/>
      <c r="BE48" s="132"/>
      <c r="BF48" s="75"/>
      <c r="BG48" s="132"/>
      <c r="BH48" s="132"/>
      <c r="BI48" s="132"/>
      <c r="BJ48" s="132"/>
      <c r="BK48" s="132"/>
      <c r="BL48" s="132"/>
      <c r="BM48" s="132"/>
      <c r="BN48" s="132"/>
      <c r="BO48" s="132"/>
      <c r="BP48" s="132"/>
      <c r="BQ48" s="132"/>
      <c r="BR48" s="26"/>
      <c r="BT48" s="26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5"/>
      <c r="CF48" s="26"/>
      <c r="CH48" s="26"/>
    </row>
    <row r="49" spans="1:86" x14ac:dyDescent="0.25">
      <c r="A49" s="133" t="s">
        <v>3</v>
      </c>
      <c r="B49" s="34"/>
      <c r="C49" s="132"/>
      <c r="D49" s="132">
        <f>ABS('C4'!D49-'C4'!$C49)</f>
        <v>0</v>
      </c>
      <c r="E49" s="132">
        <f>ABS('C4'!E49-'C4'!$C49)</f>
        <v>0</v>
      </c>
      <c r="F49" s="132">
        <f>ABS('C4'!F49-'C4'!$C49)</f>
        <v>0</v>
      </c>
      <c r="G49" s="132">
        <f>ABS('C4'!G49-'C4'!$C49)</f>
        <v>0</v>
      </c>
      <c r="H49" s="132">
        <f>ABS('C4'!H49-'C4'!$C49)</f>
        <v>0</v>
      </c>
      <c r="I49" s="132">
        <f>ABS('C4'!I49-'C4'!$C49)</f>
        <v>0</v>
      </c>
      <c r="J49" s="132">
        <f>ABS('C4'!J49-'C4'!$C49)</f>
        <v>0</v>
      </c>
      <c r="K49" s="132">
        <f>ABS('C4'!K49-'C4'!$C49)</f>
        <v>9.0913743786148526E-2</v>
      </c>
      <c r="L49" s="132">
        <f>ABS('C4'!L49-'C4'!$C49)</f>
        <v>9.0913743786148526E-2</v>
      </c>
      <c r="M49" s="132">
        <f>ABS('C4'!M49-'C4'!$C49)</f>
        <v>9.0913743786148526E-2</v>
      </c>
      <c r="N49" s="75"/>
      <c r="O49" s="132"/>
      <c r="P49" s="75"/>
      <c r="Q49" s="132"/>
      <c r="R49" s="132"/>
      <c r="S49" s="132"/>
      <c r="T49" s="132"/>
      <c r="U49" s="132"/>
      <c r="V49" s="132">
        <f t="shared" si="0"/>
        <v>0.27274123135844558</v>
      </c>
      <c r="W49" s="132"/>
      <c r="X49" s="132"/>
      <c r="Y49" s="132"/>
      <c r="Z49" s="132"/>
      <c r="AA49" s="132"/>
      <c r="AB49" s="75"/>
      <c r="AC49" s="132"/>
      <c r="AD49" s="75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75"/>
      <c r="AQ49" s="132"/>
      <c r="AR49" s="75"/>
      <c r="AS49" s="132"/>
      <c r="AT49" s="132"/>
      <c r="AU49" s="132"/>
      <c r="AV49" s="132"/>
      <c r="AW49" s="132"/>
      <c r="AX49" s="132"/>
      <c r="AY49" s="132"/>
      <c r="AZ49" s="132"/>
      <c r="BA49" s="132"/>
      <c r="BB49" s="132"/>
      <c r="BC49" s="132"/>
      <c r="BD49" s="75"/>
      <c r="BE49" s="132"/>
      <c r="BF49" s="75"/>
      <c r="BG49" s="132"/>
      <c r="BH49" s="132"/>
      <c r="BI49" s="132"/>
      <c r="BJ49" s="132"/>
      <c r="BK49" s="132"/>
      <c r="BL49" s="132"/>
      <c r="BM49" s="132"/>
      <c r="BN49" s="132"/>
      <c r="BO49" s="132"/>
      <c r="BP49" s="132"/>
      <c r="BQ49" s="132"/>
      <c r="BR49" s="26"/>
      <c r="BT49" s="26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5"/>
      <c r="CF49" s="26"/>
      <c r="CH49" s="26"/>
    </row>
    <row r="50" spans="1:86" x14ac:dyDescent="0.25">
      <c r="A50" s="133" t="s">
        <v>4</v>
      </c>
      <c r="B50" s="34"/>
      <c r="C50" s="132"/>
      <c r="D50" s="132">
        <f>ABS('C4'!D50-'C4'!$C50)</f>
        <v>0</v>
      </c>
      <c r="E50" s="132">
        <f>ABS('C4'!E50-'C4'!$C50)</f>
        <v>0</v>
      </c>
      <c r="F50" s="132">
        <f>ABS('C4'!F50-'C4'!$C50)</f>
        <v>0</v>
      </c>
      <c r="G50" s="132">
        <f>ABS('C4'!G50-'C4'!$C50)</f>
        <v>0</v>
      </c>
      <c r="H50" s="132">
        <f>ABS('C4'!H50-'C4'!$C50)</f>
        <v>0</v>
      </c>
      <c r="I50" s="132">
        <f>ABS('C4'!I50-'C4'!$C50)</f>
        <v>0</v>
      </c>
      <c r="J50" s="132">
        <f>ABS('C4'!J50-'C4'!$C50)</f>
        <v>0</v>
      </c>
      <c r="K50" s="132">
        <f>ABS('C4'!K50-'C4'!$C50)</f>
        <v>0</v>
      </c>
      <c r="L50" s="132">
        <f>ABS('C4'!L50-'C4'!$C50)</f>
        <v>0</v>
      </c>
      <c r="M50" s="132">
        <f>ABS('C4'!M50-'C4'!$C50)</f>
        <v>0</v>
      </c>
      <c r="N50" s="75"/>
      <c r="O50" s="132"/>
      <c r="P50" s="75"/>
      <c r="Q50" s="132"/>
      <c r="R50" s="132"/>
      <c r="S50" s="132"/>
      <c r="T50" s="132"/>
      <c r="U50" s="132"/>
      <c r="V50" s="132">
        <f t="shared" si="0"/>
        <v>0</v>
      </c>
      <c r="W50" s="132"/>
      <c r="X50" s="132"/>
      <c r="Y50" s="132"/>
      <c r="Z50" s="132"/>
      <c r="AA50" s="132"/>
      <c r="AB50" s="75"/>
      <c r="AC50" s="132"/>
      <c r="AD50" s="75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75"/>
      <c r="AQ50" s="132"/>
      <c r="AR50" s="75"/>
      <c r="AS50" s="132"/>
      <c r="AT50" s="132"/>
      <c r="AU50" s="132"/>
      <c r="AV50" s="132"/>
      <c r="AW50" s="132"/>
      <c r="AX50" s="132"/>
      <c r="AY50" s="132"/>
      <c r="AZ50" s="132"/>
      <c r="BA50" s="132"/>
      <c r="BB50" s="132"/>
      <c r="BC50" s="132"/>
      <c r="BD50" s="75"/>
      <c r="BE50" s="132"/>
      <c r="BF50" s="75"/>
      <c r="BG50" s="132"/>
      <c r="BH50" s="132"/>
      <c r="BI50" s="132"/>
      <c r="BJ50" s="132"/>
      <c r="BK50" s="132"/>
      <c r="BL50" s="132"/>
      <c r="BM50" s="132"/>
      <c r="BN50" s="132"/>
      <c r="BO50" s="132"/>
      <c r="BP50" s="132"/>
      <c r="BQ50" s="132"/>
      <c r="BR50" s="26"/>
      <c r="BT50" s="26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5"/>
      <c r="CF50" s="26"/>
      <c r="CH50" s="26"/>
    </row>
    <row r="51" spans="1:86" x14ac:dyDescent="0.25">
      <c r="A51" s="133" t="s">
        <v>5</v>
      </c>
      <c r="B51" s="34"/>
      <c r="C51" s="132"/>
      <c r="D51" s="132">
        <f>ABS('C4'!D51-'C4'!$C51)</f>
        <v>0</v>
      </c>
      <c r="E51" s="132">
        <f>ABS('C4'!E51-'C4'!$C51)</f>
        <v>0</v>
      </c>
      <c r="F51" s="132">
        <f>ABS('C4'!F51-'C4'!$C51)</f>
        <v>0</v>
      </c>
      <c r="G51" s="132">
        <f>ABS('C4'!G51-'C4'!$C51)</f>
        <v>0</v>
      </c>
      <c r="H51" s="132">
        <f>ABS('C4'!H51-'C4'!$C51)</f>
        <v>0</v>
      </c>
      <c r="I51" s="132">
        <f>ABS('C4'!I51-'C4'!$C51)</f>
        <v>0</v>
      </c>
      <c r="J51" s="132">
        <f>ABS('C4'!J51-'C4'!$C51)</f>
        <v>0</v>
      </c>
      <c r="K51" s="132">
        <f>ABS('C4'!K51-'C4'!$C51)</f>
        <v>0</v>
      </c>
      <c r="L51" s="132">
        <f>ABS('C4'!L51-'C4'!$C51)</f>
        <v>0</v>
      </c>
      <c r="M51" s="132">
        <f>ABS('C4'!M51-'C4'!$C51)</f>
        <v>0</v>
      </c>
      <c r="N51" s="75"/>
      <c r="O51" s="132"/>
      <c r="P51" s="75"/>
      <c r="Q51" s="132"/>
      <c r="R51" s="132"/>
      <c r="S51" s="132"/>
      <c r="T51" s="132"/>
      <c r="U51" s="132"/>
      <c r="V51" s="132">
        <f t="shared" si="0"/>
        <v>0</v>
      </c>
      <c r="W51" s="132"/>
      <c r="X51" s="132"/>
      <c r="Y51" s="132"/>
      <c r="Z51" s="132"/>
      <c r="AA51" s="132"/>
      <c r="AB51" s="75"/>
      <c r="AC51" s="132"/>
      <c r="AD51" s="75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75"/>
      <c r="AQ51" s="132"/>
      <c r="AR51" s="75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  <c r="BD51" s="75"/>
      <c r="BE51" s="132"/>
      <c r="BF51" s="75"/>
      <c r="BG51" s="132"/>
      <c r="BH51" s="132"/>
      <c r="BI51" s="132"/>
      <c r="BJ51" s="132"/>
      <c r="BK51" s="132"/>
      <c r="BL51" s="132"/>
      <c r="BM51" s="132"/>
      <c r="BN51" s="132"/>
      <c r="BO51" s="132"/>
      <c r="BP51" s="132"/>
      <c r="BQ51" s="132"/>
      <c r="BR51" s="26"/>
      <c r="BT51" s="26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5"/>
      <c r="CF51" s="26"/>
      <c r="CH51" s="26"/>
    </row>
    <row r="52" spans="1:86" x14ac:dyDescent="0.25">
      <c r="A52" s="133" t="s">
        <v>6</v>
      </c>
      <c r="B52" s="34"/>
      <c r="C52" s="132"/>
      <c r="D52" s="132">
        <f>ABS('C4'!D52-'C4'!$C52)</f>
        <v>0</v>
      </c>
      <c r="E52" s="132">
        <f>ABS('C4'!E52-'C4'!$C52)</f>
        <v>0</v>
      </c>
      <c r="F52" s="132">
        <f>ABS('C4'!F52-'C4'!$C52)</f>
        <v>0</v>
      </c>
      <c r="G52" s="132">
        <f>ABS('C4'!G52-'C4'!$C52)</f>
        <v>0</v>
      </c>
      <c r="H52" s="132">
        <f>ABS('C4'!H52-'C4'!$C52)</f>
        <v>0</v>
      </c>
      <c r="I52" s="132">
        <f>ABS('C4'!I52-'C4'!$C52)</f>
        <v>0</v>
      </c>
      <c r="J52" s="132">
        <f>ABS('C4'!J52-'C4'!$C52)</f>
        <v>0</v>
      </c>
      <c r="K52" s="132">
        <f>ABS('C4'!K52-'C4'!$C52)</f>
        <v>0</v>
      </c>
      <c r="L52" s="132">
        <f>ABS('C4'!L52-'C4'!$C52)</f>
        <v>0</v>
      </c>
      <c r="M52" s="132">
        <f>ABS('C4'!M52-'C4'!$C52)</f>
        <v>0</v>
      </c>
      <c r="N52" s="75"/>
      <c r="O52" s="132"/>
      <c r="P52" s="75"/>
      <c r="Q52" s="132"/>
      <c r="R52" s="132"/>
      <c r="S52" s="132"/>
      <c r="T52" s="132"/>
      <c r="U52" s="132"/>
      <c r="V52" s="132">
        <f t="shared" si="0"/>
        <v>0</v>
      </c>
      <c r="W52" s="132"/>
      <c r="X52" s="132"/>
      <c r="Y52" s="132"/>
      <c r="Z52" s="132"/>
      <c r="AA52" s="132"/>
      <c r="AB52" s="75"/>
      <c r="AC52" s="132"/>
      <c r="AD52" s="75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75"/>
      <c r="AQ52" s="132"/>
      <c r="AR52" s="75"/>
      <c r="AS52" s="132"/>
      <c r="AT52" s="132"/>
      <c r="AU52" s="132"/>
      <c r="AV52" s="132"/>
      <c r="AW52" s="132"/>
      <c r="AX52" s="132"/>
      <c r="AY52" s="132"/>
      <c r="AZ52" s="132"/>
      <c r="BA52" s="132"/>
      <c r="BB52" s="132"/>
      <c r="BC52" s="132"/>
      <c r="BD52" s="75"/>
      <c r="BE52" s="132"/>
      <c r="BF52" s="75"/>
      <c r="BG52" s="132"/>
      <c r="BH52" s="132"/>
      <c r="BI52" s="132"/>
      <c r="BJ52" s="132"/>
      <c r="BK52" s="132"/>
      <c r="BL52" s="132"/>
      <c r="BM52" s="132"/>
      <c r="BN52" s="132"/>
      <c r="BO52" s="132"/>
      <c r="BP52" s="132"/>
      <c r="BQ52" s="132"/>
      <c r="BR52" s="26"/>
      <c r="BT52" s="26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5"/>
      <c r="CF52" s="26"/>
      <c r="CH52" s="26"/>
    </row>
    <row r="53" spans="1:86" x14ac:dyDescent="0.25">
      <c r="A53" s="133" t="s">
        <v>7</v>
      </c>
      <c r="B53" s="34"/>
      <c r="C53" s="132"/>
      <c r="D53" s="132">
        <f>ABS('C4'!D53-'C4'!$C53)</f>
        <v>0</v>
      </c>
      <c r="E53" s="132">
        <f>ABS('C4'!E53-'C4'!$C53)</f>
        <v>0</v>
      </c>
      <c r="F53" s="132">
        <f>ABS('C4'!F53-'C4'!$C53)</f>
        <v>0</v>
      </c>
      <c r="G53" s="132">
        <f>ABS('C4'!G53-'C4'!$C53)</f>
        <v>0</v>
      </c>
      <c r="H53" s="132">
        <f>ABS('C4'!H53-'C4'!$C53)</f>
        <v>0</v>
      </c>
      <c r="I53" s="132">
        <f>ABS('C4'!I53-'C4'!$C53)</f>
        <v>0</v>
      </c>
      <c r="J53" s="132">
        <f>ABS('C4'!J53-'C4'!$C53)</f>
        <v>0</v>
      </c>
      <c r="K53" s="132">
        <f>ABS('C4'!K53-'C4'!$C53)</f>
        <v>0</v>
      </c>
      <c r="L53" s="132">
        <f>ABS('C4'!L53-'C4'!$C53)</f>
        <v>0</v>
      </c>
      <c r="M53" s="132">
        <f>ABS('C4'!M53-'C4'!$C53)</f>
        <v>0</v>
      </c>
      <c r="N53" s="75"/>
      <c r="O53" s="132"/>
      <c r="P53" s="75"/>
      <c r="Q53" s="132"/>
      <c r="R53" s="132"/>
      <c r="S53" s="132"/>
      <c r="T53" s="132"/>
      <c r="U53" s="132"/>
      <c r="V53" s="132">
        <f t="shared" si="0"/>
        <v>0</v>
      </c>
      <c r="W53" s="132"/>
      <c r="X53" s="132"/>
      <c r="Y53" s="132"/>
      <c r="Z53" s="132"/>
      <c r="AA53" s="132"/>
      <c r="AB53" s="75"/>
      <c r="AC53" s="132"/>
      <c r="AD53" s="75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75"/>
      <c r="AQ53" s="132"/>
      <c r="AR53" s="75"/>
      <c r="AS53" s="132"/>
      <c r="AT53" s="132"/>
      <c r="AU53" s="132"/>
      <c r="AV53" s="132"/>
      <c r="AW53" s="132"/>
      <c r="AX53" s="132"/>
      <c r="AY53" s="132"/>
      <c r="AZ53" s="132"/>
      <c r="BA53" s="132"/>
      <c r="BB53" s="132"/>
      <c r="BC53" s="132"/>
      <c r="BD53" s="75"/>
      <c r="BE53" s="132"/>
      <c r="BF53" s="75"/>
      <c r="BG53" s="132"/>
      <c r="BH53" s="132"/>
      <c r="BI53" s="132"/>
      <c r="BJ53" s="132"/>
      <c r="BK53" s="132"/>
      <c r="BL53" s="132"/>
      <c r="BM53" s="132"/>
      <c r="BN53" s="132"/>
      <c r="BO53" s="132"/>
      <c r="BP53" s="132"/>
      <c r="BQ53" s="132"/>
      <c r="BR53" s="26"/>
      <c r="BT53" s="26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5"/>
      <c r="CF53" s="26"/>
      <c r="CH53" s="26"/>
    </row>
    <row r="54" spans="1:86" x14ac:dyDescent="0.25">
      <c r="A54" s="133" t="s">
        <v>8</v>
      </c>
      <c r="B54" s="134"/>
      <c r="C54" s="132"/>
      <c r="D54" s="132">
        <f>ABS('C4'!D54-'C4'!$C54)</f>
        <v>0</v>
      </c>
      <c r="E54" s="132">
        <f>ABS('C4'!E54-'C4'!$C54)</f>
        <v>0</v>
      </c>
      <c r="F54" s="132">
        <f>ABS('C4'!F54-'C4'!$C54)</f>
        <v>0</v>
      </c>
      <c r="G54" s="132">
        <f>ABS('C4'!G54-'C4'!$C54)</f>
        <v>0</v>
      </c>
      <c r="H54" s="132">
        <f>ABS('C4'!H54-'C4'!$C54)</f>
        <v>0</v>
      </c>
      <c r="I54" s="132">
        <f>ABS('C4'!I54-'C4'!$C54)</f>
        <v>0</v>
      </c>
      <c r="J54" s="132">
        <f>ABS('C4'!J54-'C4'!$C54)</f>
        <v>0</v>
      </c>
      <c r="K54" s="132">
        <f>ABS('C4'!K54-'C4'!$C54)</f>
        <v>0</v>
      </c>
      <c r="L54" s="132">
        <f>ABS('C4'!L54-'C4'!$C54)</f>
        <v>0</v>
      </c>
      <c r="M54" s="132">
        <f>ABS('C4'!M54-'C4'!$C54)</f>
        <v>0</v>
      </c>
      <c r="N54" s="75"/>
      <c r="O54" s="132"/>
      <c r="P54" s="75"/>
      <c r="Q54" s="132"/>
      <c r="R54" s="132"/>
      <c r="S54" s="132"/>
      <c r="T54" s="132"/>
      <c r="U54" s="132"/>
      <c r="V54" s="132">
        <f t="shared" si="0"/>
        <v>0</v>
      </c>
      <c r="W54" s="132"/>
      <c r="X54" s="132"/>
      <c r="Y54" s="132"/>
      <c r="Z54" s="132"/>
      <c r="AA54" s="132"/>
      <c r="AB54" s="75"/>
      <c r="AC54" s="132"/>
      <c r="AD54" s="75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75"/>
      <c r="AQ54" s="132"/>
      <c r="AR54" s="75"/>
      <c r="AS54" s="132"/>
      <c r="AT54" s="132"/>
      <c r="AU54" s="132"/>
      <c r="AV54" s="132"/>
      <c r="AW54" s="132"/>
      <c r="AX54" s="132"/>
      <c r="AY54" s="132"/>
      <c r="AZ54" s="132"/>
      <c r="BA54" s="132"/>
      <c r="BB54" s="132"/>
      <c r="BC54" s="132"/>
      <c r="BD54" s="75"/>
      <c r="BE54" s="132"/>
      <c r="BF54" s="75"/>
      <c r="BG54" s="132"/>
      <c r="BH54" s="132"/>
      <c r="BI54" s="132"/>
      <c r="BJ54" s="132"/>
      <c r="BK54" s="132"/>
      <c r="BL54" s="132"/>
      <c r="BM54" s="132"/>
      <c r="BN54" s="132"/>
      <c r="BO54" s="132"/>
      <c r="BP54" s="132"/>
      <c r="BQ54" s="132"/>
      <c r="BR54" s="26"/>
      <c r="BT54" s="26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5"/>
      <c r="CF54" s="26"/>
      <c r="CH54" s="26"/>
    </row>
    <row r="55" spans="1:86" x14ac:dyDescent="0.25">
      <c r="A55" s="133" t="s">
        <v>9</v>
      </c>
      <c r="B55" s="34"/>
      <c r="C55" s="132"/>
      <c r="D55" s="132">
        <f>ABS('C4'!D55-'C4'!$C55)</f>
        <v>0</v>
      </c>
      <c r="E55" s="132">
        <f>ABS('C4'!E55-'C4'!$C55)</f>
        <v>0</v>
      </c>
      <c r="F55" s="132">
        <f>ABS('C4'!F55-'C4'!$C55)</f>
        <v>0</v>
      </c>
      <c r="G55" s="132">
        <f>ABS('C4'!G55-'C4'!$C55)</f>
        <v>0</v>
      </c>
      <c r="H55" s="132">
        <f>ABS('C4'!H55-'C4'!$C55)</f>
        <v>0</v>
      </c>
      <c r="I55" s="132">
        <f>ABS('C4'!I55-'C4'!$C55)</f>
        <v>0</v>
      </c>
      <c r="J55" s="132">
        <f>ABS('C4'!J55-'C4'!$C55)</f>
        <v>0</v>
      </c>
      <c r="K55" s="132">
        <f>ABS('C4'!K55-'C4'!$C55)</f>
        <v>0</v>
      </c>
      <c r="L55" s="132">
        <f>ABS('C4'!L55-'C4'!$C55)</f>
        <v>0</v>
      </c>
      <c r="M55" s="132">
        <f>ABS('C4'!M55-'C4'!$C55)</f>
        <v>0</v>
      </c>
      <c r="N55" s="75"/>
      <c r="O55" s="132"/>
      <c r="P55" s="75"/>
      <c r="Q55" s="132"/>
      <c r="R55" s="132"/>
      <c r="S55" s="132"/>
      <c r="T55" s="132"/>
      <c r="U55" s="132"/>
      <c r="V55" s="132">
        <f t="shared" si="0"/>
        <v>0</v>
      </c>
      <c r="W55" s="132"/>
      <c r="X55" s="132"/>
      <c r="Y55" s="132"/>
      <c r="Z55" s="132"/>
      <c r="AA55" s="132"/>
      <c r="AB55" s="75"/>
      <c r="AC55" s="132"/>
      <c r="AD55" s="75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75"/>
      <c r="AQ55" s="132"/>
      <c r="AR55" s="75"/>
      <c r="AS55" s="132"/>
      <c r="AT55" s="132"/>
      <c r="AU55" s="132"/>
      <c r="AV55" s="132"/>
      <c r="AW55" s="132"/>
      <c r="AX55" s="132"/>
      <c r="AY55" s="132"/>
      <c r="AZ55" s="132"/>
      <c r="BA55" s="132"/>
      <c r="BB55" s="132"/>
      <c r="BC55" s="132"/>
      <c r="BD55" s="75"/>
      <c r="BE55" s="132"/>
      <c r="BF55" s="75"/>
      <c r="BG55" s="132"/>
      <c r="BH55" s="132"/>
      <c r="BI55" s="132"/>
      <c r="BJ55" s="132"/>
      <c r="BK55" s="132"/>
      <c r="BL55" s="132"/>
      <c r="BM55" s="132"/>
      <c r="BN55" s="132"/>
      <c r="BO55" s="132"/>
      <c r="BP55" s="132"/>
      <c r="BQ55" s="132"/>
      <c r="BR55" s="26"/>
      <c r="BT55" s="26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5"/>
      <c r="CF55" s="26"/>
      <c r="CH55" s="26"/>
    </row>
    <row r="56" spans="1:86" x14ac:dyDescent="0.25">
      <c r="A56" s="133" t="s">
        <v>10</v>
      </c>
      <c r="B56" s="134"/>
      <c r="C56" s="132"/>
      <c r="D56" s="132">
        <f>ABS('C4'!D56-'C4'!$C56)</f>
        <v>0</v>
      </c>
      <c r="E56" s="132">
        <f>ABS('C4'!E56-'C4'!$C56)</f>
        <v>0</v>
      </c>
      <c r="F56" s="132">
        <f>ABS('C4'!F56-'C4'!$C56)</f>
        <v>0</v>
      </c>
      <c r="G56" s="132">
        <f>ABS('C4'!G56-'C4'!$C56)</f>
        <v>0</v>
      </c>
      <c r="H56" s="132">
        <f>ABS('C4'!H56-'C4'!$C56)</f>
        <v>0</v>
      </c>
      <c r="I56" s="132">
        <f>ABS('C4'!I56-'C4'!$C56)</f>
        <v>0</v>
      </c>
      <c r="J56" s="132">
        <f>ABS('C4'!J56-'C4'!$C56)</f>
        <v>0</v>
      </c>
      <c r="K56" s="132">
        <f>ABS('C4'!K56-'C4'!$C56)</f>
        <v>0</v>
      </c>
      <c r="L56" s="132">
        <f>ABS('C4'!L56-'C4'!$C56)</f>
        <v>0</v>
      </c>
      <c r="M56" s="132">
        <f>ABS('C4'!M56-'C4'!$C56)</f>
        <v>0</v>
      </c>
      <c r="N56" s="75"/>
      <c r="O56" s="132"/>
      <c r="P56" s="75"/>
      <c r="Q56" s="132"/>
      <c r="R56" s="132"/>
      <c r="S56" s="132"/>
      <c r="T56" s="132"/>
      <c r="U56" s="132"/>
      <c r="V56" s="132">
        <f t="shared" si="0"/>
        <v>0</v>
      </c>
      <c r="W56" s="132"/>
      <c r="X56" s="132"/>
      <c r="Y56" s="132"/>
      <c r="Z56" s="132"/>
      <c r="AA56" s="132"/>
      <c r="AB56" s="75"/>
      <c r="AC56" s="132"/>
      <c r="AD56" s="75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75"/>
      <c r="AQ56" s="132"/>
      <c r="AR56" s="75"/>
      <c r="AS56" s="132"/>
      <c r="AT56" s="132"/>
      <c r="AU56" s="132"/>
      <c r="AV56" s="132"/>
      <c r="AW56" s="132"/>
      <c r="AX56" s="132"/>
      <c r="AY56" s="132"/>
      <c r="AZ56" s="132"/>
      <c r="BA56" s="132"/>
      <c r="BB56" s="132"/>
      <c r="BC56" s="132"/>
      <c r="BD56" s="75"/>
      <c r="BE56" s="132"/>
      <c r="BF56" s="75"/>
      <c r="BG56" s="132"/>
      <c r="BH56" s="132"/>
      <c r="BI56" s="132"/>
      <c r="BJ56" s="132"/>
      <c r="BK56" s="132"/>
      <c r="BL56" s="132"/>
      <c r="BM56" s="132"/>
      <c r="BN56" s="132"/>
      <c r="BO56" s="132"/>
      <c r="BP56" s="132"/>
      <c r="BQ56" s="132"/>
      <c r="BR56" s="26"/>
      <c r="BT56" s="26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5"/>
      <c r="CF56" s="26"/>
      <c r="CH56" s="26"/>
    </row>
    <row r="57" spans="1:86" x14ac:dyDescent="0.25">
      <c r="A57" s="133" t="s">
        <v>11</v>
      </c>
      <c r="B57" s="134"/>
      <c r="C57" s="132"/>
      <c r="D57" s="132">
        <f>ABS('C4'!D57-'C4'!$C57)</f>
        <v>0</v>
      </c>
      <c r="E57" s="132">
        <f>ABS('C4'!E57-'C4'!$C57)</f>
        <v>0</v>
      </c>
      <c r="F57" s="132">
        <f>ABS('C4'!F57-'C4'!$C57)</f>
        <v>0</v>
      </c>
      <c r="G57" s="132">
        <f>ABS('C4'!G57-'C4'!$C57)</f>
        <v>0</v>
      </c>
      <c r="H57" s="132">
        <f>ABS('C4'!H57-'C4'!$C57)</f>
        <v>0</v>
      </c>
      <c r="I57" s="132">
        <f>ABS('C4'!I57-'C4'!$C57)</f>
        <v>0</v>
      </c>
      <c r="J57" s="132">
        <f>ABS('C4'!J57-'C4'!$C57)</f>
        <v>0</v>
      </c>
      <c r="K57" s="132">
        <f>ABS('C4'!K57-'C4'!$C57)</f>
        <v>7.5097177590468134E-2</v>
      </c>
      <c r="L57" s="132">
        <f>ABS('C4'!L57-'C4'!$C57)</f>
        <v>7.5097177590468134E-2</v>
      </c>
      <c r="M57" s="132">
        <f>ABS('C4'!M57-'C4'!$C57)</f>
        <v>7.5097177590468134E-2</v>
      </c>
      <c r="N57" s="75"/>
      <c r="O57" s="132"/>
      <c r="P57" s="75"/>
      <c r="Q57" s="132"/>
      <c r="R57" s="132"/>
      <c r="S57" s="132"/>
      <c r="T57" s="132"/>
      <c r="U57" s="132"/>
      <c r="V57" s="132">
        <f t="shared" si="0"/>
        <v>0.2252915327714044</v>
      </c>
      <c r="W57" s="132"/>
      <c r="X57" s="132"/>
      <c r="Y57" s="132"/>
      <c r="Z57" s="132"/>
      <c r="AA57" s="132"/>
      <c r="AB57" s="75"/>
      <c r="AC57" s="132"/>
      <c r="AD57" s="75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75"/>
      <c r="AQ57" s="132"/>
      <c r="AR57" s="75"/>
      <c r="AS57" s="132"/>
      <c r="AT57" s="132"/>
      <c r="AU57" s="132"/>
      <c r="AV57" s="132"/>
      <c r="AW57" s="132"/>
      <c r="AX57" s="132"/>
      <c r="AY57" s="132"/>
      <c r="AZ57" s="132"/>
      <c r="BA57" s="132"/>
      <c r="BB57" s="132"/>
      <c r="BC57" s="132"/>
      <c r="BD57" s="75"/>
      <c r="BE57" s="132"/>
      <c r="BF57" s="75"/>
      <c r="BG57" s="132"/>
      <c r="BH57" s="132"/>
      <c r="BI57" s="132"/>
      <c r="BJ57" s="132"/>
      <c r="BK57" s="132"/>
      <c r="BL57" s="132"/>
      <c r="BM57" s="132"/>
      <c r="BN57" s="132"/>
      <c r="BO57" s="132"/>
      <c r="BP57" s="132"/>
      <c r="BQ57" s="132"/>
      <c r="BR57" s="26"/>
      <c r="BT57" s="26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5"/>
      <c r="CF57" s="26"/>
      <c r="CH57" s="26"/>
    </row>
    <row r="58" spans="1:86" x14ac:dyDescent="0.25">
      <c r="A58" s="133" t="s">
        <v>12</v>
      </c>
      <c r="B58" s="34"/>
      <c r="C58" s="132"/>
      <c r="D58" s="132">
        <f>ABS('C4'!D58-'C4'!$C58)</f>
        <v>0</v>
      </c>
      <c r="E58" s="132">
        <f>ABS('C4'!E58-'C4'!$C58)</f>
        <v>0</v>
      </c>
      <c r="F58" s="132">
        <f>ABS('C4'!F58-'C4'!$C58)</f>
        <v>0.11744535821707386</v>
      </c>
      <c r="G58" s="132">
        <f>ABS('C4'!G58-'C4'!$C58)</f>
        <v>0.11744535821707386</v>
      </c>
      <c r="H58" s="132">
        <f>ABS('C4'!H58-'C4'!$C58)</f>
        <v>0.11744535821707386</v>
      </c>
      <c r="I58" s="132">
        <f>ABS('C4'!I58-'C4'!$C58)</f>
        <v>0.11744535821707386</v>
      </c>
      <c r="J58" s="132">
        <f>ABS('C4'!J58-'C4'!$C58)</f>
        <v>0.11744535821707386</v>
      </c>
      <c r="K58" s="132">
        <f>ABS('C4'!K58-'C4'!$C58)</f>
        <v>0.11744535821707386</v>
      </c>
      <c r="L58" s="132">
        <f>ABS('C4'!L58-'C4'!$C58)</f>
        <v>0.11744535821707386</v>
      </c>
      <c r="M58" s="132">
        <f>ABS('C4'!M58-'C4'!$C58)</f>
        <v>0.11744535821707386</v>
      </c>
      <c r="N58" s="75"/>
      <c r="O58" s="132"/>
      <c r="P58" s="75"/>
      <c r="Q58" s="132"/>
      <c r="R58" s="132"/>
      <c r="S58" s="132"/>
      <c r="T58" s="132"/>
      <c r="U58" s="132"/>
      <c r="V58" s="132">
        <f t="shared" si="0"/>
        <v>0.93956286573659065</v>
      </c>
      <c r="W58" s="132"/>
      <c r="X58" s="132"/>
      <c r="Y58" s="132"/>
      <c r="Z58" s="132"/>
      <c r="AA58" s="132"/>
      <c r="AB58" s="75"/>
      <c r="AC58" s="132"/>
      <c r="AD58" s="75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132"/>
      <c r="AP58" s="75"/>
      <c r="AQ58" s="132"/>
      <c r="AR58" s="75"/>
      <c r="AS58" s="132"/>
      <c r="AT58" s="132"/>
      <c r="AU58" s="132"/>
      <c r="AV58" s="132"/>
      <c r="AW58" s="132"/>
      <c r="AX58" s="132"/>
      <c r="AY58" s="132"/>
      <c r="AZ58" s="132"/>
      <c r="BA58" s="132"/>
      <c r="BB58" s="132"/>
      <c r="BC58" s="132"/>
      <c r="BD58" s="75"/>
      <c r="BE58" s="132"/>
      <c r="BF58" s="75"/>
      <c r="BG58" s="132"/>
      <c r="BH58" s="132"/>
      <c r="BI58" s="132"/>
      <c r="BJ58" s="132"/>
      <c r="BK58" s="132"/>
      <c r="BL58" s="132"/>
      <c r="BM58" s="132"/>
      <c r="BN58" s="132"/>
      <c r="BO58" s="132"/>
      <c r="BP58" s="132"/>
      <c r="BQ58" s="132"/>
      <c r="BR58" s="26"/>
      <c r="BT58" s="26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5"/>
      <c r="CF58" s="26"/>
      <c r="CH58" s="26"/>
    </row>
    <row r="59" spans="1:86" x14ac:dyDescent="0.25">
      <c r="A59" s="133" t="s">
        <v>13</v>
      </c>
      <c r="B59" s="34"/>
      <c r="C59" s="132"/>
      <c r="D59" s="132">
        <f>ABS('C4'!D59-'C4'!$C59)</f>
        <v>0</v>
      </c>
      <c r="E59" s="132">
        <f>ABS('C4'!E59-'C4'!$C59)</f>
        <v>0</v>
      </c>
      <c r="F59" s="132">
        <f>ABS('C4'!F59-'C4'!$C59)</f>
        <v>0</v>
      </c>
      <c r="G59" s="132">
        <f>ABS('C4'!G59-'C4'!$C59)</f>
        <v>0</v>
      </c>
      <c r="H59" s="132">
        <f>ABS('C4'!H59-'C4'!$C59)</f>
        <v>0</v>
      </c>
      <c r="I59" s="132">
        <f>ABS('C4'!I59-'C4'!$C59)</f>
        <v>0</v>
      </c>
      <c r="J59" s="132">
        <f>ABS('C4'!J59-'C4'!$C59)</f>
        <v>0</v>
      </c>
      <c r="K59" s="132">
        <f>ABS('C4'!K59-'C4'!$C59)</f>
        <v>0</v>
      </c>
      <c r="L59" s="132">
        <f>ABS('C4'!L59-'C4'!$C59)</f>
        <v>0</v>
      </c>
      <c r="M59" s="132">
        <f>ABS('C4'!M59-'C4'!$C59)</f>
        <v>0</v>
      </c>
      <c r="N59" s="75"/>
      <c r="O59" s="132"/>
      <c r="P59" s="75"/>
      <c r="Q59" s="132"/>
      <c r="R59" s="132"/>
      <c r="S59" s="132"/>
      <c r="T59" s="132"/>
      <c r="U59" s="132"/>
      <c r="V59" s="132">
        <f t="shared" si="0"/>
        <v>0</v>
      </c>
      <c r="W59" s="132"/>
      <c r="X59" s="132"/>
      <c r="Y59" s="132"/>
      <c r="Z59" s="132"/>
      <c r="AA59" s="132"/>
      <c r="AB59" s="75"/>
      <c r="AC59" s="132"/>
      <c r="AD59" s="75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75"/>
      <c r="AQ59" s="132"/>
      <c r="AR59" s="75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/>
      <c r="BC59" s="132"/>
      <c r="BD59" s="75"/>
      <c r="BE59" s="132"/>
      <c r="BF59" s="75"/>
      <c r="BG59" s="132"/>
      <c r="BH59" s="132"/>
      <c r="BI59" s="132"/>
      <c r="BJ59" s="132"/>
      <c r="BK59" s="132"/>
      <c r="BL59" s="132"/>
      <c r="BM59" s="132"/>
      <c r="BN59" s="132"/>
      <c r="BO59" s="132"/>
      <c r="BP59" s="132"/>
      <c r="BQ59" s="132"/>
      <c r="BR59" s="26"/>
      <c r="BT59" s="26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5"/>
      <c r="CF59" s="26"/>
      <c r="CH59" s="26"/>
    </row>
    <row r="60" spans="1:86" x14ac:dyDescent="0.25">
      <c r="A60" s="133" t="s">
        <v>14</v>
      </c>
      <c r="B60" s="34"/>
      <c r="C60" s="132"/>
      <c r="D60" s="132">
        <f>ABS('C4'!D60-'C4'!$C60)</f>
        <v>0</v>
      </c>
      <c r="E60" s="132">
        <f>ABS('C4'!E60-'C4'!$C60)</f>
        <v>0</v>
      </c>
      <c r="F60" s="132">
        <f>ABS('C4'!F60-'C4'!$C60)</f>
        <v>0</v>
      </c>
      <c r="G60" s="132">
        <f>ABS('C4'!G60-'C4'!$C60)</f>
        <v>0</v>
      </c>
      <c r="H60" s="132">
        <f>ABS('C4'!H60-'C4'!$C60)</f>
        <v>0</v>
      </c>
      <c r="I60" s="132">
        <f>ABS('C4'!I60-'C4'!$C60)</f>
        <v>0</v>
      </c>
      <c r="J60" s="132">
        <f>ABS('C4'!J60-'C4'!$C60)</f>
        <v>0</v>
      </c>
      <c r="K60" s="132">
        <f>ABS('C4'!K60-'C4'!$C60)</f>
        <v>0</v>
      </c>
      <c r="L60" s="132">
        <f>ABS('C4'!L60-'C4'!$C60)</f>
        <v>0</v>
      </c>
      <c r="M60" s="132">
        <f>ABS('C4'!M60-'C4'!$C60)</f>
        <v>0</v>
      </c>
      <c r="N60" s="75"/>
      <c r="O60" s="132"/>
      <c r="P60" s="75"/>
      <c r="Q60" s="132"/>
      <c r="R60" s="132"/>
      <c r="S60" s="132"/>
      <c r="T60" s="132"/>
      <c r="U60" s="132"/>
      <c r="V60" s="132">
        <f t="shared" si="0"/>
        <v>0</v>
      </c>
      <c r="W60" s="132"/>
      <c r="X60" s="132"/>
      <c r="Y60" s="132"/>
      <c r="Z60" s="132"/>
      <c r="AA60" s="132"/>
      <c r="AB60" s="75"/>
      <c r="AC60" s="132"/>
      <c r="AD60" s="75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75"/>
      <c r="AQ60" s="132"/>
      <c r="AR60" s="75"/>
      <c r="AS60" s="132"/>
      <c r="AT60" s="132"/>
      <c r="AU60" s="132"/>
      <c r="AV60" s="132"/>
      <c r="AW60" s="132"/>
      <c r="AX60" s="132"/>
      <c r="AY60" s="132"/>
      <c r="AZ60" s="132"/>
      <c r="BA60" s="132"/>
      <c r="BB60" s="132"/>
      <c r="BC60" s="132"/>
      <c r="BD60" s="75"/>
      <c r="BE60" s="132"/>
      <c r="BF60" s="75"/>
      <c r="BG60" s="132"/>
      <c r="BH60" s="132"/>
      <c r="BI60" s="132"/>
      <c r="BJ60" s="132"/>
      <c r="BK60" s="132"/>
      <c r="BL60" s="132"/>
      <c r="BM60" s="132"/>
      <c r="BN60" s="132"/>
      <c r="BO60" s="132"/>
      <c r="BP60" s="132"/>
      <c r="BQ60" s="132"/>
      <c r="BR60" s="26"/>
      <c r="BT60" s="26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5"/>
      <c r="CF60" s="26"/>
      <c r="CH60" s="26"/>
    </row>
    <row r="61" spans="1:86" x14ac:dyDescent="0.25">
      <c r="A61" s="133" t="s">
        <v>15</v>
      </c>
      <c r="B61" s="34"/>
      <c r="C61" s="132"/>
      <c r="D61" s="132">
        <f>ABS('C4'!D61-'C4'!$C61)</f>
        <v>0</v>
      </c>
      <c r="E61" s="132">
        <f>ABS('C4'!E61-'C4'!$C61)</f>
        <v>0</v>
      </c>
      <c r="F61" s="132">
        <f>ABS('C4'!F61-'C4'!$C61)</f>
        <v>0</v>
      </c>
      <c r="G61" s="132">
        <f>ABS('C4'!G61-'C4'!$C61)</f>
        <v>0.15409022845618892</v>
      </c>
      <c r="H61" s="132">
        <f>ABS('C4'!H61-'C4'!$C61)</f>
        <v>0.15409022845618892</v>
      </c>
      <c r="I61" s="132">
        <f>ABS('C4'!I61-'C4'!$C61)</f>
        <v>0.15409022845618892</v>
      </c>
      <c r="J61" s="132">
        <f>ABS('C4'!J61-'C4'!$C61)</f>
        <v>0.15409022845618892</v>
      </c>
      <c r="K61" s="132">
        <f>ABS('C4'!K61-'C4'!$C61)</f>
        <v>0.15409022845618892</v>
      </c>
      <c r="L61" s="132">
        <f>ABS('C4'!L61-'C4'!$C61)</f>
        <v>0.15409022845618892</v>
      </c>
      <c r="M61" s="132">
        <f>ABS('C4'!M61-'C4'!$C61)</f>
        <v>0.15409022845618892</v>
      </c>
      <c r="N61" s="75"/>
      <c r="O61" s="132"/>
      <c r="P61" s="75"/>
      <c r="Q61" s="132"/>
      <c r="R61" s="132"/>
      <c r="S61" s="132"/>
      <c r="T61" s="132"/>
      <c r="U61" s="132"/>
      <c r="V61" s="132">
        <f t="shared" si="0"/>
        <v>1.0786315991933224</v>
      </c>
      <c r="W61" s="132"/>
      <c r="X61" s="132"/>
      <c r="Y61" s="132"/>
      <c r="Z61" s="132"/>
      <c r="AA61" s="132"/>
      <c r="AB61" s="75"/>
      <c r="AC61" s="132"/>
      <c r="AD61" s="75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75"/>
      <c r="AQ61" s="132"/>
      <c r="AR61" s="75"/>
      <c r="AS61" s="132"/>
      <c r="AT61" s="132"/>
      <c r="AU61" s="132"/>
      <c r="AV61" s="132"/>
      <c r="AW61" s="132"/>
      <c r="AX61" s="132"/>
      <c r="AY61" s="132"/>
      <c r="AZ61" s="132"/>
      <c r="BA61" s="132"/>
      <c r="BB61" s="132"/>
      <c r="BC61" s="132"/>
      <c r="BD61" s="75"/>
      <c r="BE61" s="132"/>
      <c r="BF61" s="75"/>
      <c r="BG61" s="132"/>
      <c r="BH61" s="132"/>
      <c r="BI61" s="132"/>
      <c r="BJ61" s="132"/>
      <c r="BK61" s="132"/>
      <c r="BL61" s="132"/>
      <c r="BM61" s="132"/>
      <c r="BN61" s="132"/>
      <c r="BO61" s="132"/>
      <c r="BP61" s="132"/>
      <c r="BQ61" s="132"/>
      <c r="BR61" s="26"/>
      <c r="BT61" s="26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5"/>
      <c r="CF61" s="26"/>
      <c r="CH61" s="26"/>
    </row>
    <row r="62" spans="1:86" x14ac:dyDescent="0.25">
      <c r="A62" s="133" t="s">
        <v>16</v>
      </c>
      <c r="B62" s="134"/>
      <c r="C62" s="132"/>
      <c r="D62" s="132">
        <f>ABS('C4'!D62-'C4'!$C62)</f>
        <v>0</v>
      </c>
      <c r="E62" s="132">
        <f>ABS('C4'!E62-'C4'!$C62)</f>
        <v>0</v>
      </c>
      <c r="F62" s="132">
        <f>ABS('C4'!F62-'C4'!$C62)</f>
        <v>0</v>
      </c>
      <c r="G62" s="132">
        <f>ABS('C4'!G62-'C4'!$C62)</f>
        <v>0</v>
      </c>
      <c r="H62" s="132">
        <f>ABS('C4'!H62-'C4'!$C62)</f>
        <v>0</v>
      </c>
      <c r="I62" s="132">
        <f>ABS('C4'!I62-'C4'!$C62)</f>
        <v>0</v>
      </c>
      <c r="J62" s="132">
        <f>ABS('C4'!J62-'C4'!$C62)</f>
        <v>0</v>
      </c>
      <c r="K62" s="132">
        <f>ABS('C4'!K62-'C4'!$C62)</f>
        <v>0</v>
      </c>
      <c r="L62" s="132">
        <f>ABS('C4'!L62-'C4'!$C62)</f>
        <v>0</v>
      </c>
      <c r="M62" s="132">
        <f>ABS('C4'!M62-'C4'!$C62)</f>
        <v>0</v>
      </c>
      <c r="N62" s="75"/>
      <c r="O62" s="132"/>
      <c r="P62" s="75"/>
      <c r="Q62" s="132"/>
      <c r="R62" s="132"/>
      <c r="S62" s="132"/>
      <c r="T62" s="132"/>
      <c r="U62" s="132"/>
      <c r="V62" s="132">
        <f t="shared" si="0"/>
        <v>0</v>
      </c>
      <c r="W62" s="132"/>
      <c r="X62" s="132"/>
      <c r="Y62" s="132"/>
      <c r="Z62" s="132"/>
      <c r="AA62" s="132"/>
      <c r="AB62" s="75"/>
      <c r="AC62" s="132"/>
      <c r="AD62" s="75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2"/>
      <c r="AP62" s="75"/>
      <c r="AQ62" s="132"/>
      <c r="AR62" s="75"/>
      <c r="AS62" s="132"/>
      <c r="AT62" s="132"/>
      <c r="AU62" s="132"/>
      <c r="AV62" s="132"/>
      <c r="AW62" s="132"/>
      <c r="AX62" s="132"/>
      <c r="AY62" s="132"/>
      <c r="AZ62" s="132"/>
      <c r="BA62" s="132"/>
      <c r="BB62" s="132"/>
      <c r="BC62" s="132"/>
      <c r="BD62" s="75"/>
      <c r="BE62" s="132"/>
      <c r="BF62" s="75"/>
      <c r="BG62" s="132"/>
      <c r="BH62" s="132"/>
      <c r="BI62" s="132"/>
      <c r="BJ62" s="132"/>
      <c r="BK62" s="132"/>
      <c r="BL62" s="132"/>
      <c r="BM62" s="132"/>
      <c r="BN62" s="132"/>
      <c r="BO62" s="132"/>
      <c r="BP62" s="132"/>
      <c r="BQ62" s="132"/>
      <c r="BR62" s="26"/>
      <c r="BT62" s="26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5"/>
      <c r="CF62" s="26"/>
      <c r="CH62" s="26"/>
    </row>
    <row r="63" spans="1:86" x14ac:dyDescent="0.25">
      <c r="A63" s="133" t="s">
        <v>17</v>
      </c>
      <c r="B63" s="34"/>
      <c r="C63" s="132"/>
      <c r="D63" s="132">
        <f>ABS('C4'!D63-'C4'!$C63)</f>
        <v>0</v>
      </c>
      <c r="E63" s="132">
        <f>ABS('C4'!E63-'C4'!$C63)</f>
        <v>0</v>
      </c>
      <c r="F63" s="132">
        <f>ABS('C4'!F63-'C4'!$C63)</f>
        <v>0</v>
      </c>
      <c r="G63" s="132">
        <f>ABS('C4'!G63-'C4'!$C63)</f>
        <v>0</v>
      </c>
      <c r="H63" s="132">
        <f>ABS('C4'!H63-'C4'!$C63)</f>
        <v>0</v>
      </c>
      <c r="I63" s="132">
        <f>ABS('C4'!I63-'C4'!$C63)</f>
        <v>0</v>
      </c>
      <c r="J63" s="132">
        <f>ABS('C4'!J63-'C4'!$C63)</f>
        <v>0</v>
      </c>
      <c r="K63" s="132">
        <f>ABS('C4'!K63-'C4'!$C63)</f>
        <v>0</v>
      </c>
      <c r="L63" s="132">
        <f>ABS('C4'!L63-'C4'!$C63)</f>
        <v>0</v>
      </c>
      <c r="M63" s="132">
        <f>ABS('C4'!M63-'C4'!$C63)</f>
        <v>0</v>
      </c>
      <c r="N63" s="75"/>
      <c r="O63" s="132"/>
      <c r="P63" s="75"/>
      <c r="Q63" s="132"/>
      <c r="R63" s="132"/>
      <c r="S63" s="132"/>
      <c r="T63" s="132"/>
      <c r="U63" s="132"/>
      <c r="V63" s="132">
        <f t="shared" si="0"/>
        <v>0</v>
      </c>
      <c r="W63" s="132"/>
      <c r="X63" s="132"/>
      <c r="Y63" s="132"/>
      <c r="Z63" s="132"/>
      <c r="AA63" s="132"/>
      <c r="AB63" s="75"/>
      <c r="AC63" s="132"/>
      <c r="AD63" s="75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75"/>
      <c r="AQ63" s="132"/>
      <c r="AR63" s="75"/>
      <c r="AS63" s="132"/>
      <c r="AT63" s="132"/>
      <c r="AU63" s="132"/>
      <c r="AV63" s="132"/>
      <c r="AW63" s="132"/>
      <c r="AX63" s="132"/>
      <c r="AY63" s="132"/>
      <c r="AZ63" s="132"/>
      <c r="BA63" s="132"/>
      <c r="BB63" s="132"/>
      <c r="BC63" s="132"/>
      <c r="BD63" s="75"/>
      <c r="BE63" s="132"/>
      <c r="BF63" s="75"/>
      <c r="BG63" s="132"/>
      <c r="BH63" s="132"/>
      <c r="BI63" s="132"/>
      <c r="BJ63" s="132"/>
      <c r="BK63" s="132"/>
      <c r="BL63" s="132"/>
      <c r="BM63" s="132"/>
      <c r="BN63" s="132"/>
      <c r="BO63" s="132"/>
      <c r="BP63" s="132"/>
      <c r="BQ63" s="132"/>
      <c r="BR63" s="26"/>
      <c r="BT63" s="26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5"/>
      <c r="CF63" s="26"/>
      <c r="CH63" s="26"/>
    </row>
    <row r="64" spans="1:86" x14ac:dyDescent="0.25">
      <c r="A64" s="133" t="s">
        <v>18</v>
      </c>
      <c r="B64" s="34"/>
      <c r="C64" s="132"/>
      <c r="D64" s="132">
        <f>ABS('C4'!D64-'C4'!$C64)</f>
        <v>0</v>
      </c>
      <c r="E64" s="132">
        <f>ABS('C4'!E64-'C4'!$C64)</f>
        <v>0</v>
      </c>
      <c r="F64" s="132">
        <f>ABS('C4'!F64-'C4'!$C64)</f>
        <v>0</v>
      </c>
      <c r="G64" s="132">
        <f>ABS('C4'!G64-'C4'!$C64)</f>
        <v>0</v>
      </c>
      <c r="H64" s="132">
        <f>ABS('C4'!H64-'C4'!$C64)</f>
        <v>0</v>
      </c>
      <c r="I64" s="132">
        <f>ABS('C4'!I64-'C4'!$C64)</f>
        <v>0</v>
      </c>
      <c r="J64" s="132">
        <f>ABS('C4'!J64-'C4'!$C64)</f>
        <v>0</v>
      </c>
      <c r="K64" s="132">
        <f>ABS('C4'!K64-'C4'!$C64)</f>
        <v>0</v>
      </c>
      <c r="L64" s="132">
        <f>ABS('C4'!L64-'C4'!$C64)</f>
        <v>0</v>
      </c>
      <c r="M64" s="132">
        <f>ABS('C4'!M64-'C4'!$C64)</f>
        <v>0</v>
      </c>
      <c r="N64" s="75"/>
      <c r="O64" s="132"/>
      <c r="P64" s="75"/>
      <c r="Q64" s="132"/>
      <c r="R64" s="132"/>
      <c r="S64" s="132"/>
      <c r="T64" s="132"/>
      <c r="U64" s="132"/>
      <c r="V64" s="132">
        <f t="shared" si="0"/>
        <v>0</v>
      </c>
      <c r="W64" s="132"/>
      <c r="X64" s="132"/>
      <c r="Y64" s="132"/>
      <c r="Z64" s="132"/>
      <c r="AA64" s="132"/>
      <c r="AB64" s="75"/>
      <c r="AC64" s="132"/>
      <c r="AD64" s="75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2"/>
      <c r="AP64" s="75"/>
      <c r="AQ64" s="132"/>
      <c r="AR64" s="75"/>
      <c r="AS64" s="132"/>
      <c r="AT64" s="132"/>
      <c r="AU64" s="132"/>
      <c r="AV64" s="132"/>
      <c r="AW64" s="132"/>
      <c r="AX64" s="132"/>
      <c r="AY64" s="132"/>
      <c r="AZ64" s="132"/>
      <c r="BA64" s="132"/>
      <c r="BB64" s="132"/>
      <c r="BC64" s="132"/>
      <c r="BD64" s="75"/>
      <c r="BE64" s="132"/>
      <c r="BF64" s="75"/>
      <c r="BG64" s="132"/>
      <c r="BH64" s="132"/>
      <c r="BI64" s="132"/>
      <c r="BJ64" s="132"/>
      <c r="BK64" s="132"/>
      <c r="BL64" s="132"/>
      <c r="BM64" s="132"/>
      <c r="BN64" s="132"/>
      <c r="BO64" s="132"/>
      <c r="BP64" s="132"/>
      <c r="BQ64" s="132"/>
      <c r="BR64" s="26"/>
      <c r="BT64" s="26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5"/>
      <c r="CF64" s="26"/>
      <c r="CH64" s="26"/>
    </row>
    <row r="65" spans="1:86" x14ac:dyDescent="0.25">
      <c r="A65" s="133" t="s">
        <v>19</v>
      </c>
      <c r="B65" s="34"/>
      <c r="C65" s="132"/>
      <c r="D65" s="132">
        <f>ABS('C4'!D65-'C4'!$C65)</f>
        <v>0</v>
      </c>
      <c r="E65" s="132">
        <f>ABS('C4'!E65-'C4'!$C65)</f>
        <v>0</v>
      </c>
      <c r="F65" s="132">
        <f>ABS('C4'!F65-'C4'!$C65)</f>
        <v>0</v>
      </c>
      <c r="G65" s="132">
        <f>ABS('C4'!G65-'C4'!$C65)</f>
        <v>0</v>
      </c>
      <c r="H65" s="132">
        <f>ABS('C4'!H65-'C4'!$C65)</f>
        <v>0</v>
      </c>
      <c r="I65" s="132">
        <f>ABS('C4'!I65-'C4'!$C65)</f>
        <v>0</v>
      </c>
      <c r="J65" s="132">
        <f>ABS('C4'!J65-'C4'!$C65)</f>
        <v>0</v>
      </c>
      <c r="K65" s="132">
        <f>ABS('C4'!K65-'C4'!$C65)</f>
        <v>0</v>
      </c>
      <c r="L65" s="132">
        <f>ABS('C4'!L65-'C4'!$C65)</f>
        <v>0</v>
      </c>
      <c r="M65" s="132">
        <f>ABS('C4'!M65-'C4'!$C65)</f>
        <v>0</v>
      </c>
      <c r="N65" s="75"/>
      <c r="O65" s="132"/>
      <c r="P65" s="75"/>
      <c r="Q65" s="132"/>
      <c r="R65" s="132"/>
      <c r="S65" s="132"/>
      <c r="T65" s="132"/>
      <c r="U65" s="132"/>
      <c r="V65" s="132">
        <f t="shared" si="0"/>
        <v>0</v>
      </c>
      <c r="W65" s="132"/>
      <c r="X65" s="132"/>
      <c r="Y65" s="132"/>
      <c r="Z65" s="132"/>
      <c r="AA65" s="132"/>
      <c r="AB65" s="75"/>
      <c r="AC65" s="132"/>
      <c r="AD65" s="75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2"/>
      <c r="AP65" s="75"/>
      <c r="AQ65" s="132"/>
      <c r="AR65" s="75"/>
      <c r="AS65" s="132"/>
      <c r="AT65" s="132"/>
      <c r="AU65" s="132"/>
      <c r="AV65" s="132"/>
      <c r="AW65" s="132"/>
      <c r="AX65" s="132"/>
      <c r="AY65" s="132"/>
      <c r="AZ65" s="132"/>
      <c r="BA65" s="132"/>
      <c r="BB65" s="132"/>
      <c r="BC65" s="132"/>
      <c r="BD65" s="75"/>
      <c r="BE65" s="132"/>
      <c r="BF65" s="75"/>
      <c r="BG65" s="132"/>
      <c r="BH65" s="132"/>
      <c r="BI65" s="132"/>
      <c r="BJ65" s="132"/>
      <c r="BK65" s="132"/>
      <c r="BL65" s="132"/>
      <c r="BM65" s="132"/>
      <c r="BN65" s="132"/>
      <c r="BO65" s="132"/>
      <c r="BP65" s="132"/>
      <c r="BQ65" s="132"/>
      <c r="BR65" s="26"/>
      <c r="BT65" s="26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5"/>
      <c r="CF65" s="26"/>
      <c r="CH65" s="26"/>
    </row>
    <row r="66" spans="1:86" x14ac:dyDescent="0.25">
      <c r="A66" s="133" t="s">
        <v>20</v>
      </c>
      <c r="B66" s="34"/>
      <c r="C66" s="132"/>
      <c r="D66" s="132">
        <f>ABS('C4'!D66-'C4'!$C66)</f>
        <v>0</v>
      </c>
      <c r="E66" s="132">
        <f>ABS('C4'!E66-'C4'!$C66)</f>
        <v>0</v>
      </c>
      <c r="F66" s="132">
        <f>ABS('C4'!F66-'C4'!$C66)</f>
        <v>0</v>
      </c>
      <c r="G66" s="132">
        <f>ABS('C4'!G66-'C4'!$C66)</f>
        <v>0</v>
      </c>
      <c r="H66" s="132">
        <f>ABS('C4'!H66-'C4'!$C66)</f>
        <v>0.22437196311014129</v>
      </c>
      <c r="I66" s="132">
        <f>ABS('C4'!I66-'C4'!$C66)</f>
        <v>0.22437196311014129</v>
      </c>
      <c r="J66" s="132">
        <f>ABS('C4'!J66-'C4'!$C66)</f>
        <v>0.22437196311014129</v>
      </c>
      <c r="K66" s="132">
        <f>ABS('C4'!K66-'C4'!$C66)</f>
        <v>0.22437196311014129</v>
      </c>
      <c r="L66" s="132">
        <f>ABS('C4'!L66-'C4'!$C66)</f>
        <v>0.22437196311014129</v>
      </c>
      <c r="M66" s="132">
        <f>ABS('C4'!M66-'C4'!$C66)</f>
        <v>0.22437196311014129</v>
      </c>
      <c r="N66" s="75"/>
      <c r="O66" s="132"/>
      <c r="P66" s="75"/>
      <c r="Q66" s="132"/>
      <c r="R66" s="132"/>
      <c r="S66" s="132"/>
      <c r="T66" s="132"/>
      <c r="U66" s="132"/>
      <c r="V66" s="132">
        <f t="shared" si="0"/>
        <v>1.3462317786608478</v>
      </c>
      <c r="W66" s="132"/>
      <c r="X66" s="132"/>
      <c r="Y66" s="132"/>
      <c r="Z66" s="132"/>
      <c r="AA66" s="132"/>
      <c r="AB66" s="75"/>
      <c r="AC66" s="132"/>
      <c r="AD66" s="75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75"/>
      <c r="AQ66" s="132"/>
      <c r="AR66" s="75"/>
      <c r="AS66" s="132"/>
      <c r="AT66" s="132"/>
      <c r="AU66" s="132"/>
      <c r="AV66" s="132"/>
      <c r="AW66" s="132"/>
      <c r="AX66" s="132"/>
      <c r="AY66" s="132"/>
      <c r="AZ66" s="132"/>
      <c r="BA66" s="132"/>
      <c r="BB66" s="132"/>
      <c r="BC66" s="132"/>
      <c r="BD66" s="75"/>
      <c r="BE66" s="132"/>
      <c r="BF66" s="75"/>
      <c r="BG66" s="132"/>
      <c r="BH66" s="132"/>
      <c r="BI66" s="132"/>
      <c r="BJ66" s="132"/>
      <c r="BK66" s="132"/>
      <c r="BL66" s="132"/>
      <c r="BM66" s="132"/>
      <c r="BN66" s="132"/>
      <c r="BO66" s="132"/>
      <c r="BP66" s="132"/>
      <c r="BQ66" s="132"/>
      <c r="BR66" s="26"/>
      <c r="BT66" s="26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5"/>
      <c r="CF66" s="26"/>
      <c r="CH66" s="26"/>
    </row>
    <row r="67" spans="1:86" x14ac:dyDescent="0.25">
      <c r="A67" s="133" t="s">
        <v>21</v>
      </c>
      <c r="B67" s="34"/>
      <c r="C67" s="132"/>
      <c r="D67" s="132">
        <f>ABS('C4'!D67-'C4'!$C67)</f>
        <v>0</v>
      </c>
      <c r="E67" s="132">
        <f>ABS('C4'!E67-'C4'!$C67)</f>
        <v>0.17474815911210428</v>
      </c>
      <c r="F67" s="132">
        <f>ABS('C4'!F67-'C4'!$C67)</f>
        <v>0.17474815911210428</v>
      </c>
      <c r="G67" s="132">
        <f>ABS('C4'!G67-'C4'!$C67)</f>
        <v>0.17474815911210428</v>
      </c>
      <c r="H67" s="132">
        <f>ABS('C4'!H67-'C4'!$C67)</f>
        <v>0.17474815911210428</v>
      </c>
      <c r="I67" s="132">
        <f>ABS('C4'!I67-'C4'!$C67)</f>
        <v>0.27844260255967535</v>
      </c>
      <c r="J67" s="132">
        <f>ABS('C4'!J67-'C4'!$C67)</f>
        <v>0.27844260255967535</v>
      </c>
      <c r="K67" s="132">
        <f>ABS('C4'!K67-'C4'!$C67)</f>
        <v>0.27844260255967535</v>
      </c>
      <c r="L67" s="132">
        <f>ABS('C4'!L67-'C4'!$C67)</f>
        <v>0.27844260255967535</v>
      </c>
      <c r="M67" s="132">
        <f>ABS('C4'!M67-'C4'!$C67)</f>
        <v>0.27844260255967535</v>
      </c>
      <c r="N67" s="75"/>
      <c r="O67" s="132"/>
      <c r="P67" s="75"/>
      <c r="Q67" s="132"/>
      <c r="R67" s="132"/>
      <c r="S67" s="132"/>
      <c r="T67" s="132"/>
      <c r="U67" s="132"/>
      <c r="V67" s="132">
        <f t="shared" si="0"/>
        <v>2.0912056492467936</v>
      </c>
      <c r="W67" s="132"/>
      <c r="X67" s="132"/>
      <c r="Y67" s="132"/>
      <c r="Z67" s="132"/>
      <c r="AA67" s="132"/>
      <c r="AB67" s="75"/>
      <c r="AC67" s="132"/>
      <c r="AD67" s="75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2"/>
      <c r="AP67" s="75"/>
      <c r="AQ67" s="132"/>
      <c r="AR67" s="75"/>
      <c r="AS67" s="132"/>
      <c r="AT67" s="132"/>
      <c r="AU67" s="132"/>
      <c r="AV67" s="132"/>
      <c r="AW67" s="132"/>
      <c r="AX67" s="132"/>
      <c r="AY67" s="132"/>
      <c r="AZ67" s="132"/>
      <c r="BA67" s="132"/>
      <c r="BB67" s="132"/>
      <c r="BC67" s="132"/>
      <c r="BD67" s="75"/>
      <c r="BE67" s="132"/>
      <c r="BF67" s="75"/>
      <c r="BG67" s="132"/>
      <c r="BH67" s="132"/>
      <c r="BI67" s="132"/>
      <c r="BJ67" s="132"/>
      <c r="BK67" s="132"/>
      <c r="BL67" s="132"/>
      <c r="BM67" s="132"/>
      <c r="BN67" s="132"/>
      <c r="BO67" s="132"/>
      <c r="BP67" s="132"/>
      <c r="BQ67" s="132"/>
      <c r="BR67" s="26"/>
      <c r="BT67" s="26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5"/>
      <c r="CF67" s="26"/>
      <c r="CH67" s="26"/>
    </row>
    <row r="68" spans="1:86" x14ac:dyDescent="0.25">
      <c r="A68" s="133" t="s">
        <v>22</v>
      </c>
      <c r="B68" s="34"/>
      <c r="C68" s="132"/>
      <c r="D68" s="132">
        <f>ABS('C4'!D68-'C4'!$C68)</f>
        <v>0</v>
      </c>
      <c r="E68" s="132">
        <f>ABS('C4'!E68-'C4'!$C68)</f>
        <v>0</v>
      </c>
      <c r="F68" s="132">
        <f>ABS('C4'!F68-'C4'!$C68)</f>
        <v>0</v>
      </c>
      <c r="G68" s="132">
        <f>ABS('C4'!G68-'C4'!$C68)</f>
        <v>0</v>
      </c>
      <c r="H68" s="132">
        <f>ABS('C4'!H68-'C4'!$C68)</f>
        <v>0</v>
      </c>
      <c r="I68" s="132">
        <f>ABS('C4'!I68-'C4'!$C68)</f>
        <v>0</v>
      </c>
      <c r="J68" s="132">
        <f>ABS('C4'!J68-'C4'!$C68)</f>
        <v>0</v>
      </c>
      <c r="K68" s="132">
        <f>ABS('C4'!K68-'C4'!$C68)</f>
        <v>0</v>
      </c>
      <c r="L68" s="132">
        <f>ABS('C4'!L68-'C4'!$C68)</f>
        <v>0</v>
      </c>
      <c r="M68" s="132">
        <f>ABS('C4'!M68-'C4'!$C68)</f>
        <v>0</v>
      </c>
      <c r="N68" s="75"/>
      <c r="O68" s="132"/>
      <c r="P68" s="75"/>
      <c r="Q68" s="132"/>
      <c r="R68" s="132"/>
      <c r="S68" s="132"/>
      <c r="T68" s="132"/>
      <c r="U68" s="132"/>
      <c r="V68" s="132">
        <f t="shared" ref="V68:V114" si="1">SUM(D68:U68)</f>
        <v>0</v>
      </c>
      <c r="W68" s="132"/>
      <c r="X68" s="132"/>
      <c r="Y68" s="132"/>
      <c r="Z68" s="132"/>
      <c r="AA68" s="132"/>
      <c r="AB68" s="75"/>
      <c r="AC68" s="132"/>
      <c r="AD68" s="75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  <c r="AO68" s="132"/>
      <c r="AP68" s="75"/>
      <c r="AQ68" s="132"/>
      <c r="AR68" s="75"/>
      <c r="AS68" s="132"/>
      <c r="AT68" s="132"/>
      <c r="AU68" s="132"/>
      <c r="AV68" s="132"/>
      <c r="AW68" s="132"/>
      <c r="AX68" s="132"/>
      <c r="AY68" s="132"/>
      <c r="AZ68" s="132"/>
      <c r="BA68" s="132"/>
      <c r="BB68" s="132"/>
      <c r="BC68" s="132"/>
      <c r="BD68" s="75"/>
      <c r="BE68" s="132"/>
      <c r="BF68" s="75"/>
      <c r="BG68" s="132"/>
      <c r="BH68" s="132"/>
      <c r="BI68" s="132"/>
      <c r="BJ68" s="132"/>
      <c r="BK68" s="132"/>
      <c r="BL68" s="132"/>
      <c r="BM68" s="132"/>
      <c r="BN68" s="132"/>
      <c r="BO68" s="132"/>
      <c r="BP68" s="132"/>
      <c r="BQ68" s="132"/>
      <c r="BR68" s="26"/>
      <c r="BT68" s="26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5"/>
      <c r="CF68" s="26"/>
      <c r="CH68" s="26"/>
    </row>
    <row r="69" spans="1:86" s="64" customFormat="1" ht="16.2" customHeight="1" x14ac:dyDescent="0.25">
      <c r="A69" s="132"/>
      <c r="B69" s="34"/>
      <c r="C69" s="132"/>
      <c r="D69" s="132">
        <f>ABS('C4'!D69-'C4'!$C69)</f>
        <v>0</v>
      </c>
      <c r="E69" s="132">
        <f>ABS('C4'!E69-'C4'!$C69)</f>
        <v>0</v>
      </c>
      <c r="F69" s="132">
        <f>ABS('C4'!F69-'C4'!$C69)</f>
        <v>0</v>
      </c>
      <c r="G69" s="132">
        <f>ABS('C4'!G69-'C4'!$C69)</f>
        <v>0</v>
      </c>
      <c r="H69" s="132">
        <f>ABS('C4'!H69-'C4'!$C69)</f>
        <v>0</v>
      </c>
      <c r="I69" s="132">
        <f>ABS('C4'!I69-'C4'!$C69)</f>
        <v>0</v>
      </c>
      <c r="J69" s="132">
        <f>ABS('C4'!J69-'C4'!$C69)</f>
        <v>0</v>
      </c>
      <c r="K69" s="132">
        <f>ABS('C4'!K69-'C4'!$C69)</f>
        <v>0</v>
      </c>
      <c r="L69" s="132">
        <f>ABS('C4'!L69-'C4'!$C69)</f>
        <v>0</v>
      </c>
      <c r="M69" s="132">
        <f>ABS('C4'!M69-'C4'!$C69)</f>
        <v>0</v>
      </c>
      <c r="N69" s="75"/>
      <c r="O69" s="132"/>
      <c r="P69" s="75"/>
      <c r="Q69" s="132"/>
      <c r="R69" s="132"/>
      <c r="S69" s="132"/>
      <c r="T69" s="132"/>
      <c r="U69" s="132"/>
      <c r="V69" s="132">
        <f t="shared" si="1"/>
        <v>0</v>
      </c>
      <c r="W69" s="132"/>
      <c r="X69" s="132"/>
      <c r="Y69" s="132"/>
      <c r="Z69" s="132"/>
      <c r="AA69" s="132"/>
      <c r="AB69" s="75"/>
      <c r="AC69" s="132"/>
      <c r="AD69" s="75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75"/>
      <c r="AQ69" s="132"/>
      <c r="AR69" s="75"/>
      <c r="AS69" s="132"/>
      <c r="AT69" s="132"/>
      <c r="AU69" s="132"/>
      <c r="AV69" s="132"/>
      <c r="AW69" s="132"/>
      <c r="AX69" s="132"/>
      <c r="AY69" s="132"/>
      <c r="AZ69" s="132"/>
      <c r="BA69" s="132"/>
      <c r="BB69" s="132"/>
      <c r="BC69" s="132"/>
      <c r="BD69" s="75"/>
      <c r="BE69" s="132"/>
      <c r="BF69" s="75"/>
      <c r="BG69" s="132"/>
      <c r="BH69" s="132"/>
      <c r="BI69" s="132"/>
      <c r="BJ69" s="132"/>
      <c r="BK69" s="132"/>
      <c r="BL69" s="132"/>
      <c r="BM69" s="132"/>
      <c r="BN69" s="132"/>
      <c r="BO69" s="132"/>
      <c r="BP69" s="132"/>
      <c r="BQ69" s="132"/>
      <c r="BR69" s="34"/>
      <c r="BT69" s="34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34"/>
      <c r="CH69" s="34"/>
    </row>
    <row r="70" spans="1:86" s="64" customFormat="1" ht="16.2" customHeight="1" x14ac:dyDescent="0.25">
      <c r="A70" s="133" t="s">
        <v>170</v>
      </c>
      <c r="B70" s="34"/>
      <c r="C70" s="76"/>
      <c r="D70" s="132">
        <f>ABS('C4'!D70-'C4'!$C70)</f>
        <v>0</v>
      </c>
      <c r="E70" s="132">
        <f>ABS('C4'!E70-'C4'!$C70)</f>
        <v>0</v>
      </c>
      <c r="F70" s="132">
        <f>ABS('C4'!F70-'C4'!$C70)</f>
        <v>0</v>
      </c>
      <c r="G70" s="132">
        <f>ABS('C4'!G70-'C4'!$C70)</f>
        <v>0</v>
      </c>
      <c r="H70" s="132">
        <f>ABS('C4'!H70-'C4'!$C70)</f>
        <v>0</v>
      </c>
      <c r="I70" s="132">
        <f>ABS('C4'!I70-'C4'!$C70)</f>
        <v>0</v>
      </c>
      <c r="J70" s="132">
        <f>ABS('C4'!J70-'C4'!$C70)</f>
        <v>0</v>
      </c>
      <c r="K70" s="132">
        <f>ABS('C4'!K70-'C4'!$C70)</f>
        <v>0</v>
      </c>
      <c r="L70" s="132">
        <f>ABS('C4'!L70-'C4'!$C70)</f>
        <v>0</v>
      </c>
      <c r="M70" s="132">
        <f>ABS('C4'!M70-'C4'!$C70)</f>
        <v>0</v>
      </c>
      <c r="N70" s="132"/>
      <c r="O70" s="132"/>
      <c r="P70" s="132"/>
      <c r="Q70" s="76"/>
      <c r="R70" s="76"/>
      <c r="S70" s="76"/>
      <c r="T70" s="76"/>
      <c r="U70" s="76"/>
      <c r="V70" s="132">
        <f t="shared" si="1"/>
        <v>0</v>
      </c>
      <c r="W70" s="76"/>
      <c r="X70" s="76"/>
      <c r="Y70" s="76"/>
      <c r="Z70" s="76"/>
      <c r="AA70" s="132"/>
      <c r="AB70" s="132"/>
      <c r="AC70" s="132"/>
      <c r="AD70" s="132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32"/>
      <c r="AP70" s="132"/>
      <c r="AQ70" s="132"/>
      <c r="AR70" s="132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32"/>
      <c r="BD70" s="132"/>
      <c r="BE70" s="132"/>
      <c r="BF70" s="132"/>
      <c r="BG70" s="141"/>
      <c r="BH70" s="141"/>
      <c r="BI70" s="141"/>
      <c r="BJ70" s="141"/>
      <c r="BK70" s="141"/>
      <c r="BL70" s="141"/>
      <c r="BM70" s="141"/>
      <c r="BN70" s="141"/>
      <c r="BO70" s="141"/>
      <c r="BP70" s="141"/>
      <c r="BQ70" s="132"/>
      <c r="BR70" s="65"/>
      <c r="BS70" s="65"/>
      <c r="BT70" s="65"/>
      <c r="BU70" s="160"/>
      <c r="BV70" s="160"/>
      <c r="BW70" s="160"/>
      <c r="BX70" s="160"/>
      <c r="BY70" s="160"/>
      <c r="BZ70" s="160"/>
      <c r="CA70" s="160"/>
      <c r="CB70" s="160"/>
      <c r="CC70" s="160"/>
      <c r="CD70" s="160"/>
      <c r="CE70" s="5"/>
      <c r="CF70" s="65"/>
      <c r="CG70" s="65"/>
      <c r="CH70" s="65"/>
    </row>
    <row r="71" spans="1:86" s="64" customFormat="1" ht="16.2" customHeight="1" x14ac:dyDescent="0.25">
      <c r="A71" s="133" t="s">
        <v>1</v>
      </c>
      <c r="B71" s="34"/>
      <c r="C71" s="132"/>
      <c r="D71" s="132" t="e">
        <f>ABS('C4'!D71-'C4'!$C71)</f>
        <v>#VALUE!</v>
      </c>
      <c r="E71" s="132" t="e">
        <f>ABS('C4'!E71-'C4'!$C71)</f>
        <v>#VALUE!</v>
      </c>
      <c r="F71" s="132" t="e">
        <f>ABS('C4'!F71-'C4'!$C71)</f>
        <v>#VALUE!</v>
      </c>
      <c r="G71" s="132" t="e">
        <f>ABS('C4'!G71-'C4'!$C71)</f>
        <v>#VALUE!</v>
      </c>
      <c r="H71" s="132" t="e">
        <f>ABS('C4'!H71-'C4'!$C71)</f>
        <v>#VALUE!</v>
      </c>
      <c r="I71" s="132" t="e">
        <f>ABS('C4'!I71-'C4'!$C71)</f>
        <v>#VALUE!</v>
      </c>
      <c r="J71" s="132" t="e">
        <f>ABS('C4'!J71-'C4'!$C71)</f>
        <v>#VALUE!</v>
      </c>
      <c r="K71" s="132" t="e">
        <f>ABS('C4'!K71-'C4'!$C71)</f>
        <v>#VALUE!</v>
      </c>
      <c r="L71" s="132" t="e">
        <f>ABS('C4'!L71-'C4'!$C71)</f>
        <v>#VALUE!</v>
      </c>
      <c r="M71" s="132" t="e">
        <f>ABS('C4'!M71-'C4'!$C71)</f>
        <v>#VALUE!</v>
      </c>
      <c r="N71" s="75"/>
      <c r="O71" s="132"/>
      <c r="P71" s="75"/>
      <c r="Q71" s="132"/>
      <c r="R71" s="132"/>
      <c r="S71" s="132"/>
      <c r="T71" s="132"/>
      <c r="U71" s="132"/>
      <c r="V71" s="132" t="e">
        <f t="shared" si="1"/>
        <v>#VALUE!</v>
      </c>
      <c r="W71" s="132"/>
      <c r="X71" s="132"/>
      <c r="Y71" s="132"/>
      <c r="Z71" s="132"/>
      <c r="AA71" s="132"/>
      <c r="AB71" s="75"/>
      <c r="AC71" s="132"/>
      <c r="AD71" s="75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75"/>
      <c r="AQ71" s="132"/>
      <c r="AR71" s="75"/>
      <c r="AS71" s="132"/>
      <c r="AT71" s="132"/>
      <c r="AU71" s="132"/>
      <c r="AV71" s="132"/>
      <c r="AW71" s="132"/>
      <c r="AX71" s="132"/>
      <c r="AY71" s="132"/>
      <c r="AZ71" s="132"/>
      <c r="BA71" s="132"/>
      <c r="BB71" s="132"/>
      <c r="BC71" s="132"/>
      <c r="BD71" s="75"/>
      <c r="BE71" s="132"/>
      <c r="BF71" s="75"/>
      <c r="BG71" s="132"/>
      <c r="BH71" s="132"/>
      <c r="BI71" s="132"/>
      <c r="BJ71" s="132"/>
      <c r="BK71" s="132"/>
      <c r="BL71" s="132"/>
      <c r="BM71" s="132"/>
      <c r="BN71" s="132"/>
      <c r="BO71" s="132"/>
      <c r="BP71" s="132"/>
      <c r="BQ71" s="132"/>
      <c r="BR71" s="26"/>
      <c r="BS71" s="65"/>
      <c r="BT71" s="26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5"/>
      <c r="CF71" s="26"/>
      <c r="CG71" s="65"/>
      <c r="CH71" s="26"/>
    </row>
    <row r="72" spans="1:86" s="64" customFormat="1" ht="16.2" customHeight="1" x14ac:dyDescent="0.25">
      <c r="A72" s="133" t="s">
        <v>3</v>
      </c>
      <c r="B72" s="34"/>
      <c r="C72" s="132"/>
      <c r="D72" s="132">
        <f>ABS('C4'!D72-'C4'!$C72)</f>
        <v>0</v>
      </c>
      <c r="E72" s="132">
        <f>ABS('C4'!E72-'C4'!$C72)</f>
        <v>0</v>
      </c>
      <c r="F72" s="132">
        <f>ABS('C4'!F72-'C4'!$C72)</f>
        <v>0</v>
      </c>
      <c r="G72" s="132">
        <f>ABS('C4'!G72-'C4'!$C72)</f>
        <v>0</v>
      </c>
      <c r="H72" s="132">
        <f>ABS('C4'!H72-'C4'!$C72)</f>
        <v>0</v>
      </c>
      <c r="I72" s="132">
        <f>ABS('C4'!I72-'C4'!$C72)</f>
        <v>0</v>
      </c>
      <c r="J72" s="132">
        <f>ABS('C4'!J72-'C4'!$C72)</f>
        <v>0</v>
      </c>
      <c r="K72" s="132">
        <f>ABS('C4'!K72-'C4'!$C72)</f>
        <v>1.6767447848229144E-2</v>
      </c>
      <c r="L72" s="132">
        <f>ABS('C4'!L72-'C4'!$C72)</f>
        <v>1.6767447848229144E-2</v>
      </c>
      <c r="M72" s="132">
        <f>ABS('C4'!M72-'C4'!$C72)</f>
        <v>1.6767447848229144E-2</v>
      </c>
      <c r="N72" s="75"/>
      <c r="O72" s="132"/>
      <c r="P72" s="75"/>
      <c r="Q72" s="132"/>
      <c r="R72" s="132"/>
      <c r="S72" s="132"/>
      <c r="T72" s="132"/>
      <c r="U72" s="132"/>
      <c r="V72" s="132">
        <f t="shared" si="1"/>
        <v>5.0302343544687433E-2</v>
      </c>
      <c r="W72" s="132"/>
      <c r="X72" s="132"/>
      <c r="Y72" s="132"/>
      <c r="Z72" s="132"/>
      <c r="AA72" s="132"/>
      <c r="AB72" s="75"/>
      <c r="AC72" s="132"/>
      <c r="AD72" s="75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75"/>
      <c r="AQ72" s="132"/>
      <c r="AR72" s="75"/>
      <c r="AS72" s="132"/>
      <c r="AT72" s="132"/>
      <c r="AU72" s="132"/>
      <c r="AV72" s="132"/>
      <c r="AW72" s="132"/>
      <c r="AX72" s="132"/>
      <c r="AY72" s="132"/>
      <c r="AZ72" s="132"/>
      <c r="BA72" s="132"/>
      <c r="BB72" s="132"/>
      <c r="BC72" s="132"/>
      <c r="BD72" s="75"/>
      <c r="BE72" s="132"/>
      <c r="BF72" s="75"/>
      <c r="BG72" s="132"/>
      <c r="BH72" s="132"/>
      <c r="BI72" s="132"/>
      <c r="BJ72" s="132"/>
      <c r="BK72" s="132"/>
      <c r="BL72" s="132"/>
      <c r="BM72" s="132"/>
      <c r="BN72" s="132"/>
      <c r="BO72" s="132"/>
      <c r="BP72" s="132"/>
      <c r="BQ72" s="132"/>
      <c r="BR72" s="26"/>
      <c r="BS72" s="65"/>
      <c r="BT72" s="26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5"/>
      <c r="CF72" s="26"/>
      <c r="CG72" s="65"/>
      <c r="CH72" s="26"/>
    </row>
    <row r="73" spans="1:86" s="64" customFormat="1" ht="16.2" customHeight="1" x14ac:dyDescent="0.25">
      <c r="A73" s="133" t="s">
        <v>4</v>
      </c>
      <c r="B73" s="34"/>
      <c r="C73" s="132"/>
      <c r="D73" s="132">
        <f>ABS('C4'!D73-'C4'!$C73)</f>
        <v>0</v>
      </c>
      <c r="E73" s="132">
        <f>ABS('C4'!E73-'C4'!$C73)</f>
        <v>0</v>
      </c>
      <c r="F73" s="132">
        <f>ABS('C4'!F73-'C4'!$C73)</f>
        <v>0</v>
      </c>
      <c r="G73" s="132">
        <f>ABS('C4'!G73-'C4'!$C73)</f>
        <v>0</v>
      </c>
      <c r="H73" s="132">
        <f>ABS('C4'!H73-'C4'!$C73)</f>
        <v>0</v>
      </c>
      <c r="I73" s="132">
        <f>ABS('C4'!I73-'C4'!$C73)</f>
        <v>0</v>
      </c>
      <c r="J73" s="132">
        <f>ABS('C4'!J73-'C4'!$C73)</f>
        <v>0</v>
      </c>
      <c r="K73" s="132">
        <f>ABS('C4'!K73-'C4'!$C73)</f>
        <v>0</v>
      </c>
      <c r="L73" s="132">
        <f>ABS('C4'!L73-'C4'!$C73)</f>
        <v>0</v>
      </c>
      <c r="M73" s="132">
        <f>ABS('C4'!M73-'C4'!$C73)</f>
        <v>0</v>
      </c>
      <c r="N73" s="75"/>
      <c r="O73" s="132"/>
      <c r="P73" s="75"/>
      <c r="Q73" s="132"/>
      <c r="R73" s="132"/>
      <c r="S73" s="132"/>
      <c r="T73" s="132"/>
      <c r="U73" s="132"/>
      <c r="V73" s="132">
        <f t="shared" si="1"/>
        <v>0</v>
      </c>
      <c r="W73" s="132"/>
      <c r="X73" s="132"/>
      <c r="Y73" s="132"/>
      <c r="Z73" s="132"/>
      <c r="AA73" s="132"/>
      <c r="AB73" s="75"/>
      <c r="AC73" s="132"/>
      <c r="AD73" s="75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75"/>
      <c r="AQ73" s="132"/>
      <c r="AR73" s="75"/>
      <c r="AS73" s="132"/>
      <c r="AT73" s="132"/>
      <c r="AU73" s="132"/>
      <c r="AV73" s="132"/>
      <c r="AW73" s="132"/>
      <c r="AX73" s="132"/>
      <c r="AY73" s="132"/>
      <c r="AZ73" s="132"/>
      <c r="BA73" s="132"/>
      <c r="BB73" s="132"/>
      <c r="BC73" s="132"/>
      <c r="BD73" s="75"/>
      <c r="BE73" s="132"/>
      <c r="BF73" s="75"/>
      <c r="BG73" s="132"/>
      <c r="BH73" s="132"/>
      <c r="BI73" s="132"/>
      <c r="BJ73" s="132"/>
      <c r="BK73" s="132"/>
      <c r="BL73" s="132"/>
      <c r="BM73" s="132"/>
      <c r="BN73" s="132"/>
      <c r="BO73" s="132"/>
      <c r="BP73" s="132"/>
      <c r="BQ73" s="132"/>
      <c r="BR73" s="26"/>
      <c r="BS73" s="65"/>
      <c r="BT73" s="26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5"/>
      <c r="CF73" s="26"/>
      <c r="CG73" s="65"/>
      <c r="CH73" s="26"/>
    </row>
    <row r="74" spans="1:86" s="64" customFormat="1" ht="16.2" customHeight="1" x14ac:dyDescent="0.25">
      <c r="A74" s="133" t="s">
        <v>5</v>
      </c>
      <c r="B74" s="34"/>
      <c r="C74" s="132"/>
      <c r="D74" s="132">
        <f>ABS('C4'!D74-'C4'!$C74)</f>
        <v>0</v>
      </c>
      <c r="E74" s="132">
        <f>ABS('C4'!E74-'C4'!$C74)</f>
        <v>0</v>
      </c>
      <c r="F74" s="132">
        <f>ABS('C4'!F74-'C4'!$C74)</f>
        <v>0</v>
      </c>
      <c r="G74" s="132">
        <f>ABS('C4'!G74-'C4'!$C74)</f>
        <v>0</v>
      </c>
      <c r="H74" s="132">
        <f>ABS('C4'!H74-'C4'!$C74)</f>
        <v>0</v>
      </c>
      <c r="I74" s="132">
        <f>ABS('C4'!I74-'C4'!$C74)</f>
        <v>0</v>
      </c>
      <c r="J74" s="132">
        <f>ABS('C4'!J74-'C4'!$C74)</f>
        <v>0</v>
      </c>
      <c r="K74" s="132">
        <f>ABS('C4'!K74-'C4'!$C74)</f>
        <v>0</v>
      </c>
      <c r="L74" s="132">
        <f>ABS('C4'!L74-'C4'!$C74)</f>
        <v>0</v>
      </c>
      <c r="M74" s="132">
        <f>ABS('C4'!M74-'C4'!$C74)</f>
        <v>0</v>
      </c>
      <c r="N74" s="75"/>
      <c r="O74" s="132"/>
      <c r="P74" s="75"/>
      <c r="Q74" s="132"/>
      <c r="R74" s="132"/>
      <c r="S74" s="132"/>
      <c r="T74" s="132"/>
      <c r="U74" s="132"/>
      <c r="V74" s="132">
        <f t="shared" si="1"/>
        <v>0</v>
      </c>
      <c r="W74" s="132"/>
      <c r="X74" s="132"/>
      <c r="Y74" s="132"/>
      <c r="Z74" s="132"/>
      <c r="AA74" s="132"/>
      <c r="AB74" s="75"/>
      <c r="AC74" s="132"/>
      <c r="AD74" s="75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75"/>
      <c r="AQ74" s="132"/>
      <c r="AR74" s="75"/>
      <c r="AS74" s="132"/>
      <c r="AT74" s="132"/>
      <c r="AU74" s="132"/>
      <c r="AV74" s="132"/>
      <c r="AW74" s="132"/>
      <c r="AX74" s="132"/>
      <c r="AY74" s="132"/>
      <c r="AZ74" s="132"/>
      <c r="BA74" s="132"/>
      <c r="BB74" s="132"/>
      <c r="BC74" s="132"/>
      <c r="BD74" s="75"/>
      <c r="BE74" s="132"/>
      <c r="BF74" s="75"/>
      <c r="BG74" s="132"/>
      <c r="BH74" s="132"/>
      <c r="BI74" s="132"/>
      <c r="BJ74" s="132"/>
      <c r="BK74" s="132"/>
      <c r="BL74" s="132"/>
      <c r="BM74" s="132"/>
      <c r="BN74" s="132"/>
      <c r="BO74" s="132"/>
      <c r="BP74" s="132"/>
      <c r="BQ74" s="132"/>
      <c r="BR74" s="26"/>
      <c r="BS74" s="65"/>
      <c r="BT74" s="26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5"/>
      <c r="CF74" s="26"/>
      <c r="CG74" s="65"/>
      <c r="CH74" s="26"/>
    </row>
    <row r="75" spans="1:86" s="64" customFormat="1" ht="16.2" customHeight="1" x14ac:dyDescent="0.25">
      <c r="A75" s="133" t="s">
        <v>6</v>
      </c>
      <c r="B75" s="34"/>
      <c r="C75" s="132"/>
      <c r="D75" s="132">
        <f>ABS('C4'!D75-'C4'!$C75)</f>
        <v>0</v>
      </c>
      <c r="E75" s="132">
        <f>ABS('C4'!E75-'C4'!$C75)</f>
        <v>0</v>
      </c>
      <c r="F75" s="132">
        <f>ABS('C4'!F75-'C4'!$C75)</f>
        <v>0</v>
      </c>
      <c r="G75" s="132">
        <f>ABS('C4'!G75-'C4'!$C75)</f>
        <v>0</v>
      </c>
      <c r="H75" s="132">
        <f>ABS('C4'!H75-'C4'!$C75)</f>
        <v>0</v>
      </c>
      <c r="I75" s="132">
        <f>ABS('C4'!I75-'C4'!$C75)</f>
        <v>0.19074938250711015</v>
      </c>
      <c r="J75" s="132">
        <f>ABS('C4'!J75-'C4'!$C75)</f>
        <v>0.19074938250711015</v>
      </c>
      <c r="K75" s="132">
        <f>ABS('C4'!K75-'C4'!$C75)</f>
        <v>0.19074938250711015</v>
      </c>
      <c r="L75" s="132">
        <f>ABS('C4'!L75-'C4'!$C75)</f>
        <v>0.19074938250711015</v>
      </c>
      <c r="M75" s="132">
        <f>ABS('C4'!M75-'C4'!$C75)</f>
        <v>0.19074938250711015</v>
      </c>
      <c r="N75" s="75"/>
      <c r="O75" s="132"/>
      <c r="P75" s="75"/>
      <c r="Q75" s="132"/>
      <c r="R75" s="132"/>
      <c r="S75" s="132"/>
      <c r="T75" s="132"/>
      <c r="U75" s="132"/>
      <c r="V75" s="132">
        <f t="shared" si="1"/>
        <v>0.95374691253555077</v>
      </c>
      <c r="W75" s="132"/>
      <c r="X75" s="132"/>
      <c r="Y75" s="132"/>
      <c r="Z75" s="132"/>
      <c r="AA75" s="132"/>
      <c r="AB75" s="75"/>
      <c r="AC75" s="132"/>
      <c r="AD75" s="75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75"/>
      <c r="AQ75" s="132"/>
      <c r="AR75" s="75"/>
      <c r="AS75" s="132"/>
      <c r="AT75" s="132"/>
      <c r="AU75" s="132"/>
      <c r="AV75" s="132"/>
      <c r="AW75" s="132"/>
      <c r="AX75" s="132"/>
      <c r="AY75" s="132"/>
      <c r="AZ75" s="132"/>
      <c r="BA75" s="132"/>
      <c r="BB75" s="132"/>
      <c r="BC75" s="132"/>
      <c r="BD75" s="75"/>
      <c r="BE75" s="132"/>
      <c r="BF75" s="75"/>
      <c r="BG75" s="132"/>
      <c r="BH75" s="132"/>
      <c r="BI75" s="132"/>
      <c r="BJ75" s="132"/>
      <c r="BK75" s="132"/>
      <c r="BL75" s="132"/>
      <c r="BM75" s="132"/>
      <c r="BN75" s="132"/>
      <c r="BO75" s="132"/>
      <c r="BP75" s="132"/>
      <c r="BQ75" s="132"/>
      <c r="BR75" s="26"/>
      <c r="BS75" s="65"/>
      <c r="BT75" s="26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5"/>
      <c r="CF75" s="26"/>
      <c r="CG75" s="65"/>
      <c r="CH75" s="26"/>
    </row>
    <row r="76" spans="1:86" s="64" customFormat="1" ht="16.2" customHeight="1" x14ac:dyDescent="0.25">
      <c r="A76" s="133" t="s">
        <v>7</v>
      </c>
      <c r="B76" s="34"/>
      <c r="C76" s="132"/>
      <c r="D76" s="132">
        <f>ABS('C4'!D76-'C4'!$C76)</f>
        <v>0</v>
      </c>
      <c r="E76" s="132">
        <f>ABS('C4'!E76-'C4'!$C76)</f>
        <v>0</v>
      </c>
      <c r="F76" s="132">
        <f>ABS('C4'!F76-'C4'!$C76)</f>
        <v>0</v>
      </c>
      <c r="G76" s="132">
        <f>ABS('C4'!G76-'C4'!$C76)</f>
        <v>0</v>
      </c>
      <c r="H76" s="132">
        <f>ABS('C4'!H76-'C4'!$C76)</f>
        <v>0</v>
      </c>
      <c r="I76" s="132">
        <f>ABS('C4'!I76-'C4'!$C76)</f>
        <v>0</v>
      </c>
      <c r="J76" s="132">
        <f>ABS('C4'!J76-'C4'!$C76)</f>
        <v>0.14089132321614573</v>
      </c>
      <c r="K76" s="132">
        <f>ABS('C4'!K76-'C4'!$C76)</f>
        <v>0.14089132321614573</v>
      </c>
      <c r="L76" s="132">
        <f>ABS('C4'!L76-'C4'!$C76)</f>
        <v>0.14089132321614573</v>
      </c>
      <c r="M76" s="132">
        <f>ABS('C4'!M76-'C4'!$C76)</f>
        <v>0.14089132321614573</v>
      </c>
      <c r="N76" s="75"/>
      <c r="O76" s="132"/>
      <c r="P76" s="75"/>
      <c r="Q76" s="132"/>
      <c r="R76" s="132"/>
      <c r="S76" s="132"/>
      <c r="T76" s="132"/>
      <c r="U76" s="132"/>
      <c r="V76" s="132">
        <f t="shared" si="1"/>
        <v>0.5635652928645829</v>
      </c>
      <c r="W76" s="132"/>
      <c r="X76" s="132"/>
      <c r="Y76" s="132"/>
      <c r="Z76" s="132"/>
      <c r="AA76" s="132"/>
      <c r="AB76" s="75"/>
      <c r="AC76" s="132"/>
      <c r="AD76" s="75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75"/>
      <c r="AQ76" s="132"/>
      <c r="AR76" s="75"/>
      <c r="AS76" s="132"/>
      <c r="AT76" s="132"/>
      <c r="AU76" s="132"/>
      <c r="AV76" s="132"/>
      <c r="AW76" s="132"/>
      <c r="AX76" s="132"/>
      <c r="AY76" s="132"/>
      <c r="AZ76" s="132"/>
      <c r="BA76" s="132"/>
      <c r="BB76" s="132"/>
      <c r="BC76" s="132"/>
      <c r="BD76" s="75"/>
      <c r="BE76" s="132"/>
      <c r="BF76" s="75"/>
      <c r="BG76" s="132"/>
      <c r="BH76" s="132"/>
      <c r="BI76" s="132"/>
      <c r="BJ76" s="132"/>
      <c r="BK76" s="132"/>
      <c r="BL76" s="132"/>
      <c r="BM76" s="132"/>
      <c r="BN76" s="132"/>
      <c r="BO76" s="132"/>
      <c r="BP76" s="132"/>
      <c r="BQ76" s="132"/>
      <c r="BR76" s="26"/>
      <c r="BS76" s="65"/>
      <c r="BT76" s="26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5"/>
      <c r="CF76" s="26"/>
      <c r="CG76" s="65"/>
      <c r="CH76" s="26"/>
    </row>
    <row r="77" spans="1:86" s="64" customFormat="1" ht="16.2" customHeight="1" x14ac:dyDescent="0.25">
      <c r="A77" s="133" t="s">
        <v>8</v>
      </c>
      <c r="B77" s="34"/>
      <c r="C77" s="132"/>
      <c r="D77" s="132">
        <f>ABS('C4'!D77-'C4'!$C77)</f>
        <v>0</v>
      </c>
      <c r="E77" s="132">
        <f>ABS('C4'!E77-'C4'!$C77)</f>
        <v>0</v>
      </c>
      <c r="F77" s="132">
        <f>ABS('C4'!F77-'C4'!$C77)</f>
        <v>0</v>
      </c>
      <c r="G77" s="132">
        <f>ABS('C4'!G77-'C4'!$C77)</f>
        <v>0</v>
      </c>
      <c r="H77" s="132">
        <f>ABS('C4'!H77-'C4'!$C77)</f>
        <v>0</v>
      </c>
      <c r="I77" s="132">
        <f>ABS('C4'!I77-'C4'!$C77)</f>
        <v>0</v>
      </c>
      <c r="J77" s="132">
        <f>ABS('C4'!J77-'C4'!$C77)</f>
        <v>0</v>
      </c>
      <c r="K77" s="132">
        <f>ABS('C4'!K77-'C4'!$C77)</f>
        <v>0</v>
      </c>
      <c r="L77" s="132">
        <f>ABS('C4'!L77-'C4'!$C77)</f>
        <v>0</v>
      </c>
      <c r="M77" s="132">
        <f>ABS('C4'!M77-'C4'!$C77)</f>
        <v>0</v>
      </c>
      <c r="N77" s="75"/>
      <c r="O77" s="132"/>
      <c r="P77" s="75"/>
      <c r="Q77" s="132"/>
      <c r="R77" s="132"/>
      <c r="S77" s="132"/>
      <c r="T77" s="132"/>
      <c r="U77" s="132"/>
      <c r="V77" s="132">
        <f t="shared" si="1"/>
        <v>0</v>
      </c>
      <c r="W77" s="132"/>
      <c r="X77" s="132"/>
      <c r="Y77" s="132"/>
      <c r="Z77" s="132"/>
      <c r="AA77" s="132"/>
      <c r="AB77" s="75"/>
      <c r="AC77" s="132"/>
      <c r="AD77" s="75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75"/>
      <c r="AQ77" s="132"/>
      <c r="AR77" s="75"/>
      <c r="AS77" s="132"/>
      <c r="AT77" s="132"/>
      <c r="AU77" s="132"/>
      <c r="AV77" s="132"/>
      <c r="AW77" s="132"/>
      <c r="AX77" s="132"/>
      <c r="AY77" s="132"/>
      <c r="AZ77" s="132"/>
      <c r="BA77" s="132"/>
      <c r="BB77" s="132"/>
      <c r="BC77" s="132"/>
      <c r="BD77" s="75"/>
      <c r="BE77" s="132"/>
      <c r="BF77" s="75"/>
      <c r="BG77" s="132"/>
      <c r="BH77" s="132"/>
      <c r="BI77" s="132"/>
      <c r="BJ77" s="132"/>
      <c r="BK77" s="132"/>
      <c r="BL77" s="132"/>
      <c r="BM77" s="132"/>
      <c r="BN77" s="132"/>
      <c r="BO77" s="132"/>
      <c r="BP77" s="132"/>
      <c r="BQ77" s="132"/>
      <c r="BR77" s="26"/>
      <c r="BS77" s="65"/>
      <c r="BT77" s="26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5"/>
      <c r="CF77" s="26"/>
      <c r="CG77" s="65"/>
      <c r="CH77" s="26"/>
    </row>
    <row r="78" spans="1:86" s="64" customFormat="1" ht="16.2" customHeight="1" x14ac:dyDescent="0.25">
      <c r="A78" s="133" t="s">
        <v>9</v>
      </c>
      <c r="B78" s="34"/>
      <c r="C78" s="132"/>
      <c r="D78" s="132">
        <f>ABS('C4'!D78-'C4'!$C78)</f>
        <v>0</v>
      </c>
      <c r="E78" s="132">
        <f>ABS('C4'!E78-'C4'!$C78)</f>
        <v>0</v>
      </c>
      <c r="F78" s="132">
        <f>ABS('C4'!F78-'C4'!$C78)</f>
        <v>0</v>
      </c>
      <c r="G78" s="132">
        <f>ABS('C4'!G78-'C4'!$C78)</f>
        <v>0</v>
      </c>
      <c r="H78" s="132">
        <f>ABS('C4'!H78-'C4'!$C78)</f>
        <v>0</v>
      </c>
      <c r="I78" s="132">
        <f>ABS('C4'!I78-'C4'!$C78)</f>
        <v>0</v>
      </c>
      <c r="J78" s="132">
        <f>ABS('C4'!J78-'C4'!$C78)</f>
        <v>0</v>
      </c>
      <c r="K78" s="132">
        <f>ABS('C4'!K78-'C4'!$C78)</f>
        <v>0</v>
      </c>
      <c r="L78" s="132">
        <f>ABS('C4'!L78-'C4'!$C78)</f>
        <v>0</v>
      </c>
      <c r="M78" s="132">
        <f>ABS('C4'!M78-'C4'!$C78)</f>
        <v>0</v>
      </c>
      <c r="N78" s="75"/>
      <c r="O78" s="132"/>
      <c r="P78" s="75"/>
      <c r="Q78" s="132"/>
      <c r="R78" s="132"/>
      <c r="S78" s="132"/>
      <c r="T78" s="132"/>
      <c r="U78" s="132"/>
      <c r="V78" s="132">
        <f t="shared" si="1"/>
        <v>0</v>
      </c>
      <c r="W78" s="132"/>
      <c r="X78" s="132"/>
      <c r="Y78" s="132"/>
      <c r="Z78" s="132"/>
      <c r="AA78" s="132"/>
      <c r="AB78" s="75"/>
      <c r="AC78" s="132"/>
      <c r="AD78" s="75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  <c r="AP78" s="75"/>
      <c r="AQ78" s="132"/>
      <c r="AR78" s="75"/>
      <c r="AS78" s="132"/>
      <c r="AT78" s="132"/>
      <c r="AU78" s="132"/>
      <c r="AV78" s="132"/>
      <c r="AW78" s="132"/>
      <c r="AX78" s="132"/>
      <c r="AY78" s="132"/>
      <c r="AZ78" s="132"/>
      <c r="BA78" s="132"/>
      <c r="BB78" s="132"/>
      <c r="BC78" s="132"/>
      <c r="BD78" s="75"/>
      <c r="BE78" s="132"/>
      <c r="BF78" s="75"/>
      <c r="BG78" s="132"/>
      <c r="BH78" s="132"/>
      <c r="BI78" s="132"/>
      <c r="BJ78" s="132"/>
      <c r="BK78" s="132"/>
      <c r="BL78" s="132"/>
      <c r="BM78" s="132"/>
      <c r="BN78" s="132"/>
      <c r="BO78" s="132"/>
      <c r="BP78" s="132"/>
      <c r="BQ78" s="132"/>
      <c r="BR78" s="26"/>
      <c r="BS78" s="65"/>
      <c r="BT78" s="26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5"/>
      <c r="CF78" s="26"/>
      <c r="CG78" s="65"/>
      <c r="CH78" s="26"/>
    </row>
    <row r="79" spans="1:86" s="64" customFormat="1" ht="16.2" customHeight="1" x14ac:dyDescent="0.25">
      <c r="A79" s="133" t="s">
        <v>10</v>
      </c>
      <c r="B79" s="134"/>
      <c r="C79" s="132"/>
      <c r="D79" s="132">
        <f>ABS('C4'!D79-'C4'!$C79)</f>
        <v>0</v>
      </c>
      <c r="E79" s="132">
        <f>ABS('C4'!E79-'C4'!$C79)</f>
        <v>0</v>
      </c>
      <c r="F79" s="132">
        <f>ABS('C4'!F79-'C4'!$C79)</f>
        <v>0</v>
      </c>
      <c r="G79" s="132">
        <f>ABS('C4'!G79-'C4'!$C79)</f>
        <v>0</v>
      </c>
      <c r="H79" s="132">
        <f>ABS('C4'!H79-'C4'!$C79)</f>
        <v>0</v>
      </c>
      <c r="I79" s="132">
        <f>ABS('C4'!I79-'C4'!$C79)</f>
        <v>0</v>
      </c>
      <c r="J79" s="132">
        <f>ABS('C4'!J79-'C4'!$C79)</f>
        <v>0</v>
      </c>
      <c r="K79" s="132">
        <f>ABS('C4'!K79-'C4'!$C79)</f>
        <v>0</v>
      </c>
      <c r="L79" s="132">
        <f>ABS('C4'!L79-'C4'!$C79)</f>
        <v>0</v>
      </c>
      <c r="M79" s="132">
        <f>ABS('C4'!M79-'C4'!$C79)</f>
        <v>0</v>
      </c>
      <c r="N79" s="75"/>
      <c r="O79" s="132"/>
      <c r="P79" s="75"/>
      <c r="Q79" s="132"/>
      <c r="R79" s="132"/>
      <c r="S79" s="132"/>
      <c r="T79" s="132"/>
      <c r="U79" s="132"/>
      <c r="V79" s="132">
        <f t="shared" si="1"/>
        <v>0</v>
      </c>
      <c r="W79" s="132"/>
      <c r="X79" s="132"/>
      <c r="Y79" s="132"/>
      <c r="Z79" s="132"/>
      <c r="AA79" s="132"/>
      <c r="AB79" s="75"/>
      <c r="AC79" s="132"/>
      <c r="AD79" s="75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75"/>
      <c r="AQ79" s="132"/>
      <c r="AR79" s="75"/>
      <c r="AS79" s="132"/>
      <c r="AT79" s="132"/>
      <c r="AU79" s="132"/>
      <c r="AV79" s="132"/>
      <c r="AW79" s="132"/>
      <c r="AX79" s="132"/>
      <c r="AY79" s="132"/>
      <c r="AZ79" s="132"/>
      <c r="BA79" s="132"/>
      <c r="BB79" s="132"/>
      <c r="BC79" s="132"/>
      <c r="BD79" s="75"/>
      <c r="BE79" s="132"/>
      <c r="BF79" s="75"/>
      <c r="BG79" s="132"/>
      <c r="BH79" s="132"/>
      <c r="BI79" s="132"/>
      <c r="BJ79" s="132"/>
      <c r="BK79" s="132"/>
      <c r="BL79" s="132"/>
      <c r="BM79" s="132"/>
      <c r="BN79" s="132"/>
      <c r="BO79" s="132"/>
      <c r="BP79" s="132"/>
      <c r="BQ79" s="132"/>
      <c r="BR79" s="26"/>
      <c r="BS79" s="65"/>
      <c r="BT79" s="26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5"/>
      <c r="CF79" s="26"/>
      <c r="CG79" s="65"/>
      <c r="CH79" s="26"/>
    </row>
    <row r="80" spans="1:86" s="64" customFormat="1" ht="16.2" customHeight="1" x14ac:dyDescent="0.25">
      <c r="A80" s="133" t="s">
        <v>11</v>
      </c>
      <c r="B80" s="34"/>
      <c r="C80" s="132"/>
      <c r="D80" s="132">
        <f>ABS('C4'!D80-'C4'!$C80)</f>
        <v>0</v>
      </c>
      <c r="E80" s="132">
        <f>ABS('C4'!E80-'C4'!$C80)</f>
        <v>0</v>
      </c>
      <c r="F80" s="132">
        <f>ABS('C4'!F80-'C4'!$C80)</f>
        <v>0</v>
      </c>
      <c r="G80" s="132">
        <f>ABS('C4'!G80-'C4'!$C80)</f>
        <v>0</v>
      </c>
      <c r="H80" s="132">
        <f>ABS('C4'!H80-'C4'!$C80)</f>
        <v>0</v>
      </c>
      <c r="I80" s="132">
        <f>ABS('C4'!I80-'C4'!$C80)</f>
        <v>0</v>
      </c>
      <c r="J80" s="132">
        <f>ABS('C4'!J80-'C4'!$C80)</f>
        <v>0</v>
      </c>
      <c r="K80" s="132">
        <f>ABS('C4'!K80-'C4'!$C80)</f>
        <v>0</v>
      </c>
      <c r="L80" s="132">
        <f>ABS('C4'!L80-'C4'!$C80)</f>
        <v>0</v>
      </c>
      <c r="M80" s="132">
        <f>ABS('C4'!M80-'C4'!$C80)</f>
        <v>0</v>
      </c>
      <c r="N80" s="75"/>
      <c r="O80" s="132"/>
      <c r="P80" s="75"/>
      <c r="Q80" s="132"/>
      <c r="R80" s="132"/>
      <c r="S80" s="132"/>
      <c r="T80" s="132"/>
      <c r="U80" s="132"/>
      <c r="V80" s="132">
        <f t="shared" si="1"/>
        <v>0</v>
      </c>
      <c r="W80" s="132"/>
      <c r="X80" s="132"/>
      <c r="Y80" s="132"/>
      <c r="Z80" s="132"/>
      <c r="AA80" s="132"/>
      <c r="AB80" s="75"/>
      <c r="AC80" s="132"/>
      <c r="AD80" s="75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  <c r="AO80" s="132"/>
      <c r="AP80" s="75"/>
      <c r="AQ80" s="132"/>
      <c r="AR80" s="75"/>
      <c r="AS80" s="132"/>
      <c r="AT80" s="132"/>
      <c r="AU80" s="132"/>
      <c r="AV80" s="132"/>
      <c r="AW80" s="132"/>
      <c r="AX80" s="132"/>
      <c r="AY80" s="132"/>
      <c r="AZ80" s="132"/>
      <c r="BA80" s="132"/>
      <c r="BB80" s="132"/>
      <c r="BC80" s="132"/>
      <c r="BD80" s="75"/>
      <c r="BE80" s="132"/>
      <c r="BF80" s="75"/>
      <c r="BG80" s="132"/>
      <c r="BH80" s="132"/>
      <c r="BI80" s="132"/>
      <c r="BJ80" s="132"/>
      <c r="BK80" s="132"/>
      <c r="BL80" s="132"/>
      <c r="BM80" s="132"/>
      <c r="BN80" s="132"/>
      <c r="BO80" s="132"/>
      <c r="BP80" s="132"/>
      <c r="BQ80" s="132"/>
      <c r="BR80" s="26"/>
      <c r="BS80" s="65"/>
      <c r="BT80" s="26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5"/>
      <c r="CF80" s="26"/>
      <c r="CG80" s="65"/>
      <c r="CH80" s="26"/>
    </row>
    <row r="81" spans="1:86" s="64" customFormat="1" ht="16.2" customHeight="1" x14ac:dyDescent="0.25">
      <c r="A81" s="133" t="s">
        <v>12</v>
      </c>
      <c r="B81" s="134"/>
      <c r="C81" s="132"/>
      <c r="D81" s="132">
        <f>ABS('C4'!D81-'C4'!$C81)</f>
        <v>0</v>
      </c>
      <c r="E81" s="132">
        <f>ABS('C4'!E81-'C4'!$C81)</f>
        <v>0.19447003712288458</v>
      </c>
      <c r="F81" s="132">
        <f>ABS('C4'!F81-'C4'!$C81)</f>
        <v>0.19447003712288458</v>
      </c>
      <c r="G81" s="132">
        <f>ABS('C4'!G81-'C4'!$C81)</f>
        <v>0.19447003712288458</v>
      </c>
      <c r="H81" s="132">
        <f>ABS('C4'!H81-'C4'!$C81)</f>
        <v>0.19447003712288458</v>
      </c>
      <c r="I81" s="132">
        <f>ABS('C4'!I81-'C4'!$C81)</f>
        <v>0.19447003712288458</v>
      </c>
      <c r="J81" s="132">
        <f>ABS('C4'!J81-'C4'!$C81)</f>
        <v>0.19447003712288458</v>
      </c>
      <c r="K81" s="132">
        <f>ABS('C4'!K81-'C4'!$C81)</f>
        <v>0.32094095620504204</v>
      </c>
      <c r="L81" s="132">
        <f>ABS('C4'!L81-'C4'!$C81)</f>
        <v>0.32094095620504204</v>
      </c>
      <c r="M81" s="132">
        <f>ABS('C4'!M81-'C4'!$C81)</f>
        <v>0.32094095620504204</v>
      </c>
      <c r="N81" s="75"/>
      <c r="O81" s="132"/>
      <c r="P81" s="75"/>
      <c r="Q81" s="132"/>
      <c r="R81" s="132"/>
      <c r="S81" s="132"/>
      <c r="T81" s="132"/>
      <c r="U81" s="132"/>
      <c r="V81" s="132">
        <f t="shared" si="1"/>
        <v>2.1296430913524338</v>
      </c>
      <c r="W81" s="132"/>
      <c r="X81" s="132"/>
      <c r="Y81" s="132"/>
      <c r="Z81" s="132"/>
      <c r="AA81" s="132"/>
      <c r="AB81" s="75"/>
      <c r="AC81" s="132"/>
      <c r="AD81" s="75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75"/>
      <c r="AQ81" s="132"/>
      <c r="AR81" s="75"/>
      <c r="AS81" s="132"/>
      <c r="AT81" s="132"/>
      <c r="AU81" s="132"/>
      <c r="AV81" s="132"/>
      <c r="AW81" s="132"/>
      <c r="AX81" s="132"/>
      <c r="AY81" s="132"/>
      <c r="AZ81" s="132"/>
      <c r="BA81" s="132"/>
      <c r="BB81" s="132"/>
      <c r="BC81" s="132"/>
      <c r="BD81" s="75"/>
      <c r="BE81" s="132"/>
      <c r="BF81" s="75"/>
      <c r="BG81" s="132"/>
      <c r="BH81" s="132"/>
      <c r="BI81" s="132"/>
      <c r="BJ81" s="132"/>
      <c r="BK81" s="132"/>
      <c r="BL81" s="132"/>
      <c r="BM81" s="132"/>
      <c r="BN81" s="132"/>
      <c r="BO81" s="132"/>
      <c r="BP81" s="132"/>
      <c r="BQ81" s="132"/>
      <c r="BR81" s="26"/>
      <c r="BS81" s="65"/>
      <c r="BT81" s="26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5"/>
      <c r="CF81" s="26"/>
      <c r="CG81" s="65"/>
      <c r="CH81" s="26"/>
    </row>
    <row r="82" spans="1:86" s="64" customFormat="1" ht="16.2" customHeight="1" x14ac:dyDescent="0.25">
      <c r="A82" s="133" t="s">
        <v>13</v>
      </c>
      <c r="B82" s="34"/>
      <c r="C82" s="132"/>
      <c r="D82" s="132">
        <f>ABS('C4'!D82-'C4'!$C82)</f>
        <v>0</v>
      </c>
      <c r="E82" s="132">
        <f>ABS('C4'!E82-'C4'!$C82)</f>
        <v>0</v>
      </c>
      <c r="F82" s="132">
        <f>ABS('C4'!F82-'C4'!$C82)</f>
        <v>0</v>
      </c>
      <c r="G82" s="132">
        <f>ABS('C4'!G82-'C4'!$C82)</f>
        <v>0</v>
      </c>
      <c r="H82" s="132">
        <f>ABS('C4'!H82-'C4'!$C82)</f>
        <v>0</v>
      </c>
      <c r="I82" s="132">
        <f>ABS('C4'!I82-'C4'!$C82)</f>
        <v>0</v>
      </c>
      <c r="J82" s="132">
        <f>ABS('C4'!J82-'C4'!$C82)</f>
        <v>0</v>
      </c>
      <c r="K82" s="132">
        <f>ABS('C4'!K82-'C4'!$C82)</f>
        <v>0</v>
      </c>
      <c r="L82" s="132">
        <f>ABS('C4'!L82-'C4'!$C82)</f>
        <v>0</v>
      </c>
      <c r="M82" s="132">
        <f>ABS('C4'!M82-'C4'!$C82)</f>
        <v>0</v>
      </c>
      <c r="N82" s="75"/>
      <c r="O82" s="132"/>
      <c r="P82" s="75"/>
      <c r="Q82" s="132"/>
      <c r="R82" s="132"/>
      <c r="S82" s="132"/>
      <c r="T82" s="132"/>
      <c r="U82" s="132"/>
      <c r="V82" s="132">
        <f t="shared" si="1"/>
        <v>0</v>
      </c>
      <c r="W82" s="132"/>
      <c r="X82" s="132"/>
      <c r="Y82" s="132"/>
      <c r="Z82" s="132"/>
      <c r="AA82" s="132"/>
      <c r="AB82" s="75"/>
      <c r="AC82" s="132"/>
      <c r="AD82" s="75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2"/>
      <c r="AP82" s="75"/>
      <c r="AQ82" s="132"/>
      <c r="AR82" s="75"/>
      <c r="AS82" s="132"/>
      <c r="AT82" s="132"/>
      <c r="AU82" s="132"/>
      <c r="AV82" s="132"/>
      <c r="AW82" s="132"/>
      <c r="AX82" s="132"/>
      <c r="AY82" s="132"/>
      <c r="AZ82" s="132"/>
      <c r="BA82" s="132"/>
      <c r="BB82" s="132"/>
      <c r="BC82" s="132"/>
      <c r="BD82" s="75"/>
      <c r="BE82" s="132"/>
      <c r="BF82" s="75"/>
      <c r="BG82" s="132"/>
      <c r="BH82" s="132"/>
      <c r="BI82" s="132"/>
      <c r="BJ82" s="132"/>
      <c r="BK82" s="132"/>
      <c r="BL82" s="132"/>
      <c r="BM82" s="132"/>
      <c r="BN82" s="132"/>
      <c r="BO82" s="132"/>
      <c r="BP82" s="132"/>
      <c r="BQ82" s="132"/>
      <c r="BR82" s="26"/>
      <c r="BS82" s="65"/>
      <c r="BT82" s="26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5"/>
      <c r="CF82" s="26"/>
      <c r="CG82" s="65"/>
      <c r="CH82" s="26"/>
    </row>
    <row r="83" spans="1:86" s="64" customFormat="1" ht="16.2" customHeight="1" x14ac:dyDescent="0.25">
      <c r="A83" s="133" t="s">
        <v>14</v>
      </c>
      <c r="B83" s="34"/>
      <c r="C83" s="132"/>
      <c r="D83" s="132">
        <f>ABS('C4'!D83-'C4'!$C83)</f>
        <v>0</v>
      </c>
      <c r="E83" s="132">
        <f>ABS('C4'!E83-'C4'!$C83)</f>
        <v>0</v>
      </c>
      <c r="F83" s="132">
        <f>ABS('C4'!F83-'C4'!$C83)</f>
        <v>0</v>
      </c>
      <c r="G83" s="132">
        <f>ABS('C4'!G83-'C4'!$C83)</f>
        <v>0</v>
      </c>
      <c r="H83" s="132">
        <f>ABS('C4'!H83-'C4'!$C83)</f>
        <v>0</v>
      </c>
      <c r="I83" s="132">
        <f>ABS('C4'!I83-'C4'!$C83)</f>
        <v>0</v>
      </c>
      <c r="J83" s="132">
        <f>ABS('C4'!J83-'C4'!$C83)</f>
        <v>0</v>
      </c>
      <c r="K83" s="132">
        <f>ABS('C4'!K83-'C4'!$C83)</f>
        <v>0</v>
      </c>
      <c r="L83" s="132">
        <f>ABS('C4'!L83-'C4'!$C83)</f>
        <v>0</v>
      </c>
      <c r="M83" s="132">
        <f>ABS('C4'!M83-'C4'!$C83)</f>
        <v>0</v>
      </c>
      <c r="N83" s="75"/>
      <c r="O83" s="132"/>
      <c r="P83" s="75"/>
      <c r="Q83" s="132"/>
      <c r="R83" s="132"/>
      <c r="S83" s="132"/>
      <c r="T83" s="132"/>
      <c r="U83" s="132"/>
      <c r="V83" s="132">
        <f t="shared" si="1"/>
        <v>0</v>
      </c>
      <c r="W83" s="132"/>
      <c r="X83" s="132"/>
      <c r="Y83" s="132"/>
      <c r="Z83" s="132"/>
      <c r="AA83" s="132"/>
      <c r="AB83" s="75"/>
      <c r="AC83" s="132"/>
      <c r="AD83" s="75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  <c r="AO83" s="132"/>
      <c r="AP83" s="75"/>
      <c r="AQ83" s="132"/>
      <c r="AR83" s="75"/>
      <c r="AS83" s="132"/>
      <c r="AT83" s="132"/>
      <c r="AU83" s="132"/>
      <c r="AV83" s="132"/>
      <c r="AW83" s="132"/>
      <c r="AX83" s="132"/>
      <c r="AY83" s="132"/>
      <c r="AZ83" s="132"/>
      <c r="BA83" s="132"/>
      <c r="BB83" s="132"/>
      <c r="BC83" s="132"/>
      <c r="BD83" s="75"/>
      <c r="BE83" s="132"/>
      <c r="BF83" s="75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26"/>
      <c r="BS83" s="65"/>
      <c r="BT83" s="26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5"/>
      <c r="CF83" s="26"/>
      <c r="CG83" s="65"/>
      <c r="CH83" s="26"/>
    </row>
    <row r="84" spans="1:86" s="64" customFormat="1" ht="16.2" customHeight="1" x14ac:dyDescent="0.25">
      <c r="A84" s="133" t="s">
        <v>15</v>
      </c>
      <c r="B84" s="34"/>
      <c r="C84" s="132"/>
      <c r="D84" s="132">
        <f>ABS('C4'!D84-'C4'!$C84)</f>
        <v>0</v>
      </c>
      <c r="E84" s="132">
        <f>ABS('C4'!E84-'C4'!$C84)</f>
        <v>0</v>
      </c>
      <c r="F84" s="132">
        <f>ABS('C4'!F84-'C4'!$C84)</f>
        <v>0</v>
      </c>
      <c r="G84" s="132">
        <f>ABS('C4'!G84-'C4'!$C84)</f>
        <v>0</v>
      </c>
      <c r="H84" s="132">
        <f>ABS('C4'!H84-'C4'!$C84)</f>
        <v>4.9597835461751338E-2</v>
      </c>
      <c r="I84" s="132">
        <f>ABS('C4'!I84-'C4'!$C84)</f>
        <v>4.9597835461751338E-2</v>
      </c>
      <c r="J84" s="132">
        <f>ABS('C4'!J84-'C4'!$C84)</f>
        <v>4.9597835461751338E-2</v>
      </c>
      <c r="K84" s="132">
        <f>ABS('C4'!K84-'C4'!$C84)</f>
        <v>4.9597835461751338E-2</v>
      </c>
      <c r="L84" s="132">
        <f>ABS('C4'!L84-'C4'!$C84)</f>
        <v>4.9597835461751338E-2</v>
      </c>
      <c r="M84" s="132">
        <f>ABS('C4'!M84-'C4'!$C84)</f>
        <v>4.9597835461751338E-2</v>
      </c>
      <c r="N84" s="75"/>
      <c r="O84" s="132"/>
      <c r="P84" s="75"/>
      <c r="Q84" s="132"/>
      <c r="R84" s="132"/>
      <c r="S84" s="132"/>
      <c r="T84" s="132"/>
      <c r="U84" s="132"/>
      <c r="V84" s="132">
        <f t="shared" si="1"/>
        <v>0.29758701277050803</v>
      </c>
      <c r="W84" s="132"/>
      <c r="X84" s="132"/>
      <c r="Y84" s="132"/>
      <c r="Z84" s="132"/>
      <c r="AA84" s="132"/>
      <c r="AB84" s="75"/>
      <c r="AC84" s="132"/>
      <c r="AD84" s="75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75"/>
      <c r="AQ84" s="132"/>
      <c r="AR84" s="75"/>
      <c r="AS84" s="132"/>
      <c r="AT84" s="132"/>
      <c r="AU84" s="132"/>
      <c r="AV84" s="132"/>
      <c r="AW84" s="132"/>
      <c r="AX84" s="132"/>
      <c r="AY84" s="132"/>
      <c r="AZ84" s="132"/>
      <c r="BA84" s="132"/>
      <c r="BB84" s="132"/>
      <c r="BC84" s="132"/>
      <c r="BD84" s="75"/>
      <c r="BE84" s="132"/>
      <c r="BF84" s="75"/>
      <c r="BG84" s="132"/>
      <c r="BH84" s="132"/>
      <c r="BI84" s="132"/>
      <c r="BJ84" s="132"/>
      <c r="BK84" s="132"/>
      <c r="BL84" s="132"/>
      <c r="BM84" s="132"/>
      <c r="BN84" s="132"/>
      <c r="BO84" s="132"/>
      <c r="BP84" s="132"/>
      <c r="BQ84" s="132"/>
      <c r="BR84" s="26"/>
      <c r="BS84" s="65"/>
      <c r="BT84" s="26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5"/>
      <c r="CF84" s="26"/>
      <c r="CG84" s="65"/>
      <c r="CH84" s="26"/>
    </row>
    <row r="85" spans="1:86" s="64" customFormat="1" ht="16.2" customHeight="1" x14ac:dyDescent="0.25">
      <c r="A85" s="133" t="s">
        <v>16</v>
      </c>
      <c r="B85" s="34"/>
      <c r="C85" s="132"/>
      <c r="D85" s="132">
        <f>ABS('C4'!D85-'C4'!$C85)</f>
        <v>0</v>
      </c>
      <c r="E85" s="132">
        <f>ABS('C4'!E85-'C4'!$C85)</f>
        <v>0</v>
      </c>
      <c r="F85" s="132">
        <f>ABS('C4'!F85-'C4'!$C85)</f>
        <v>0</v>
      </c>
      <c r="G85" s="132">
        <f>ABS('C4'!G85-'C4'!$C85)</f>
        <v>0</v>
      </c>
      <c r="H85" s="132">
        <f>ABS('C4'!H85-'C4'!$C85)</f>
        <v>0</v>
      </c>
      <c r="I85" s="132">
        <f>ABS('C4'!I85-'C4'!$C85)</f>
        <v>0</v>
      </c>
      <c r="J85" s="132">
        <f>ABS('C4'!J85-'C4'!$C85)</f>
        <v>0</v>
      </c>
      <c r="K85" s="132">
        <f>ABS('C4'!K85-'C4'!$C85)</f>
        <v>0.13425501327546729</v>
      </c>
      <c r="L85" s="132">
        <f>ABS('C4'!L85-'C4'!$C85)</f>
        <v>0.13425501327546729</v>
      </c>
      <c r="M85" s="132">
        <f>ABS('C4'!M85-'C4'!$C85)</f>
        <v>0.13425501327546729</v>
      </c>
      <c r="N85" s="75"/>
      <c r="O85" s="132"/>
      <c r="P85" s="75"/>
      <c r="Q85" s="132"/>
      <c r="R85" s="132"/>
      <c r="S85" s="132"/>
      <c r="T85" s="132"/>
      <c r="U85" s="132"/>
      <c r="V85" s="132">
        <f t="shared" si="1"/>
        <v>0.40276503982640188</v>
      </c>
      <c r="W85" s="132"/>
      <c r="X85" s="132"/>
      <c r="Y85" s="132"/>
      <c r="Z85" s="132"/>
      <c r="AA85" s="132"/>
      <c r="AB85" s="75"/>
      <c r="AC85" s="132"/>
      <c r="AD85" s="75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  <c r="AO85" s="132"/>
      <c r="AP85" s="75"/>
      <c r="AQ85" s="132"/>
      <c r="AR85" s="75"/>
      <c r="AS85" s="132"/>
      <c r="AT85" s="132"/>
      <c r="AU85" s="132"/>
      <c r="AV85" s="132"/>
      <c r="AW85" s="132"/>
      <c r="AX85" s="132"/>
      <c r="AY85" s="132"/>
      <c r="AZ85" s="132"/>
      <c r="BA85" s="132"/>
      <c r="BB85" s="132"/>
      <c r="BC85" s="132"/>
      <c r="BD85" s="75"/>
      <c r="BE85" s="132"/>
      <c r="BF85" s="75"/>
      <c r="BG85" s="132"/>
      <c r="BH85" s="132"/>
      <c r="BI85" s="132"/>
      <c r="BJ85" s="132"/>
      <c r="BK85" s="132"/>
      <c r="BL85" s="132"/>
      <c r="BM85" s="132"/>
      <c r="BN85" s="132"/>
      <c r="BO85" s="132"/>
      <c r="BP85" s="132"/>
      <c r="BQ85" s="132"/>
      <c r="BR85" s="26"/>
      <c r="BS85" s="65"/>
      <c r="BT85" s="26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5"/>
      <c r="CF85" s="26"/>
      <c r="CG85" s="65"/>
      <c r="CH85" s="26"/>
    </row>
    <row r="86" spans="1:86" s="64" customFormat="1" ht="16.2" customHeight="1" x14ac:dyDescent="0.25">
      <c r="A86" s="133" t="s">
        <v>17</v>
      </c>
      <c r="B86" s="34"/>
      <c r="C86" s="132"/>
      <c r="D86" s="132">
        <f>ABS('C4'!D86-'C4'!$C86)</f>
        <v>0</v>
      </c>
      <c r="E86" s="132">
        <f>ABS('C4'!E86-'C4'!$C86)</f>
        <v>0</v>
      </c>
      <c r="F86" s="132">
        <f>ABS('C4'!F86-'C4'!$C86)</f>
        <v>6.8927687903594936E-2</v>
      </c>
      <c r="G86" s="132">
        <f>ABS('C4'!G86-'C4'!$C86)</f>
        <v>6.8927687903594936E-2</v>
      </c>
      <c r="H86" s="132">
        <f>ABS('C4'!H86-'C4'!$C86)</f>
        <v>6.8927687903594936E-2</v>
      </c>
      <c r="I86" s="132">
        <f>ABS('C4'!I86-'C4'!$C86)</f>
        <v>6.8927687903594936E-2</v>
      </c>
      <c r="J86" s="132">
        <f>ABS('C4'!J86-'C4'!$C86)</f>
        <v>6.8927687903594936E-2</v>
      </c>
      <c r="K86" s="132">
        <f>ABS('C4'!K86-'C4'!$C86)</f>
        <v>6.8927687903594936E-2</v>
      </c>
      <c r="L86" s="132">
        <f>ABS('C4'!L86-'C4'!$C86)</f>
        <v>6.8927687903594936E-2</v>
      </c>
      <c r="M86" s="132">
        <f>ABS('C4'!M86-'C4'!$C86)</f>
        <v>6.8927687903594936E-2</v>
      </c>
      <c r="N86" s="75"/>
      <c r="O86" s="132"/>
      <c r="P86" s="75"/>
      <c r="Q86" s="132"/>
      <c r="R86" s="132"/>
      <c r="S86" s="132"/>
      <c r="T86" s="132"/>
      <c r="U86" s="132"/>
      <c r="V86" s="132">
        <f t="shared" si="1"/>
        <v>0.55142150322875949</v>
      </c>
      <c r="W86" s="132"/>
      <c r="X86" s="132"/>
      <c r="Y86" s="132"/>
      <c r="Z86" s="132"/>
      <c r="AA86" s="132"/>
      <c r="AB86" s="75"/>
      <c r="AC86" s="132"/>
      <c r="AD86" s="75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  <c r="AO86" s="132"/>
      <c r="AP86" s="75"/>
      <c r="AQ86" s="132"/>
      <c r="AR86" s="75"/>
      <c r="AS86" s="132"/>
      <c r="AT86" s="132"/>
      <c r="AU86" s="132"/>
      <c r="AV86" s="132"/>
      <c r="AW86" s="132"/>
      <c r="AX86" s="132"/>
      <c r="AY86" s="132"/>
      <c r="AZ86" s="132"/>
      <c r="BA86" s="132"/>
      <c r="BB86" s="132"/>
      <c r="BC86" s="132"/>
      <c r="BD86" s="75"/>
      <c r="BE86" s="132"/>
      <c r="BF86" s="75"/>
      <c r="BG86" s="132"/>
      <c r="BH86" s="132"/>
      <c r="BI86" s="132"/>
      <c r="BJ86" s="132"/>
      <c r="BK86" s="132"/>
      <c r="BL86" s="132"/>
      <c r="BM86" s="132"/>
      <c r="BN86" s="132"/>
      <c r="BO86" s="132"/>
      <c r="BP86" s="132"/>
      <c r="BQ86" s="132"/>
      <c r="BR86" s="26"/>
      <c r="BS86" s="65"/>
      <c r="BT86" s="26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5"/>
      <c r="CF86" s="26"/>
      <c r="CG86" s="65"/>
      <c r="CH86" s="26"/>
    </row>
    <row r="87" spans="1:86" s="64" customFormat="1" ht="16.2" customHeight="1" x14ac:dyDescent="0.25">
      <c r="A87" s="133" t="s">
        <v>18</v>
      </c>
      <c r="B87" s="34"/>
      <c r="C87" s="132"/>
      <c r="D87" s="132">
        <f>ABS('C4'!D87-'C4'!$C87)</f>
        <v>0</v>
      </c>
      <c r="E87" s="132">
        <f>ABS('C4'!E87-'C4'!$C87)</f>
        <v>0</v>
      </c>
      <c r="F87" s="132">
        <f>ABS('C4'!F87-'C4'!$C87)</f>
        <v>0</v>
      </c>
      <c r="G87" s="132">
        <f>ABS('C4'!G87-'C4'!$C87)</f>
        <v>0.21166073031330002</v>
      </c>
      <c r="H87" s="132">
        <f>ABS('C4'!H87-'C4'!$C87)</f>
        <v>0.21166073031330002</v>
      </c>
      <c r="I87" s="132">
        <f>ABS('C4'!I87-'C4'!$C87)</f>
        <v>0.21166073031330002</v>
      </c>
      <c r="J87" s="132">
        <f>ABS('C4'!J87-'C4'!$C87)</f>
        <v>0.21166073031330002</v>
      </c>
      <c r="K87" s="132">
        <f>ABS('C4'!K87-'C4'!$C87)</f>
        <v>0.21166073031330002</v>
      </c>
      <c r="L87" s="132">
        <f>ABS('C4'!L87-'C4'!$C87)</f>
        <v>0.21166073031330002</v>
      </c>
      <c r="M87" s="132">
        <f>ABS('C4'!M87-'C4'!$C87)</f>
        <v>0.21166073031330002</v>
      </c>
      <c r="N87" s="75"/>
      <c r="O87" s="132"/>
      <c r="P87" s="75"/>
      <c r="Q87" s="132"/>
      <c r="R87" s="132"/>
      <c r="S87" s="132"/>
      <c r="T87" s="132"/>
      <c r="U87" s="132"/>
      <c r="V87" s="132">
        <f t="shared" si="1"/>
        <v>1.4816251121931001</v>
      </c>
      <c r="W87" s="132"/>
      <c r="X87" s="132"/>
      <c r="Y87" s="132"/>
      <c r="Z87" s="132"/>
      <c r="AA87" s="132"/>
      <c r="AB87" s="75"/>
      <c r="AC87" s="132"/>
      <c r="AD87" s="75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75"/>
      <c r="AQ87" s="132"/>
      <c r="AR87" s="75"/>
      <c r="AS87" s="132"/>
      <c r="AT87" s="132"/>
      <c r="AU87" s="132"/>
      <c r="AV87" s="132"/>
      <c r="AW87" s="132"/>
      <c r="AX87" s="132"/>
      <c r="AY87" s="132"/>
      <c r="AZ87" s="132"/>
      <c r="BA87" s="132"/>
      <c r="BB87" s="132"/>
      <c r="BC87" s="132"/>
      <c r="BD87" s="75"/>
      <c r="BE87" s="132"/>
      <c r="BF87" s="75"/>
      <c r="BG87" s="132"/>
      <c r="BH87" s="132"/>
      <c r="BI87" s="132"/>
      <c r="BJ87" s="132"/>
      <c r="BK87" s="132"/>
      <c r="BL87" s="132"/>
      <c r="BM87" s="132"/>
      <c r="BN87" s="132"/>
      <c r="BO87" s="132"/>
      <c r="BP87" s="132"/>
      <c r="BQ87" s="132"/>
      <c r="BR87" s="26"/>
      <c r="BS87" s="65"/>
      <c r="BT87" s="26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5"/>
      <c r="CF87" s="26"/>
      <c r="CG87" s="65"/>
      <c r="CH87" s="26"/>
    </row>
    <row r="88" spans="1:86" s="64" customFormat="1" ht="16.2" customHeight="1" x14ac:dyDescent="0.25">
      <c r="A88" s="133" t="s">
        <v>19</v>
      </c>
      <c r="B88" s="34"/>
      <c r="C88" s="132"/>
      <c r="D88" s="132">
        <f>ABS('C4'!D88-'C4'!$C88)</f>
        <v>0</v>
      </c>
      <c r="E88" s="132">
        <f>ABS('C4'!E88-'C4'!$C88)</f>
        <v>0.12145692313370426</v>
      </c>
      <c r="F88" s="132">
        <f>ABS('C4'!F88-'C4'!$C88)</f>
        <v>0.12145692313370426</v>
      </c>
      <c r="G88" s="132">
        <f>ABS('C4'!G88-'C4'!$C88)</f>
        <v>0.12145692313370426</v>
      </c>
      <c r="H88" s="132">
        <f>ABS('C4'!H88-'C4'!$C88)</f>
        <v>0.12145692313370426</v>
      </c>
      <c r="I88" s="132">
        <f>ABS('C4'!I88-'C4'!$C88)</f>
        <v>0.19634788473100784</v>
      </c>
      <c r="J88" s="132">
        <f>ABS('C4'!J88-'C4'!$C88)</f>
        <v>0.19634788473100784</v>
      </c>
      <c r="K88" s="132">
        <f>ABS('C4'!K88-'C4'!$C88)</f>
        <v>0.23994139021373306</v>
      </c>
      <c r="L88" s="132">
        <f>ABS('C4'!L88-'C4'!$C88)</f>
        <v>0.23994139021373306</v>
      </c>
      <c r="M88" s="132">
        <f>ABS('C4'!M88-'C4'!$C88)</f>
        <v>0.23994139021373306</v>
      </c>
      <c r="N88" s="75"/>
      <c r="O88" s="132"/>
      <c r="P88" s="75"/>
      <c r="Q88" s="132"/>
      <c r="R88" s="132"/>
      <c r="S88" s="132"/>
      <c r="T88" s="132"/>
      <c r="U88" s="132"/>
      <c r="V88" s="132">
        <f t="shared" si="1"/>
        <v>1.5983476326380319</v>
      </c>
      <c r="W88" s="132"/>
      <c r="X88" s="132"/>
      <c r="Y88" s="132"/>
      <c r="Z88" s="132"/>
      <c r="AA88" s="132"/>
      <c r="AB88" s="75"/>
      <c r="AC88" s="132"/>
      <c r="AD88" s="75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75"/>
      <c r="AQ88" s="132"/>
      <c r="AR88" s="75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75"/>
      <c r="BE88" s="132"/>
      <c r="BF88" s="75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26"/>
      <c r="BS88" s="65"/>
      <c r="BT88" s="26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5"/>
      <c r="CF88" s="26"/>
      <c r="CG88" s="65"/>
      <c r="CH88" s="26"/>
    </row>
    <row r="89" spans="1:86" s="64" customFormat="1" ht="16.2" customHeight="1" x14ac:dyDescent="0.25">
      <c r="A89" s="133" t="s">
        <v>20</v>
      </c>
      <c r="B89" s="34"/>
      <c r="C89" s="132"/>
      <c r="D89" s="132">
        <f>ABS('C4'!D89-'C4'!$C89)</f>
        <v>0</v>
      </c>
      <c r="E89" s="132">
        <f>ABS('C4'!E89-'C4'!$C89)</f>
        <v>0</v>
      </c>
      <c r="F89" s="132">
        <f>ABS('C4'!F89-'C4'!$C89)</f>
        <v>0</v>
      </c>
      <c r="G89" s="132">
        <f>ABS('C4'!G89-'C4'!$C89)</f>
        <v>0</v>
      </c>
      <c r="H89" s="132">
        <f>ABS('C4'!H89-'C4'!$C89)</f>
        <v>0</v>
      </c>
      <c r="I89" s="132">
        <f>ABS('C4'!I89-'C4'!$C89)</f>
        <v>0</v>
      </c>
      <c r="J89" s="132">
        <f>ABS('C4'!J89-'C4'!$C89)</f>
        <v>0</v>
      </c>
      <c r="K89" s="132">
        <f>ABS('C4'!K89-'C4'!$C89)</f>
        <v>0</v>
      </c>
      <c r="L89" s="132">
        <f>ABS('C4'!L89-'C4'!$C89)</f>
        <v>0</v>
      </c>
      <c r="M89" s="132">
        <f>ABS('C4'!M89-'C4'!$C89)</f>
        <v>0</v>
      </c>
      <c r="N89" s="75"/>
      <c r="O89" s="132"/>
      <c r="P89" s="75"/>
      <c r="Q89" s="132"/>
      <c r="R89" s="132"/>
      <c r="S89" s="132"/>
      <c r="T89" s="132"/>
      <c r="U89" s="132"/>
      <c r="V89" s="132">
        <f t="shared" si="1"/>
        <v>0</v>
      </c>
      <c r="W89" s="132"/>
      <c r="X89" s="132"/>
      <c r="Y89" s="132"/>
      <c r="Z89" s="132"/>
      <c r="AA89" s="132"/>
      <c r="AB89" s="75"/>
      <c r="AC89" s="132"/>
      <c r="AD89" s="75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75"/>
      <c r="AQ89" s="132"/>
      <c r="AR89" s="75"/>
      <c r="AS89" s="132"/>
      <c r="AT89" s="132"/>
      <c r="AU89" s="132"/>
      <c r="AV89" s="132"/>
      <c r="AW89" s="132"/>
      <c r="AX89" s="132"/>
      <c r="AY89" s="132"/>
      <c r="AZ89" s="132"/>
      <c r="BA89" s="132"/>
      <c r="BB89" s="132"/>
      <c r="BC89" s="132"/>
      <c r="BD89" s="75"/>
      <c r="BE89" s="132"/>
      <c r="BF89" s="75"/>
      <c r="BG89" s="132"/>
      <c r="BH89" s="132"/>
      <c r="BI89" s="132"/>
      <c r="BJ89" s="132"/>
      <c r="BK89" s="132"/>
      <c r="BL89" s="132"/>
      <c r="BM89" s="132"/>
      <c r="BN89" s="132"/>
      <c r="BO89" s="132"/>
      <c r="BP89" s="132"/>
      <c r="BQ89" s="132"/>
      <c r="BR89" s="26"/>
      <c r="BS89" s="65"/>
      <c r="BT89" s="26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5"/>
      <c r="CF89" s="26"/>
      <c r="CG89" s="65"/>
      <c r="CH89" s="26"/>
    </row>
    <row r="90" spans="1:86" s="64" customFormat="1" ht="16.2" customHeight="1" x14ac:dyDescent="0.25">
      <c r="A90" s="133" t="s">
        <v>21</v>
      </c>
      <c r="B90" s="34"/>
      <c r="C90" s="132"/>
      <c r="D90" s="132">
        <f>ABS('C4'!D90-'C4'!$C90)</f>
        <v>0</v>
      </c>
      <c r="E90" s="132">
        <f>ABS('C4'!E90-'C4'!$C90)</f>
        <v>0</v>
      </c>
      <c r="F90" s="132">
        <f>ABS('C4'!F90-'C4'!$C90)</f>
        <v>0</v>
      </c>
      <c r="G90" s="132">
        <f>ABS('C4'!G90-'C4'!$C90)</f>
        <v>0</v>
      </c>
      <c r="H90" s="132">
        <f>ABS('C4'!H90-'C4'!$C90)</f>
        <v>0</v>
      </c>
      <c r="I90" s="132">
        <f>ABS('C4'!I90-'C4'!$C90)</f>
        <v>0</v>
      </c>
      <c r="J90" s="132">
        <f>ABS('C4'!J90-'C4'!$C90)</f>
        <v>0</v>
      </c>
      <c r="K90" s="132">
        <f>ABS('C4'!K90-'C4'!$C90)</f>
        <v>0</v>
      </c>
      <c r="L90" s="132">
        <f>ABS('C4'!L90-'C4'!$C90)</f>
        <v>0</v>
      </c>
      <c r="M90" s="132">
        <f>ABS('C4'!M90-'C4'!$C90)</f>
        <v>0</v>
      </c>
      <c r="N90" s="75"/>
      <c r="O90" s="132"/>
      <c r="P90" s="75"/>
      <c r="Q90" s="132"/>
      <c r="R90" s="132"/>
      <c r="S90" s="132"/>
      <c r="T90" s="132"/>
      <c r="U90" s="132"/>
      <c r="V90" s="132">
        <f t="shared" si="1"/>
        <v>0</v>
      </c>
      <c r="W90" s="132"/>
      <c r="X90" s="132"/>
      <c r="Y90" s="132"/>
      <c r="Z90" s="132"/>
      <c r="AA90" s="132"/>
      <c r="AB90" s="75"/>
      <c r="AC90" s="132"/>
      <c r="AD90" s="75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75"/>
      <c r="AQ90" s="132"/>
      <c r="AR90" s="75"/>
      <c r="AS90" s="132"/>
      <c r="AT90" s="132"/>
      <c r="AU90" s="132"/>
      <c r="AV90" s="132"/>
      <c r="AW90" s="132"/>
      <c r="AX90" s="132"/>
      <c r="AY90" s="132"/>
      <c r="AZ90" s="132"/>
      <c r="BA90" s="132"/>
      <c r="BB90" s="132"/>
      <c r="BC90" s="132"/>
      <c r="BD90" s="75"/>
      <c r="BE90" s="132"/>
      <c r="BF90" s="75"/>
      <c r="BG90" s="132"/>
      <c r="BH90" s="132"/>
      <c r="BI90" s="132"/>
      <c r="BJ90" s="132"/>
      <c r="BK90" s="132"/>
      <c r="BL90" s="132"/>
      <c r="BM90" s="132"/>
      <c r="BN90" s="132"/>
      <c r="BO90" s="132"/>
      <c r="BP90" s="132"/>
      <c r="BQ90" s="132"/>
      <c r="BR90" s="26"/>
      <c r="BS90" s="65"/>
      <c r="BT90" s="26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5"/>
      <c r="CF90" s="26"/>
      <c r="CG90" s="65"/>
      <c r="CH90" s="26"/>
    </row>
    <row r="91" spans="1:86" s="64" customFormat="1" ht="16.2" customHeight="1" x14ac:dyDescent="0.25">
      <c r="A91" s="133" t="s">
        <v>22</v>
      </c>
      <c r="B91" s="34"/>
      <c r="C91" s="132"/>
      <c r="D91" s="132">
        <f>ABS('C4'!D91-'C4'!$C91)</f>
        <v>0</v>
      </c>
      <c r="E91" s="132">
        <f>ABS('C4'!E91-'C4'!$C91)</f>
        <v>0</v>
      </c>
      <c r="F91" s="132">
        <f>ABS('C4'!F91-'C4'!$C91)</f>
        <v>0</v>
      </c>
      <c r="G91" s="132">
        <f>ABS('C4'!G91-'C4'!$C91)</f>
        <v>0</v>
      </c>
      <c r="H91" s="132">
        <f>ABS('C4'!H91-'C4'!$C91)</f>
        <v>0</v>
      </c>
      <c r="I91" s="132">
        <f>ABS('C4'!I91-'C4'!$C91)</f>
        <v>0</v>
      </c>
      <c r="J91" s="132">
        <f>ABS('C4'!J91-'C4'!$C91)</f>
        <v>0</v>
      </c>
      <c r="K91" s="132">
        <f>ABS('C4'!K91-'C4'!$C91)</f>
        <v>0</v>
      </c>
      <c r="L91" s="132">
        <f>ABS('C4'!L91-'C4'!$C91)</f>
        <v>0</v>
      </c>
      <c r="M91" s="132">
        <f>ABS('C4'!M91-'C4'!$C91)</f>
        <v>0</v>
      </c>
      <c r="N91" s="75"/>
      <c r="O91" s="132"/>
      <c r="P91" s="75"/>
      <c r="Q91" s="132"/>
      <c r="R91" s="132"/>
      <c r="S91" s="132"/>
      <c r="T91" s="132"/>
      <c r="U91" s="132"/>
      <c r="V91" s="132">
        <f t="shared" si="1"/>
        <v>0</v>
      </c>
      <c r="W91" s="132"/>
      <c r="X91" s="132"/>
      <c r="Y91" s="132"/>
      <c r="Z91" s="132"/>
      <c r="AA91" s="132"/>
      <c r="AB91" s="75"/>
      <c r="AC91" s="132"/>
      <c r="AD91" s="75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75"/>
      <c r="AQ91" s="132"/>
      <c r="AR91" s="75"/>
      <c r="AS91" s="132"/>
      <c r="AT91" s="132"/>
      <c r="AU91" s="132"/>
      <c r="AV91" s="132"/>
      <c r="AW91" s="132"/>
      <c r="AX91" s="132"/>
      <c r="AY91" s="132"/>
      <c r="AZ91" s="132"/>
      <c r="BA91" s="132"/>
      <c r="BB91" s="132"/>
      <c r="BC91" s="132"/>
      <c r="BD91" s="75"/>
      <c r="BE91" s="132"/>
      <c r="BF91" s="75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26"/>
      <c r="BS91" s="65"/>
      <c r="BT91" s="26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5"/>
      <c r="CF91" s="26"/>
      <c r="CG91" s="65"/>
      <c r="CH91" s="26"/>
    </row>
    <row r="92" spans="1:86" s="64" customFormat="1" ht="16.2" customHeight="1" x14ac:dyDescent="0.25">
      <c r="A92" s="132"/>
      <c r="B92" s="34"/>
      <c r="C92" s="132"/>
      <c r="D92" s="132">
        <f>ABS('C4'!D92-'C4'!$C92)</f>
        <v>0</v>
      </c>
      <c r="E92" s="132">
        <f>ABS('C4'!E92-'C4'!$C92)</f>
        <v>0</v>
      </c>
      <c r="F92" s="132">
        <f>ABS('C4'!F92-'C4'!$C92)</f>
        <v>0</v>
      </c>
      <c r="G92" s="132">
        <f>ABS('C4'!G92-'C4'!$C92)</f>
        <v>0</v>
      </c>
      <c r="H92" s="132">
        <f>ABS('C4'!H92-'C4'!$C92)</f>
        <v>0</v>
      </c>
      <c r="I92" s="132">
        <f>ABS('C4'!I92-'C4'!$C92)</f>
        <v>0</v>
      </c>
      <c r="J92" s="132">
        <f>ABS('C4'!J92-'C4'!$C92)</f>
        <v>0</v>
      </c>
      <c r="K92" s="132">
        <f>ABS('C4'!K92-'C4'!$C92)</f>
        <v>0</v>
      </c>
      <c r="L92" s="132">
        <f>ABS('C4'!L92-'C4'!$C92)</f>
        <v>0</v>
      </c>
      <c r="M92" s="132">
        <f>ABS('C4'!M92-'C4'!$C92)</f>
        <v>0</v>
      </c>
      <c r="N92" s="75"/>
      <c r="O92" s="132"/>
      <c r="P92" s="75"/>
      <c r="Q92" s="132"/>
      <c r="R92" s="132"/>
      <c r="S92" s="132"/>
      <c r="T92" s="132"/>
      <c r="U92" s="132"/>
      <c r="V92" s="132">
        <f t="shared" si="1"/>
        <v>0</v>
      </c>
      <c r="W92" s="132"/>
      <c r="X92" s="132"/>
      <c r="Y92" s="132"/>
      <c r="Z92" s="132"/>
      <c r="AA92" s="132"/>
      <c r="AB92" s="75"/>
      <c r="AC92" s="132"/>
      <c r="AD92" s="75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75"/>
      <c r="AQ92" s="132"/>
      <c r="AR92" s="75"/>
      <c r="AS92" s="132"/>
      <c r="AT92" s="132"/>
      <c r="AU92" s="132"/>
      <c r="AV92" s="132"/>
      <c r="AW92" s="132"/>
      <c r="AX92" s="132"/>
      <c r="AY92" s="132"/>
      <c r="AZ92" s="132"/>
      <c r="BA92" s="132"/>
      <c r="BB92" s="132"/>
      <c r="BC92" s="132"/>
      <c r="BD92" s="75"/>
      <c r="BE92" s="132"/>
      <c r="BF92" s="75"/>
      <c r="BG92" s="132"/>
      <c r="BH92" s="132"/>
      <c r="BI92" s="132"/>
      <c r="BJ92" s="132"/>
      <c r="BK92" s="132"/>
      <c r="BL92" s="132"/>
      <c r="BM92" s="132"/>
      <c r="BN92" s="132"/>
      <c r="BO92" s="132"/>
      <c r="BP92" s="132"/>
      <c r="BQ92" s="132"/>
      <c r="BR92" s="34"/>
      <c r="BT92" s="34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34"/>
      <c r="CH92" s="34"/>
    </row>
    <row r="93" spans="1:86" s="64" customFormat="1" ht="16.2" customHeight="1" x14ac:dyDescent="0.25">
      <c r="A93" s="133" t="s">
        <v>171</v>
      </c>
      <c r="B93" s="34"/>
      <c r="C93" s="76"/>
      <c r="D93" s="132">
        <f>ABS('C4'!D93-'C4'!$C93)</f>
        <v>0</v>
      </c>
      <c r="E93" s="132">
        <f>ABS('C4'!E93-'C4'!$C93)</f>
        <v>0</v>
      </c>
      <c r="F93" s="132">
        <f>ABS('C4'!F93-'C4'!$C93)</f>
        <v>0</v>
      </c>
      <c r="G93" s="132">
        <f>ABS('C4'!G93-'C4'!$C93)</f>
        <v>0</v>
      </c>
      <c r="H93" s="132">
        <f>ABS('C4'!H93-'C4'!$C93)</f>
        <v>0</v>
      </c>
      <c r="I93" s="132">
        <f>ABS('C4'!I93-'C4'!$C93)</f>
        <v>0</v>
      </c>
      <c r="J93" s="132">
        <f>ABS('C4'!J93-'C4'!$C93)</f>
        <v>0</v>
      </c>
      <c r="K93" s="132">
        <f>ABS('C4'!K93-'C4'!$C93)</f>
        <v>0</v>
      </c>
      <c r="L93" s="132">
        <f>ABS('C4'!L93-'C4'!$C93)</f>
        <v>0</v>
      </c>
      <c r="M93" s="132">
        <f>ABS('C4'!M93-'C4'!$C93)</f>
        <v>0</v>
      </c>
      <c r="N93" s="132"/>
      <c r="O93" s="132"/>
      <c r="P93" s="132"/>
      <c r="Q93" s="76"/>
      <c r="R93" s="76"/>
      <c r="S93" s="76"/>
      <c r="T93" s="76"/>
      <c r="U93" s="76"/>
      <c r="V93" s="132">
        <f t="shared" si="1"/>
        <v>0</v>
      </c>
      <c r="W93" s="76"/>
      <c r="X93" s="76"/>
      <c r="Y93" s="76"/>
      <c r="Z93" s="76"/>
      <c r="AA93" s="132"/>
      <c r="AB93" s="132"/>
      <c r="AC93" s="132"/>
      <c r="AD93" s="132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32"/>
      <c r="AP93" s="132"/>
      <c r="AQ93" s="132"/>
      <c r="AR93" s="132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32"/>
      <c r="BD93" s="132"/>
      <c r="BE93" s="132"/>
      <c r="BF93" s="132"/>
      <c r="BG93" s="141"/>
      <c r="BH93" s="141"/>
      <c r="BI93" s="141"/>
      <c r="BJ93" s="141"/>
      <c r="BK93" s="141"/>
      <c r="BL93" s="141"/>
      <c r="BM93" s="141"/>
      <c r="BN93" s="141"/>
      <c r="BO93" s="141"/>
      <c r="BP93" s="141"/>
      <c r="BQ93" s="132"/>
      <c r="BR93" s="65"/>
      <c r="BS93" s="65"/>
      <c r="BT93" s="65"/>
      <c r="BU93" s="160"/>
      <c r="BV93" s="160"/>
      <c r="BW93" s="160"/>
      <c r="BX93" s="160"/>
      <c r="BY93" s="160"/>
      <c r="BZ93" s="160"/>
      <c r="CA93" s="160"/>
      <c r="CB93" s="160"/>
      <c r="CC93" s="160"/>
      <c r="CD93" s="160"/>
      <c r="CE93" s="5"/>
      <c r="CF93" s="65"/>
      <c r="CG93" s="65"/>
      <c r="CH93" s="65"/>
    </row>
    <row r="94" spans="1:86" s="64" customFormat="1" ht="16.2" customHeight="1" x14ac:dyDescent="0.25">
      <c r="A94" s="133" t="s">
        <v>1</v>
      </c>
      <c r="B94" s="34"/>
      <c r="C94" s="132"/>
      <c r="D94" s="132" t="e">
        <f>ABS('C4'!D94-'C4'!$C94)</f>
        <v>#VALUE!</v>
      </c>
      <c r="E94" s="132" t="e">
        <f>ABS('C4'!E94-'C4'!$C94)</f>
        <v>#VALUE!</v>
      </c>
      <c r="F94" s="132" t="e">
        <f>ABS('C4'!F94-'C4'!$C94)</f>
        <v>#VALUE!</v>
      </c>
      <c r="G94" s="132" t="e">
        <f>ABS('C4'!G94-'C4'!$C94)</f>
        <v>#VALUE!</v>
      </c>
      <c r="H94" s="132" t="e">
        <f>ABS('C4'!H94-'C4'!$C94)</f>
        <v>#VALUE!</v>
      </c>
      <c r="I94" s="132" t="e">
        <f>ABS('C4'!I94-'C4'!$C94)</f>
        <v>#VALUE!</v>
      </c>
      <c r="J94" s="132" t="e">
        <f>ABS('C4'!J94-'C4'!$C94)</f>
        <v>#VALUE!</v>
      </c>
      <c r="K94" s="132" t="e">
        <f>ABS('C4'!K94-'C4'!$C94)</f>
        <v>#VALUE!</v>
      </c>
      <c r="L94" s="132" t="e">
        <f>ABS('C4'!L94-'C4'!$C94)</f>
        <v>#VALUE!</v>
      </c>
      <c r="M94" s="132" t="e">
        <f>ABS('C4'!M94-'C4'!$C94)</f>
        <v>#VALUE!</v>
      </c>
      <c r="N94" s="75"/>
      <c r="O94" s="132"/>
      <c r="P94" s="75"/>
      <c r="Q94" s="132"/>
      <c r="R94" s="132"/>
      <c r="S94" s="132"/>
      <c r="T94" s="132"/>
      <c r="U94" s="132"/>
      <c r="V94" s="132" t="e">
        <f t="shared" si="1"/>
        <v>#VALUE!</v>
      </c>
      <c r="W94" s="132"/>
      <c r="X94" s="132"/>
      <c r="Y94" s="132"/>
      <c r="Z94" s="132"/>
      <c r="AA94" s="132"/>
      <c r="AB94" s="75"/>
      <c r="AC94" s="132"/>
      <c r="AD94" s="75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75"/>
      <c r="AQ94" s="132"/>
      <c r="AR94" s="75"/>
      <c r="AS94" s="132"/>
      <c r="AT94" s="132"/>
      <c r="AU94" s="132"/>
      <c r="AV94" s="132"/>
      <c r="AW94" s="132"/>
      <c r="AX94" s="132"/>
      <c r="AY94" s="132"/>
      <c r="AZ94" s="132"/>
      <c r="BA94" s="132"/>
      <c r="BB94" s="132"/>
      <c r="BC94" s="132"/>
      <c r="BD94" s="75"/>
      <c r="BE94" s="132"/>
      <c r="BF94" s="75"/>
      <c r="BG94" s="132"/>
      <c r="BH94" s="132"/>
      <c r="BI94" s="132"/>
      <c r="BJ94" s="132"/>
      <c r="BK94" s="132"/>
      <c r="BL94" s="132"/>
      <c r="BM94" s="132"/>
      <c r="BN94" s="132"/>
      <c r="BO94" s="132"/>
      <c r="BP94" s="132"/>
      <c r="BQ94" s="132"/>
      <c r="BR94" s="26"/>
      <c r="BS94" s="65"/>
      <c r="BT94" s="26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5"/>
      <c r="CF94" s="26"/>
      <c r="CG94" s="65"/>
      <c r="CH94" s="26"/>
    </row>
    <row r="95" spans="1:86" s="64" customFormat="1" ht="16.2" customHeight="1" x14ac:dyDescent="0.25">
      <c r="A95" s="133" t="s">
        <v>3</v>
      </c>
      <c r="B95" s="34"/>
      <c r="C95" s="132"/>
      <c r="D95" s="132">
        <f>ABS('C4'!D95-'C4'!$C95)</f>
        <v>0</v>
      </c>
      <c r="E95" s="132">
        <f>ABS('C4'!E95-'C4'!$C95)</f>
        <v>0</v>
      </c>
      <c r="F95" s="132">
        <f>ABS('C4'!F95-'C4'!$C95)</f>
        <v>0</v>
      </c>
      <c r="G95" s="132">
        <f>ABS('C4'!G95-'C4'!$C95)</f>
        <v>0</v>
      </c>
      <c r="H95" s="132">
        <f>ABS('C4'!H95-'C4'!$C95)</f>
        <v>0</v>
      </c>
      <c r="I95" s="132">
        <f>ABS('C4'!I95-'C4'!$C95)</f>
        <v>0</v>
      </c>
      <c r="J95" s="132">
        <f>ABS('C4'!J95-'C4'!$C95)</f>
        <v>0</v>
      </c>
      <c r="K95" s="132">
        <f>ABS('C4'!K95-'C4'!$C95)</f>
        <v>0</v>
      </c>
      <c r="L95" s="132">
        <f>ABS('C4'!L95-'C4'!$C95)</f>
        <v>0</v>
      </c>
      <c r="M95" s="132">
        <f>ABS('C4'!M95-'C4'!$C95)</f>
        <v>0</v>
      </c>
      <c r="N95" s="75"/>
      <c r="O95" s="132"/>
      <c r="P95" s="75"/>
      <c r="Q95" s="132"/>
      <c r="R95" s="132"/>
      <c r="S95" s="132"/>
      <c r="T95" s="132"/>
      <c r="U95" s="132"/>
      <c r="V95" s="132">
        <f t="shared" si="1"/>
        <v>0</v>
      </c>
      <c r="W95" s="132"/>
      <c r="X95" s="132"/>
      <c r="Y95" s="132"/>
      <c r="Z95" s="132"/>
      <c r="AA95" s="132"/>
      <c r="AB95" s="75"/>
      <c r="AC95" s="132"/>
      <c r="AD95" s="75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  <c r="AO95" s="132"/>
      <c r="AP95" s="75"/>
      <c r="AQ95" s="132"/>
      <c r="AR95" s="75"/>
      <c r="AS95" s="132"/>
      <c r="AT95" s="132"/>
      <c r="AU95" s="132"/>
      <c r="AV95" s="132"/>
      <c r="AW95" s="132"/>
      <c r="AX95" s="132"/>
      <c r="AY95" s="132"/>
      <c r="AZ95" s="132"/>
      <c r="BA95" s="132"/>
      <c r="BB95" s="132"/>
      <c r="BC95" s="132"/>
      <c r="BD95" s="75"/>
      <c r="BE95" s="132"/>
      <c r="BF95" s="75"/>
      <c r="BG95" s="132"/>
      <c r="BH95" s="132"/>
      <c r="BI95" s="132"/>
      <c r="BJ95" s="132"/>
      <c r="BK95" s="132"/>
      <c r="BL95" s="132"/>
      <c r="BM95" s="132"/>
      <c r="BN95" s="132"/>
      <c r="BO95" s="132"/>
      <c r="BP95" s="132"/>
      <c r="BQ95" s="132"/>
      <c r="BR95" s="26"/>
      <c r="BS95" s="65"/>
      <c r="BT95" s="26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5"/>
      <c r="CF95" s="26"/>
      <c r="CG95" s="65"/>
      <c r="CH95" s="26"/>
    </row>
    <row r="96" spans="1:86" s="64" customFormat="1" ht="16.2" customHeight="1" x14ac:dyDescent="0.25">
      <c r="A96" s="133" t="s">
        <v>4</v>
      </c>
      <c r="B96" s="34"/>
      <c r="C96" s="132"/>
      <c r="D96" s="132">
        <f>ABS('C4'!D96-'C4'!$C96)</f>
        <v>0</v>
      </c>
      <c r="E96" s="132">
        <f>ABS('C4'!E96-'C4'!$C96)</f>
        <v>0</v>
      </c>
      <c r="F96" s="132">
        <f>ABS('C4'!F96-'C4'!$C96)</f>
        <v>0</v>
      </c>
      <c r="G96" s="132">
        <f>ABS('C4'!G96-'C4'!$C96)</f>
        <v>0</v>
      </c>
      <c r="H96" s="132">
        <f>ABS('C4'!H96-'C4'!$C96)</f>
        <v>0</v>
      </c>
      <c r="I96" s="132">
        <f>ABS('C4'!I96-'C4'!$C96)</f>
        <v>0</v>
      </c>
      <c r="J96" s="132">
        <f>ABS('C4'!J96-'C4'!$C96)</f>
        <v>0</v>
      </c>
      <c r="K96" s="132">
        <f>ABS('C4'!K96-'C4'!$C96)</f>
        <v>0</v>
      </c>
      <c r="L96" s="132">
        <f>ABS('C4'!L96-'C4'!$C96)</f>
        <v>0</v>
      </c>
      <c r="M96" s="132">
        <f>ABS('C4'!M96-'C4'!$C96)</f>
        <v>0</v>
      </c>
      <c r="N96" s="75"/>
      <c r="O96" s="132"/>
      <c r="P96" s="75"/>
      <c r="Q96" s="132"/>
      <c r="R96" s="132"/>
      <c r="S96" s="132"/>
      <c r="T96" s="132"/>
      <c r="U96" s="132"/>
      <c r="V96" s="132">
        <f t="shared" si="1"/>
        <v>0</v>
      </c>
      <c r="W96" s="132"/>
      <c r="X96" s="132"/>
      <c r="Y96" s="132"/>
      <c r="Z96" s="132"/>
      <c r="AA96" s="132"/>
      <c r="AB96" s="75"/>
      <c r="AC96" s="132"/>
      <c r="AD96" s="75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75"/>
      <c r="AQ96" s="132"/>
      <c r="AR96" s="75"/>
      <c r="AS96" s="132"/>
      <c r="AT96" s="132"/>
      <c r="AU96" s="132"/>
      <c r="AV96" s="132"/>
      <c r="AW96" s="132"/>
      <c r="AX96" s="132"/>
      <c r="AY96" s="132"/>
      <c r="AZ96" s="132"/>
      <c r="BA96" s="132"/>
      <c r="BB96" s="132"/>
      <c r="BC96" s="132"/>
      <c r="BD96" s="75"/>
      <c r="BE96" s="132"/>
      <c r="BF96" s="75"/>
      <c r="BG96" s="132"/>
      <c r="BH96" s="132"/>
      <c r="BI96" s="132"/>
      <c r="BJ96" s="132"/>
      <c r="BK96" s="132"/>
      <c r="BL96" s="132"/>
      <c r="BM96" s="132"/>
      <c r="BN96" s="132"/>
      <c r="BO96" s="132"/>
      <c r="BP96" s="132"/>
      <c r="BQ96" s="132"/>
      <c r="BR96" s="26"/>
      <c r="BS96" s="65"/>
      <c r="BT96" s="26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5"/>
      <c r="CF96" s="26"/>
      <c r="CG96" s="65"/>
      <c r="CH96" s="26"/>
    </row>
    <row r="97" spans="1:86" s="64" customFormat="1" ht="16.2" customHeight="1" x14ac:dyDescent="0.25">
      <c r="A97" s="133" t="s">
        <v>5</v>
      </c>
      <c r="B97" s="34"/>
      <c r="C97" s="132"/>
      <c r="D97" s="132">
        <f>ABS('C4'!D97-'C4'!$C97)</f>
        <v>0</v>
      </c>
      <c r="E97" s="132">
        <f>ABS('C4'!E97-'C4'!$C97)</f>
        <v>0</v>
      </c>
      <c r="F97" s="132">
        <f>ABS('C4'!F97-'C4'!$C97)</f>
        <v>0</v>
      </c>
      <c r="G97" s="132">
        <f>ABS('C4'!G97-'C4'!$C97)</f>
        <v>0</v>
      </c>
      <c r="H97" s="132">
        <f>ABS('C4'!H97-'C4'!$C97)</f>
        <v>0</v>
      </c>
      <c r="I97" s="132">
        <f>ABS('C4'!I97-'C4'!$C97)</f>
        <v>0</v>
      </c>
      <c r="J97" s="132">
        <f>ABS('C4'!J97-'C4'!$C97)</f>
        <v>0</v>
      </c>
      <c r="K97" s="132">
        <f>ABS('C4'!K97-'C4'!$C97)</f>
        <v>0.29899372119514067</v>
      </c>
      <c r="L97" s="132">
        <f>ABS('C4'!L97-'C4'!$C97)</f>
        <v>0.29899372119514067</v>
      </c>
      <c r="M97" s="132">
        <f>ABS('C4'!M97-'C4'!$C97)</f>
        <v>0.29899372119514067</v>
      </c>
      <c r="N97" s="75"/>
      <c r="O97" s="132"/>
      <c r="P97" s="75"/>
      <c r="Q97" s="132"/>
      <c r="R97" s="132"/>
      <c r="S97" s="132"/>
      <c r="T97" s="132"/>
      <c r="U97" s="132"/>
      <c r="V97" s="132">
        <f t="shared" si="1"/>
        <v>0.89698116358542201</v>
      </c>
      <c r="W97" s="132"/>
      <c r="X97" s="132"/>
      <c r="Y97" s="132"/>
      <c r="Z97" s="132"/>
      <c r="AA97" s="132"/>
      <c r="AB97" s="75"/>
      <c r="AC97" s="132"/>
      <c r="AD97" s="75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  <c r="AO97" s="132"/>
      <c r="AP97" s="75"/>
      <c r="AQ97" s="132"/>
      <c r="AR97" s="75"/>
      <c r="AS97" s="132"/>
      <c r="AT97" s="132"/>
      <c r="AU97" s="132"/>
      <c r="AV97" s="132"/>
      <c r="AW97" s="132"/>
      <c r="AX97" s="132"/>
      <c r="AY97" s="132"/>
      <c r="AZ97" s="132"/>
      <c r="BA97" s="132"/>
      <c r="BB97" s="132"/>
      <c r="BC97" s="132"/>
      <c r="BD97" s="75"/>
      <c r="BE97" s="132"/>
      <c r="BF97" s="75"/>
      <c r="BG97" s="132"/>
      <c r="BH97" s="132"/>
      <c r="BI97" s="132"/>
      <c r="BJ97" s="132"/>
      <c r="BK97" s="132"/>
      <c r="BL97" s="132"/>
      <c r="BM97" s="132"/>
      <c r="BN97" s="132"/>
      <c r="BO97" s="132"/>
      <c r="BP97" s="132"/>
      <c r="BQ97" s="132"/>
      <c r="BR97" s="26"/>
      <c r="BS97" s="65"/>
      <c r="BT97" s="26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5"/>
      <c r="CF97" s="26"/>
      <c r="CG97" s="65"/>
      <c r="CH97" s="26"/>
    </row>
    <row r="98" spans="1:86" s="64" customFormat="1" ht="16.2" customHeight="1" x14ac:dyDescent="0.25">
      <c r="A98" s="133" t="s">
        <v>6</v>
      </c>
      <c r="B98" s="34"/>
      <c r="C98" s="132"/>
      <c r="D98" s="132">
        <f>ABS('C4'!D98-'C4'!$C98)</f>
        <v>0</v>
      </c>
      <c r="E98" s="132">
        <f>ABS('C4'!E98-'C4'!$C98)</f>
        <v>0</v>
      </c>
      <c r="F98" s="132">
        <f>ABS('C4'!F98-'C4'!$C98)</f>
        <v>0</v>
      </c>
      <c r="G98" s="132">
        <f>ABS('C4'!G98-'C4'!$C98)</f>
        <v>0</v>
      </c>
      <c r="H98" s="132">
        <f>ABS('C4'!H98-'C4'!$C98)</f>
        <v>0</v>
      </c>
      <c r="I98" s="132">
        <f>ABS('C4'!I98-'C4'!$C98)</f>
        <v>0</v>
      </c>
      <c r="J98" s="132">
        <f>ABS('C4'!J98-'C4'!$C98)</f>
        <v>0</v>
      </c>
      <c r="K98" s="132">
        <f>ABS('C4'!K98-'C4'!$C98)</f>
        <v>0</v>
      </c>
      <c r="L98" s="132">
        <f>ABS('C4'!L98-'C4'!$C98)</f>
        <v>0</v>
      </c>
      <c r="M98" s="132">
        <f>ABS('C4'!M98-'C4'!$C98)</f>
        <v>0</v>
      </c>
      <c r="N98" s="75"/>
      <c r="O98" s="132"/>
      <c r="P98" s="75"/>
      <c r="Q98" s="132"/>
      <c r="R98" s="132"/>
      <c r="S98" s="132"/>
      <c r="T98" s="132"/>
      <c r="U98" s="132"/>
      <c r="V98" s="132">
        <f t="shared" si="1"/>
        <v>0</v>
      </c>
      <c r="W98" s="132"/>
      <c r="X98" s="132"/>
      <c r="Y98" s="132"/>
      <c r="Z98" s="132"/>
      <c r="AA98" s="132"/>
      <c r="AB98" s="75"/>
      <c r="AC98" s="132"/>
      <c r="AD98" s="75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  <c r="AO98" s="132"/>
      <c r="AP98" s="75"/>
      <c r="AQ98" s="132"/>
      <c r="AR98" s="75"/>
      <c r="AS98" s="132"/>
      <c r="AT98" s="132"/>
      <c r="AU98" s="132"/>
      <c r="AV98" s="132"/>
      <c r="AW98" s="132"/>
      <c r="AX98" s="132"/>
      <c r="AY98" s="132"/>
      <c r="AZ98" s="132"/>
      <c r="BA98" s="132"/>
      <c r="BB98" s="132"/>
      <c r="BC98" s="132"/>
      <c r="BD98" s="75"/>
      <c r="BE98" s="132"/>
      <c r="BF98" s="75"/>
      <c r="BG98" s="132"/>
      <c r="BH98" s="132"/>
      <c r="BI98" s="132"/>
      <c r="BJ98" s="132"/>
      <c r="BK98" s="132"/>
      <c r="BL98" s="132"/>
      <c r="BM98" s="132"/>
      <c r="BN98" s="132"/>
      <c r="BO98" s="132"/>
      <c r="BP98" s="132"/>
      <c r="BQ98" s="132"/>
      <c r="BR98" s="26"/>
      <c r="BS98" s="65"/>
      <c r="BT98" s="26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5"/>
      <c r="CF98" s="26"/>
      <c r="CG98" s="65"/>
      <c r="CH98" s="26"/>
    </row>
    <row r="99" spans="1:86" s="64" customFormat="1" ht="16.2" customHeight="1" x14ac:dyDescent="0.25">
      <c r="A99" s="133" t="s">
        <v>7</v>
      </c>
      <c r="B99" s="34"/>
      <c r="C99" s="132"/>
      <c r="D99" s="132">
        <f>ABS('C4'!D99-'C4'!$C99)</f>
        <v>0</v>
      </c>
      <c r="E99" s="132">
        <f>ABS('C4'!E99-'C4'!$C99)</f>
        <v>0</v>
      </c>
      <c r="F99" s="132">
        <f>ABS('C4'!F99-'C4'!$C99)</f>
        <v>0</v>
      </c>
      <c r="G99" s="132">
        <f>ABS('C4'!G99-'C4'!$C99)</f>
        <v>0</v>
      </c>
      <c r="H99" s="132">
        <f>ABS('C4'!H99-'C4'!$C99)</f>
        <v>0</v>
      </c>
      <c r="I99" s="132">
        <f>ABS('C4'!I99-'C4'!$C99)</f>
        <v>0</v>
      </c>
      <c r="J99" s="132">
        <f>ABS('C4'!J99-'C4'!$C99)</f>
        <v>0</v>
      </c>
      <c r="K99" s="132">
        <f>ABS('C4'!K99-'C4'!$C99)</f>
        <v>0</v>
      </c>
      <c r="L99" s="132">
        <f>ABS('C4'!L99-'C4'!$C99)</f>
        <v>0</v>
      </c>
      <c r="M99" s="132">
        <f>ABS('C4'!M99-'C4'!$C99)</f>
        <v>0</v>
      </c>
      <c r="N99" s="75"/>
      <c r="O99" s="132"/>
      <c r="P99" s="75"/>
      <c r="Q99" s="132"/>
      <c r="R99" s="132"/>
      <c r="S99" s="132"/>
      <c r="T99" s="132"/>
      <c r="U99" s="132"/>
      <c r="V99" s="132">
        <f t="shared" si="1"/>
        <v>0</v>
      </c>
      <c r="W99" s="132"/>
      <c r="X99" s="132"/>
      <c r="Y99" s="132"/>
      <c r="Z99" s="132"/>
      <c r="AA99" s="132"/>
      <c r="AB99" s="75"/>
      <c r="AC99" s="132"/>
      <c r="AD99" s="75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75"/>
      <c r="AQ99" s="132"/>
      <c r="AR99" s="75"/>
      <c r="AS99" s="132"/>
      <c r="AT99" s="132"/>
      <c r="AU99" s="132"/>
      <c r="AV99" s="132"/>
      <c r="AW99" s="132"/>
      <c r="AX99" s="132"/>
      <c r="AY99" s="132"/>
      <c r="AZ99" s="132"/>
      <c r="BA99" s="132"/>
      <c r="BB99" s="132"/>
      <c r="BC99" s="132"/>
      <c r="BD99" s="75"/>
      <c r="BE99" s="132"/>
      <c r="BF99" s="75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26"/>
      <c r="BS99" s="65"/>
      <c r="BT99" s="26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5"/>
      <c r="CF99" s="26"/>
      <c r="CG99" s="65"/>
      <c r="CH99" s="26"/>
    </row>
    <row r="100" spans="1:86" s="64" customFormat="1" ht="16.2" customHeight="1" x14ac:dyDescent="0.25">
      <c r="A100" s="133" t="s">
        <v>8</v>
      </c>
      <c r="B100" s="34"/>
      <c r="C100" s="132"/>
      <c r="D100" s="132">
        <f>ABS('C4'!D100-'C4'!$C100)</f>
        <v>0.14099538207858053</v>
      </c>
      <c r="E100" s="132">
        <f>ABS('C4'!E100-'C4'!$C100)</f>
        <v>0.14099538207858053</v>
      </c>
      <c r="F100" s="132">
        <f>ABS('C4'!F100-'C4'!$C100)</f>
        <v>0.14099538207858053</v>
      </c>
      <c r="G100" s="132">
        <f>ABS('C4'!G100-'C4'!$C100)</f>
        <v>0.14099538207858053</v>
      </c>
      <c r="H100" s="132">
        <f>ABS('C4'!H100-'C4'!$C100)</f>
        <v>0.14099538207858053</v>
      </c>
      <c r="I100" s="132">
        <f>ABS('C4'!I100-'C4'!$C100)</f>
        <v>0.14099538207858053</v>
      </c>
      <c r="J100" s="132">
        <f>ABS('C4'!J100-'C4'!$C100)</f>
        <v>0.14099538207858053</v>
      </c>
      <c r="K100" s="132">
        <f>ABS('C4'!K100-'C4'!$C100)</f>
        <v>0.14099538207858053</v>
      </c>
      <c r="L100" s="132">
        <f>ABS('C4'!L100-'C4'!$C100)</f>
        <v>0.14099538207858053</v>
      </c>
      <c r="M100" s="132">
        <f>ABS('C4'!M100-'C4'!$C100)</f>
        <v>0.14099538207858053</v>
      </c>
      <c r="N100" s="75"/>
      <c r="O100" s="132"/>
      <c r="P100" s="75"/>
      <c r="Q100" s="132"/>
      <c r="R100" s="132"/>
      <c r="S100" s="132"/>
      <c r="T100" s="132"/>
      <c r="U100" s="132"/>
      <c r="V100" s="132">
        <f t="shared" si="1"/>
        <v>1.4099538207858053</v>
      </c>
      <c r="W100" s="132"/>
      <c r="X100" s="132"/>
      <c r="Y100" s="132"/>
      <c r="Z100" s="132"/>
      <c r="AA100" s="132"/>
      <c r="AB100" s="75"/>
      <c r="AC100" s="132"/>
      <c r="AD100" s="75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  <c r="AO100" s="132"/>
      <c r="AP100" s="75"/>
      <c r="AQ100" s="132"/>
      <c r="AR100" s="75"/>
      <c r="AS100" s="132"/>
      <c r="AT100" s="132"/>
      <c r="AU100" s="132"/>
      <c r="AV100" s="132"/>
      <c r="AW100" s="132"/>
      <c r="AX100" s="132"/>
      <c r="AY100" s="132"/>
      <c r="AZ100" s="132"/>
      <c r="BA100" s="132"/>
      <c r="BB100" s="132"/>
      <c r="BC100" s="132"/>
      <c r="BD100" s="75"/>
      <c r="BE100" s="132"/>
      <c r="BF100" s="75"/>
      <c r="BG100" s="132"/>
      <c r="BH100" s="132"/>
      <c r="BI100" s="132"/>
      <c r="BJ100" s="132"/>
      <c r="BK100" s="132"/>
      <c r="BL100" s="132"/>
      <c r="BM100" s="132"/>
      <c r="BN100" s="132"/>
      <c r="BO100" s="132"/>
      <c r="BP100" s="132"/>
      <c r="BQ100" s="132"/>
      <c r="BR100" s="26"/>
      <c r="BS100" s="65"/>
      <c r="BT100" s="26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5"/>
      <c r="CF100" s="26"/>
      <c r="CG100" s="65"/>
      <c r="CH100" s="26"/>
    </row>
    <row r="101" spans="1:86" s="64" customFormat="1" ht="16.2" customHeight="1" x14ac:dyDescent="0.25">
      <c r="A101" s="133" t="s">
        <v>9</v>
      </c>
      <c r="B101" s="34"/>
      <c r="C101" s="132"/>
      <c r="D101" s="132">
        <f>ABS('C4'!D101-'C4'!$C101)</f>
        <v>0</v>
      </c>
      <c r="E101" s="132">
        <f>ABS('C4'!E101-'C4'!$C101)</f>
        <v>0</v>
      </c>
      <c r="F101" s="132">
        <f>ABS('C4'!F101-'C4'!$C101)</f>
        <v>0</v>
      </c>
      <c r="G101" s="132">
        <f>ABS('C4'!G101-'C4'!$C101)</f>
        <v>0</v>
      </c>
      <c r="H101" s="132">
        <f>ABS('C4'!H101-'C4'!$C101)</f>
        <v>0</v>
      </c>
      <c r="I101" s="132">
        <f>ABS('C4'!I101-'C4'!$C101)</f>
        <v>0</v>
      </c>
      <c r="J101" s="132">
        <f>ABS('C4'!J101-'C4'!$C101)</f>
        <v>0</v>
      </c>
      <c r="K101" s="132">
        <f>ABS('C4'!K101-'C4'!$C101)</f>
        <v>0</v>
      </c>
      <c r="L101" s="132">
        <f>ABS('C4'!L101-'C4'!$C101)</f>
        <v>0</v>
      </c>
      <c r="M101" s="132">
        <f>ABS('C4'!M101-'C4'!$C101)</f>
        <v>0</v>
      </c>
      <c r="N101" s="75"/>
      <c r="O101" s="132"/>
      <c r="P101" s="75"/>
      <c r="Q101" s="132"/>
      <c r="R101" s="132"/>
      <c r="S101" s="132"/>
      <c r="T101" s="132"/>
      <c r="U101" s="132"/>
      <c r="V101" s="132">
        <f t="shared" si="1"/>
        <v>0</v>
      </c>
      <c r="W101" s="132"/>
      <c r="X101" s="132"/>
      <c r="Y101" s="132"/>
      <c r="Z101" s="132"/>
      <c r="AA101" s="132"/>
      <c r="AB101" s="75"/>
      <c r="AC101" s="132"/>
      <c r="AD101" s="75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  <c r="AO101" s="132"/>
      <c r="AP101" s="75"/>
      <c r="AQ101" s="132"/>
      <c r="AR101" s="75"/>
      <c r="AS101" s="132"/>
      <c r="AT101" s="132"/>
      <c r="AU101" s="132"/>
      <c r="AV101" s="132"/>
      <c r="AW101" s="132"/>
      <c r="AX101" s="132"/>
      <c r="AY101" s="132"/>
      <c r="AZ101" s="132"/>
      <c r="BA101" s="132"/>
      <c r="BB101" s="132"/>
      <c r="BC101" s="132"/>
      <c r="BD101" s="75"/>
      <c r="BE101" s="132"/>
      <c r="BF101" s="75"/>
      <c r="BG101" s="132"/>
      <c r="BH101" s="132"/>
      <c r="BI101" s="132"/>
      <c r="BJ101" s="132"/>
      <c r="BK101" s="132"/>
      <c r="BL101" s="132"/>
      <c r="BM101" s="132"/>
      <c r="BN101" s="132"/>
      <c r="BO101" s="132"/>
      <c r="BP101" s="132"/>
      <c r="BQ101" s="132"/>
      <c r="BR101" s="26"/>
      <c r="BS101" s="65"/>
      <c r="BT101" s="26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5"/>
      <c r="CF101" s="26"/>
      <c r="CG101" s="65"/>
      <c r="CH101" s="26"/>
    </row>
    <row r="102" spans="1:86" s="64" customFormat="1" ht="16.2" customHeight="1" x14ac:dyDescent="0.25">
      <c r="A102" s="133" t="s">
        <v>10</v>
      </c>
      <c r="B102" s="34"/>
      <c r="C102" s="132"/>
      <c r="D102" s="132">
        <f>ABS('C4'!D102-'C4'!$C102)</f>
        <v>0</v>
      </c>
      <c r="E102" s="132">
        <f>ABS('C4'!E102-'C4'!$C102)</f>
        <v>0</v>
      </c>
      <c r="F102" s="132">
        <f>ABS('C4'!F102-'C4'!$C102)</f>
        <v>0</v>
      </c>
      <c r="G102" s="132">
        <f>ABS('C4'!G102-'C4'!$C102)</f>
        <v>0</v>
      </c>
      <c r="H102" s="132">
        <f>ABS('C4'!H102-'C4'!$C102)</f>
        <v>0</v>
      </c>
      <c r="I102" s="132">
        <f>ABS('C4'!I102-'C4'!$C102)</f>
        <v>0</v>
      </c>
      <c r="J102" s="132">
        <f>ABS('C4'!J102-'C4'!$C102)</f>
        <v>0</v>
      </c>
      <c r="K102" s="132">
        <f>ABS('C4'!K102-'C4'!$C102)</f>
        <v>0</v>
      </c>
      <c r="L102" s="132">
        <f>ABS('C4'!L102-'C4'!$C102)</f>
        <v>0</v>
      </c>
      <c r="M102" s="132">
        <f>ABS('C4'!M102-'C4'!$C102)</f>
        <v>0</v>
      </c>
      <c r="N102" s="75"/>
      <c r="O102" s="132"/>
      <c r="P102" s="75"/>
      <c r="Q102" s="132"/>
      <c r="R102" s="132"/>
      <c r="S102" s="132"/>
      <c r="T102" s="132"/>
      <c r="U102" s="132"/>
      <c r="V102" s="132">
        <f t="shared" si="1"/>
        <v>0</v>
      </c>
      <c r="W102" s="132"/>
      <c r="X102" s="132"/>
      <c r="Y102" s="132"/>
      <c r="Z102" s="132"/>
      <c r="AA102" s="132"/>
      <c r="AB102" s="75"/>
      <c r="AC102" s="132"/>
      <c r="AD102" s="75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75"/>
      <c r="AQ102" s="132"/>
      <c r="AR102" s="75"/>
      <c r="AS102" s="132"/>
      <c r="AT102" s="132"/>
      <c r="AU102" s="132"/>
      <c r="AV102" s="132"/>
      <c r="AW102" s="132"/>
      <c r="AX102" s="132"/>
      <c r="AY102" s="132"/>
      <c r="AZ102" s="132"/>
      <c r="BA102" s="132"/>
      <c r="BB102" s="132"/>
      <c r="BC102" s="132"/>
      <c r="BD102" s="75"/>
      <c r="BE102" s="132"/>
      <c r="BF102" s="75"/>
      <c r="BG102" s="132"/>
      <c r="BH102" s="132"/>
      <c r="BI102" s="132"/>
      <c r="BJ102" s="132"/>
      <c r="BK102" s="132"/>
      <c r="BL102" s="132"/>
      <c r="BM102" s="132"/>
      <c r="BN102" s="132"/>
      <c r="BO102" s="132"/>
      <c r="BP102" s="132"/>
      <c r="BQ102" s="132"/>
      <c r="BR102" s="26"/>
      <c r="BS102" s="65"/>
      <c r="BT102" s="26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5"/>
      <c r="CF102" s="26"/>
      <c r="CG102" s="65"/>
      <c r="CH102" s="26"/>
    </row>
    <row r="103" spans="1:86" s="64" customFormat="1" ht="16.2" customHeight="1" x14ac:dyDescent="0.25">
      <c r="A103" s="133" t="s">
        <v>11</v>
      </c>
      <c r="B103" s="34"/>
      <c r="C103" s="132"/>
      <c r="D103" s="132">
        <f>ABS('C4'!D103-'C4'!$C103)</f>
        <v>0</v>
      </c>
      <c r="E103" s="132">
        <f>ABS('C4'!E103-'C4'!$C103)</f>
        <v>0</v>
      </c>
      <c r="F103" s="132">
        <f>ABS('C4'!F103-'C4'!$C103)</f>
        <v>0</v>
      </c>
      <c r="G103" s="132">
        <f>ABS('C4'!G103-'C4'!$C103)</f>
        <v>0</v>
      </c>
      <c r="H103" s="132">
        <f>ABS('C4'!H103-'C4'!$C103)</f>
        <v>0</v>
      </c>
      <c r="I103" s="132">
        <f>ABS('C4'!I103-'C4'!$C103)</f>
        <v>0</v>
      </c>
      <c r="J103" s="132">
        <f>ABS('C4'!J103-'C4'!$C103)</f>
        <v>0</v>
      </c>
      <c r="K103" s="132">
        <f>ABS('C4'!K103-'C4'!$C103)</f>
        <v>0</v>
      </c>
      <c r="L103" s="132">
        <f>ABS('C4'!L103-'C4'!$C103)</f>
        <v>0</v>
      </c>
      <c r="M103" s="132">
        <f>ABS('C4'!M103-'C4'!$C103)</f>
        <v>0</v>
      </c>
      <c r="N103" s="75"/>
      <c r="O103" s="132"/>
      <c r="P103" s="75"/>
      <c r="Q103" s="132"/>
      <c r="R103" s="132"/>
      <c r="S103" s="132"/>
      <c r="T103" s="132"/>
      <c r="U103" s="132"/>
      <c r="V103" s="132">
        <f t="shared" si="1"/>
        <v>0</v>
      </c>
      <c r="W103" s="132"/>
      <c r="X103" s="132"/>
      <c r="Y103" s="132"/>
      <c r="Z103" s="132"/>
      <c r="AA103" s="132"/>
      <c r="AB103" s="75"/>
      <c r="AC103" s="132"/>
      <c r="AD103" s="75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75"/>
      <c r="AQ103" s="132"/>
      <c r="AR103" s="75"/>
      <c r="AS103" s="132"/>
      <c r="AT103" s="132"/>
      <c r="AU103" s="132"/>
      <c r="AV103" s="132"/>
      <c r="AW103" s="132"/>
      <c r="AX103" s="132"/>
      <c r="AY103" s="132"/>
      <c r="AZ103" s="132"/>
      <c r="BA103" s="132"/>
      <c r="BB103" s="132"/>
      <c r="BC103" s="132"/>
      <c r="BD103" s="75"/>
      <c r="BE103" s="132"/>
      <c r="BF103" s="75"/>
      <c r="BG103" s="132"/>
      <c r="BH103" s="132"/>
      <c r="BI103" s="132"/>
      <c r="BJ103" s="132"/>
      <c r="BK103" s="132"/>
      <c r="BL103" s="132"/>
      <c r="BM103" s="132"/>
      <c r="BN103" s="132"/>
      <c r="BO103" s="132"/>
      <c r="BP103" s="132"/>
      <c r="BQ103" s="132"/>
      <c r="BR103" s="26"/>
      <c r="BS103" s="65"/>
      <c r="BT103" s="26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5"/>
      <c r="CF103" s="26"/>
      <c r="CG103" s="65"/>
      <c r="CH103" s="26"/>
    </row>
    <row r="104" spans="1:86" s="64" customFormat="1" ht="16.2" customHeight="1" x14ac:dyDescent="0.25">
      <c r="A104" s="133" t="s">
        <v>12</v>
      </c>
      <c r="B104" s="34"/>
      <c r="C104" s="132"/>
      <c r="D104" s="132">
        <f>ABS('C4'!D104-'C4'!$C104)</f>
        <v>0</v>
      </c>
      <c r="E104" s="132">
        <f>ABS('C4'!E104-'C4'!$C104)</f>
        <v>0</v>
      </c>
      <c r="F104" s="132">
        <f>ABS('C4'!F104-'C4'!$C104)</f>
        <v>0</v>
      </c>
      <c r="G104" s="132">
        <f>ABS('C4'!G104-'C4'!$C104)</f>
        <v>0</v>
      </c>
      <c r="H104" s="132">
        <f>ABS('C4'!H104-'C4'!$C104)</f>
        <v>0</v>
      </c>
      <c r="I104" s="132">
        <f>ABS('C4'!I104-'C4'!$C104)</f>
        <v>0</v>
      </c>
      <c r="J104" s="132">
        <f>ABS('C4'!J104-'C4'!$C104)</f>
        <v>0</v>
      </c>
      <c r="K104" s="132">
        <f>ABS('C4'!K104-'C4'!$C104)</f>
        <v>0</v>
      </c>
      <c r="L104" s="132">
        <f>ABS('C4'!L104-'C4'!$C104)</f>
        <v>0</v>
      </c>
      <c r="M104" s="132">
        <f>ABS('C4'!M104-'C4'!$C104)</f>
        <v>0</v>
      </c>
      <c r="N104" s="75"/>
      <c r="O104" s="132"/>
      <c r="P104" s="75"/>
      <c r="Q104" s="132"/>
      <c r="R104" s="132"/>
      <c r="S104" s="132"/>
      <c r="T104" s="132"/>
      <c r="U104" s="132"/>
      <c r="V104" s="132">
        <f t="shared" si="1"/>
        <v>0</v>
      </c>
      <c r="W104" s="132"/>
      <c r="X104" s="132"/>
      <c r="Y104" s="132"/>
      <c r="Z104" s="132"/>
      <c r="AA104" s="132"/>
      <c r="AB104" s="75"/>
      <c r="AC104" s="132"/>
      <c r="AD104" s="75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75"/>
      <c r="AQ104" s="132"/>
      <c r="AR104" s="75"/>
      <c r="AS104" s="132"/>
      <c r="AT104" s="132"/>
      <c r="AU104" s="132"/>
      <c r="AV104" s="132"/>
      <c r="AW104" s="132"/>
      <c r="AX104" s="132"/>
      <c r="AY104" s="132"/>
      <c r="AZ104" s="132"/>
      <c r="BA104" s="132"/>
      <c r="BB104" s="132"/>
      <c r="BC104" s="132"/>
      <c r="BD104" s="75"/>
      <c r="BE104" s="132"/>
      <c r="BF104" s="75"/>
      <c r="BG104" s="132"/>
      <c r="BH104" s="132"/>
      <c r="BI104" s="132"/>
      <c r="BJ104" s="132"/>
      <c r="BK104" s="132"/>
      <c r="BL104" s="132"/>
      <c r="BM104" s="132"/>
      <c r="BN104" s="132"/>
      <c r="BO104" s="132"/>
      <c r="BP104" s="132"/>
      <c r="BQ104" s="132"/>
      <c r="BR104" s="26"/>
      <c r="BS104" s="65"/>
      <c r="BT104" s="26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5"/>
      <c r="CF104" s="26"/>
      <c r="CG104" s="65"/>
      <c r="CH104" s="26"/>
    </row>
    <row r="105" spans="1:86" s="64" customFormat="1" ht="16.2" customHeight="1" x14ac:dyDescent="0.25">
      <c r="A105" s="133" t="s">
        <v>13</v>
      </c>
      <c r="B105" s="134"/>
      <c r="C105" s="132"/>
      <c r="D105" s="132">
        <f>ABS('C4'!D105-'C4'!$C105)</f>
        <v>0</v>
      </c>
      <c r="E105" s="132">
        <f>ABS('C4'!E105-'C4'!$C105)</f>
        <v>0</v>
      </c>
      <c r="F105" s="132">
        <f>ABS('C4'!F105-'C4'!$C105)</f>
        <v>0</v>
      </c>
      <c r="G105" s="132">
        <f>ABS('C4'!G105-'C4'!$C105)</f>
        <v>0</v>
      </c>
      <c r="H105" s="132">
        <f>ABS('C4'!H105-'C4'!$C105)</f>
        <v>0</v>
      </c>
      <c r="I105" s="132">
        <f>ABS('C4'!I105-'C4'!$C105)</f>
        <v>0</v>
      </c>
      <c r="J105" s="132">
        <f>ABS('C4'!J105-'C4'!$C105)</f>
        <v>0</v>
      </c>
      <c r="K105" s="132">
        <f>ABS('C4'!K105-'C4'!$C105)</f>
        <v>0</v>
      </c>
      <c r="L105" s="132">
        <f>ABS('C4'!L105-'C4'!$C105)</f>
        <v>0</v>
      </c>
      <c r="M105" s="132">
        <f>ABS('C4'!M105-'C4'!$C105)</f>
        <v>0</v>
      </c>
      <c r="N105" s="75"/>
      <c r="O105" s="132"/>
      <c r="P105" s="75"/>
      <c r="Q105" s="132"/>
      <c r="R105" s="132"/>
      <c r="S105" s="132"/>
      <c r="T105" s="132"/>
      <c r="U105" s="132"/>
      <c r="V105" s="132">
        <f t="shared" si="1"/>
        <v>0</v>
      </c>
      <c r="W105" s="132"/>
      <c r="X105" s="132"/>
      <c r="Y105" s="132"/>
      <c r="Z105" s="132"/>
      <c r="AA105" s="132"/>
      <c r="AB105" s="75"/>
      <c r="AC105" s="132"/>
      <c r="AD105" s="75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75"/>
      <c r="AQ105" s="132"/>
      <c r="AR105" s="75"/>
      <c r="AS105" s="132"/>
      <c r="AT105" s="132"/>
      <c r="AU105" s="132"/>
      <c r="AV105" s="132"/>
      <c r="AW105" s="132"/>
      <c r="AX105" s="132"/>
      <c r="AY105" s="132"/>
      <c r="AZ105" s="132"/>
      <c r="BA105" s="132"/>
      <c r="BB105" s="132"/>
      <c r="BC105" s="132"/>
      <c r="BD105" s="75"/>
      <c r="BE105" s="132"/>
      <c r="BF105" s="75"/>
      <c r="BG105" s="132"/>
      <c r="BH105" s="132"/>
      <c r="BI105" s="132"/>
      <c r="BJ105" s="132"/>
      <c r="BK105" s="132"/>
      <c r="BL105" s="132"/>
      <c r="BM105" s="132"/>
      <c r="BN105" s="132"/>
      <c r="BO105" s="132"/>
      <c r="BP105" s="132"/>
      <c r="BQ105" s="132"/>
      <c r="BR105" s="26"/>
      <c r="BS105" s="65"/>
      <c r="BT105" s="26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5"/>
      <c r="CF105" s="26"/>
      <c r="CG105" s="65"/>
      <c r="CH105" s="26"/>
    </row>
    <row r="106" spans="1:86" s="64" customFormat="1" ht="16.2" customHeight="1" x14ac:dyDescent="0.25">
      <c r="A106" s="133" t="s">
        <v>14</v>
      </c>
      <c r="B106" s="34"/>
      <c r="C106" s="132"/>
      <c r="D106" s="132">
        <f>ABS('C4'!D106-'C4'!$C106)</f>
        <v>0</v>
      </c>
      <c r="E106" s="132">
        <f>ABS('C4'!E106-'C4'!$C106)</f>
        <v>0</v>
      </c>
      <c r="F106" s="132">
        <f>ABS('C4'!F106-'C4'!$C106)</f>
        <v>0</v>
      </c>
      <c r="G106" s="132">
        <f>ABS('C4'!G106-'C4'!$C106)</f>
        <v>0</v>
      </c>
      <c r="H106" s="132">
        <f>ABS('C4'!H106-'C4'!$C106)</f>
        <v>0</v>
      </c>
      <c r="I106" s="132">
        <f>ABS('C4'!I106-'C4'!$C106)</f>
        <v>0</v>
      </c>
      <c r="J106" s="132">
        <f>ABS('C4'!J106-'C4'!$C106)</f>
        <v>0</v>
      </c>
      <c r="K106" s="132">
        <f>ABS('C4'!K106-'C4'!$C106)</f>
        <v>0</v>
      </c>
      <c r="L106" s="132">
        <f>ABS('C4'!L106-'C4'!$C106)</f>
        <v>0</v>
      </c>
      <c r="M106" s="132">
        <f>ABS('C4'!M106-'C4'!$C106)</f>
        <v>0</v>
      </c>
      <c r="N106" s="75"/>
      <c r="O106" s="132"/>
      <c r="P106" s="75"/>
      <c r="Q106" s="132"/>
      <c r="R106" s="132"/>
      <c r="S106" s="132"/>
      <c r="T106" s="132"/>
      <c r="U106" s="132"/>
      <c r="V106" s="132">
        <f t="shared" si="1"/>
        <v>0</v>
      </c>
      <c r="W106" s="132"/>
      <c r="X106" s="132"/>
      <c r="Y106" s="132"/>
      <c r="Z106" s="132"/>
      <c r="AA106" s="132"/>
      <c r="AB106" s="75"/>
      <c r="AC106" s="132"/>
      <c r="AD106" s="75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  <c r="AO106" s="132"/>
      <c r="AP106" s="75"/>
      <c r="AQ106" s="132"/>
      <c r="AR106" s="75"/>
      <c r="AS106" s="132"/>
      <c r="AT106" s="132"/>
      <c r="AU106" s="132"/>
      <c r="AV106" s="132"/>
      <c r="AW106" s="132"/>
      <c r="AX106" s="132"/>
      <c r="AY106" s="132"/>
      <c r="AZ106" s="132"/>
      <c r="BA106" s="132"/>
      <c r="BB106" s="132"/>
      <c r="BC106" s="132"/>
      <c r="BD106" s="75"/>
      <c r="BE106" s="132"/>
      <c r="BF106" s="75"/>
      <c r="BG106" s="132"/>
      <c r="BH106" s="132"/>
      <c r="BI106" s="132"/>
      <c r="BJ106" s="132"/>
      <c r="BK106" s="132"/>
      <c r="BL106" s="132"/>
      <c r="BM106" s="132"/>
      <c r="BN106" s="132"/>
      <c r="BO106" s="132"/>
      <c r="BP106" s="132"/>
      <c r="BQ106" s="132"/>
      <c r="BR106" s="26"/>
      <c r="BS106" s="65"/>
      <c r="BT106" s="26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5"/>
      <c r="CF106" s="26"/>
      <c r="CG106" s="65"/>
      <c r="CH106" s="26"/>
    </row>
    <row r="107" spans="1:86" s="64" customFormat="1" ht="16.2" customHeight="1" x14ac:dyDescent="0.25">
      <c r="A107" s="133" t="s">
        <v>15</v>
      </c>
      <c r="B107" s="34"/>
      <c r="C107" s="132"/>
      <c r="D107" s="132">
        <f>ABS('C4'!D107-'C4'!$C107)</f>
        <v>0</v>
      </c>
      <c r="E107" s="132">
        <f>ABS('C4'!E107-'C4'!$C107)</f>
        <v>0</v>
      </c>
      <c r="F107" s="132">
        <f>ABS('C4'!F107-'C4'!$C107)</f>
        <v>0</v>
      </c>
      <c r="G107" s="132">
        <f>ABS('C4'!G107-'C4'!$C107)</f>
        <v>0</v>
      </c>
      <c r="H107" s="132">
        <f>ABS('C4'!H107-'C4'!$C107)</f>
        <v>0</v>
      </c>
      <c r="I107" s="132">
        <f>ABS('C4'!I107-'C4'!$C107)</f>
        <v>0</v>
      </c>
      <c r="J107" s="132">
        <f>ABS('C4'!J107-'C4'!$C107)</f>
        <v>0</v>
      </c>
      <c r="K107" s="132">
        <f>ABS('C4'!K107-'C4'!$C107)</f>
        <v>0</v>
      </c>
      <c r="L107" s="132">
        <f>ABS('C4'!L107-'C4'!$C107)</f>
        <v>0</v>
      </c>
      <c r="M107" s="132">
        <f>ABS('C4'!M107-'C4'!$C107)</f>
        <v>0</v>
      </c>
      <c r="N107" s="75"/>
      <c r="O107" s="132"/>
      <c r="P107" s="75"/>
      <c r="Q107" s="132"/>
      <c r="R107" s="132"/>
      <c r="S107" s="132"/>
      <c r="T107" s="132"/>
      <c r="U107" s="132"/>
      <c r="V107" s="132">
        <f t="shared" si="1"/>
        <v>0</v>
      </c>
      <c r="W107" s="132"/>
      <c r="X107" s="132"/>
      <c r="Y107" s="132"/>
      <c r="Z107" s="132"/>
      <c r="AA107" s="132"/>
      <c r="AB107" s="75"/>
      <c r="AC107" s="132"/>
      <c r="AD107" s="75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2"/>
      <c r="AP107" s="75"/>
      <c r="AQ107" s="132"/>
      <c r="AR107" s="75"/>
      <c r="AS107" s="132"/>
      <c r="AT107" s="132"/>
      <c r="AU107" s="132"/>
      <c r="AV107" s="132"/>
      <c r="AW107" s="132"/>
      <c r="AX107" s="132"/>
      <c r="AY107" s="132"/>
      <c r="AZ107" s="132"/>
      <c r="BA107" s="132"/>
      <c r="BB107" s="132"/>
      <c r="BC107" s="132"/>
      <c r="BD107" s="75"/>
      <c r="BE107" s="132"/>
      <c r="BF107" s="75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26"/>
      <c r="BS107" s="65"/>
      <c r="BT107" s="26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5"/>
      <c r="CF107" s="26"/>
      <c r="CG107" s="65"/>
      <c r="CH107" s="26"/>
    </row>
    <row r="108" spans="1:86" s="64" customFormat="1" ht="16.2" customHeight="1" x14ac:dyDescent="0.25">
      <c r="A108" s="133" t="s">
        <v>16</v>
      </c>
      <c r="B108" s="34"/>
      <c r="C108" s="132"/>
      <c r="D108" s="132">
        <f>ABS('C4'!D108-'C4'!$C108)</f>
        <v>0</v>
      </c>
      <c r="E108" s="132">
        <f>ABS('C4'!E108-'C4'!$C108)</f>
        <v>0</v>
      </c>
      <c r="F108" s="132">
        <f>ABS('C4'!F108-'C4'!$C108)</f>
        <v>0</v>
      </c>
      <c r="G108" s="132">
        <f>ABS('C4'!G108-'C4'!$C108)</f>
        <v>0</v>
      </c>
      <c r="H108" s="132">
        <f>ABS('C4'!H108-'C4'!$C108)</f>
        <v>0.18149506575998092</v>
      </c>
      <c r="I108" s="132">
        <f>ABS('C4'!I108-'C4'!$C108)</f>
        <v>0.18149506575998092</v>
      </c>
      <c r="J108" s="132">
        <f>ABS('C4'!J108-'C4'!$C108)</f>
        <v>0.18149506575998092</v>
      </c>
      <c r="K108" s="132">
        <f>ABS('C4'!K108-'C4'!$C108)</f>
        <v>0.18149506575998092</v>
      </c>
      <c r="L108" s="132">
        <f>ABS('C4'!L108-'C4'!$C108)</f>
        <v>0.18149506575998092</v>
      </c>
      <c r="M108" s="132">
        <f>ABS('C4'!M108-'C4'!$C108)</f>
        <v>0.18149506575998092</v>
      </c>
      <c r="N108" s="75"/>
      <c r="O108" s="132"/>
      <c r="P108" s="75"/>
      <c r="Q108" s="132"/>
      <c r="R108" s="132"/>
      <c r="S108" s="132"/>
      <c r="T108" s="132"/>
      <c r="U108" s="132"/>
      <c r="V108" s="132">
        <f t="shared" si="1"/>
        <v>1.0889703945598856</v>
      </c>
      <c r="W108" s="132"/>
      <c r="X108" s="132"/>
      <c r="Y108" s="132"/>
      <c r="Z108" s="132"/>
      <c r="AA108" s="132"/>
      <c r="AB108" s="75"/>
      <c r="AC108" s="132"/>
      <c r="AD108" s="75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75"/>
      <c r="AQ108" s="132"/>
      <c r="AR108" s="75"/>
      <c r="AS108" s="132"/>
      <c r="AT108" s="132"/>
      <c r="AU108" s="132"/>
      <c r="AV108" s="132"/>
      <c r="AW108" s="132"/>
      <c r="AX108" s="132"/>
      <c r="AY108" s="132"/>
      <c r="AZ108" s="132"/>
      <c r="BA108" s="132"/>
      <c r="BB108" s="132"/>
      <c r="BC108" s="132"/>
      <c r="BD108" s="75"/>
      <c r="BE108" s="132"/>
      <c r="BF108" s="75"/>
      <c r="BG108" s="132"/>
      <c r="BH108" s="132"/>
      <c r="BI108" s="132"/>
      <c r="BJ108" s="132"/>
      <c r="BK108" s="132"/>
      <c r="BL108" s="132"/>
      <c r="BM108" s="132"/>
      <c r="BN108" s="132"/>
      <c r="BO108" s="132"/>
      <c r="BP108" s="132"/>
      <c r="BQ108" s="132"/>
      <c r="BR108" s="26"/>
      <c r="BS108" s="65"/>
      <c r="BT108" s="26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5"/>
      <c r="CF108" s="26"/>
      <c r="CG108" s="65"/>
      <c r="CH108" s="26"/>
    </row>
    <row r="109" spans="1:86" s="64" customFormat="1" ht="16.2" customHeight="1" x14ac:dyDescent="0.25">
      <c r="A109" s="133" t="s">
        <v>17</v>
      </c>
      <c r="B109" s="34"/>
      <c r="C109" s="132"/>
      <c r="D109" s="132">
        <f>ABS('C4'!D109-'C4'!$C109)</f>
        <v>0</v>
      </c>
      <c r="E109" s="132">
        <f>ABS('C4'!E109-'C4'!$C109)</f>
        <v>0</v>
      </c>
      <c r="F109" s="132">
        <f>ABS('C4'!F109-'C4'!$C109)</f>
        <v>0</v>
      </c>
      <c r="G109" s="132">
        <f>ABS('C4'!G109-'C4'!$C109)</f>
        <v>0</v>
      </c>
      <c r="H109" s="132">
        <f>ABS('C4'!H109-'C4'!$C109)</f>
        <v>0</v>
      </c>
      <c r="I109" s="132">
        <f>ABS('C4'!I109-'C4'!$C109)</f>
        <v>0</v>
      </c>
      <c r="J109" s="132">
        <f>ABS('C4'!J109-'C4'!$C109)</f>
        <v>0</v>
      </c>
      <c r="K109" s="132">
        <f>ABS('C4'!K109-'C4'!$C109)</f>
        <v>0</v>
      </c>
      <c r="L109" s="132">
        <f>ABS('C4'!L109-'C4'!$C109)</f>
        <v>0</v>
      </c>
      <c r="M109" s="132">
        <f>ABS('C4'!M109-'C4'!$C109)</f>
        <v>0</v>
      </c>
      <c r="N109" s="75"/>
      <c r="O109" s="132"/>
      <c r="P109" s="75"/>
      <c r="Q109" s="132"/>
      <c r="R109" s="132"/>
      <c r="S109" s="132"/>
      <c r="T109" s="132"/>
      <c r="U109" s="132"/>
      <c r="V109" s="132">
        <f t="shared" si="1"/>
        <v>0</v>
      </c>
      <c r="W109" s="132"/>
      <c r="X109" s="132"/>
      <c r="Y109" s="132"/>
      <c r="Z109" s="132"/>
      <c r="AA109" s="132"/>
      <c r="AB109" s="75"/>
      <c r="AC109" s="132"/>
      <c r="AD109" s="75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  <c r="AO109" s="132"/>
      <c r="AP109" s="75"/>
      <c r="AQ109" s="132"/>
      <c r="AR109" s="75"/>
      <c r="AS109" s="132"/>
      <c r="AT109" s="132"/>
      <c r="AU109" s="132"/>
      <c r="AV109" s="132"/>
      <c r="AW109" s="132"/>
      <c r="AX109" s="132"/>
      <c r="AY109" s="132"/>
      <c r="AZ109" s="132"/>
      <c r="BA109" s="132"/>
      <c r="BB109" s="132"/>
      <c r="BC109" s="132"/>
      <c r="BD109" s="75"/>
      <c r="BE109" s="132"/>
      <c r="BF109" s="75"/>
      <c r="BG109" s="132"/>
      <c r="BH109" s="132"/>
      <c r="BI109" s="132"/>
      <c r="BJ109" s="132"/>
      <c r="BK109" s="132"/>
      <c r="BL109" s="132"/>
      <c r="BM109" s="132"/>
      <c r="BN109" s="132"/>
      <c r="BO109" s="132"/>
      <c r="BP109" s="132"/>
      <c r="BQ109" s="132"/>
      <c r="BR109" s="26"/>
      <c r="BS109" s="65"/>
      <c r="BT109" s="26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5"/>
      <c r="CF109" s="26"/>
      <c r="CG109" s="65"/>
      <c r="CH109" s="26"/>
    </row>
    <row r="110" spans="1:86" s="64" customFormat="1" ht="16.2" customHeight="1" x14ac:dyDescent="0.25">
      <c r="A110" s="133" t="s">
        <v>18</v>
      </c>
      <c r="B110" s="34"/>
      <c r="C110" s="132"/>
      <c r="D110" s="132">
        <f>ABS('C4'!D110-'C4'!$C110)</f>
        <v>0</v>
      </c>
      <c r="E110" s="132">
        <f>ABS('C4'!E110-'C4'!$C110)</f>
        <v>0</v>
      </c>
      <c r="F110" s="132">
        <f>ABS('C4'!F110-'C4'!$C110)</f>
        <v>0</v>
      </c>
      <c r="G110" s="132">
        <f>ABS('C4'!G110-'C4'!$C110)</f>
        <v>0.15168137872320808</v>
      </c>
      <c r="H110" s="132">
        <f>ABS('C4'!H110-'C4'!$C110)</f>
        <v>0.15168137872320808</v>
      </c>
      <c r="I110" s="132">
        <f>ABS('C4'!I110-'C4'!$C110)</f>
        <v>0.15168137872320808</v>
      </c>
      <c r="J110" s="132">
        <f>ABS('C4'!J110-'C4'!$C110)</f>
        <v>0.15168137872320808</v>
      </c>
      <c r="K110" s="132">
        <f>ABS('C4'!K110-'C4'!$C110)</f>
        <v>0.15168137872320808</v>
      </c>
      <c r="L110" s="132">
        <f>ABS('C4'!L110-'C4'!$C110)</f>
        <v>0.15168137872320808</v>
      </c>
      <c r="M110" s="132">
        <f>ABS('C4'!M110-'C4'!$C110)</f>
        <v>0.15168137872320808</v>
      </c>
      <c r="N110" s="75"/>
      <c r="O110" s="132"/>
      <c r="P110" s="75"/>
      <c r="Q110" s="132"/>
      <c r="R110" s="132"/>
      <c r="S110" s="132"/>
      <c r="T110" s="132"/>
      <c r="U110" s="132"/>
      <c r="V110" s="132">
        <f t="shared" si="1"/>
        <v>1.0617696510624566</v>
      </c>
      <c r="W110" s="132"/>
      <c r="X110" s="132"/>
      <c r="Y110" s="132"/>
      <c r="Z110" s="132"/>
      <c r="AA110" s="132"/>
      <c r="AB110" s="75"/>
      <c r="AC110" s="132"/>
      <c r="AD110" s="75"/>
      <c r="AE110" s="132"/>
      <c r="AF110" s="132"/>
      <c r="AG110" s="132"/>
      <c r="AH110" s="132"/>
      <c r="AI110" s="132"/>
      <c r="AJ110" s="132"/>
      <c r="AK110" s="132"/>
      <c r="AL110" s="132"/>
      <c r="AM110" s="132"/>
      <c r="AN110" s="132"/>
      <c r="AO110" s="132"/>
      <c r="AP110" s="75"/>
      <c r="AQ110" s="132"/>
      <c r="AR110" s="75"/>
      <c r="AS110" s="132"/>
      <c r="AT110" s="132"/>
      <c r="AU110" s="132"/>
      <c r="AV110" s="132"/>
      <c r="AW110" s="132"/>
      <c r="AX110" s="132"/>
      <c r="AY110" s="132"/>
      <c r="AZ110" s="132"/>
      <c r="BA110" s="132"/>
      <c r="BB110" s="132"/>
      <c r="BC110" s="132"/>
      <c r="BD110" s="75"/>
      <c r="BE110" s="132"/>
      <c r="BF110" s="75"/>
      <c r="BG110" s="132"/>
      <c r="BH110" s="132"/>
      <c r="BI110" s="132"/>
      <c r="BJ110" s="132"/>
      <c r="BK110" s="132"/>
      <c r="BL110" s="132"/>
      <c r="BM110" s="132"/>
      <c r="BN110" s="132"/>
      <c r="BO110" s="132"/>
      <c r="BP110" s="132"/>
      <c r="BQ110" s="132"/>
      <c r="BR110" s="26"/>
      <c r="BS110" s="65"/>
      <c r="BT110" s="26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5"/>
      <c r="CF110" s="26"/>
      <c r="CG110" s="65"/>
      <c r="CH110" s="26"/>
    </row>
    <row r="111" spans="1:86" s="64" customFormat="1" ht="16.2" customHeight="1" x14ac:dyDescent="0.25">
      <c r="A111" s="133" t="s">
        <v>19</v>
      </c>
      <c r="B111" s="34"/>
      <c r="C111" s="132"/>
      <c r="D111" s="132">
        <f>ABS('C4'!D111-'C4'!$C111)</f>
        <v>0</v>
      </c>
      <c r="E111" s="132">
        <f>ABS('C4'!E111-'C4'!$C111)</f>
        <v>0</v>
      </c>
      <c r="F111" s="132">
        <f>ABS('C4'!F111-'C4'!$C111)</f>
        <v>0</v>
      </c>
      <c r="G111" s="132">
        <f>ABS('C4'!G111-'C4'!$C111)</f>
        <v>0</v>
      </c>
      <c r="H111" s="132">
        <f>ABS('C4'!H111-'C4'!$C111)</f>
        <v>0</v>
      </c>
      <c r="I111" s="132">
        <f>ABS('C4'!I111-'C4'!$C111)</f>
        <v>0</v>
      </c>
      <c r="J111" s="132">
        <f>ABS('C4'!J111-'C4'!$C111)</f>
        <v>0</v>
      </c>
      <c r="K111" s="132">
        <f>ABS('C4'!K111-'C4'!$C111)</f>
        <v>0</v>
      </c>
      <c r="L111" s="132">
        <f>ABS('C4'!L111-'C4'!$C111)</f>
        <v>0</v>
      </c>
      <c r="M111" s="132">
        <f>ABS('C4'!M111-'C4'!$C111)</f>
        <v>0</v>
      </c>
      <c r="N111" s="75"/>
      <c r="O111" s="132"/>
      <c r="P111" s="75"/>
      <c r="Q111" s="132"/>
      <c r="R111" s="132"/>
      <c r="S111" s="132"/>
      <c r="T111" s="132"/>
      <c r="U111" s="132"/>
      <c r="V111" s="132">
        <f t="shared" si="1"/>
        <v>0</v>
      </c>
      <c r="W111" s="132"/>
      <c r="X111" s="132"/>
      <c r="Y111" s="132"/>
      <c r="Z111" s="132"/>
      <c r="AA111" s="132"/>
      <c r="AB111" s="75"/>
      <c r="AC111" s="132"/>
      <c r="AD111" s="75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  <c r="AO111" s="132"/>
      <c r="AP111" s="75"/>
      <c r="AQ111" s="132"/>
      <c r="AR111" s="75"/>
      <c r="AS111" s="132"/>
      <c r="AT111" s="132"/>
      <c r="AU111" s="132"/>
      <c r="AV111" s="132"/>
      <c r="AW111" s="132"/>
      <c r="AX111" s="132"/>
      <c r="AY111" s="132"/>
      <c r="AZ111" s="132"/>
      <c r="BA111" s="132"/>
      <c r="BB111" s="132"/>
      <c r="BC111" s="132"/>
      <c r="BD111" s="75"/>
      <c r="BE111" s="132"/>
      <c r="BF111" s="75"/>
      <c r="BG111" s="132"/>
      <c r="BH111" s="132"/>
      <c r="BI111" s="132"/>
      <c r="BJ111" s="132"/>
      <c r="BK111" s="132"/>
      <c r="BL111" s="132"/>
      <c r="BM111" s="132"/>
      <c r="BN111" s="132"/>
      <c r="BO111" s="132"/>
      <c r="BP111" s="132"/>
      <c r="BQ111" s="132"/>
      <c r="BR111" s="26"/>
      <c r="BS111" s="65"/>
      <c r="BT111" s="26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5"/>
      <c r="CF111" s="26"/>
      <c r="CG111" s="65"/>
      <c r="CH111" s="26"/>
    </row>
    <row r="112" spans="1:86" s="64" customFormat="1" ht="16.2" customHeight="1" x14ac:dyDescent="0.25">
      <c r="A112" s="133" t="s">
        <v>20</v>
      </c>
      <c r="B112" s="34"/>
      <c r="C112" s="132"/>
      <c r="D112" s="132">
        <f>ABS('C4'!D112-'C4'!$C112)</f>
        <v>0</v>
      </c>
      <c r="E112" s="132">
        <f>ABS('C4'!E112-'C4'!$C112)</f>
        <v>0</v>
      </c>
      <c r="F112" s="132">
        <f>ABS('C4'!F112-'C4'!$C112)</f>
        <v>0</v>
      </c>
      <c r="G112" s="132">
        <f>ABS('C4'!G112-'C4'!$C112)</f>
        <v>0</v>
      </c>
      <c r="H112" s="132">
        <f>ABS('C4'!H112-'C4'!$C112)</f>
        <v>0.18869590053778768</v>
      </c>
      <c r="I112" s="132">
        <f>ABS('C4'!I112-'C4'!$C112)</f>
        <v>0.18869590053778768</v>
      </c>
      <c r="J112" s="132">
        <f>ABS('C4'!J112-'C4'!$C112)</f>
        <v>0.18869590053778768</v>
      </c>
      <c r="K112" s="132">
        <f>ABS('C4'!K112-'C4'!$C112)</f>
        <v>0.18869590053778768</v>
      </c>
      <c r="L112" s="132">
        <f>ABS('C4'!L112-'C4'!$C112)</f>
        <v>0.18869590053778768</v>
      </c>
      <c r="M112" s="132">
        <f>ABS('C4'!M112-'C4'!$C112)</f>
        <v>0.18869590053778768</v>
      </c>
      <c r="N112" s="75"/>
      <c r="O112" s="132"/>
      <c r="P112" s="75"/>
      <c r="Q112" s="132"/>
      <c r="R112" s="132"/>
      <c r="S112" s="132"/>
      <c r="T112" s="132"/>
      <c r="U112" s="132"/>
      <c r="V112" s="132">
        <f t="shared" si="1"/>
        <v>1.1321754032267262</v>
      </c>
      <c r="W112" s="132"/>
      <c r="X112" s="132"/>
      <c r="Y112" s="132"/>
      <c r="Z112" s="132"/>
      <c r="AA112" s="132"/>
      <c r="AB112" s="75"/>
      <c r="AC112" s="132"/>
      <c r="AD112" s="75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  <c r="AO112" s="132"/>
      <c r="AP112" s="75"/>
      <c r="AQ112" s="132"/>
      <c r="AR112" s="75"/>
      <c r="AS112" s="132"/>
      <c r="AT112" s="132"/>
      <c r="AU112" s="132"/>
      <c r="AV112" s="132"/>
      <c r="AW112" s="132"/>
      <c r="AX112" s="132"/>
      <c r="AY112" s="132"/>
      <c r="AZ112" s="132"/>
      <c r="BA112" s="132"/>
      <c r="BB112" s="132"/>
      <c r="BC112" s="132"/>
      <c r="BD112" s="75"/>
      <c r="BE112" s="132"/>
      <c r="BF112" s="75"/>
      <c r="BG112" s="132"/>
      <c r="BH112" s="132"/>
      <c r="BI112" s="132"/>
      <c r="BJ112" s="132"/>
      <c r="BK112" s="132"/>
      <c r="BL112" s="132"/>
      <c r="BM112" s="132"/>
      <c r="BN112" s="132"/>
      <c r="BO112" s="132"/>
      <c r="BP112" s="132"/>
      <c r="BQ112" s="132"/>
      <c r="BR112" s="26"/>
      <c r="BS112" s="65"/>
      <c r="BT112" s="26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5"/>
      <c r="CF112" s="26"/>
      <c r="CG112" s="65"/>
      <c r="CH112" s="26"/>
    </row>
    <row r="113" spans="1:98" s="64" customFormat="1" ht="16.2" customHeight="1" x14ac:dyDescent="0.25">
      <c r="A113" s="133" t="s">
        <v>21</v>
      </c>
      <c r="B113" s="34"/>
      <c r="C113" s="132"/>
      <c r="D113" s="132">
        <f>ABS('C4'!D113-'C4'!$C113)</f>
        <v>0</v>
      </c>
      <c r="E113" s="132">
        <f>ABS('C4'!E113-'C4'!$C113)</f>
        <v>0</v>
      </c>
      <c r="F113" s="132">
        <f>ABS('C4'!F113-'C4'!$C113)</f>
        <v>0</v>
      </c>
      <c r="G113" s="132">
        <f>ABS('C4'!G113-'C4'!$C113)</f>
        <v>0</v>
      </c>
      <c r="H113" s="132">
        <f>ABS('C4'!H113-'C4'!$C113)</f>
        <v>0</v>
      </c>
      <c r="I113" s="132">
        <f>ABS('C4'!I113-'C4'!$C113)</f>
        <v>0</v>
      </c>
      <c r="J113" s="132">
        <f>ABS('C4'!J113-'C4'!$C113)</f>
        <v>0</v>
      </c>
      <c r="K113" s="132">
        <f>ABS('C4'!K113-'C4'!$C113)</f>
        <v>0.10783608245069132</v>
      </c>
      <c r="L113" s="132">
        <f>ABS('C4'!L113-'C4'!$C113)</f>
        <v>0.10783608245069132</v>
      </c>
      <c r="M113" s="132">
        <f>ABS('C4'!M113-'C4'!$C113)</f>
        <v>0.10783608245069132</v>
      </c>
      <c r="N113" s="75"/>
      <c r="O113" s="132"/>
      <c r="P113" s="75"/>
      <c r="Q113" s="132"/>
      <c r="R113" s="132"/>
      <c r="S113" s="132"/>
      <c r="T113" s="132"/>
      <c r="U113" s="132"/>
      <c r="V113" s="132">
        <f t="shared" si="1"/>
        <v>0.32350824735207395</v>
      </c>
      <c r="W113" s="132"/>
      <c r="X113" s="132"/>
      <c r="Y113" s="132"/>
      <c r="Z113" s="132"/>
      <c r="AA113" s="132"/>
      <c r="AB113" s="75"/>
      <c r="AC113" s="132"/>
      <c r="AD113" s="75"/>
      <c r="AE113" s="132"/>
      <c r="AF113" s="132"/>
      <c r="AG113" s="132"/>
      <c r="AH113" s="132"/>
      <c r="AI113" s="132"/>
      <c r="AJ113" s="132"/>
      <c r="AK113" s="132"/>
      <c r="AL113" s="132"/>
      <c r="AM113" s="132"/>
      <c r="AN113" s="132"/>
      <c r="AO113" s="132"/>
      <c r="AP113" s="75"/>
      <c r="AQ113" s="132"/>
      <c r="AR113" s="75"/>
      <c r="AS113" s="132"/>
      <c r="AT113" s="132"/>
      <c r="AU113" s="132"/>
      <c r="AV113" s="132"/>
      <c r="AW113" s="132"/>
      <c r="AX113" s="132"/>
      <c r="AY113" s="132"/>
      <c r="AZ113" s="132"/>
      <c r="BA113" s="132"/>
      <c r="BB113" s="132"/>
      <c r="BC113" s="132"/>
      <c r="BD113" s="75"/>
      <c r="BE113" s="132"/>
      <c r="BF113" s="75"/>
      <c r="BG113" s="132"/>
      <c r="BH113" s="132"/>
      <c r="BI113" s="132"/>
      <c r="BJ113" s="132"/>
      <c r="BK113" s="132"/>
      <c r="BL113" s="132"/>
      <c r="BM113" s="132"/>
      <c r="BN113" s="132"/>
      <c r="BO113" s="132"/>
      <c r="BP113" s="132"/>
      <c r="BQ113" s="132"/>
      <c r="BR113" s="26"/>
      <c r="BS113" s="65"/>
      <c r="BT113" s="26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5"/>
      <c r="CF113" s="26"/>
      <c r="CG113" s="65"/>
      <c r="CH113" s="26"/>
    </row>
    <row r="114" spans="1:98" s="64" customFormat="1" ht="16.2" customHeight="1" x14ac:dyDescent="0.25">
      <c r="A114" s="133" t="s">
        <v>22</v>
      </c>
      <c r="B114" s="34"/>
      <c r="C114" s="132"/>
      <c r="D114" s="132">
        <f>ABS('C4'!D114-'C4'!$C114)</f>
        <v>0</v>
      </c>
      <c r="E114" s="132">
        <f>ABS('C4'!E114-'C4'!$C114)</f>
        <v>0</v>
      </c>
      <c r="F114" s="132">
        <f>ABS('C4'!F114-'C4'!$C114)</f>
        <v>0</v>
      </c>
      <c r="G114" s="132">
        <f>ABS('C4'!G114-'C4'!$C114)</f>
        <v>0</v>
      </c>
      <c r="H114" s="132">
        <f>ABS('C4'!H114-'C4'!$C114)</f>
        <v>0</v>
      </c>
      <c r="I114" s="132">
        <f>ABS('C4'!I114-'C4'!$C114)</f>
        <v>0</v>
      </c>
      <c r="J114" s="132">
        <f>ABS('C4'!J114-'C4'!$C114)</f>
        <v>0</v>
      </c>
      <c r="K114" s="132">
        <f>ABS('C4'!K114-'C4'!$C114)</f>
        <v>0</v>
      </c>
      <c r="L114" s="132">
        <f>ABS('C4'!L114-'C4'!$C114)</f>
        <v>0</v>
      </c>
      <c r="M114" s="132">
        <f>ABS('C4'!M114-'C4'!$C114)</f>
        <v>0</v>
      </c>
      <c r="N114" s="75"/>
      <c r="O114" s="132"/>
      <c r="P114" s="75"/>
      <c r="Q114" s="132"/>
      <c r="R114" s="132"/>
      <c r="S114" s="132"/>
      <c r="T114" s="132"/>
      <c r="U114" s="132"/>
      <c r="V114" s="132">
        <f t="shared" si="1"/>
        <v>0</v>
      </c>
      <c r="W114" s="132"/>
      <c r="X114" s="132"/>
      <c r="Y114" s="132"/>
      <c r="Z114" s="132"/>
      <c r="AA114" s="132"/>
      <c r="AB114" s="75"/>
      <c r="AC114" s="132"/>
      <c r="AD114" s="75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75"/>
      <c r="AQ114" s="132"/>
      <c r="AR114" s="75"/>
      <c r="AS114" s="132"/>
      <c r="AT114" s="132"/>
      <c r="AU114" s="132"/>
      <c r="AV114" s="132"/>
      <c r="AW114" s="132"/>
      <c r="AX114" s="132"/>
      <c r="AY114" s="132"/>
      <c r="AZ114" s="132"/>
      <c r="BA114" s="132"/>
      <c r="BB114" s="132"/>
      <c r="BC114" s="132"/>
      <c r="BD114" s="75"/>
      <c r="BE114" s="132"/>
      <c r="BF114" s="75"/>
      <c r="BG114" s="132"/>
      <c r="BH114" s="132"/>
      <c r="BI114" s="132"/>
      <c r="BJ114" s="132"/>
      <c r="BK114" s="132"/>
      <c r="BL114" s="132"/>
      <c r="BM114" s="132"/>
      <c r="BN114" s="132"/>
      <c r="BO114" s="132"/>
      <c r="BP114" s="132"/>
      <c r="BQ114" s="132"/>
      <c r="BR114" s="26"/>
      <c r="BS114" s="65"/>
      <c r="BT114" s="26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5"/>
      <c r="CF114" s="26"/>
      <c r="CG114" s="65"/>
      <c r="CH114" s="26"/>
    </row>
    <row r="115" spans="1:98" s="64" customFormat="1" ht="16.2" customHeight="1" x14ac:dyDescent="0.25">
      <c r="A115" s="132"/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34"/>
      <c r="N115" s="34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75"/>
      <c r="AA115" s="132"/>
      <c r="AB115" s="75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75"/>
      <c r="AO115" s="132"/>
      <c r="AP115" s="75"/>
      <c r="AQ115" s="132"/>
      <c r="AR115" s="132"/>
      <c r="AS115" s="132"/>
      <c r="AT115" s="132"/>
      <c r="AU115" s="132"/>
      <c r="AV115" s="132"/>
      <c r="AW115" s="132"/>
      <c r="AX115" s="132"/>
      <c r="AY115" s="132"/>
      <c r="AZ115" s="132"/>
      <c r="BA115" s="132"/>
      <c r="BB115" s="75"/>
      <c r="BC115" s="132"/>
      <c r="BD115" s="75"/>
      <c r="BE115" s="132"/>
      <c r="BF115" s="132"/>
      <c r="BG115" s="132"/>
      <c r="BH115" s="132"/>
      <c r="BI115" s="132"/>
      <c r="BJ115" s="132"/>
      <c r="BK115" s="132"/>
      <c r="BL115" s="132"/>
      <c r="BM115" s="132"/>
      <c r="BN115" s="132"/>
      <c r="BO115" s="132"/>
      <c r="BP115" s="75"/>
      <c r="BQ115" s="132"/>
      <c r="BR115" s="75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34"/>
      <c r="CF115" s="34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34"/>
      <c r="CT115" s="34"/>
    </row>
    <row r="116" spans="1:98" ht="13.2" customHeight="1" x14ac:dyDescent="0.25">
      <c r="A116" s="31" t="s">
        <v>56</v>
      </c>
      <c r="B116" s="32">
        <f>[1]算例!B117</f>
        <v>4</v>
      </c>
      <c r="C116" s="32" t="s">
        <v>55</v>
      </c>
      <c r="D116" s="32">
        <f>[1]算例!D117</f>
        <v>5</v>
      </c>
      <c r="E116" s="32"/>
      <c r="F116" s="32"/>
      <c r="G116" s="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  <c r="AO116" s="132"/>
      <c r="AP116" s="132"/>
      <c r="AQ116" s="132"/>
      <c r="AR116" s="132"/>
      <c r="AS116" s="132"/>
      <c r="AT116" s="132"/>
      <c r="AU116" s="132"/>
      <c r="AV116" s="132"/>
      <c r="AW116" s="132"/>
      <c r="AX116" s="132"/>
      <c r="AY116" s="132"/>
      <c r="AZ116" s="132"/>
      <c r="BA116" s="132"/>
      <c r="BB116" s="132"/>
      <c r="BC116" s="132"/>
      <c r="BD116" s="132"/>
      <c r="BE116" s="132"/>
      <c r="BF116" s="132"/>
      <c r="BG116" s="132"/>
      <c r="BH116" s="132"/>
      <c r="BI116" s="132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</row>
    <row r="117" spans="1:98" x14ac:dyDescent="0.25">
      <c r="A117" s="31"/>
      <c r="B117" s="31"/>
      <c r="C117" s="31"/>
      <c r="D117" s="31"/>
      <c r="E117" s="31"/>
      <c r="F117" s="31"/>
      <c r="G117" s="31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32"/>
      <c r="AT117" s="132"/>
      <c r="AU117" s="132"/>
      <c r="AV117" s="132"/>
      <c r="AW117" s="132"/>
      <c r="AX117" s="132"/>
      <c r="AY117" s="132"/>
      <c r="AZ117" s="132"/>
      <c r="BA117" s="132"/>
      <c r="BB117" s="132"/>
      <c r="BC117" s="132"/>
      <c r="BD117" s="132"/>
      <c r="BE117" s="132"/>
      <c r="BF117" s="132"/>
      <c r="BG117" s="132"/>
      <c r="BH117" s="132"/>
      <c r="BI117" s="132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</row>
    <row r="118" spans="1:98" x14ac:dyDescent="0.25">
      <c r="A118" s="33"/>
      <c r="B118" s="33"/>
      <c r="C118" s="33"/>
      <c r="D118" s="33"/>
      <c r="E118" s="33"/>
      <c r="F118" s="33"/>
      <c r="G118" s="33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2"/>
      <c r="BA118" s="132"/>
      <c r="BB118" s="132"/>
      <c r="BC118" s="132"/>
      <c r="BD118" s="132"/>
      <c r="BE118" s="132"/>
      <c r="BF118" s="132"/>
      <c r="BG118" s="132"/>
      <c r="BH118" s="132"/>
      <c r="BI118" s="132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</row>
    <row r="119" spans="1:98" x14ac:dyDescent="0.25"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  <c r="AN119" s="132"/>
      <c r="AO119" s="132"/>
      <c r="AP119" s="132"/>
      <c r="AQ119" s="132"/>
      <c r="AR119" s="132"/>
      <c r="AS119" s="132"/>
      <c r="AT119" s="132"/>
      <c r="AU119" s="132"/>
      <c r="AV119" s="132"/>
      <c r="AW119" s="132"/>
      <c r="AX119" s="132"/>
      <c r="AY119" s="132"/>
      <c r="AZ119" s="132"/>
      <c r="BA119" s="132"/>
      <c r="BB119" s="132"/>
      <c r="BC119" s="132"/>
      <c r="BD119" s="132"/>
      <c r="BE119" s="132"/>
      <c r="BF119" s="132"/>
      <c r="BG119" s="132"/>
      <c r="BH119" s="132"/>
      <c r="BI119" s="132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</row>
    <row r="120" spans="1:98" x14ac:dyDescent="0.25">
      <c r="A120" s="161" t="s">
        <v>142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3"/>
    </row>
    <row r="121" spans="1:98" x14ac:dyDescent="0.25">
      <c r="A121" s="17"/>
      <c r="B121" s="132" t="s">
        <v>3</v>
      </c>
      <c r="C121" s="132" t="s">
        <v>4</v>
      </c>
      <c r="D121" s="132" t="s">
        <v>5</v>
      </c>
      <c r="E121" s="132" t="s">
        <v>6</v>
      </c>
      <c r="F121" s="132" t="s">
        <v>7</v>
      </c>
      <c r="G121" s="132" t="s">
        <v>8</v>
      </c>
      <c r="H121" s="132" t="s">
        <v>9</v>
      </c>
      <c r="I121" s="132" t="s">
        <v>10</v>
      </c>
      <c r="J121" s="132" t="s">
        <v>11</v>
      </c>
      <c r="K121" s="132" t="s">
        <v>12</v>
      </c>
      <c r="L121" s="132" t="s">
        <v>13</v>
      </c>
      <c r="M121" s="132" t="s">
        <v>14</v>
      </c>
      <c r="N121" s="132" t="s">
        <v>15</v>
      </c>
      <c r="O121" s="132" t="s">
        <v>16</v>
      </c>
      <c r="P121" s="132" t="s">
        <v>17</v>
      </c>
      <c r="Q121" s="132" t="s">
        <v>18</v>
      </c>
      <c r="R121" s="132" t="s">
        <v>19</v>
      </c>
      <c r="S121" s="132" t="s">
        <v>20</v>
      </c>
      <c r="T121" s="132" t="s">
        <v>21</v>
      </c>
      <c r="U121" s="18" t="s">
        <v>22</v>
      </c>
    </row>
    <row r="122" spans="1:98" x14ac:dyDescent="0.25">
      <c r="A122" s="17" t="s">
        <v>3</v>
      </c>
      <c r="B122" s="19">
        <f t="shared" ref="B122:B141" si="2">(ABS($B$3-B3)+ABS($B$26-B26)+ABS($B$49-B49)+ABS($B$72-B72)+ABS($B$95-B95))/$D$116</f>
        <v>0</v>
      </c>
      <c r="C122" s="20">
        <f t="shared" ref="C122:C141" si="3">(ABS($B$4-B3)+ABS($B$27-B26)+ABS($B$50-B49)+ABS($B$73-B72)+ABS($B$96-B95))/$D$116</f>
        <v>0</v>
      </c>
      <c r="D122" s="19">
        <f t="shared" ref="D122:D141" si="4">(ABS($B$5-B3)+ABS($B$28-B26)+ABS($B$51-B49)+ABS($B$74-B72)+ABS($B$97-B95))/$D$116</f>
        <v>0</v>
      </c>
      <c r="E122" s="19">
        <f t="shared" ref="E122:E141" si="5">(ABS($B$6-B3)+ABS($B$29-B26)+ABS($B$52-B49)+ABS($B$75-B72)+ABS($B$98-B95))/$D$116</f>
        <v>0</v>
      </c>
      <c r="F122" s="19">
        <f t="shared" ref="F122:F141" si="6">(ABS($B$7-B3)+ABS($B$30-B26)+ABS($B$53-B49)+ABS($B$76-B72)+ABS($B$99-B95))/$D$116</f>
        <v>0</v>
      </c>
      <c r="G122" s="19">
        <f t="shared" ref="G122:G141" si="7">(ABS($B$8-B3)+ABS($B$31-B26)+ABS($B$54-B49)+ABS($B$77-B72)+ABS($B$100-B95))/$D$116</f>
        <v>0</v>
      </c>
      <c r="H122" s="19">
        <f t="shared" ref="H122:H141" si="8">(ABS($B$9-B3)+ABS($B$32-B26)+ABS($B$55-B49)+ABS($B$78-B72)+ABS($B$101-B95))/$D$116</f>
        <v>0</v>
      </c>
      <c r="I122" s="19">
        <f t="shared" ref="I122:I130" si="9">(ABS($B$10-B3)+ABS($B$33-B26)+ABS($B$56-B49)+ABS($B$79-B72)+ABS($B$102-B95))/$D$116</f>
        <v>0</v>
      </c>
      <c r="J122" s="19">
        <f t="shared" ref="J122:J141" si="10">(ABS($B$11-B3)+ABS($B$34-B26)+ABS($B$57-B49)+ABS($B$80-B72)+ABS($B$103-B95))/$D$116</f>
        <v>0</v>
      </c>
      <c r="K122" s="19">
        <f t="shared" ref="K122:K141" si="11">(ABS($B$12-B3)+ABS($B$35-B26)+ABS($B$58-B49)+ABS($B$81-B72)+ABS($B$104-B95))/$D$116</f>
        <v>0</v>
      </c>
      <c r="L122" s="19">
        <f t="shared" ref="L122:L141" si="12">(ABS($B$13-B3)+ABS($B$36-B26)+ABS($B$59-B49)+ABS($B$82-B72)+ABS($B$105-B95))/$D$116</f>
        <v>0</v>
      </c>
      <c r="M122" s="19">
        <f t="shared" ref="M122:M141" si="13">(ABS($B$14-B3)+ABS($B$37-B26)+ABS($B$60-B49)+ABS($B$83-B72)+ABS($B$106-B95))/$D$116</f>
        <v>0</v>
      </c>
      <c r="N122" s="19">
        <f t="shared" ref="N122:N141" si="14">(ABS($B$15-B3)+ABS($B$38-B26)+ABS($B$61-B49)+ABS($B$84-B72)+ABS($B$107-B95))/$D$116</f>
        <v>0</v>
      </c>
      <c r="O122" s="19">
        <f t="shared" ref="O122:O135" si="15">(ABS($B$16-B3)+ABS($B$39-B26)+ABS($B$62-B49)+ABS($B$85-B72)+ABS($B$108-B95))/$D$116</f>
        <v>0</v>
      </c>
      <c r="P122" s="19">
        <f t="shared" ref="P122:P141" si="16">(ABS($B$17-B3)+ABS($B$40-B26)+ABS($B$63-B49)+ABS($B$86-B72)+ABS($B$109-B95))/$D$116</f>
        <v>0</v>
      </c>
      <c r="Q122" s="19">
        <f t="shared" ref="Q122:Q136" si="17">(ABS($B$18-B3)+ABS($B$41-B26)+ABS($B$64-B49)+ABS($B$87-B72)+ABS($B$110-B95))/$D$116</f>
        <v>0</v>
      </c>
      <c r="R122" s="19">
        <f t="shared" ref="R122:R137" si="18">(ABS($B$19-B3)+ABS($B$42-B26)+ABS($B$65-B49)+ABS($B$88-B72)+ABS($B$111-B95))/$D$116</f>
        <v>0</v>
      </c>
      <c r="S122" s="19">
        <f t="shared" ref="S122:S138" si="19">(ABS($B$20-B3)+ABS($B$43-B26)+ABS($B$66-B49)+ABS($B$89-B72)+ABS($B$112-B95))/$D$116</f>
        <v>0</v>
      </c>
      <c r="T122" s="19">
        <f t="shared" ref="T122:T139" si="20">(ABS($B$21-B3)+ABS($B$44-B26)+ABS($B$67-B49)+ABS($B$90-B72)+ABS($B$113-B95))/$D$116</f>
        <v>0</v>
      </c>
      <c r="U122" s="21">
        <f t="shared" ref="U122:U140" si="21">(ABS($B$22-B3)+ABS($B$45-B26)+ABS($B$68-B49)+ABS($B$91-B72)+ABS($B$114-B95))/$D$116</f>
        <v>0</v>
      </c>
    </row>
    <row r="123" spans="1:98" x14ac:dyDescent="0.25">
      <c r="A123" s="17" t="s">
        <v>4</v>
      </c>
      <c r="B123" s="19">
        <f t="shared" si="2"/>
        <v>0</v>
      </c>
      <c r="C123" s="20">
        <f t="shared" si="3"/>
        <v>0</v>
      </c>
      <c r="D123" s="19">
        <f t="shared" si="4"/>
        <v>0</v>
      </c>
      <c r="E123" s="19">
        <f t="shared" si="5"/>
        <v>0</v>
      </c>
      <c r="F123" s="19">
        <f t="shared" si="6"/>
        <v>0</v>
      </c>
      <c r="G123" s="19">
        <f t="shared" si="7"/>
        <v>0</v>
      </c>
      <c r="H123" s="19">
        <f t="shared" si="8"/>
        <v>0</v>
      </c>
      <c r="I123" s="19">
        <f t="shared" si="9"/>
        <v>0</v>
      </c>
      <c r="J123" s="19">
        <f t="shared" si="10"/>
        <v>0</v>
      </c>
      <c r="K123" s="19">
        <f t="shared" si="11"/>
        <v>0</v>
      </c>
      <c r="L123" s="19">
        <f t="shared" si="12"/>
        <v>0</v>
      </c>
      <c r="M123" s="19">
        <f t="shared" si="13"/>
        <v>0</v>
      </c>
      <c r="N123" s="19">
        <f t="shared" si="14"/>
        <v>0</v>
      </c>
      <c r="O123" s="19">
        <f t="shared" si="15"/>
        <v>0</v>
      </c>
      <c r="P123" s="19">
        <f t="shared" si="16"/>
        <v>0</v>
      </c>
      <c r="Q123" s="19">
        <f t="shared" si="17"/>
        <v>0</v>
      </c>
      <c r="R123" s="19">
        <f t="shared" si="18"/>
        <v>0</v>
      </c>
      <c r="S123" s="19">
        <f t="shared" si="19"/>
        <v>0</v>
      </c>
      <c r="T123" s="19">
        <f t="shared" si="20"/>
        <v>0</v>
      </c>
      <c r="U123" s="21">
        <f t="shared" si="21"/>
        <v>0</v>
      </c>
    </row>
    <row r="124" spans="1:98" x14ac:dyDescent="0.25">
      <c r="A124" s="17" t="s">
        <v>5</v>
      </c>
      <c r="B124" s="19">
        <f t="shared" si="2"/>
        <v>0</v>
      </c>
      <c r="C124" s="20">
        <f t="shared" si="3"/>
        <v>0</v>
      </c>
      <c r="D124" s="19">
        <f t="shared" si="4"/>
        <v>0</v>
      </c>
      <c r="E124" s="19">
        <f t="shared" si="5"/>
        <v>0</v>
      </c>
      <c r="F124" s="19">
        <f t="shared" si="6"/>
        <v>0</v>
      </c>
      <c r="G124" s="19">
        <f t="shared" si="7"/>
        <v>0</v>
      </c>
      <c r="H124" s="19">
        <f t="shared" si="8"/>
        <v>0</v>
      </c>
      <c r="I124" s="19">
        <f t="shared" si="9"/>
        <v>0</v>
      </c>
      <c r="J124" s="19">
        <f t="shared" si="10"/>
        <v>0</v>
      </c>
      <c r="K124" s="19">
        <f t="shared" si="11"/>
        <v>0</v>
      </c>
      <c r="L124" s="19">
        <f t="shared" si="12"/>
        <v>0</v>
      </c>
      <c r="M124" s="19">
        <f t="shared" si="13"/>
        <v>0</v>
      </c>
      <c r="N124" s="19">
        <f t="shared" si="14"/>
        <v>0</v>
      </c>
      <c r="O124" s="19">
        <f t="shared" si="15"/>
        <v>0</v>
      </c>
      <c r="P124" s="19">
        <f t="shared" si="16"/>
        <v>0</v>
      </c>
      <c r="Q124" s="19">
        <f t="shared" si="17"/>
        <v>0</v>
      </c>
      <c r="R124" s="19">
        <f t="shared" si="18"/>
        <v>0</v>
      </c>
      <c r="S124" s="19">
        <f t="shared" si="19"/>
        <v>0</v>
      </c>
      <c r="T124" s="19">
        <f t="shared" si="20"/>
        <v>0</v>
      </c>
      <c r="U124" s="21">
        <f t="shared" si="21"/>
        <v>0</v>
      </c>
    </row>
    <row r="125" spans="1:98" x14ac:dyDescent="0.25">
      <c r="A125" s="17" t="s">
        <v>6</v>
      </c>
      <c r="B125" s="19">
        <f t="shared" si="2"/>
        <v>0</v>
      </c>
      <c r="C125" s="20">
        <f t="shared" si="3"/>
        <v>0</v>
      </c>
      <c r="D125" s="19">
        <f t="shared" si="4"/>
        <v>0</v>
      </c>
      <c r="E125" s="19">
        <f t="shared" si="5"/>
        <v>0</v>
      </c>
      <c r="F125" s="19">
        <f t="shared" si="6"/>
        <v>0</v>
      </c>
      <c r="G125" s="19">
        <f t="shared" si="7"/>
        <v>0</v>
      </c>
      <c r="H125" s="19">
        <f t="shared" si="8"/>
        <v>0</v>
      </c>
      <c r="I125" s="19">
        <f t="shared" si="9"/>
        <v>0</v>
      </c>
      <c r="J125" s="19">
        <f t="shared" si="10"/>
        <v>0</v>
      </c>
      <c r="K125" s="19">
        <f t="shared" si="11"/>
        <v>0</v>
      </c>
      <c r="L125" s="19">
        <f t="shared" si="12"/>
        <v>0</v>
      </c>
      <c r="M125" s="19">
        <f t="shared" si="13"/>
        <v>0</v>
      </c>
      <c r="N125" s="19">
        <f t="shared" si="14"/>
        <v>0</v>
      </c>
      <c r="O125" s="19">
        <f t="shared" si="15"/>
        <v>0</v>
      </c>
      <c r="P125" s="19">
        <f t="shared" si="16"/>
        <v>0</v>
      </c>
      <c r="Q125" s="19">
        <f t="shared" si="17"/>
        <v>0</v>
      </c>
      <c r="R125" s="19">
        <f t="shared" si="18"/>
        <v>0</v>
      </c>
      <c r="S125" s="19">
        <f t="shared" si="19"/>
        <v>0</v>
      </c>
      <c r="T125" s="19">
        <f t="shared" si="20"/>
        <v>0</v>
      </c>
      <c r="U125" s="21">
        <f t="shared" si="21"/>
        <v>0</v>
      </c>
    </row>
    <row r="126" spans="1:98" x14ac:dyDescent="0.25">
      <c r="A126" s="17" t="s">
        <v>7</v>
      </c>
      <c r="B126" s="19">
        <f t="shared" si="2"/>
        <v>0</v>
      </c>
      <c r="C126" s="20">
        <f t="shared" si="3"/>
        <v>0</v>
      </c>
      <c r="D126" s="19">
        <f t="shared" si="4"/>
        <v>0</v>
      </c>
      <c r="E126" s="19">
        <f t="shared" si="5"/>
        <v>0</v>
      </c>
      <c r="F126" s="19">
        <f t="shared" si="6"/>
        <v>0</v>
      </c>
      <c r="G126" s="19">
        <f t="shared" si="7"/>
        <v>0</v>
      </c>
      <c r="H126" s="19">
        <f t="shared" si="8"/>
        <v>0</v>
      </c>
      <c r="I126" s="19">
        <f t="shared" si="9"/>
        <v>0</v>
      </c>
      <c r="J126" s="19">
        <f t="shared" si="10"/>
        <v>0</v>
      </c>
      <c r="K126" s="19">
        <f t="shared" si="11"/>
        <v>0</v>
      </c>
      <c r="L126" s="19">
        <f t="shared" si="12"/>
        <v>0</v>
      </c>
      <c r="M126" s="19">
        <f t="shared" si="13"/>
        <v>0</v>
      </c>
      <c r="N126" s="19">
        <f t="shared" si="14"/>
        <v>0</v>
      </c>
      <c r="O126" s="19">
        <f t="shared" si="15"/>
        <v>0</v>
      </c>
      <c r="P126" s="19">
        <f t="shared" si="16"/>
        <v>0</v>
      </c>
      <c r="Q126" s="19">
        <f t="shared" si="17"/>
        <v>0</v>
      </c>
      <c r="R126" s="19">
        <f t="shared" si="18"/>
        <v>0</v>
      </c>
      <c r="S126" s="19">
        <f t="shared" si="19"/>
        <v>0</v>
      </c>
      <c r="T126" s="19">
        <f t="shared" si="20"/>
        <v>0</v>
      </c>
      <c r="U126" s="21">
        <f t="shared" si="21"/>
        <v>0</v>
      </c>
    </row>
    <row r="127" spans="1:98" x14ac:dyDescent="0.25">
      <c r="A127" s="17" t="s">
        <v>8</v>
      </c>
      <c r="B127" s="19">
        <f t="shared" si="2"/>
        <v>0</v>
      </c>
      <c r="C127" s="20">
        <f t="shared" si="3"/>
        <v>0</v>
      </c>
      <c r="D127" s="19">
        <f t="shared" si="4"/>
        <v>0</v>
      </c>
      <c r="E127" s="19">
        <f t="shared" si="5"/>
        <v>0</v>
      </c>
      <c r="F127" s="19">
        <f t="shared" si="6"/>
        <v>0</v>
      </c>
      <c r="G127" s="19">
        <f t="shared" si="7"/>
        <v>0</v>
      </c>
      <c r="H127" s="19">
        <f t="shared" si="8"/>
        <v>0</v>
      </c>
      <c r="I127" s="19">
        <f t="shared" si="9"/>
        <v>0</v>
      </c>
      <c r="J127" s="19">
        <f t="shared" si="10"/>
        <v>0</v>
      </c>
      <c r="K127" s="19">
        <f t="shared" si="11"/>
        <v>0</v>
      </c>
      <c r="L127" s="19">
        <f t="shared" si="12"/>
        <v>0</v>
      </c>
      <c r="M127" s="19">
        <f t="shared" si="13"/>
        <v>0</v>
      </c>
      <c r="N127" s="19">
        <f t="shared" si="14"/>
        <v>0</v>
      </c>
      <c r="O127" s="19">
        <f t="shared" si="15"/>
        <v>0</v>
      </c>
      <c r="P127" s="19">
        <f t="shared" si="16"/>
        <v>0</v>
      </c>
      <c r="Q127" s="19">
        <f t="shared" si="17"/>
        <v>0</v>
      </c>
      <c r="R127" s="19">
        <f t="shared" si="18"/>
        <v>0</v>
      </c>
      <c r="S127" s="19">
        <f t="shared" si="19"/>
        <v>0</v>
      </c>
      <c r="T127" s="19">
        <f t="shared" si="20"/>
        <v>0</v>
      </c>
      <c r="U127" s="21">
        <f t="shared" si="21"/>
        <v>0</v>
      </c>
    </row>
    <row r="128" spans="1:98" x14ac:dyDescent="0.25">
      <c r="A128" s="17" t="s">
        <v>9</v>
      </c>
      <c r="B128" s="19">
        <f t="shared" si="2"/>
        <v>0</v>
      </c>
      <c r="C128" s="20">
        <f t="shared" si="3"/>
        <v>0</v>
      </c>
      <c r="D128" s="19">
        <f t="shared" si="4"/>
        <v>0</v>
      </c>
      <c r="E128" s="19">
        <f t="shared" si="5"/>
        <v>0</v>
      </c>
      <c r="F128" s="19">
        <f t="shared" si="6"/>
        <v>0</v>
      </c>
      <c r="G128" s="19">
        <f t="shared" si="7"/>
        <v>0</v>
      </c>
      <c r="H128" s="19">
        <f t="shared" si="8"/>
        <v>0</v>
      </c>
      <c r="I128" s="19">
        <f t="shared" si="9"/>
        <v>0</v>
      </c>
      <c r="J128" s="19">
        <f t="shared" si="10"/>
        <v>0</v>
      </c>
      <c r="K128" s="19">
        <f t="shared" si="11"/>
        <v>0</v>
      </c>
      <c r="L128" s="19">
        <f t="shared" si="12"/>
        <v>0</v>
      </c>
      <c r="M128" s="19">
        <f t="shared" si="13"/>
        <v>0</v>
      </c>
      <c r="N128" s="19">
        <f t="shared" si="14"/>
        <v>0</v>
      </c>
      <c r="O128" s="19">
        <f t="shared" si="15"/>
        <v>0</v>
      </c>
      <c r="P128" s="19">
        <f t="shared" si="16"/>
        <v>0</v>
      </c>
      <c r="Q128" s="19">
        <f t="shared" si="17"/>
        <v>0</v>
      </c>
      <c r="R128" s="19">
        <f t="shared" si="18"/>
        <v>0</v>
      </c>
      <c r="S128" s="19">
        <f t="shared" si="19"/>
        <v>0</v>
      </c>
      <c r="T128" s="19">
        <f t="shared" si="20"/>
        <v>0</v>
      </c>
      <c r="U128" s="21">
        <f t="shared" si="21"/>
        <v>0</v>
      </c>
    </row>
    <row r="129" spans="1:21" x14ac:dyDescent="0.25">
      <c r="A129" s="17" t="s">
        <v>10</v>
      </c>
      <c r="B129" s="19">
        <f t="shared" si="2"/>
        <v>0</v>
      </c>
      <c r="C129" s="20">
        <f t="shared" si="3"/>
        <v>0</v>
      </c>
      <c r="D129" s="19">
        <f t="shared" si="4"/>
        <v>0</v>
      </c>
      <c r="E129" s="19">
        <f t="shared" si="5"/>
        <v>0</v>
      </c>
      <c r="F129" s="19">
        <f t="shared" si="6"/>
        <v>0</v>
      </c>
      <c r="G129" s="19">
        <f t="shared" si="7"/>
        <v>0</v>
      </c>
      <c r="H129" s="19">
        <f t="shared" si="8"/>
        <v>0</v>
      </c>
      <c r="I129" s="19">
        <f t="shared" si="9"/>
        <v>0</v>
      </c>
      <c r="J129" s="19">
        <f t="shared" si="10"/>
        <v>0</v>
      </c>
      <c r="K129" s="19">
        <f t="shared" si="11"/>
        <v>0</v>
      </c>
      <c r="L129" s="19">
        <f t="shared" si="12"/>
        <v>0</v>
      </c>
      <c r="M129" s="19">
        <f t="shared" si="13"/>
        <v>0</v>
      </c>
      <c r="N129" s="19">
        <f t="shared" si="14"/>
        <v>0</v>
      </c>
      <c r="O129" s="19">
        <f t="shared" si="15"/>
        <v>0</v>
      </c>
      <c r="P129" s="19">
        <f t="shared" si="16"/>
        <v>0</v>
      </c>
      <c r="Q129" s="19">
        <f t="shared" si="17"/>
        <v>0</v>
      </c>
      <c r="R129" s="19">
        <f t="shared" si="18"/>
        <v>0</v>
      </c>
      <c r="S129" s="19">
        <f t="shared" si="19"/>
        <v>0</v>
      </c>
      <c r="T129" s="19">
        <f t="shared" si="20"/>
        <v>0</v>
      </c>
      <c r="U129" s="21">
        <f t="shared" si="21"/>
        <v>0</v>
      </c>
    </row>
    <row r="130" spans="1:21" x14ac:dyDescent="0.25">
      <c r="A130" s="17" t="s">
        <v>11</v>
      </c>
      <c r="B130" s="19">
        <f t="shared" si="2"/>
        <v>0</v>
      </c>
      <c r="C130" s="20">
        <f t="shared" si="3"/>
        <v>0</v>
      </c>
      <c r="D130" s="19">
        <f t="shared" si="4"/>
        <v>0</v>
      </c>
      <c r="E130" s="19">
        <f t="shared" si="5"/>
        <v>0</v>
      </c>
      <c r="F130" s="19">
        <f t="shared" si="6"/>
        <v>0</v>
      </c>
      <c r="G130" s="19">
        <f t="shared" si="7"/>
        <v>0</v>
      </c>
      <c r="H130" s="19">
        <f t="shared" si="8"/>
        <v>0</v>
      </c>
      <c r="I130" s="19">
        <f t="shared" si="9"/>
        <v>0</v>
      </c>
      <c r="J130" s="19">
        <f t="shared" si="10"/>
        <v>0</v>
      </c>
      <c r="K130" s="19">
        <f t="shared" si="11"/>
        <v>0</v>
      </c>
      <c r="L130" s="19">
        <f t="shared" si="12"/>
        <v>0</v>
      </c>
      <c r="M130" s="19">
        <f t="shared" si="13"/>
        <v>0</v>
      </c>
      <c r="N130" s="19">
        <f t="shared" si="14"/>
        <v>0</v>
      </c>
      <c r="O130" s="19">
        <f t="shared" si="15"/>
        <v>0</v>
      </c>
      <c r="P130" s="19">
        <f t="shared" si="16"/>
        <v>0</v>
      </c>
      <c r="Q130" s="19">
        <f t="shared" si="17"/>
        <v>0</v>
      </c>
      <c r="R130" s="19">
        <f t="shared" si="18"/>
        <v>0</v>
      </c>
      <c r="S130" s="19">
        <f t="shared" si="19"/>
        <v>0</v>
      </c>
      <c r="T130" s="19">
        <f t="shared" si="20"/>
        <v>0</v>
      </c>
      <c r="U130" s="21">
        <f t="shared" si="21"/>
        <v>0</v>
      </c>
    </row>
    <row r="131" spans="1:21" x14ac:dyDescent="0.25">
      <c r="A131" s="17" t="s">
        <v>12</v>
      </c>
      <c r="B131" s="19">
        <f t="shared" si="2"/>
        <v>0</v>
      </c>
      <c r="C131" s="20">
        <f t="shared" si="3"/>
        <v>0</v>
      </c>
      <c r="D131" s="19">
        <f t="shared" si="4"/>
        <v>0</v>
      </c>
      <c r="E131" s="19">
        <f t="shared" si="5"/>
        <v>0</v>
      </c>
      <c r="F131" s="19">
        <f t="shared" si="6"/>
        <v>0</v>
      </c>
      <c r="G131" s="19">
        <f t="shared" si="7"/>
        <v>0</v>
      </c>
      <c r="H131" s="19">
        <f t="shared" si="8"/>
        <v>0</v>
      </c>
      <c r="I131" s="19">
        <f>(ABS($B$10-B12)+ABS($B$33-B35)+ABS($B$56-B58)+ABS($B$79-B81)+ABS($B$102-B104))/$D$116</f>
        <v>0</v>
      </c>
      <c r="J131" s="19">
        <f t="shared" si="10"/>
        <v>0</v>
      </c>
      <c r="K131" s="19">
        <f t="shared" si="11"/>
        <v>0</v>
      </c>
      <c r="L131" s="19">
        <f t="shared" si="12"/>
        <v>0</v>
      </c>
      <c r="M131" s="19">
        <f t="shared" si="13"/>
        <v>0</v>
      </c>
      <c r="N131" s="19">
        <f t="shared" si="14"/>
        <v>0</v>
      </c>
      <c r="O131" s="19">
        <f t="shared" si="15"/>
        <v>0</v>
      </c>
      <c r="P131" s="19">
        <f t="shared" si="16"/>
        <v>0</v>
      </c>
      <c r="Q131" s="19">
        <f t="shared" si="17"/>
        <v>0</v>
      </c>
      <c r="R131" s="19">
        <f t="shared" si="18"/>
        <v>0</v>
      </c>
      <c r="S131" s="19">
        <f t="shared" si="19"/>
        <v>0</v>
      </c>
      <c r="T131" s="19">
        <f t="shared" si="20"/>
        <v>0</v>
      </c>
      <c r="U131" s="21">
        <f t="shared" si="21"/>
        <v>0</v>
      </c>
    </row>
    <row r="132" spans="1:21" x14ac:dyDescent="0.25">
      <c r="A132" s="17" t="s">
        <v>13</v>
      </c>
      <c r="B132" s="19">
        <f t="shared" si="2"/>
        <v>0</v>
      </c>
      <c r="C132" s="20">
        <f t="shared" si="3"/>
        <v>0</v>
      </c>
      <c r="D132" s="19">
        <f t="shared" si="4"/>
        <v>0</v>
      </c>
      <c r="E132" s="19">
        <f t="shared" si="5"/>
        <v>0</v>
      </c>
      <c r="F132" s="19">
        <f t="shared" si="6"/>
        <v>0</v>
      </c>
      <c r="G132" s="19">
        <f t="shared" si="7"/>
        <v>0</v>
      </c>
      <c r="H132" s="19">
        <f t="shared" si="8"/>
        <v>0</v>
      </c>
      <c r="I132" s="19">
        <f t="shared" ref="I132:I141" si="22">(ABS($B$10-B13)+ABS($B$33-B36)+ABS($B$56-B59)+ABS($B$79-B82)+ABS($B$102-B105))/$D$116</f>
        <v>0</v>
      </c>
      <c r="J132" s="19">
        <f t="shared" si="10"/>
        <v>0</v>
      </c>
      <c r="K132" s="19">
        <f t="shared" si="11"/>
        <v>0</v>
      </c>
      <c r="L132" s="19">
        <f t="shared" si="12"/>
        <v>0</v>
      </c>
      <c r="M132" s="19">
        <f t="shared" si="13"/>
        <v>0</v>
      </c>
      <c r="N132" s="19">
        <f t="shared" si="14"/>
        <v>0</v>
      </c>
      <c r="O132" s="19">
        <f t="shared" si="15"/>
        <v>0</v>
      </c>
      <c r="P132" s="19">
        <f t="shared" si="16"/>
        <v>0</v>
      </c>
      <c r="Q132" s="19">
        <f t="shared" si="17"/>
        <v>0</v>
      </c>
      <c r="R132" s="19">
        <f t="shared" si="18"/>
        <v>0</v>
      </c>
      <c r="S132" s="19">
        <f t="shared" si="19"/>
        <v>0</v>
      </c>
      <c r="T132" s="19">
        <f t="shared" si="20"/>
        <v>0</v>
      </c>
      <c r="U132" s="21">
        <f t="shared" si="21"/>
        <v>0</v>
      </c>
    </row>
    <row r="133" spans="1:21" x14ac:dyDescent="0.25">
      <c r="A133" s="17" t="s">
        <v>14</v>
      </c>
      <c r="B133" s="19">
        <f t="shared" si="2"/>
        <v>0</v>
      </c>
      <c r="C133" s="20">
        <f t="shared" si="3"/>
        <v>0</v>
      </c>
      <c r="D133" s="19">
        <f t="shared" si="4"/>
        <v>0</v>
      </c>
      <c r="E133" s="19">
        <f t="shared" si="5"/>
        <v>0</v>
      </c>
      <c r="F133" s="19">
        <f t="shared" si="6"/>
        <v>0</v>
      </c>
      <c r="G133" s="19">
        <f t="shared" si="7"/>
        <v>0</v>
      </c>
      <c r="H133" s="19">
        <f t="shared" si="8"/>
        <v>0</v>
      </c>
      <c r="I133" s="19">
        <f t="shared" si="22"/>
        <v>0</v>
      </c>
      <c r="J133" s="19">
        <f t="shared" si="10"/>
        <v>0</v>
      </c>
      <c r="K133" s="19">
        <f t="shared" si="11"/>
        <v>0</v>
      </c>
      <c r="L133" s="19">
        <f t="shared" si="12"/>
        <v>0</v>
      </c>
      <c r="M133" s="19">
        <f t="shared" si="13"/>
        <v>0</v>
      </c>
      <c r="N133" s="19">
        <f t="shared" si="14"/>
        <v>0</v>
      </c>
      <c r="O133" s="19">
        <f t="shared" si="15"/>
        <v>0</v>
      </c>
      <c r="P133" s="19">
        <f t="shared" si="16"/>
        <v>0</v>
      </c>
      <c r="Q133" s="19">
        <f t="shared" si="17"/>
        <v>0</v>
      </c>
      <c r="R133" s="19">
        <f t="shared" si="18"/>
        <v>0</v>
      </c>
      <c r="S133" s="19">
        <f t="shared" si="19"/>
        <v>0</v>
      </c>
      <c r="T133" s="19">
        <f t="shared" si="20"/>
        <v>0</v>
      </c>
      <c r="U133" s="21">
        <f t="shared" si="21"/>
        <v>0</v>
      </c>
    </row>
    <row r="134" spans="1:21" x14ac:dyDescent="0.25">
      <c r="A134" s="17" t="s">
        <v>15</v>
      </c>
      <c r="B134" s="19">
        <f t="shared" si="2"/>
        <v>0</v>
      </c>
      <c r="C134" s="20">
        <f t="shared" si="3"/>
        <v>0</v>
      </c>
      <c r="D134" s="19">
        <f t="shared" si="4"/>
        <v>0</v>
      </c>
      <c r="E134" s="19">
        <f t="shared" si="5"/>
        <v>0</v>
      </c>
      <c r="F134" s="19">
        <f t="shared" si="6"/>
        <v>0</v>
      </c>
      <c r="G134" s="19">
        <f t="shared" si="7"/>
        <v>0</v>
      </c>
      <c r="H134" s="19">
        <f t="shared" si="8"/>
        <v>0</v>
      </c>
      <c r="I134" s="19">
        <f t="shared" si="22"/>
        <v>0</v>
      </c>
      <c r="J134" s="19">
        <f t="shared" si="10"/>
        <v>0</v>
      </c>
      <c r="K134" s="19">
        <f t="shared" si="11"/>
        <v>0</v>
      </c>
      <c r="L134" s="19">
        <f t="shared" si="12"/>
        <v>0</v>
      </c>
      <c r="M134" s="19">
        <f t="shared" si="13"/>
        <v>0</v>
      </c>
      <c r="N134" s="19">
        <f t="shared" si="14"/>
        <v>0</v>
      </c>
      <c r="O134" s="19">
        <f t="shared" si="15"/>
        <v>0</v>
      </c>
      <c r="P134" s="19">
        <f t="shared" si="16"/>
        <v>0</v>
      </c>
      <c r="Q134" s="19">
        <f t="shared" si="17"/>
        <v>0</v>
      </c>
      <c r="R134" s="19">
        <f t="shared" si="18"/>
        <v>0</v>
      </c>
      <c r="S134" s="19">
        <f t="shared" si="19"/>
        <v>0</v>
      </c>
      <c r="T134" s="19">
        <f t="shared" si="20"/>
        <v>0</v>
      </c>
      <c r="U134" s="21">
        <f t="shared" si="21"/>
        <v>0</v>
      </c>
    </row>
    <row r="135" spans="1:21" x14ac:dyDescent="0.25">
      <c r="A135" s="17" t="s">
        <v>16</v>
      </c>
      <c r="B135" s="19">
        <f t="shared" si="2"/>
        <v>0</v>
      </c>
      <c r="C135" s="20">
        <f t="shared" si="3"/>
        <v>0</v>
      </c>
      <c r="D135" s="19">
        <f t="shared" si="4"/>
        <v>0</v>
      </c>
      <c r="E135" s="19">
        <f t="shared" si="5"/>
        <v>0</v>
      </c>
      <c r="F135" s="19">
        <f t="shared" si="6"/>
        <v>0</v>
      </c>
      <c r="G135" s="19">
        <f t="shared" si="7"/>
        <v>0</v>
      </c>
      <c r="H135" s="19">
        <f t="shared" si="8"/>
        <v>0</v>
      </c>
      <c r="I135" s="19">
        <f t="shared" si="22"/>
        <v>0</v>
      </c>
      <c r="J135" s="19">
        <f t="shared" si="10"/>
        <v>0</v>
      </c>
      <c r="K135" s="19">
        <f t="shared" si="11"/>
        <v>0</v>
      </c>
      <c r="L135" s="19">
        <f t="shared" si="12"/>
        <v>0</v>
      </c>
      <c r="M135" s="19">
        <f t="shared" si="13"/>
        <v>0</v>
      </c>
      <c r="N135" s="19">
        <f t="shared" si="14"/>
        <v>0</v>
      </c>
      <c r="O135" s="19">
        <f t="shared" si="15"/>
        <v>0</v>
      </c>
      <c r="P135" s="19">
        <f t="shared" si="16"/>
        <v>0</v>
      </c>
      <c r="Q135" s="19">
        <f t="shared" si="17"/>
        <v>0</v>
      </c>
      <c r="R135" s="19">
        <f t="shared" si="18"/>
        <v>0</v>
      </c>
      <c r="S135" s="19">
        <f t="shared" si="19"/>
        <v>0</v>
      </c>
      <c r="T135" s="19">
        <f t="shared" si="20"/>
        <v>0</v>
      </c>
      <c r="U135" s="21">
        <f t="shared" si="21"/>
        <v>0</v>
      </c>
    </row>
    <row r="136" spans="1:21" x14ac:dyDescent="0.25">
      <c r="A136" s="17" t="s">
        <v>17</v>
      </c>
      <c r="B136" s="19">
        <f t="shared" si="2"/>
        <v>0</v>
      </c>
      <c r="C136" s="20">
        <f t="shared" si="3"/>
        <v>0</v>
      </c>
      <c r="D136" s="19">
        <f t="shared" si="4"/>
        <v>0</v>
      </c>
      <c r="E136" s="19">
        <f t="shared" si="5"/>
        <v>0</v>
      </c>
      <c r="F136" s="19">
        <f t="shared" si="6"/>
        <v>0</v>
      </c>
      <c r="G136" s="19">
        <f t="shared" si="7"/>
        <v>0</v>
      </c>
      <c r="H136" s="19">
        <f t="shared" si="8"/>
        <v>0</v>
      </c>
      <c r="I136" s="19">
        <f t="shared" si="22"/>
        <v>0</v>
      </c>
      <c r="J136" s="19">
        <f t="shared" si="10"/>
        <v>0</v>
      </c>
      <c r="K136" s="19">
        <f t="shared" si="11"/>
        <v>0</v>
      </c>
      <c r="L136" s="19">
        <f t="shared" si="12"/>
        <v>0</v>
      </c>
      <c r="M136" s="19">
        <f t="shared" si="13"/>
        <v>0</v>
      </c>
      <c r="N136" s="19">
        <f t="shared" si="14"/>
        <v>0</v>
      </c>
      <c r="O136" s="19">
        <f t="shared" ref="O136:O141" si="23">(ABS($B$16-B17)+ABS($B$39-B40)+ABS($B$62-B63)+ABS($B$85-B86)+ABS($B$108-B109))/$D$116</f>
        <v>0</v>
      </c>
      <c r="P136" s="19">
        <f t="shared" si="16"/>
        <v>0</v>
      </c>
      <c r="Q136" s="19">
        <f t="shared" si="17"/>
        <v>0</v>
      </c>
      <c r="R136" s="19">
        <f t="shared" si="18"/>
        <v>0</v>
      </c>
      <c r="S136" s="19">
        <f t="shared" si="19"/>
        <v>0</v>
      </c>
      <c r="T136" s="19">
        <f t="shared" si="20"/>
        <v>0</v>
      </c>
      <c r="U136" s="21">
        <f t="shared" si="21"/>
        <v>0</v>
      </c>
    </row>
    <row r="137" spans="1:21" x14ac:dyDescent="0.25">
      <c r="A137" s="17" t="s">
        <v>18</v>
      </c>
      <c r="B137" s="19">
        <f t="shared" si="2"/>
        <v>0</v>
      </c>
      <c r="C137" s="20">
        <f t="shared" si="3"/>
        <v>0</v>
      </c>
      <c r="D137" s="19">
        <f t="shared" si="4"/>
        <v>0</v>
      </c>
      <c r="E137" s="19">
        <f t="shared" si="5"/>
        <v>0</v>
      </c>
      <c r="F137" s="19">
        <f t="shared" si="6"/>
        <v>0</v>
      </c>
      <c r="G137" s="19">
        <f t="shared" si="7"/>
        <v>0</v>
      </c>
      <c r="H137" s="19">
        <f t="shared" si="8"/>
        <v>0</v>
      </c>
      <c r="I137" s="19">
        <f t="shared" si="22"/>
        <v>0</v>
      </c>
      <c r="J137" s="19">
        <f t="shared" si="10"/>
        <v>0</v>
      </c>
      <c r="K137" s="19">
        <f t="shared" si="11"/>
        <v>0</v>
      </c>
      <c r="L137" s="19">
        <f t="shared" si="12"/>
        <v>0</v>
      </c>
      <c r="M137" s="19">
        <f t="shared" si="13"/>
        <v>0</v>
      </c>
      <c r="N137" s="19">
        <f t="shared" si="14"/>
        <v>0</v>
      </c>
      <c r="O137" s="19">
        <f t="shared" si="23"/>
        <v>0</v>
      </c>
      <c r="P137" s="19">
        <f t="shared" si="16"/>
        <v>0</v>
      </c>
      <c r="Q137" s="19">
        <f>(ABS($B$18-B18)+ABS($B$41-B41)+ABS($B$64-B64)+ABS($B$87-B87)+ABS($B$110-B110))/$D$116</f>
        <v>0</v>
      </c>
      <c r="R137" s="19">
        <f t="shared" si="18"/>
        <v>0</v>
      </c>
      <c r="S137" s="19">
        <f t="shared" si="19"/>
        <v>0</v>
      </c>
      <c r="T137" s="19">
        <f t="shared" si="20"/>
        <v>0</v>
      </c>
      <c r="U137" s="21">
        <f t="shared" si="21"/>
        <v>0</v>
      </c>
    </row>
    <row r="138" spans="1:21" x14ac:dyDescent="0.25">
      <c r="A138" s="17" t="s">
        <v>19</v>
      </c>
      <c r="B138" s="19">
        <f t="shared" si="2"/>
        <v>0</v>
      </c>
      <c r="C138" s="20">
        <f t="shared" si="3"/>
        <v>0</v>
      </c>
      <c r="D138" s="19">
        <f t="shared" si="4"/>
        <v>0</v>
      </c>
      <c r="E138" s="19">
        <f t="shared" si="5"/>
        <v>0</v>
      </c>
      <c r="F138" s="19">
        <f t="shared" si="6"/>
        <v>0</v>
      </c>
      <c r="G138" s="19">
        <f t="shared" si="7"/>
        <v>0</v>
      </c>
      <c r="H138" s="19">
        <f t="shared" si="8"/>
        <v>0</v>
      </c>
      <c r="I138" s="19">
        <f t="shared" si="22"/>
        <v>0</v>
      </c>
      <c r="J138" s="19">
        <f t="shared" si="10"/>
        <v>0</v>
      </c>
      <c r="K138" s="19">
        <f t="shared" si="11"/>
        <v>0</v>
      </c>
      <c r="L138" s="19">
        <f t="shared" si="12"/>
        <v>0</v>
      </c>
      <c r="M138" s="19">
        <f t="shared" si="13"/>
        <v>0</v>
      </c>
      <c r="N138" s="19">
        <f t="shared" si="14"/>
        <v>0</v>
      </c>
      <c r="O138" s="19">
        <f t="shared" si="23"/>
        <v>0</v>
      </c>
      <c r="P138" s="19">
        <f t="shared" si="16"/>
        <v>0</v>
      </c>
      <c r="Q138" s="19">
        <f>(ABS($B$18-B19)+ABS($B$41-B42)+ABS($B$64-B65)+ABS($B$87-B88)+ABS($B$110-B111))/$D$116</f>
        <v>0</v>
      </c>
      <c r="R138" s="19">
        <f>(ABS($B$19-B19)+ABS($B$42-B42)+ABS($B$65-B65)+ABS($B$88-B88)+ABS($B$111-B111))/$D$116</f>
        <v>0</v>
      </c>
      <c r="S138" s="19">
        <f t="shared" si="19"/>
        <v>0</v>
      </c>
      <c r="T138" s="19">
        <f t="shared" si="20"/>
        <v>0</v>
      </c>
      <c r="U138" s="21">
        <f t="shared" si="21"/>
        <v>0</v>
      </c>
    </row>
    <row r="139" spans="1:21" x14ac:dyDescent="0.25">
      <c r="A139" s="17" t="s">
        <v>20</v>
      </c>
      <c r="B139" s="19">
        <f t="shared" si="2"/>
        <v>0</v>
      </c>
      <c r="C139" s="20">
        <f t="shared" si="3"/>
        <v>0</v>
      </c>
      <c r="D139" s="19">
        <f t="shared" si="4"/>
        <v>0</v>
      </c>
      <c r="E139" s="19">
        <f t="shared" si="5"/>
        <v>0</v>
      </c>
      <c r="F139" s="19">
        <f t="shared" si="6"/>
        <v>0</v>
      </c>
      <c r="G139" s="19">
        <f t="shared" si="7"/>
        <v>0</v>
      </c>
      <c r="H139" s="19">
        <f t="shared" si="8"/>
        <v>0</v>
      </c>
      <c r="I139" s="19">
        <f t="shared" si="22"/>
        <v>0</v>
      </c>
      <c r="J139" s="19">
        <f t="shared" si="10"/>
        <v>0</v>
      </c>
      <c r="K139" s="19">
        <f t="shared" si="11"/>
        <v>0</v>
      </c>
      <c r="L139" s="19">
        <f t="shared" si="12"/>
        <v>0</v>
      </c>
      <c r="M139" s="19">
        <f t="shared" si="13"/>
        <v>0</v>
      </c>
      <c r="N139" s="19">
        <f t="shared" si="14"/>
        <v>0</v>
      </c>
      <c r="O139" s="19">
        <f t="shared" si="23"/>
        <v>0</v>
      </c>
      <c r="P139" s="19">
        <f t="shared" si="16"/>
        <v>0</v>
      </c>
      <c r="Q139" s="19">
        <f>(ABS($B$18-B20)+ABS($B$41-B43)+ABS($B$64-B66)+ABS($B$87-B89)+ABS($B$110-B112))/$D$116</f>
        <v>0</v>
      </c>
      <c r="R139" s="19">
        <f>(ABS($B$19-B20)+ABS($B$42-B43)+ABS($B$65-B66)+ABS($B$88-B89)+ABS($B$111-B112))/$D$116</f>
        <v>0</v>
      </c>
      <c r="S139" s="19">
        <f>(ABS($B$20-B20)+ABS($B$43-B43)+ABS($B$66-B66)+ABS($B$89-B89)+ABS($B$112-B112))/$D$116</f>
        <v>0</v>
      </c>
      <c r="T139" s="19">
        <f t="shared" si="20"/>
        <v>0</v>
      </c>
      <c r="U139" s="21">
        <f t="shared" si="21"/>
        <v>0</v>
      </c>
    </row>
    <row r="140" spans="1:21" x14ac:dyDescent="0.25">
      <c r="A140" s="17" t="s">
        <v>21</v>
      </c>
      <c r="B140" s="19">
        <f t="shared" si="2"/>
        <v>0</v>
      </c>
      <c r="C140" s="20">
        <f t="shared" si="3"/>
        <v>0</v>
      </c>
      <c r="D140" s="19">
        <f t="shared" si="4"/>
        <v>0</v>
      </c>
      <c r="E140" s="19">
        <f t="shared" si="5"/>
        <v>0</v>
      </c>
      <c r="F140" s="19">
        <f t="shared" si="6"/>
        <v>0</v>
      </c>
      <c r="G140" s="19">
        <f t="shared" si="7"/>
        <v>0</v>
      </c>
      <c r="H140" s="19">
        <f t="shared" si="8"/>
        <v>0</v>
      </c>
      <c r="I140" s="19">
        <f t="shared" si="22"/>
        <v>0</v>
      </c>
      <c r="J140" s="19">
        <f t="shared" si="10"/>
        <v>0</v>
      </c>
      <c r="K140" s="19">
        <f t="shared" si="11"/>
        <v>0</v>
      </c>
      <c r="L140" s="19">
        <f t="shared" si="12"/>
        <v>0</v>
      </c>
      <c r="M140" s="19">
        <f t="shared" si="13"/>
        <v>0</v>
      </c>
      <c r="N140" s="19">
        <f t="shared" si="14"/>
        <v>0</v>
      </c>
      <c r="O140" s="19">
        <f t="shared" si="23"/>
        <v>0</v>
      </c>
      <c r="P140" s="19">
        <f t="shared" si="16"/>
        <v>0</v>
      </c>
      <c r="Q140" s="19">
        <f>(ABS($B$18-B21)+ABS($B$41-B44)+ABS($B$64-B67)+ABS($B$87-B90)+ABS($B$110-B113))/$D$116</f>
        <v>0</v>
      </c>
      <c r="R140" s="19">
        <f>(ABS($B$19-B21)+ABS($B$42-B44)+ABS($B$65-B67)+ABS($B$88-B90)+ABS($B$111-B113))/$D$116</f>
        <v>0</v>
      </c>
      <c r="S140" s="19">
        <f>(ABS($B$20-B21)+ABS($B$43-B44)+ABS($B$66-B67)+ABS($B$89-B90)+ABS($B$112-B113))/$D$116</f>
        <v>0</v>
      </c>
      <c r="T140" s="19">
        <f>(ABS($B$21-B21)+ABS($B$44-B44)+ABS($B$67-B67)+ABS($B$90-B90)+ABS($B$113-B113))/$D$116</f>
        <v>0</v>
      </c>
      <c r="U140" s="21">
        <f t="shared" si="21"/>
        <v>0</v>
      </c>
    </row>
    <row r="141" spans="1:21" x14ac:dyDescent="0.25">
      <c r="A141" s="22" t="s">
        <v>22</v>
      </c>
      <c r="B141" s="19">
        <f t="shared" si="2"/>
        <v>0</v>
      </c>
      <c r="C141" s="20">
        <f t="shared" si="3"/>
        <v>0</v>
      </c>
      <c r="D141" s="19">
        <f t="shared" si="4"/>
        <v>0</v>
      </c>
      <c r="E141" s="19">
        <f t="shared" si="5"/>
        <v>0</v>
      </c>
      <c r="F141" s="19">
        <f t="shared" si="6"/>
        <v>0</v>
      </c>
      <c r="G141" s="19">
        <f t="shared" si="7"/>
        <v>0</v>
      </c>
      <c r="H141" s="19">
        <f t="shared" si="8"/>
        <v>0</v>
      </c>
      <c r="I141" s="19">
        <f t="shared" si="22"/>
        <v>0</v>
      </c>
      <c r="J141" s="19">
        <f t="shared" si="10"/>
        <v>0</v>
      </c>
      <c r="K141" s="19">
        <f t="shared" si="11"/>
        <v>0</v>
      </c>
      <c r="L141" s="19">
        <f t="shared" si="12"/>
        <v>0</v>
      </c>
      <c r="M141" s="19">
        <f t="shared" si="13"/>
        <v>0</v>
      </c>
      <c r="N141" s="19">
        <f t="shared" si="14"/>
        <v>0</v>
      </c>
      <c r="O141" s="19">
        <f t="shared" si="23"/>
        <v>0</v>
      </c>
      <c r="P141" s="19">
        <f t="shared" si="16"/>
        <v>0</v>
      </c>
      <c r="Q141" s="19">
        <f>(ABS($B$18-B22)+ABS($B$41-B45)+ABS($B$64-B68)+ABS($B$87-B91)+ABS($B$110-B114))/$D$116</f>
        <v>0</v>
      </c>
      <c r="R141" s="19">
        <f>(ABS($B$19-B22)+ABS($B$42-B45)+ABS($B$65-B68)+ABS($B$88-B91)+ABS($B$111-B114))/$D$116</f>
        <v>0</v>
      </c>
      <c r="S141" s="19">
        <f>(ABS($B$20-B22)+ABS($B$43-B45)+ABS($B$66-B68)+ABS($B$89-B91)+ABS($B$112-B114))/$D$116</f>
        <v>0</v>
      </c>
      <c r="T141" s="19">
        <f>(ABS($B$21-B22)+ABS($B$44-B45)+ABS($B$67-B68)+ABS($B$90-B91)+ABS($B$113-B114))/$D$116</f>
        <v>0</v>
      </c>
      <c r="U141" s="21">
        <f>(ABS($B$22-B22)+ABS($B$45-B45)+ABS($B$68-B68)+ABS($B$91-B91)+ABS($B$114-B114))/$D$116</f>
        <v>0</v>
      </c>
    </row>
  </sheetData>
  <mergeCells count="18">
    <mergeCell ref="CG24:CP24"/>
    <mergeCell ref="A120:U120"/>
    <mergeCell ref="AE70:AN70"/>
    <mergeCell ref="AS70:BB70"/>
    <mergeCell ref="BG70:BP70"/>
    <mergeCell ref="BU70:CD70"/>
    <mergeCell ref="AE93:AN93"/>
    <mergeCell ref="AS93:BB93"/>
    <mergeCell ref="BG93:BP93"/>
    <mergeCell ref="BU93:CD93"/>
    <mergeCell ref="AE47:AN47"/>
    <mergeCell ref="AS47:BB47"/>
    <mergeCell ref="BG47:BP47"/>
    <mergeCell ref="BU47:CD47"/>
    <mergeCell ref="AC24:AL24"/>
    <mergeCell ref="AQ24:AZ24"/>
    <mergeCell ref="BE24:BN24"/>
    <mergeCell ref="BS24:CB24"/>
  </mergeCells>
  <phoneticPr fontId="1" type="noConversion"/>
  <conditionalFormatting sqref="B122:U14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7"/>
  <sheetViews>
    <sheetView tabSelected="1" topLeftCell="A13" workbookViewId="0">
      <selection activeCell="H28" sqref="H28"/>
    </sheetView>
  </sheetViews>
  <sheetFormatPr defaultRowHeight="13.8" x14ac:dyDescent="0.25"/>
  <cols>
    <col min="1" max="1" width="9.5546875" style="65" bestFit="1" customWidth="1"/>
    <col min="2" max="3" width="7.5546875" style="65" bestFit="1" customWidth="1"/>
    <col min="4" max="8" width="6.5546875" style="65" bestFit="1" customWidth="1"/>
    <col min="9" max="9" width="6.88671875" style="65" customWidth="1"/>
    <col min="10" max="21" width="6.5546875" style="65" bestFit="1" customWidth="1"/>
    <col min="22" max="25" width="7.44140625" style="65" bestFit="1" customWidth="1"/>
    <col min="26" max="26" width="8.5546875" style="65" bestFit="1" customWidth="1"/>
    <col min="27" max="27" width="7.44140625" style="65" bestFit="1" customWidth="1"/>
    <col min="28" max="28" width="8.5546875" style="65" bestFit="1" customWidth="1"/>
    <col min="29" max="31" width="7.44140625" style="65" bestFit="1" customWidth="1"/>
    <col min="32" max="32" width="5.21875" style="65" bestFit="1" customWidth="1"/>
    <col min="33" max="39" width="7.44140625" style="65" bestFit="1" customWidth="1"/>
    <col min="40" max="40" width="8.5546875" style="65" bestFit="1" customWidth="1"/>
    <col min="41" max="41" width="7.44140625" style="65" bestFit="1" customWidth="1"/>
    <col min="42" max="42" width="8.5546875" style="65" bestFit="1" customWidth="1"/>
    <col min="43" max="52" width="7.44140625" style="65" bestFit="1" customWidth="1"/>
    <col min="53" max="53" width="3" style="65" bestFit="1" customWidth="1"/>
    <col min="54" max="54" width="8.5546875" style="65" bestFit="1" customWidth="1"/>
    <col min="55" max="55" width="4.109375" style="65" bestFit="1" customWidth="1"/>
    <col min="56" max="56" width="8.5546875" style="65" bestFit="1" customWidth="1"/>
    <col min="57" max="57" width="5.33203125" style="65" bestFit="1" customWidth="1"/>
    <col min="58" max="61" width="4.109375" style="65" bestFit="1" customWidth="1"/>
    <col min="62" max="67" width="3" style="65" bestFit="1" customWidth="1"/>
    <col min="68" max="68" width="8.5546875" style="65" bestFit="1" customWidth="1"/>
    <col min="69" max="69" width="4.109375" style="65" bestFit="1" customWidth="1"/>
    <col min="70" max="70" width="8.5546875" style="65" bestFit="1" customWidth="1"/>
    <col min="71" max="71" width="5.33203125" style="65" bestFit="1" customWidth="1"/>
    <col min="72" max="75" width="4.109375" style="65" bestFit="1" customWidth="1"/>
    <col min="76" max="81" width="3" style="65" bestFit="1" customWidth="1"/>
    <col min="82" max="82" width="8.5546875" style="65" bestFit="1" customWidth="1"/>
    <col min="83" max="83" width="4.109375" style="65" bestFit="1" customWidth="1"/>
    <col min="84" max="84" width="8.5546875" style="65" bestFit="1" customWidth="1"/>
    <col min="85" max="85" width="5.33203125" style="65" bestFit="1" customWidth="1"/>
    <col min="86" max="89" width="4.109375" style="65" bestFit="1" customWidth="1"/>
    <col min="90" max="95" width="3" style="65" bestFit="1" customWidth="1"/>
    <col min="96" max="96" width="8.5546875" style="65" bestFit="1" customWidth="1"/>
    <col min="97" max="97" width="4.109375" style="65" bestFit="1" customWidth="1"/>
    <col min="98" max="98" width="8.5546875" style="65" bestFit="1" customWidth="1"/>
    <col min="99" max="16384" width="8.88671875" style="65"/>
  </cols>
  <sheetData>
    <row r="1" spans="1:86" x14ac:dyDescent="0.25">
      <c r="A1" s="133" t="s">
        <v>253</v>
      </c>
      <c r="B1" s="65" t="s">
        <v>23</v>
      </c>
      <c r="C1" s="76" t="s">
        <v>187</v>
      </c>
      <c r="D1" s="76" t="s">
        <v>188</v>
      </c>
      <c r="E1" s="76" t="s">
        <v>189</v>
      </c>
      <c r="F1" s="76" t="s">
        <v>190</v>
      </c>
      <c r="G1" s="76" t="s">
        <v>191</v>
      </c>
      <c r="H1" s="76" t="s">
        <v>192</v>
      </c>
      <c r="I1" s="76" t="s">
        <v>193</v>
      </c>
      <c r="J1" s="76" t="s">
        <v>194</v>
      </c>
      <c r="K1" s="76" t="s">
        <v>195</v>
      </c>
      <c r="L1" s="76" t="s">
        <v>196</v>
      </c>
      <c r="M1" s="76" t="s">
        <v>197</v>
      </c>
      <c r="N1" s="76" t="s">
        <v>198</v>
      </c>
      <c r="O1" s="76" t="s">
        <v>201</v>
      </c>
      <c r="P1" s="76" t="s">
        <v>202</v>
      </c>
      <c r="Q1" s="76" t="s">
        <v>203</v>
      </c>
      <c r="R1" s="76" t="s">
        <v>204</v>
      </c>
      <c r="S1" s="76" t="s">
        <v>205</v>
      </c>
      <c r="T1" s="76" t="s">
        <v>206</v>
      </c>
      <c r="U1" s="76" t="s">
        <v>207</v>
      </c>
      <c r="V1" s="76" t="s">
        <v>251</v>
      </c>
      <c r="W1" s="76"/>
      <c r="X1" s="76" t="s">
        <v>254</v>
      </c>
      <c r="Y1" s="76" t="s">
        <v>259</v>
      </c>
      <c r="Z1" s="76"/>
      <c r="AA1" s="132"/>
      <c r="AB1" s="132"/>
      <c r="AC1" s="132"/>
      <c r="AD1" s="132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132"/>
      <c r="AP1" s="132"/>
      <c r="AQ1" s="132"/>
      <c r="AR1" s="132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132"/>
      <c r="BD1" s="132"/>
      <c r="BE1" s="132"/>
      <c r="BF1" s="132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132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5"/>
    </row>
    <row r="2" spans="1:86" x14ac:dyDescent="0.25">
      <c r="A2" s="133" t="s">
        <v>1</v>
      </c>
      <c r="B2" s="26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5"/>
      <c r="Z2" s="132"/>
      <c r="AA2" s="132"/>
      <c r="AB2" s="75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75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75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26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5"/>
      <c r="CF2" s="26"/>
    </row>
    <row r="3" spans="1:86" x14ac:dyDescent="0.25">
      <c r="A3" s="133" t="s">
        <v>3</v>
      </c>
      <c r="B3" s="34"/>
      <c r="C3" s="132"/>
      <c r="D3" s="132">
        <f>'C1调整成本'!D3+'C2调整成本'!D3+'C3调整成本'!D3+'C4调整成本'!D3</f>
        <v>0</v>
      </c>
      <c r="E3" s="132">
        <f>'C1调整成本'!E3+'C2调整成本'!E3+'C3调整成本'!E3+'C4调整成本'!E3</f>
        <v>0.38850399239908451</v>
      </c>
      <c r="F3" s="132">
        <f>'C1调整成本'!F3+'C2调整成本'!F3+'C3调整成本'!F3+'C4调整成本'!F3</f>
        <v>0.38850399239908451</v>
      </c>
      <c r="G3" s="132">
        <f>'C1调整成本'!G3+'C2调整成本'!G3+'C3调整成本'!G3+'C4调整成本'!G3</f>
        <v>0.38850399239908451</v>
      </c>
      <c r="H3" s="132">
        <f>'C1调整成本'!H3+'C2调整成本'!H3+'C3调整成本'!H3+'C4调整成本'!H3</f>
        <v>0.38850399239908451</v>
      </c>
      <c r="I3" s="132">
        <f>'C1调整成本'!I3+'C2调整成本'!I3+'C3调整成本'!I3+'C4调整成本'!I3</f>
        <v>0.62946395426390223</v>
      </c>
      <c r="J3" s="132">
        <f>'C1调整成本'!J3+'C2调整成本'!J3+'C3调整成本'!J3+'C4调整成本'!J3</f>
        <v>0.62946395426390223</v>
      </c>
      <c r="K3" s="132">
        <f>'C1调整成本'!K3+'C2调整成本'!K3+'C3调整成本'!K3+'C4调整成本'!K3</f>
        <v>0.62946395426390223</v>
      </c>
      <c r="L3" s="132">
        <f>'C1调整成本'!L3+'C2调整成本'!L3+'C3调整成本'!L3+'C4调整成本'!L3</f>
        <v>0.62946395426390223</v>
      </c>
      <c r="M3" s="132">
        <f>'C1调整成本'!M3+'C2调整成本'!M3+'C3调整成本'!M3+'C4调整成本'!M3</f>
        <v>0.62946395426390223</v>
      </c>
      <c r="N3" s="132"/>
      <c r="O3" s="132"/>
      <c r="P3" s="132"/>
      <c r="Q3" s="132"/>
      <c r="R3" s="132"/>
      <c r="S3" s="132"/>
      <c r="T3" s="132"/>
      <c r="U3" s="132"/>
      <c r="V3" s="132">
        <f>SUM(D3:U3)</f>
        <v>4.701335740915848</v>
      </c>
      <c r="W3" s="132"/>
      <c r="X3" s="132">
        <f>V3+V26</f>
        <v>4.701335740915848</v>
      </c>
      <c r="Y3" s="135">
        <f>AVERAGE(D3:M3)</f>
        <v>0.47013357409158479</v>
      </c>
      <c r="Z3" s="132"/>
      <c r="AA3" s="132"/>
      <c r="AB3" s="75"/>
      <c r="AC3" s="132"/>
      <c r="AD3" s="75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75"/>
      <c r="AQ3" s="132"/>
      <c r="AR3" s="75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75"/>
      <c r="BE3" s="132"/>
      <c r="BF3" s="75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26"/>
      <c r="BT3" s="26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5"/>
      <c r="CF3" s="26"/>
      <c r="CH3" s="26"/>
    </row>
    <row r="4" spans="1:86" x14ac:dyDescent="0.25">
      <c r="A4" s="133" t="s">
        <v>4</v>
      </c>
      <c r="B4" s="34"/>
      <c r="C4" s="132"/>
      <c r="D4" s="132">
        <f>'C1调整成本'!D4+'C2调整成本'!D4+'C3调整成本'!D4+'C4调整成本'!D4</f>
        <v>0</v>
      </c>
      <c r="E4" s="132">
        <f>'C1调整成本'!E4+'C2调整成本'!E4+'C3调整成本'!E4+'C4调整成本'!E4</f>
        <v>0</v>
      </c>
      <c r="F4" s="132">
        <f>'C1调整成本'!F4+'C2调整成本'!F4+'C3调整成本'!F4+'C4调整成本'!F4</f>
        <v>0</v>
      </c>
      <c r="G4" s="132">
        <f>'C1调整成本'!G4+'C2调整成本'!G4+'C3调整成本'!G4+'C4调整成本'!G4</f>
        <v>0</v>
      </c>
      <c r="H4" s="132">
        <f>'C1调整成本'!H4+'C2调整成本'!H4+'C3调整成本'!H4+'C4调整成本'!H4</f>
        <v>0</v>
      </c>
      <c r="I4" s="132">
        <f>'C1调整成本'!I4+'C2调整成本'!I4+'C3调整成本'!I4+'C4调整成本'!I4</f>
        <v>0</v>
      </c>
      <c r="J4" s="132">
        <f>'C1调整成本'!J4+'C2调整成本'!J4+'C3调整成本'!J4+'C4调整成本'!J4</f>
        <v>0.29575689155578144</v>
      </c>
      <c r="K4" s="132">
        <f>'C1调整成本'!K4+'C2调整成本'!K4+'C3调整成本'!K4+'C4调整成本'!K4</f>
        <v>0.29575689155578144</v>
      </c>
      <c r="L4" s="132">
        <f>'C1调整成本'!L4+'C2调整成本'!L4+'C3调整成本'!L4+'C4调整成本'!L4</f>
        <v>0.29575689155578144</v>
      </c>
      <c r="M4" s="132">
        <f>'C1调整成本'!M4+'C2调整成本'!M4+'C3调整成本'!M4+'C4调整成本'!M4</f>
        <v>0.29575689155578144</v>
      </c>
      <c r="N4" s="132"/>
      <c r="O4" s="132"/>
      <c r="P4" s="75"/>
      <c r="Q4" s="132"/>
      <c r="R4" s="132"/>
      <c r="S4" s="132"/>
      <c r="T4" s="132"/>
      <c r="U4" s="132"/>
      <c r="V4" s="132">
        <f t="shared" ref="V4:V67" si="0">SUM(D4:U4)</f>
        <v>1.1830275662231258</v>
      </c>
      <c r="W4" s="132"/>
      <c r="X4" s="132">
        <f>V4+V27</f>
        <v>1.1830275662231258</v>
      </c>
      <c r="Y4" s="135">
        <f t="shared" ref="Y4:Y22" si="1">AVERAGE(D4:M4)</f>
        <v>0.11830275662231257</v>
      </c>
      <c r="Z4" s="132"/>
      <c r="AA4" s="132"/>
      <c r="AB4" s="75"/>
      <c r="AC4" s="132"/>
      <c r="AD4" s="75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75"/>
      <c r="AQ4" s="132"/>
      <c r="AR4" s="75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75"/>
      <c r="BE4" s="132"/>
      <c r="BF4" s="75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26"/>
      <c r="BT4" s="26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5"/>
      <c r="CF4" s="26"/>
      <c r="CH4" s="26"/>
    </row>
    <row r="5" spans="1:86" x14ac:dyDescent="0.25">
      <c r="A5" s="133" t="s">
        <v>5</v>
      </c>
      <c r="B5" s="34"/>
      <c r="C5" s="132"/>
      <c r="D5" s="132">
        <f>'C1调整成本'!D5+'C2调整成本'!D5+'C3调整成本'!D5+'C4调整成本'!D5</f>
        <v>0</v>
      </c>
      <c r="E5" s="132">
        <f>'C1调整成本'!E5+'C2调整成本'!E5+'C3调整成本'!E5+'C4调整成本'!E5</f>
        <v>0</v>
      </c>
      <c r="F5" s="132">
        <f>'C1调整成本'!F5+'C2调整成本'!F5+'C3调整成本'!F5+'C4调整成本'!F5</f>
        <v>0</v>
      </c>
      <c r="G5" s="132">
        <f>'C1调整成本'!G5+'C2调整成本'!G5+'C3调整成本'!G5+'C4调整成本'!G5</f>
        <v>0</v>
      </c>
      <c r="H5" s="132">
        <f>'C1调整成本'!H5+'C2调整成本'!H5+'C3调整成本'!H5+'C4调整成本'!H5</f>
        <v>0</v>
      </c>
      <c r="I5" s="132">
        <f>'C1调整成本'!I5+'C2调整成本'!I5+'C3调整成本'!I5+'C4调整成本'!I5</f>
        <v>0</v>
      </c>
      <c r="J5" s="132">
        <f>'C1调整成本'!J5+'C2调整成本'!J5+'C3调整成本'!J5+'C4调整成本'!J5</f>
        <v>0</v>
      </c>
      <c r="K5" s="132">
        <f>'C1调整成本'!K5+'C2调整成本'!K5+'C3调整成本'!K5+'C4调整成本'!K5</f>
        <v>0</v>
      </c>
      <c r="L5" s="132">
        <f>'C1调整成本'!L5+'C2调整成本'!L5+'C3调整成本'!L5+'C4调整成本'!L5</f>
        <v>0</v>
      </c>
      <c r="M5" s="132">
        <f>'C1调整成本'!M5+'C2调整成本'!M5+'C3调整成本'!M5+'C4调整成本'!M5</f>
        <v>0</v>
      </c>
      <c r="N5" s="132"/>
      <c r="O5" s="132"/>
      <c r="P5" s="75"/>
      <c r="Q5" s="132"/>
      <c r="R5" s="132"/>
      <c r="S5" s="132"/>
      <c r="T5" s="132"/>
      <c r="U5" s="132"/>
      <c r="V5" s="132">
        <f t="shared" si="0"/>
        <v>0</v>
      </c>
      <c r="W5" s="132"/>
      <c r="X5" s="132">
        <f t="shared" ref="X5:X22" si="2">V5+V28</f>
        <v>0</v>
      </c>
      <c r="Y5" s="135">
        <f t="shared" si="1"/>
        <v>0</v>
      </c>
      <c r="Z5" s="132"/>
      <c r="AA5" s="132"/>
      <c r="AB5" s="75"/>
      <c r="AC5" s="132"/>
      <c r="AD5" s="75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75"/>
      <c r="AQ5" s="132"/>
      <c r="AR5" s="75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75"/>
      <c r="BE5" s="132"/>
      <c r="BF5" s="75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26"/>
      <c r="BT5" s="26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5"/>
      <c r="CF5" s="26"/>
      <c r="CH5" s="26"/>
    </row>
    <row r="6" spans="1:86" x14ac:dyDescent="0.25">
      <c r="A6" s="133" t="s">
        <v>6</v>
      </c>
      <c r="B6" s="34"/>
      <c r="C6" s="132"/>
      <c r="D6" s="132">
        <f>'C1调整成本'!D6+'C2调整成本'!D6+'C3调整成本'!D6+'C4调整成本'!D6</f>
        <v>0</v>
      </c>
      <c r="E6" s="132">
        <f>'C1调整成本'!E6+'C2调整成本'!E6+'C3调整成本'!E6+'C4调整成本'!E6</f>
        <v>0</v>
      </c>
      <c r="F6" s="132">
        <f>'C1调整成本'!F6+'C2调整成本'!F6+'C3调整成本'!F6+'C4调整成本'!F6</f>
        <v>0</v>
      </c>
      <c r="G6" s="132">
        <f>'C1调整成本'!G6+'C2调整成本'!G6+'C3调整成本'!G6+'C4调整成本'!G6</f>
        <v>0</v>
      </c>
      <c r="H6" s="132">
        <f>'C1调整成本'!H6+'C2调整成本'!H6+'C3调整成本'!H6+'C4调整成本'!H6</f>
        <v>0</v>
      </c>
      <c r="I6" s="132">
        <f>'C1调整成本'!I6+'C2调整成本'!I6+'C3调整成本'!I6+'C4调整成本'!I6</f>
        <v>0.34783444900718652</v>
      </c>
      <c r="J6" s="132">
        <f>'C1调整成本'!J6+'C2调整成本'!J6+'C3调整成本'!J6+'C4调整成本'!J6</f>
        <v>0.34783444900718652</v>
      </c>
      <c r="K6" s="132">
        <f>'C1调整成本'!K6+'C2调整成本'!K6+'C3调整成本'!K6+'C4调整成本'!K6</f>
        <v>0.34783444900718652</v>
      </c>
      <c r="L6" s="132">
        <f>'C1调整成本'!L6+'C2调整成本'!L6+'C3调整成本'!L6+'C4调整成本'!L6</f>
        <v>0.34783444900718652</v>
      </c>
      <c r="M6" s="132">
        <f>'C1调整成本'!M6+'C2调整成本'!M6+'C3调整成本'!M6+'C4调整成本'!M6</f>
        <v>0.34783444900718652</v>
      </c>
      <c r="N6" s="132"/>
      <c r="O6" s="132"/>
      <c r="P6" s="75"/>
      <c r="Q6" s="132"/>
      <c r="R6" s="132"/>
      <c r="S6" s="132"/>
      <c r="T6" s="132"/>
      <c r="U6" s="132"/>
      <c r="V6" s="132">
        <f t="shared" si="0"/>
        <v>1.7391722450359326</v>
      </c>
      <c r="W6" s="132"/>
      <c r="X6" s="132">
        <f t="shared" si="2"/>
        <v>1.7391722450359326</v>
      </c>
      <c r="Y6" s="135">
        <f t="shared" si="1"/>
        <v>0.17391722450359326</v>
      </c>
      <c r="Z6" s="132"/>
      <c r="AA6" s="132"/>
      <c r="AB6" s="75"/>
      <c r="AC6" s="132"/>
      <c r="AD6" s="75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75"/>
      <c r="AQ6" s="132"/>
      <c r="AR6" s="75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75"/>
      <c r="BE6" s="132"/>
      <c r="BF6" s="75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26"/>
      <c r="BT6" s="26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5"/>
      <c r="CF6" s="26"/>
      <c r="CH6" s="26"/>
    </row>
    <row r="7" spans="1:86" x14ac:dyDescent="0.25">
      <c r="A7" s="133" t="s">
        <v>7</v>
      </c>
      <c r="B7" s="34"/>
      <c r="C7" s="132"/>
      <c r="D7" s="132">
        <f>'C1调整成本'!D7+'C2调整成本'!D7+'C3调整成本'!D7+'C4调整成本'!D7</f>
        <v>0</v>
      </c>
      <c r="E7" s="132">
        <f>'C1调整成本'!E7+'C2调整成本'!E7+'C3调整成本'!E7+'C4调整成本'!E7</f>
        <v>0</v>
      </c>
      <c r="F7" s="132">
        <f>'C1调整成本'!F7+'C2调整成本'!F7+'C3调整成本'!F7+'C4调整成本'!F7</f>
        <v>0</v>
      </c>
      <c r="G7" s="132">
        <f>'C1调整成本'!G7+'C2调整成本'!G7+'C3调整成本'!G7+'C4调整成本'!G7</f>
        <v>0</v>
      </c>
      <c r="H7" s="132">
        <f>'C1调整成本'!H7+'C2调整成本'!H7+'C3调整成本'!H7+'C4调整成本'!H7</f>
        <v>0</v>
      </c>
      <c r="I7" s="132">
        <f>'C1调整成本'!I7+'C2调整成本'!I7+'C3调整成本'!I7+'C4调整成本'!I7</f>
        <v>0</v>
      </c>
      <c r="J7" s="132">
        <f>'C1调整成本'!J7+'C2调整成本'!J7+'C3调整成本'!J7+'C4调整成本'!J7</f>
        <v>0.23481029517013421</v>
      </c>
      <c r="K7" s="132">
        <f>'C1调整成本'!K7+'C2调整成本'!K7+'C3调整成本'!K7+'C4调整成本'!K7</f>
        <v>0.23481029517013421</v>
      </c>
      <c r="L7" s="132">
        <f>'C1调整成本'!L7+'C2调整成本'!L7+'C3调整成本'!L7+'C4调整成本'!L7</f>
        <v>0.23481029517013421</v>
      </c>
      <c r="M7" s="132">
        <f>'C1调整成本'!M7+'C2调整成本'!M7+'C3调整成本'!M7+'C4调整成本'!M7</f>
        <v>0.23481029517013421</v>
      </c>
      <c r="N7" s="132"/>
      <c r="O7" s="132"/>
      <c r="P7" s="75"/>
      <c r="Q7" s="132"/>
      <c r="R7" s="132"/>
      <c r="S7" s="132"/>
      <c r="T7" s="132"/>
      <c r="U7" s="132"/>
      <c r="V7" s="132">
        <f t="shared" si="0"/>
        <v>0.93924118068053686</v>
      </c>
      <c r="W7" s="132"/>
      <c r="X7" s="132">
        <f t="shared" si="2"/>
        <v>0.93924118068053686</v>
      </c>
      <c r="Y7" s="135">
        <f t="shared" si="1"/>
        <v>9.3924118068053689E-2</v>
      </c>
      <c r="Z7" s="132"/>
      <c r="AA7" s="132"/>
      <c r="AB7" s="75"/>
      <c r="AC7" s="132"/>
      <c r="AD7" s="75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75"/>
      <c r="AQ7" s="132"/>
      <c r="AR7" s="75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75"/>
      <c r="BE7" s="132"/>
      <c r="BF7" s="75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26"/>
      <c r="BT7" s="26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5"/>
      <c r="CF7" s="26"/>
      <c r="CH7" s="26"/>
    </row>
    <row r="8" spans="1:86" x14ac:dyDescent="0.25">
      <c r="A8" s="133" t="s">
        <v>8</v>
      </c>
      <c r="B8" s="34"/>
      <c r="C8" s="132"/>
      <c r="D8" s="132">
        <f>'C1调整成本'!D8+'C2调整成本'!D8+'C3调整成本'!D8+'C4调整成本'!D8</f>
        <v>0</v>
      </c>
      <c r="E8" s="132">
        <f>'C1调整成本'!E8+'C2调整成本'!E8+'C3调整成本'!E8+'C4调整成本'!E8</f>
        <v>0</v>
      </c>
      <c r="F8" s="132">
        <f>'C1调整成本'!F8+'C2调整成本'!F8+'C3调整成本'!F8+'C4调整成本'!F8</f>
        <v>0.59208153197789115</v>
      </c>
      <c r="G8" s="132">
        <f>'C1调整成本'!G8+'C2调整成本'!G8+'C3调整成本'!G8+'C4调整成本'!G8</f>
        <v>0.59208153197789115</v>
      </c>
      <c r="H8" s="132">
        <f>'C1调整成本'!H8+'C2调整成本'!H8+'C3调整成本'!H8+'C4调整成本'!H8</f>
        <v>0.59208153197789115</v>
      </c>
      <c r="I8" s="132">
        <f>'C1调整成本'!I8+'C2调整成本'!I8+'C3调整成本'!I8+'C4调整成本'!I8</f>
        <v>0.59208153197789115</v>
      </c>
      <c r="J8" s="132">
        <f>'C1调整成本'!J8+'C2调整成本'!J8+'C3调整成本'!J8+'C4调整成本'!J8</f>
        <v>0.59208153197789115</v>
      </c>
      <c r="K8" s="132">
        <f>'C1调整成本'!K8+'C2调整成本'!K8+'C3调整成本'!K8+'C4调整成本'!K8</f>
        <v>0.79507244461815296</v>
      </c>
      <c r="L8" s="132">
        <f>'C1调整成本'!L8+'C2调整成本'!L8+'C3调整成本'!L8+'C4调整成本'!L8</f>
        <v>0.79507244461815296</v>
      </c>
      <c r="M8" s="132">
        <f>'C1调整成本'!M8+'C2调整成本'!M8+'C3调整成本'!M8+'C4调整成本'!M8</f>
        <v>0.79507244461815296</v>
      </c>
      <c r="N8" s="132"/>
      <c r="O8" s="132"/>
      <c r="P8" s="75"/>
      <c r="Q8" s="132"/>
      <c r="R8" s="132"/>
      <c r="S8" s="132"/>
      <c r="T8" s="132"/>
      <c r="U8" s="132"/>
      <c r="V8" s="132">
        <f t="shared" si="0"/>
        <v>5.3456249937439155</v>
      </c>
      <c r="W8" s="132"/>
      <c r="X8" s="132">
        <f t="shared" si="2"/>
        <v>15.754375847880009</v>
      </c>
      <c r="Y8" s="135">
        <f t="shared" si="1"/>
        <v>0.5345624993743916</v>
      </c>
      <c r="Z8" s="132"/>
      <c r="AA8" s="132"/>
      <c r="AB8" s="75"/>
      <c r="AC8" s="132"/>
      <c r="AD8" s="75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75"/>
      <c r="AQ8" s="132"/>
      <c r="AR8" s="75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75"/>
      <c r="BE8" s="132"/>
      <c r="BF8" s="75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26"/>
      <c r="BT8" s="26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5"/>
      <c r="CF8" s="26"/>
      <c r="CH8" s="26"/>
    </row>
    <row r="9" spans="1:86" x14ac:dyDescent="0.25">
      <c r="A9" s="133" t="s">
        <v>9</v>
      </c>
      <c r="B9" s="34"/>
      <c r="C9" s="132"/>
      <c r="D9" s="132">
        <f>'C1调整成本'!D9+'C2调整成本'!D9+'C3调整成本'!D9+'C4调整成本'!D9</f>
        <v>0</v>
      </c>
      <c r="E9" s="132">
        <f>'C1调整成本'!E9+'C2调整成本'!E9+'C3调整成本'!E9+'C4调整成本'!E9</f>
        <v>0</v>
      </c>
      <c r="F9" s="132">
        <f>'C1调整成本'!F9+'C2调整成本'!F9+'C3调整成本'!F9+'C4调整成本'!F9</f>
        <v>0</v>
      </c>
      <c r="G9" s="132">
        <f>'C1调整成本'!G9+'C2调整成本'!G9+'C3调整成本'!G9+'C4调整成本'!G9</f>
        <v>0</v>
      </c>
      <c r="H9" s="132">
        <f>'C1调整成本'!H9+'C2调整成本'!H9+'C3调整成本'!H9+'C4调整成本'!H9</f>
        <v>0</v>
      </c>
      <c r="I9" s="132">
        <f>'C1调整成本'!I9+'C2调整成本'!I9+'C3调整成本'!I9+'C4调整成本'!I9</f>
        <v>0</v>
      </c>
      <c r="J9" s="132">
        <f>'C1调整成本'!J9+'C2调整成本'!J9+'C3调整成本'!J9+'C4调整成本'!J9</f>
        <v>0</v>
      </c>
      <c r="K9" s="132">
        <f>'C1调整成本'!K9+'C2调整成本'!K9+'C3调整成本'!K9+'C4调整成本'!K9</f>
        <v>0</v>
      </c>
      <c r="L9" s="132">
        <f>'C1调整成本'!L9+'C2调整成本'!L9+'C3调整成本'!L9+'C4调整成本'!L9</f>
        <v>0</v>
      </c>
      <c r="M9" s="132">
        <f>'C1调整成本'!M9+'C2调整成本'!M9+'C3调整成本'!M9+'C4调整成本'!M9</f>
        <v>0</v>
      </c>
      <c r="N9" s="132"/>
      <c r="O9" s="132"/>
      <c r="P9" s="75"/>
      <c r="Q9" s="132"/>
      <c r="R9" s="132"/>
      <c r="S9" s="132"/>
      <c r="T9" s="132"/>
      <c r="U9" s="132"/>
      <c r="V9" s="132">
        <f t="shared" si="0"/>
        <v>0</v>
      </c>
      <c r="W9" s="132"/>
      <c r="X9" s="132">
        <f t="shared" si="2"/>
        <v>0</v>
      </c>
      <c r="Y9" s="135">
        <f t="shared" si="1"/>
        <v>0</v>
      </c>
      <c r="Z9" s="132"/>
      <c r="AA9" s="132"/>
      <c r="AB9" s="75"/>
      <c r="AC9" s="132"/>
      <c r="AD9" s="75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75"/>
      <c r="AQ9" s="132"/>
      <c r="AR9" s="75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75"/>
      <c r="BE9" s="132"/>
      <c r="BF9" s="75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26"/>
      <c r="BT9" s="26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5"/>
      <c r="CF9" s="26"/>
      <c r="CH9" s="26"/>
    </row>
    <row r="10" spans="1:86" x14ac:dyDescent="0.25">
      <c r="A10" s="133" t="s">
        <v>10</v>
      </c>
      <c r="B10" s="34"/>
      <c r="C10" s="132"/>
      <c r="D10" s="132">
        <f>'C1调整成本'!D10+'C2调整成本'!D10+'C3调整成本'!D10+'C4调整成本'!D10</f>
        <v>0</v>
      </c>
      <c r="E10" s="132">
        <f>'C1调整成本'!E10+'C2调整成本'!E10+'C3调整成本'!E10+'C4调整成本'!E10</f>
        <v>0</v>
      </c>
      <c r="F10" s="132">
        <f>'C1调整成本'!F10+'C2调整成本'!F10+'C3调整成本'!F10+'C4调整成本'!F10</f>
        <v>0</v>
      </c>
      <c r="G10" s="132">
        <f>'C1调整成本'!G10+'C2调整成本'!G10+'C3调整成本'!G10+'C4调整成本'!G10</f>
        <v>0</v>
      </c>
      <c r="H10" s="132">
        <f>'C1调整成本'!H10+'C2调整成本'!H10+'C3调整成本'!H10+'C4调整成本'!H10</f>
        <v>0</v>
      </c>
      <c r="I10" s="132">
        <f>'C1调整成本'!I10+'C2调整成本'!I10+'C3调整成本'!I10+'C4调整成本'!I10</f>
        <v>0</v>
      </c>
      <c r="J10" s="132">
        <f>'C1调整成本'!J10+'C2调整成本'!J10+'C3调整成本'!J10+'C4调整成本'!J10</f>
        <v>0</v>
      </c>
      <c r="K10" s="132">
        <f>'C1调整成本'!K10+'C2调整成本'!K10+'C3调整成本'!K10+'C4调整成本'!K10</f>
        <v>0</v>
      </c>
      <c r="L10" s="132">
        <f>'C1调整成本'!L10+'C2调整成本'!L10+'C3调整成本'!L10+'C4调整成本'!L10</f>
        <v>0</v>
      </c>
      <c r="M10" s="132">
        <f>'C1调整成本'!M10+'C2调整成本'!M10+'C3调整成本'!M10+'C4调整成本'!M10</f>
        <v>0</v>
      </c>
      <c r="N10" s="132"/>
      <c r="O10" s="132"/>
      <c r="P10" s="75"/>
      <c r="Q10" s="132"/>
      <c r="R10" s="132"/>
      <c r="S10" s="132"/>
      <c r="T10" s="132"/>
      <c r="U10" s="132"/>
      <c r="V10" s="132">
        <f t="shared" si="0"/>
        <v>0</v>
      </c>
      <c r="W10" s="132"/>
      <c r="X10" s="132">
        <f t="shared" si="2"/>
        <v>1.1986606323135878</v>
      </c>
      <c r="Y10" s="135">
        <f t="shared" si="1"/>
        <v>0</v>
      </c>
      <c r="Z10" s="132"/>
      <c r="AA10" s="132"/>
      <c r="AB10" s="75"/>
      <c r="AC10" s="132"/>
      <c r="AD10" s="75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75"/>
      <c r="AQ10" s="132"/>
      <c r="AR10" s="75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75"/>
      <c r="BE10" s="132"/>
      <c r="BF10" s="75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132"/>
      <c r="BR10" s="26"/>
      <c r="BT10" s="26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5"/>
      <c r="CF10" s="26"/>
      <c r="CH10" s="26"/>
    </row>
    <row r="11" spans="1:86" x14ac:dyDescent="0.25">
      <c r="A11" s="133" t="s">
        <v>11</v>
      </c>
      <c r="B11" s="34"/>
      <c r="C11" s="132"/>
      <c r="D11" s="132">
        <f>'C1调整成本'!D11+'C2调整成本'!D11+'C3调整成本'!D11+'C4调整成本'!D11</f>
        <v>0</v>
      </c>
      <c r="E11" s="132">
        <f>'C1调整成本'!E11+'C2调整成本'!E11+'C3调整成本'!E11+'C4调整成本'!E11</f>
        <v>0</v>
      </c>
      <c r="F11" s="132">
        <f>'C1调整成本'!F11+'C2调整成本'!F11+'C3调整成本'!F11+'C4调整成本'!F11</f>
        <v>0</v>
      </c>
      <c r="G11" s="132">
        <f>'C1调整成本'!G11+'C2调整成本'!G11+'C3调整成本'!G11+'C4调整成本'!G11</f>
        <v>0</v>
      </c>
      <c r="H11" s="132">
        <f>'C1调整成本'!H11+'C2调整成本'!H11+'C3调整成本'!H11+'C4调整成本'!H11</f>
        <v>0</v>
      </c>
      <c r="I11" s="132">
        <f>'C1调整成本'!I11+'C2调整成本'!I11+'C3调整成本'!I11+'C4调整成本'!I11</f>
        <v>0</v>
      </c>
      <c r="J11" s="132">
        <f>'C1调整成本'!J11+'C2调整成本'!J11+'C3调整成本'!J11+'C4调整成本'!J11</f>
        <v>0</v>
      </c>
      <c r="K11" s="132">
        <f>'C1调整成本'!K11+'C2调整成本'!K11+'C3调整成本'!K11+'C4调整成本'!K11</f>
        <v>0.30665096774991213</v>
      </c>
      <c r="L11" s="132">
        <f>'C1调整成本'!L11+'C2调整成本'!L11+'C3调整成本'!L11+'C4调整成本'!L11</f>
        <v>0.30665096774991213</v>
      </c>
      <c r="M11" s="132">
        <f>'C1调整成本'!M11+'C2调整成本'!M11+'C3调整成本'!M11+'C4调整成本'!M11</f>
        <v>0.30665096774991213</v>
      </c>
      <c r="N11" s="132"/>
      <c r="O11" s="132"/>
      <c r="P11" s="75"/>
      <c r="Q11" s="132"/>
      <c r="R11" s="132"/>
      <c r="S11" s="132"/>
      <c r="T11" s="132"/>
      <c r="U11" s="132"/>
      <c r="V11" s="132">
        <f t="shared" si="0"/>
        <v>0.91995290324973644</v>
      </c>
      <c r="W11" s="132"/>
      <c r="X11" s="132">
        <f t="shared" si="2"/>
        <v>8.3075454068613777</v>
      </c>
      <c r="Y11" s="135">
        <f t="shared" si="1"/>
        <v>9.1995290324973639E-2</v>
      </c>
      <c r="Z11" s="132"/>
      <c r="AA11" s="132"/>
      <c r="AB11" s="75"/>
      <c r="AC11" s="132"/>
      <c r="AD11" s="75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75"/>
      <c r="AQ11" s="132"/>
      <c r="AR11" s="75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75"/>
      <c r="BE11" s="132"/>
      <c r="BF11" s="75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26"/>
      <c r="BT11" s="26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5"/>
      <c r="CF11" s="26"/>
      <c r="CH11" s="26"/>
    </row>
    <row r="12" spans="1:86" x14ac:dyDescent="0.25">
      <c r="A12" s="133" t="s">
        <v>12</v>
      </c>
      <c r="B12" s="34"/>
      <c r="C12" s="132"/>
      <c r="D12" s="132">
        <f>'C1调整成本'!D12+'C2调整成本'!D12+'C3调整成本'!D12+'C4调整成本'!D12</f>
        <v>0</v>
      </c>
      <c r="E12" s="132">
        <f>'C1调整成本'!E12+'C2调整成本'!E12+'C3调整成本'!E12+'C4调整成本'!E12</f>
        <v>0</v>
      </c>
      <c r="F12" s="132">
        <f>'C1调整成本'!F12+'C2调整成本'!F12+'C3调整成本'!F12+'C4调整成本'!F12</f>
        <v>0</v>
      </c>
      <c r="G12" s="132">
        <f>'C1调整成本'!G12+'C2调整成本'!G12+'C3调整成本'!G12+'C4调整成本'!G12</f>
        <v>0</v>
      </c>
      <c r="H12" s="132">
        <f>'C1调整成本'!H12+'C2调整成本'!H12+'C3调整成本'!H12+'C4调整成本'!H12</f>
        <v>0.33576296887150547</v>
      </c>
      <c r="I12" s="132">
        <f>'C1调整成本'!I12+'C2调整成本'!I12+'C3调整成本'!I12+'C4调整成本'!I12</f>
        <v>0.33576296887150547</v>
      </c>
      <c r="J12" s="132">
        <f>'C1调整成本'!J12+'C2调整成本'!J12+'C3调整成本'!J12+'C4调整成本'!J12</f>
        <v>0.33576296887150547</v>
      </c>
      <c r="K12" s="132">
        <f>'C1调整成本'!K12+'C2调整成本'!K12+'C3调整成本'!K12+'C4调整成本'!K12</f>
        <v>0.33576296887150547</v>
      </c>
      <c r="L12" s="132">
        <f>'C1调整成本'!L12+'C2调整成本'!L12+'C3调整成本'!L12+'C4调整成本'!L12</f>
        <v>0.33576296887150547</v>
      </c>
      <c r="M12" s="132">
        <f>'C1调整成本'!M12+'C2调整成本'!M12+'C3调整成本'!M12+'C4调整成本'!M12</f>
        <v>0.33576296887150547</v>
      </c>
      <c r="N12" s="132"/>
      <c r="O12" s="132"/>
      <c r="P12" s="75"/>
      <c r="Q12" s="132"/>
      <c r="R12" s="132"/>
      <c r="S12" s="132"/>
      <c r="T12" s="132"/>
      <c r="U12" s="132"/>
      <c r="V12" s="132">
        <f t="shared" si="0"/>
        <v>2.0145778132290331</v>
      </c>
      <c r="W12" s="132"/>
      <c r="X12" s="132">
        <f t="shared" si="2"/>
        <v>3.6671675836726423</v>
      </c>
      <c r="Y12" s="135">
        <f t="shared" si="1"/>
        <v>0.20145778132290332</v>
      </c>
      <c r="Z12" s="132"/>
      <c r="AA12" s="132"/>
      <c r="AB12" s="75"/>
      <c r="AC12" s="132"/>
      <c r="AD12" s="75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75"/>
      <c r="AQ12" s="132"/>
      <c r="AR12" s="75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75"/>
      <c r="BE12" s="132"/>
      <c r="BF12" s="75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26"/>
      <c r="BT12" s="26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5"/>
      <c r="CF12" s="26"/>
      <c r="CH12" s="26"/>
    </row>
    <row r="13" spans="1:86" x14ac:dyDescent="0.25">
      <c r="A13" s="133" t="s">
        <v>13</v>
      </c>
      <c r="B13" s="134"/>
      <c r="C13" s="132"/>
      <c r="D13" s="132">
        <f>'C1调整成本'!D13+'C2调整成本'!D13+'C3调整成本'!D13+'C4调整成本'!D13</f>
        <v>0</v>
      </c>
      <c r="E13" s="132">
        <f>'C1调整成本'!E13+'C2调整成本'!E13+'C3调整成本'!E13+'C4调整成本'!E13</f>
        <v>0</v>
      </c>
      <c r="F13" s="132">
        <f>'C1调整成本'!F13+'C2调整成本'!F13+'C3调整成本'!F13+'C4调整成本'!F13</f>
        <v>0</v>
      </c>
      <c r="G13" s="132">
        <f>'C1调整成本'!G13+'C2调整成本'!G13+'C3调整成本'!G13+'C4调整成本'!G13</f>
        <v>0</v>
      </c>
      <c r="H13" s="132">
        <f>'C1调整成本'!H13+'C2调整成本'!H13+'C3调整成本'!H13+'C4调整成本'!H13</f>
        <v>0.14676669897400535</v>
      </c>
      <c r="I13" s="132">
        <f>'C1调整成本'!I13+'C2调整成本'!I13+'C3调整成本'!I13+'C4调整成本'!I13</f>
        <v>0.14676669897400535</v>
      </c>
      <c r="J13" s="132">
        <f>'C1调整成本'!J13+'C2调整成本'!J13+'C3调整成本'!J13+'C4调整成本'!J13</f>
        <v>0.14676669897400535</v>
      </c>
      <c r="K13" s="132">
        <f>'C1调整成本'!K13+'C2调整成本'!K13+'C3调整成本'!K13+'C4调整成本'!K13</f>
        <v>0.14676669897400535</v>
      </c>
      <c r="L13" s="132">
        <f>'C1调整成本'!L13+'C2调整成本'!L13+'C3调整成本'!L13+'C4调整成本'!L13</f>
        <v>0.14676669897400535</v>
      </c>
      <c r="M13" s="132">
        <f>'C1调整成本'!M13+'C2调整成本'!M13+'C3调整成本'!M13+'C4调整成本'!M13</f>
        <v>0.14676669897400535</v>
      </c>
      <c r="N13" s="132"/>
      <c r="O13" s="132"/>
      <c r="P13" s="75"/>
      <c r="Q13" s="132"/>
      <c r="R13" s="132"/>
      <c r="S13" s="132"/>
      <c r="T13" s="132"/>
      <c r="U13" s="132"/>
      <c r="V13" s="132">
        <f t="shared" si="0"/>
        <v>0.88060019384403199</v>
      </c>
      <c r="W13" s="132"/>
      <c r="X13" s="132">
        <f t="shared" si="2"/>
        <v>0.88060019384403199</v>
      </c>
      <c r="Y13" s="135">
        <f t="shared" si="1"/>
        <v>8.8060019384403193E-2</v>
      </c>
      <c r="Z13" s="132"/>
      <c r="AA13" s="132"/>
      <c r="AB13" s="75"/>
      <c r="AC13" s="132"/>
      <c r="AD13" s="75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75"/>
      <c r="AQ13" s="132"/>
      <c r="AR13" s="75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75"/>
      <c r="BE13" s="132"/>
      <c r="BF13" s="75"/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32"/>
      <c r="BR13" s="26"/>
      <c r="BT13" s="26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5"/>
      <c r="CF13" s="26"/>
      <c r="CH13" s="26"/>
    </row>
    <row r="14" spans="1:86" x14ac:dyDescent="0.25">
      <c r="A14" s="133" t="s">
        <v>14</v>
      </c>
      <c r="B14" s="34"/>
      <c r="C14" s="132"/>
      <c r="D14" s="132">
        <f>'C1调整成本'!D14+'C2调整成本'!D14+'C3调整成本'!D14+'C4调整成本'!D14</f>
        <v>0</v>
      </c>
      <c r="E14" s="132">
        <f>'C1调整成本'!E14+'C2调整成本'!E14+'C3调整成本'!E14+'C4调整成本'!E14</f>
        <v>0</v>
      </c>
      <c r="F14" s="132">
        <f>'C1调整成本'!F14+'C2调整成本'!F14+'C3调整成本'!F14+'C4调整成本'!F14</f>
        <v>0.27229389773796298</v>
      </c>
      <c r="G14" s="132">
        <f>'C1调整成本'!G14+'C2调整成本'!G14+'C3调整成本'!G14+'C4调整成本'!G14</f>
        <v>0.27229389773796298</v>
      </c>
      <c r="H14" s="132">
        <f>'C1调整成本'!H14+'C2调整成本'!H14+'C3调整成本'!H14+'C4调整成本'!H14</f>
        <v>0.27229389773796298</v>
      </c>
      <c r="I14" s="132">
        <f>'C1调整成本'!I14+'C2调整成本'!I14+'C3调整成本'!I14+'C4调整成本'!I14</f>
        <v>0.27229389773796298</v>
      </c>
      <c r="J14" s="132">
        <f>'C1调整成本'!J14+'C2调整成本'!J14+'C3调整成本'!J14+'C4调整成本'!J14</f>
        <v>0.45689464379333716</v>
      </c>
      <c r="K14" s="132">
        <f>'C1调整成本'!K14+'C2调整成本'!K14+'C3调整成本'!K14+'C4调整成本'!K14</f>
        <v>0.45689464379333716</v>
      </c>
      <c r="L14" s="132">
        <f>'C1调整成本'!L14+'C2调整成本'!L14+'C3调整成本'!L14+'C4调整成本'!L14</f>
        <v>0.45689464379333716</v>
      </c>
      <c r="M14" s="132">
        <f>'C1调整成本'!M14+'C2调整成本'!M14+'C3调整成本'!M14+'C4调整成本'!M14</f>
        <v>0.45689464379333716</v>
      </c>
      <c r="N14" s="132"/>
      <c r="O14" s="132"/>
      <c r="P14" s="75"/>
      <c r="Q14" s="132"/>
      <c r="R14" s="132"/>
      <c r="S14" s="132"/>
      <c r="T14" s="132"/>
      <c r="U14" s="132"/>
      <c r="V14" s="132">
        <f>SUM(D14:U14)</f>
        <v>2.9167541661252003</v>
      </c>
      <c r="W14" s="132"/>
      <c r="X14" s="132">
        <f t="shared" si="2"/>
        <v>2.9167541661252003</v>
      </c>
      <c r="Y14" s="135">
        <f t="shared" si="1"/>
        <v>0.29167541661252006</v>
      </c>
      <c r="Z14" s="132"/>
      <c r="AA14" s="132"/>
      <c r="AB14" s="75"/>
      <c r="AC14" s="132"/>
      <c r="AD14" s="75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75"/>
      <c r="AQ14" s="132"/>
      <c r="AR14" s="75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75"/>
      <c r="BE14" s="132"/>
      <c r="BF14" s="75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26"/>
      <c r="BT14" s="26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5"/>
      <c r="CF14" s="26"/>
      <c r="CH14" s="26"/>
    </row>
    <row r="15" spans="1:86" x14ac:dyDescent="0.25">
      <c r="A15" s="133" t="s">
        <v>15</v>
      </c>
      <c r="B15" s="34"/>
      <c r="C15" s="132"/>
      <c r="D15" s="132">
        <f>'C1调整成本'!D15+'C2调整成本'!D15+'C3调整成本'!D15+'C4调整成本'!D15</f>
        <v>0</v>
      </c>
      <c r="E15" s="132">
        <f>'C1调整成本'!E15+'C2调整成本'!E15+'C3调整成本'!E15+'C4调整成本'!E15</f>
        <v>0</v>
      </c>
      <c r="F15" s="132">
        <f>'C1调整成本'!F15+'C2调整成本'!F15+'C3调整成本'!F15+'C4调整成本'!F15</f>
        <v>0</v>
      </c>
      <c r="G15" s="132">
        <f>'C1调整成本'!G15+'C2调整成本'!G15+'C3调整成本'!G15+'C4调整成本'!G15</f>
        <v>0.50895568334954189</v>
      </c>
      <c r="H15" s="132">
        <f>'C1调整成本'!H15+'C2调整成本'!H15+'C3调整成本'!H15+'C4调整成本'!H15</f>
        <v>0.92184443114895032</v>
      </c>
      <c r="I15" s="132">
        <f>'C1调整成本'!I15+'C2调整成本'!I15+'C3调整成本'!I15+'C4调整成本'!I15</f>
        <v>0.92184443114895032</v>
      </c>
      <c r="J15" s="132">
        <f>'C1调整成本'!J15+'C2调整成本'!J15+'C3调整成本'!J15+'C4调整成本'!J15</f>
        <v>0.92184443114895032</v>
      </c>
      <c r="K15" s="132">
        <f>'C1调整成本'!K15+'C2调整成本'!K15+'C3调整成本'!K15+'C4调整成本'!K15</f>
        <v>0.92184443114895032</v>
      </c>
      <c r="L15" s="132">
        <f>'C1调整成本'!L15+'C2调整成本'!L15+'C3调整成本'!L15+'C4调整成本'!L15</f>
        <v>0.92184443114895032</v>
      </c>
      <c r="M15" s="132">
        <f>'C1调整成本'!M15+'C2调整成本'!M15+'C3调整成本'!M15+'C4调整成本'!M15</f>
        <v>0.92184443114895032</v>
      </c>
      <c r="N15" s="132"/>
      <c r="O15" s="132"/>
      <c r="P15" s="75"/>
      <c r="Q15" s="132"/>
      <c r="R15" s="132"/>
      <c r="S15" s="132"/>
      <c r="T15" s="132"/>
      <c r="U15" s="132"/>
      <c r="V15" s="132">
        <f t="shared" si="0"/>
        <v>6.0400222702432442</v>
      </c>
      <c r="W15" s="132"/>
      <c r="X15" s="132">
        <f t="shared" si="2"/>
        <v>7.4050981766807107</v>
      </c>
      <c r="Y15" s="135">
        <f t="shared" si="1"/>
        <v>0.60400222702432438</v>
      </c>
      <c r="Z15" s="132"/>
      <c r="AA15" s="132"/>
      <c r="AB15" s="75"/>
      <c r="AC15" s="132"/>
      <c r="AD15" s="75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75"/>
      <c r="AQ15" s="132"/>
      <c r="AR15" s="75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75"/>
      <c r="BE15" s="132"/>
      <c r="BF15" s="75"/>
      <c r="BG15" s="132"/>
      <c r="BH15" s="132"/>
      <c r="BI15" s="132"/>
      <c r="BJ15" s="132"/>
      <c r="BK15" s="132"/>
      <c r="BL15" s="132"/>
      <c r="BM15" s="132"/>
      <c r="BN15" s="132"/>
      <c r="BO15" s="132"/>
      <c r="BP15" s="132"/>
      <c r="BQ15" s="132"/>
      <c r="BR15" s="26"/>
      <c r="BT15" s="26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5"/>
      <c r="CF15" s="26"/>
      <c r="CH15" s="26"/>
    </row>
    <row r="16" spans="1:86" x14ac:dyDescent="0.25">
      <c r="A16" s="133" t="s">
        <v>16</v>
      </c>
      <c r="B16" s="34"/>
      <c r="C16" s="132"/>
      <c r="D16" s="132">
        <f>'C1调整成本'!D16+'C2调整成本'!D16+'C3调整成本'!D16+'C4调整成本'!D16</f>
        <v>0</v>
      </c>
      <c r="E16" s="132">
        <f>'C1调整成本'!E16+'C2调整成本'!E16+'C3调整成本'!E16+'C4调整成本'!E16</f>
        <v>0</v>
      </c>
      <c r="F16" s="132">
        <f>'C1调整成本'!F16+'C2调整成本'!F16+'C3调整成本'!F16+'C4调整成本'!F16</f>
        <v>0.42450091899519243</v>
      </c>
      <c r="G16" s="132">
        <f>'C1调整成本'!G16+'C2调整成本'!G16+'C3调整成本'!G16+'C4调整成本'!G16</f>
        <v>0.42450091899519243</v>
      </c>
      <c r="H16" s="132">
        <f>'C1调整成本'!H16+'C2调整成本'!H16+'C3调整成本'!H16+'C4调整成本'!H16</f>
        <v>0.42450091899519243</v>
      </c>
      <c r="I16" s="132">
        <f>'C1调整成本'!I16+'C2调整成本'!I16+'C3调整成本'!I16+'C4调整成本'!I16</f>
        <v>0.42450091899519243</v>
      </c>
      <c r="J16" s="132">
        <f>'C1调整成本'!J16+'C2调整成本'!J16+'C3调整成本'!J16+'C4调整成本'!J16</f>
        <v>0.42450091899519243</v>
      </c>
      <c r="K16" s="132">
        <f>'C1调整成本'!K16+'C2调整成本'!K16+'C3调整成本'!K16+'C4调整成本'!K16</f>
        <v>0.42450091899519243</v>
      </c>
      <c r="L16" s="132">
        <f>'C1调整成本'!L16+'C2调整成本'!L16+'C3调整成本'!L16+'C4调整成本'!L16</f>
        <v>0.42450091899519243</v>
      </c>
      <c r="M16" s="132">
        <f>'C1调整成本'!M16+'C2调整成本'!M16+'C3调整成本'!M16+'C4调整成本'!M16</f>
        <v>0.42450091899519243</v>
      </c>
      <c r="N16" s="132"/>
      <c r="O16" s="132"/>
      <c r="P16" s="75"/>
      <c r="Q16" s="132"/>
      <c r="R16" s="132"/>
      <c r="S16" s="132"/>
      <c r="T16" s="132"/>
      <c r="U16" s="132"/>
      <c r="V16" s="132">
        <f t="shared" si="0"/>
        <v>3.3960073519615395</v>
      </c>
      <c r="W16" s="132"/>
      <c r="X16" s="132">
        <f t="shared" si="2"/>
        <v>8.3504606232879759</v>
      </c>
      <c r="Y16" s="135">
        <f t="shared" si="1"/>
        <v>0.33960073519615397</v>
      </c>
      <c r="Z16" s="132"/>
      <c r="AA16" s="132"/>
      <c r="AB16" s="75"/>
      <c r="AC16" s="132"/>
      <c r="AD16" s="75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75"/>
      <c r="AQ16" s="132"/>
      <c r="AR16" s="75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75"/>
      <c r="BE16" s="132"/>
      <c r="BF16" s="75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26"/>
      <c r="BT16" s="26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5"/>
      <c r="CF16" s="26"/>
      <c r="CH16" s="26"/>
    </row>
    <row r="17" spans="1:98" x14ac:dyDescent="0.25">
      <c r="A17" s="133" t="s">
        <v>17</v>
      </c>
      <c r="B17" s="34"/>
      <c r="C17" s="132"/>
      <c r="D17" s="132">
        <f>'C1调整成本'!D17+'C2调整成本'!D17+'C3调整成本'!D17+'C4调整成本'!D17</f>
        <v>0</v>
      </c>
      <c r="E17" s="132">
        <f>'C1调整成本'!E17+'C2调整成本'!E17+'C3调整成本'!E17+'C4调整成本'!E17</f>
        <v>0</v>
      </c>
      <c r="F17" s="132">
        <f>'C1调整成本'!F17+'C2调整成本'!F17+'C3调整成本'!F17+'C4调整成本'!F17</f>
        <v>0.64516716506849237</v>
      </c>
      <c r="G17" s="132">
        <f>'C1调整成本'!G17+'C2调整成本'!G17+'C3调整成本'!G17+'C4调整成本'!G17</f>
        <v>0.64516716506849237</v>
      </c>
      <c r="H17" s="132">
        <f>'C1调整成本'!H17+'C2调整成本'!H17+'C3调整成本'!H17+'C4调整成本'!H17</f>
        <v>0.64516716506849237</v>
      </c>
      <c r="I17" s="132">
        <f>'C1调整成本'!I17+'C2调整成本'!I17+'C3调整成本'!I17+'C4调整成本'!I17</f>
        <v>0.64516716506849237</v>
      </c>
      <c r="J17" s="132">
        <f>'C1调整成本'!J17+'C2调整成本'!J17+'C3调整成本'!J17+'C4调整成本'!J17</f>
        <v>0.64516716506849237</v>
      </c>
      <c r="K17" s="132">
        <f>'C1调整成本'!K17+'C2调整成本'!K17+'C3调整成本'!K17+'C4调整成本'!K17</f>
        <v>0.64516716506849237</v>
      </c>
      <c r="L17" s="132">
        <f>'C1调整成本'!L17+'C2调整成本'!L17+'C3调整成本'!L17+'C4调整成本'!L17</f>
        <v>0.64516716506849237</v>
      </c>
      <c r="M17" s="132">
        <f>'C1调整成本'!M17+'C2调整成本'!M17+'C3调整成本'!M17+'C4调整成本'!M17</f>
        <v>0.64516716506849237</v>
      </c>
      <c r="N17" s="132"/>
      <c r="O17" s="132"/>
      <c r="P17" s="75"/>
      <c r="Q17" s="132"/>
      <c r="R17" s="132"/>
      <c r="S17" s="132"/>
      <c r="T17" s="132"/>
      <c r="U17" s="132"/>
      <c r="V17" s="132">
        <f t="shared" si="0"/>
        <v>5.1613373205479389</v>
      </c>
      <c r="W17" s="132"/>
      <c r="X17" s="132">
        <f t="shared" si="2"/>
        <v>5.1613373205479389</v>
      </c>
      <c r="Y17" s="135">
        <f t="shared" si="1"/>
        <v>0.51613373205479385</v>
      </c>
      <c r="Z17" s="132"/>
      <c r="AA17" s="132"/>
      <c r="AB17" s="75"/>
      <c r="AC17" s="132"/>
      <c r="AD17" s="75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75"/>
      <c r="AQ17" s="132"/>
      <c r="AR17" s="75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75"/>
      <c r="BE17" s="132"/>
      <c r="BF17" s="75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26"/>
      <c r="BT17" s="26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5"/>
      <c r="CF17" s="26"/>
      <c r="CH17" s="26"/>
    </row>
    <row r="18" spans="1:98" x14ac:dyDescent="0.25">
      <c r="A18" s="133" t="s">
        <v>18</v>
      </c>
      <c r="B18" s="34"/>
      <c r="C18" s="132"/>
      <c r="D18" s="132">
        <f>'C1调整成本'!D18+'C2调整成本'!D18+'C3调整成本'!D18+'C4调整成本'!D18</f>
        <v>0</v>
      </c>
      <c r="E18" s="132">
        <f>'C1调整成本'!E18+'C2调整成本'!E18+'C3调整成本'!E18+'C4调整成本'!E18</f>
        <v>0</v>
      </c>
      <c r="F18" s="132">
        <f>'C1调整成本'!F18+'C2调整成本'!F18+'C3调整成本'!F18+'C4调整成本'!F18</f>
        <v>0</v>
      </c>
      <c r="G18" s="132">
        <f>'C1调整成本'!G18+'C2调整成本'!G18+'C3调整成本'!G18+'C4调整成本'!G18</f>
        <v>0</v>
      </c>
      <c r="H18" s="132">
        <f>'C1调整成本'!H18+'C2调整成本'!H18+'C3调整成本'!H18+'C4调整成本'!H18</f>
        <v>0</v>
      </c>
      <c r="I18" s="132">
        <f>'C1调整成本'!I18+'C2调整成本'!I18+'C3调整成本'!I18+'C4调整成本'!I18</f>
        <v>0</v>
      </c>
      <c r="J18" s="132">
        <f>'C1调整成本'!J18+'C2调整成本'!J18+'C3调整成本'!J18+'C4调整成本'!J18</f>
        <v>0</v>
      </c>
      <c r="K18" s="132">
        <f>'C1调整成本'!K18+'C2调整成本'!K18+'C3调整成本'!K18+'C4调整成本'!K18</f>
        <v>0</v>
      </c>
      <c r="L18" s="132">
        <f>'C1调整成本'!L18+'C2调整成本'!L18+'C3调整成本'!L18+'C4调整成本'!L18</f>
        <v>0</v>
      </c>
      <c r="M18" s="132">
        <f>'C1调整成本'!M18+'C2调整成本'!M18+'C3调整成本'!M18+'C4调整成本'!M18</f>
        <v>0</v>
      </c>
      <c r="N18" s="132"/>
      <c r="O18" s="132"/>
      <c r="P18" s="75"/>
      <c r="Q18" s="132"/>
      <c r="R18" s="132"/>
      <c r="S18" s="132"/>
      <c r="T18" s="132"/>
      <c r="U18" s="132"/>
      <c r="V18" s="132">
        <f t="shared" si="0"/>
        <v>0</v>
      </c>
      <c r="W18" s="132"/>
      <c r="X18" s="132">
        <f t="shared" si="2"/>
        <v>0</v>
      </c>
      <c r="Y18" s="135">
        <f t="shared" si="1"/>
        <v>0</v>
      </c>
      <c r="Z18" s="132"/>
      <c r="AA18" s="132"/>
      <c r="AB18" s="75"/>
      <c r="AC18" s="132"/>
      <c r="AD18" s="75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75"/>
      <c r="AQ18" s="132"/>
      <c r="AR18" s="75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75"/>
      <c r="BE18" s="132"/>
      <c r="BF18" s="75"/>
      <c r="BG18" s="132"/>
      <c r="BH18" s="132"/>
      <c r="BI18" s="132"/>
      <c r="BJ18" s="132"/>
      <c r="BK18" s="132"/>
      <c r="BL18" s="132"/>
      <c r="BM18" s="132"/>
      <c r="BN18" s="132"/>
      <c r="BO18" s="132"/>
      <c r="BP18" s="132"/>
      <c r="BQ18" s="132"/>
      <c r="BR18" s="26"/>
      <c r="BT18" s="26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5"/>
      <c r="CF18" s="26"/>
      <c r="CH18" s="26"/>
    </row>
    <row r="19" spans="1:98" x14ac:dyDescent="0.25">
      <c r="A19" s="133" t="s">
        <v>19</v>
      </c>
      <c r="B19" s="34"/>
      <c r="C19" s="132"/>
      <c r="D19" s="132">
        <f>'C1调整成本'!D19+'C2调整成本'!D19+'C3调整成本'!D19+'C4调整成本'!D19</f>
        <v>0</v>
      </c>
      <c r="E19" s="132">
        <f>'C1调整成本'!E19+'C2调整成本'!E19+'C3调整成本'!E19+'C4调整成本'!E19</f>
        <v>0</v>
      </c>
      <c r="F19" s="132">
        <f>'C1调整成本'!F19+'C2调整成本'!F19+'C3调整成本'!F19+'C4调整成本'!F19</f>
        <v>0.24853902290056809</v>
      </c>
      <c r="G19" s="132">
        <f>'C1调整成本'!G19+'C2调整成本'!G19+'C3调整成本'!G19+'C4调整成本'!G19</f>
        <v>0.24853902290056809</v>
      </c>
      <c r="H19" s="132">
        <f>'C1调整成本'!H19+'C2调整成本'!H19+'C3调整成本'!H19+'C4调整成本'!H19</f>
        <v>0.24853902290056809</v>
      </c>
      <c r="I19" s="132">
        <f>'C1调整成本'!I19+'C2调整成本'!I19+'C3调整成本'!I19+'C4调整成本'!I19</f>
        <v>0.24853902290056809</v>
      </c>
      <c r="J19" s="132">
        <f>'C1调整成本'!J19+'C2调整成本'!J19+'C3调整成本'!J19+'C4调整成本'!J19</f>
        <v>0.24853902290056809</v>
      </c>
      <c r="K19" s="132">
        <f>'C1调整成本'!K19+'C2调整成本'!K19+'C3调整成本'!K19+'C4调整成本'!K19</f>
        <v>0.24853902290056809</v>
      </c>
      <c r="L19" s="132">
        <f>'C1调整成本'!L19+'C2调整成本'!L19+'C3调整成本'!L19+'C4调整成本'!L19</f>
        <v>0.24853902290056809</v>
      </c>
      <c r="M19" s="132">
        <f>'C1调整成本'!M19+'C2调整成本'!M19+'C3调整成本'!M19+'C4调整成本'!M19</f>
        <v>0.24853902290056809</v>
      </c>
      <c r="N19" s="132"/>
      <c r="O19" s="132"/>
      <c r="P19" s="75"/>
      <c r="Q19" s="132"/>
      <c r="R19" s="132"/>
      <c r="S19" s="132"/>
      <c r="T19" s="132"/>
      <c r="U19" s="132"/>
      <c r="V19" s="132">
        <f t="shared" si="0"/>
        <v>1.9883121832045449</v>
      </c>
      <c r="W19" s="132"/>
      <c r="X19" s="132">
        <f t="shared" si="2"/>
        <v>6.3926502159635419</v>
      </c>
      <c r="Y19" s="135">
        <f t="shared" si="1"/>
        <v>0.1988312183204545</v>
      </c>
      <c r="Z19" s="132"/>
      <c r="AA19" s="132"/>
      <c r="AB19" s="75"/>
      <c r="AC19" s="132"/>
      <c r="AD19" s="75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75"/>
      <c r="AQ19" s="132"/>
      <c r="AR19" s="75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75"/>
      <c r="BE19" s="132"/>
      <c r="BF19" s="75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26"/>
      <c r="BT19" s="26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5"/>
      <c r="CF19" s="26"/>
      <c r="CH19" s="26"/>
    </row>
    <row r="20" spans="1:98" x14ac:dyDescent="0.25">
      <c r="A20" s="133" t="s">
        <v>20</v>
      </c>
      <c r="B20" s="34"/>
      <c r="C20" s="132"/>
      <c r="D20" s="132">
        <f>'C1调整成本'!D20+'C2调整成本'!D20+'C3调整成本'!D20+'C4调整成本'!D20</f>
        <v>0</v>
      </c>
      <c r="E20" s="132">
        <f>'C1调整成本'!E20+'C2调整成本'!E20+'C3调整成本'!E20+'C4调整成本'!E20</f>
        <v>0</v>
      </c>
      <c r="F20" s="132">
        <f>'C1调整成本'!F20+'C2调整成本'!F20+'C3调整成本'!F20+'C4调整成本'!F20</f>
        <v>0</v>
      </c>
      <c r="G20" s="132">
        <f>'C1调整成本'!G20+'C2调整成本'!G20+'C3调整成本'!G20+'C4调整成本'!G20</f>
        <v>0.52630631731058175</v>
      </c>
      <c r="H20" s="132">
        <f>'C1调整成本'!H20+'C2调整成本'!H20+'C3调整成本'!H20+'C4调整成本'!H20</f>
        <v>0.7625483056155502</v>
      </c>
      <c r="I20" s="132">
        <f>'C1调整成本'!I20+'C2调整成本'!I20+'C3调整成本'!I20+'C4调整成本'!I20</f>
        <v>0.7625483056155502</v>
      </c>
      <c r="J20" s="132">
        <f>'C1调整成本'!J20+'C2调整成本'!J20+'C3调整成本'!J20+'C4调整成本'!J20</f>
        <v>1.0783215470275054</v>
      </c>
      <c r="K20" s="132">
        <f>'C1调整成本'!K20+'C2调整成本'!K20+'C3调整成本'!K20+'C4调整成本'!K20</f>
        <v>1.0783215470275054</v>
      </c>
      <c r="L20" s="132">
        <f>'C1调整成本'!L20+'C2调整成本'!L20+'C3调整成本'!L20+'C4调整成本'!L20</f>
        <v>1.0783215470275054</v>
      </c>
      <c r="M20" s="132">
        <f>'C1调整成本'!M20+'C2调整成本'!M20+'C3调整成本'!M20+'C4调整成本'!M20</f>
        <v>1.0783215470275054</v>
      </c>
      <c r="N20" s="132"/>
      <c r="O20" s="132"/>
      <c r="P20" s="75"/>
      <c r="Q20" s="132"/>
      <c r="R20" s="132"/>
      <c r="S20" s="132"/>
      <c r="T20" s="132"/>
      <c r="U20" s="132"/>
      <c r="V20" s="132">
        <f t="shared" si="0"/>
        <v>6.3646891166517037</v>
      </c>
      <c r="W20" s="132"/>
      <c r="X20" s="132">
        <f t="shared" si="2"/>
        <v>11.727252370714631</v>
      </c>
      <c r="Y20" s="135">
        <f t="shared" si="1"/>
        <v>0.63646891166517039</v>
      </c>
      <c r="Z20" s="132"/>
      <c r="AA20" s="132"/>
      <c r="AB20" s="75"/>
      <c r="AC20" s="132"/>
      <c r="AD20" s="75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75"/>
      <c r="AQ20" s="132"/>
      <c r="AR20" s="75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75"/>
      <c r="BE20" s="132"/>
      <c r="BF20" s="75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26"/>
      <c r="BT20" s="26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5"/>
      <c r="CF20" s="26"/>
      <c r="CH20" s="26"/>
    </row>
    <row r="21" spans="1:98" x14ac:dyDescent="0.25">
      <c r="A21" s="133" t="s">
        <v>21</v>
      </c>
      <c r="B21" s="34"/>
      <c r="C21" s="132"/>
      <c r="D21" s="132">
        <f>'C1调整成本'!D21+'C2调整成本'!D21+'C3调整成本'!D21+'C4调整成本'!D21</f>
        <v>0</v>
      </c>
      <c r="E21" s="132">
        <f>'C1调整成本'!E21+'C2调整成本'!E21+'C3调整成本'!E21+'C4调整成本'!E21</f>
        <v>0</v>
      </c>
      <c r="F21" s="132">
        <f>'C1调整成本'!F21+'C2调整成本'!F21+'C3调整成本'!F21+'C4调整成本'!F21</f>
        <v>0</v>
      </c>
      <c r="G21" s="132">
        <f>'C1调整成本'!G21+'C2调整成本'!G21+'C3调整成本'!G21+'C4调整成本'!G21</f>
        <v>0</v>
      </c>
      <c r="H21" s="132">
        <f>'C1调整成本'!H21+'C2调整成本'!H21+'C3调整成本'!H21+'C4调整成本'!H21</f>
        <v>0</v>
      </c>
      <c r="I21" s="132">
        <f>'C1调整成本'!I21+'C2调整成本'!I21+'C3调整成本'!I21+'C4调整成本'!I21</f>
        <v>0</v>
      </c>
      <c r="J21" s="132">
        <f>'C1调整成本'!J21+'C2调整成本'!J21+'C3调整成本'!J21+'C4调整成本'!J21</f>
        <v>0</v>
      </c>
      <c r="K21" s="132">
        <f>'C1调整成本'!K21+'C2调整成本'!K21+'C3调整成本'!K21+'C4调整成本'!K21</f>
        <v>0</v>
      </c>
      <c r="L21" s="132">
        <f>'C1调整成本'!L21+'C2调整成本'!L21+'C3调整成本'!L21+'C4调整成本'!L21</f>
        <v>0</v>
      </c>
      <c r="M21" s="132">
        <f>'C1调整成本'!M21+'C2调整成本'!M21+'C3调整成本'!M21+'C4调整成本'!M21</f>
        <v>0</v>
      </c>
      <c r="N21" s="132"/>
      <c r="O21" s="132"/>
      <c r="P21" s="75"/>
      <c r="Q21" s="132"/>
      <c r="R21" s="132"/>
      <c r="S21" s="132"/>
      <c r="T21" s="132"/>
      <c r="U21" s="132"/>
      <c r="V21" s="132">
        <f t="shared" si="0"/>
        <v>0</v>
      </c>
      <c r="W21" s="132"/>
      <c r="X21" s="132">
        <f t="shared" si="2"/>
        <v>1.8359828915038359</v>
      </c>
      <c r="Y21" s="135">
        <f t="shared" si="1"/>
        <v>0</v>
      </c>
      <c r="Z21" s="132"/>
      <c r="AA21" s="132"/>
      <c r="AB21" s="75"/>
      <c r="AC21" s="132"/>
      <c r="AD21" s="75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75"/>
      <c r="AQ21" s="132"/>
      <c r="AR21" s="75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75"/>
      <c r="BE21" s="132"/>
      <c r="BF21" s="75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26"/>
      <c r="BT21" s="26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5"/>
      <c r="CF21" s="26"/>
      <c r="CH21" s="26"/>
    </row>
    <row r="22" spans="1:98" x14ac:dyDescent="0.25">
      <c r="A22" s="133" t="s">
        <v>22</v>
      </c>
      <c r="B22" s="34"/>
      <c r="C22" s="132"/>
      <c r="D22" s="132">
        <f>'C1调整成本'!D22+'C2调整成本'!D22+'C3调整成本'!D22+'C4调整成本'!D22</f>
        <v>0</v>
      </c>
      <c r="E22" s="132">
        <f>'C1调整成本'!E22+'C2调整成本'!E22+'C3调整成本'!E22+'C4调整成本'!E22</f>
        <v>0</v>
      </c>
      <c r="F22" s="132">
        <f>'C1调整成本'!F22+'C2调整成本'!F22+'C3调整成本'!F22+'C4调整成本'!F22</f>
        <v>0</v>
      </c>
      <c r="G22" s="132">
        <f>'C1调整成本'!G22+'C2调整成本'!G22+'C3调整成本'!G22+'C4调整成本'!G22</f>
        <v>0</v>
      </c>
      <c r="H22" s="132">
        <f>'C1调整成本'!H22+'C2调整成本'!H22+'C3调整成本'!H22+'C4调整成本'!H22</f>
        <v>0</v>
      </c>
      <c r="I22" s="132">
        <f>'C1调整成本'!I22+'C2调整成本'!I22+'C3调整成本'!I22+'C4调整成本'!I22</f>
        <v>0</v>
      </c>
      <c r="J22" s="132">
        <f>'C1调整成本'!J22+'C2调整成本'!J22+'C3调整成本'!J22+'C4调整成本'!J22</f>
        <v>0</v>
      </c>
      <c r="K22" s="132">
        <f>'C1调整成本'!K22+'C2调整成本'!K22+'C3调整成本'!K22+'C4调整成本'!K22</f>
        <v>0</v>
      </c>
      <c r="L22" s="132">
        <f>'C1调整成本'!L22+'C2调整成本'!L22+'C3调整成本'!L22+'C4调整成本'!L22</f>
        <v>0</v>
      </c>
      <c r="M22" s="132">
        <f>'C1调整成本'!M22+'C2调整成本'!M22+'C3调整成本'!M22+'C4调整成本'!M22</f>
        <v>0</v>
      </c>
      <c r="N22" s="132"/>
      <c r="O22" s="132"/>
      <c r="P22" s="75"/>
      <c r="Q22" s="132"/>
      <c r="R22" s="132"/>
      <c r="S22" s="132"/>
      <c r="T22" s="132"/>
      <c r="U22" s="132"/>
      <c r="V22" s="132">
        <f t="shared" si="0"/>
        <v>0</v>
      </c>
      <c r="W22" s="132"/>
      <c r="X22" s="132">
        <f t="shared" si="2"/>
        <v>0</v>
      </c>
      <c r="Y22" s="135">
        <f t="shared" si="1"/>
        <v>0</v>
      </c>
      <c r="Z22" s="132"/>
      <c r="AA22" s="132"/>
      <c r="AB22" s="75"/>
      <c r="AC22" s="132"/>
      <c r="AD22" s="75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75"/>
      <c r="AQ22" s="132"/>
      <c r="AR22" s="75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75"/>
      <c r="BE22" s="132"/>
      <c r="BF22" s="75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26"/>
      <c r="BT22" s="26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5"/>
      <c r="CF22" s="26"/>
      <c r="CH22" s="26"/>
    </row>
    <row r="23" spans="1:98" s="62" customFormat="1" x14ac:dyDescent="0.25">
      <c r="A23" s="59"/>
      <c r="B23" s="134"/>
      <c r="C23" s="59"/>
      <c r="D23" s="132">
        <f>'C1调整成本'!D23+'C2调整成本'!D23+'C3调整成本'!D23+'C4调整成本'!D23</f>
        <v>0</v>
      </c>
      <c r="E23" s="132">
        <f>'C1调整成本'!E23+'C2调整成本'!E23+'C3调整成本'!E23+'C4调整成本'!E23</f>
        <v>0</v>
      </c>
      <c r="F23" s="132">
        <f>'C1调整成本'!F23+'C2调整成本'!F23+'C3调整成本'!F23+'C4调整成本'!F23</f>
        <v>0</v>
      </c>
      <c r="G23" s="132">
        <f>'C1调整成本'!G23+'C2调整成本'!G23+'C3调整成本'!G23+'C4调整成本'!G23</f>
        <v>0</v>
      </c>
      <c r="H23" s="132">
        <f>'C1调整成本'!H23+'C2调整成本'!H23+'C3调整成本'!H23+'C4调整成本'!H23</f>
        <v>0</v>
      </c>
      <c r="I23" s="132">
        <f>'C1调整成本'!I23+'C2调整成本'!I23+'C3调整成本'!I23+'C4调整成本'!I23</f>
        <v>0</v>
      </c>
      <c r="J23" s="132">
        <f>'C1调整成本'!J23+'C2调整成本'!J23+'C3调整成本'!J23+'C4调整成本'!J23</f>
        <v>0</v>
      </c>
      <c r="K23" s="132">
        <f>'C1调整成本'!K23+'C2调整成本'!K23+'C3调整成本'!K23+'C4调整成本'!K23</f>
        <v>0</v>
      </c>
      <c r="L23" s="132">
        <f>'C1调整成本'!L23+'C2调整成本'!L23+'C3调整成本'!L23+'C4调整成本'!L23</f>
        <v>0</v>
      </c>
      <c r="M23" s="132">
        <f>'C1调整成本'!M23+'C2调整成本'!M23+'C3调整成本'!M23+'C4调整成本'!M23</f>
        <v>0</v>
      </c>
      <c r="N23" s="59"/>
      <c r="O23" s="59"/>
      <c r="P23" s="59"/>
      <c r="Q23" s="59"/>
      <c r="R23" s="59"/>
      <c r="S23" s="59"/>
      <c r="T23" s="59"/>
      <c r="U23" s="59"/>
      <c r="V23" s="59">
        <f t="shared" si="0"/>
        <v>0</v>
      </c>
      <c r="W23" s="59"/>
      <c r="X23" s="59">
        <f>SUM(X3:X22)</f>
        <v>82.160662162250915</v>
      </c>
      <c r="Y23" s="135">
        <f>X23/10</f>
        <v>8.2160662162250908</v>
      </c>
      <c r="Z23" s="68"/>
      <c r="AA23" s="59"/>
      <c r="AB23" s="68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68"/>
      <c r="AO23" s="59"/>
      <c r="AP23" s="68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68"/>
      <c r="BC23" s="59"/>
      <c r="BD23" s="68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68"/>
      <c r="BQ23" s="59"/>
      <c r="BR23" s="68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134"/>
      <c r="CF23" s="134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134"/>
      <c r="CT23" s="134"/>
    </row>
    <row r="24" spans="1:98" x14ac:dyDescent="0.25">
      <c r="A24" s="133" t="s">
        <v>255</v>
      </c>
      <c r="B24" s="34">
        <f>[1]算例!F24</f>
        <v>0</v>
      </c>
      <c r="C24" s="132"/>
      <c r="D24" s="132">
        <f>'C1调整成本'!D24+'C2调整成本'!D24+'C3调整成本'!D24+'C4调整成本'!D24</f>
        <v>0</v>
      </c>
      <c r="E24" s="132">
        <f>'C1调整成本'!E24+'C2调整成本'!E24+'C3调整成本'!E24+'C4调整成本'!E24</f>
        <v>0</v>
      </c>
      <c r="F24" s="132">
        <f>'C1调整成本'!F24+'C2调整成本'!F24+'C3调整成本'!F24+'C4调整成本'!F24</f>
        <v>0</v>
      </c>
      <c r="G24" s="132">
        <f>'C1调整成本'!G24+'C2调整成本'!G24+'C3调整成本'!G24+'C4调整成本'!G24</f>
        <v>0</v>
      </c>
      <c r="H24" s="132">
        <f>'C1调整成本'!H24+'C2调整成本'!H24+'C3调整成本'!H24+'C4调整成本'!H24</f>
        <v>0</v>
      </c>
      <c r="I24" s="132">
        <f>'C1调整成本'!I24+'C2调整成本'!I24+'C3调整成本'!I24+'C4调整成本'!I24</f>
        <v>0</v>
      </c>
      <c r="J24" s="132">
        <f>'C1调整成本'!J24+'C2调整成本'!J24+'C3调整成本'!J24+'C4调整成本'!J24</f>
        <v>0</v>
      </c>
      <c r="K24" s="132">
        <f>'C1调整成本'!K24+'C2调整成本'!K24+'C3调整成本'!K24+'C4调整成本'!K24</f>
        <v>0</v>
      </c>
      <c r="L24" s="132">
        <f>'C1调整成本'!L24+'C2调整成本'!L24+'C3调整成本'!L24+'C4调整成本'!L24</f>
        <v>0</v>
      </c>
      <c r="M24" s="132">
        <f>'C1调整成本'!M24+'C2调整成本'!M24+'C3调整成本'!M24+'C4调整成本'!M24</f>
        <v>0</v>
      </c>
      <c r="N24" s="132"/>
      <c r="O24" s="76"/>
      <c r="P24" s="76"/>
      <c r="Q24" s="76"/>
      <c r="R24" s="76"/>
      <c r="S24" s="76"/>
      <c r="T24" s="76"/>
      <c r="U24" s="76"/>
      <c r="V24" s="132">
        <f t="shared" si="0"/>
        <v>0</v>
      </c>
      <c r="W24" s="76"/>
      <c r="X24" s="76"/>
      <c r="Y24" s="132"/>
      <c r="Z24" s="132"/>
      <c r="AA24" s="132"/>
      <c r="AB24" s="132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32"/>
      <c r="AN24" s="132"/>
      <c r="AO24" s="132"/>
      <c r="AP24" s="132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32"/>
      <c r="BB24" s="132"/>
      <c r="BC24" s="132"/>
      <c r="BD24" s="132"/>
      <c r="BE24" s="141"/>
      <c r="BF24" s="141"/>
      <c r="BG24" s="141"/>
      <c r="BH24" s="141"/>
      <c r="BI24" s="141"/>
      <c r="BJ24" s="141"/>
      <c r="BK24" s="141"/>
      <c r="BL24" s="141"/>
      <c r="BM24" s="141"/>
      <c r="BN24" s="141"/>
      <c r="BO24" s="132"/>
      <c r="BP24" s="132"/>
      <c r="BQ24" s="132"/>
      <c r="BR24" s="132"/>
      <c r="BS24" s="141"/>
      <c r="BT24" s="141"/>
      <c r="BU24" s="141"/>
      <c r="BV24" s="141"/>
      <c r="BW24" s="141"/>
      <c r="BX24" s="141"/>
      <c r="BY24" s="141"/>
      <c r="BZ24" s="141"/>
      <c r="CA24" s="141"/>
      <c r="CB24" s="141"/>
      <c r="CC24" s="132"/>
      <c r="CG24" s="160"/>
      <c r="CH24" s="160"/>
      <c r="CI24" s="160"/>
      <c r="CJ24" s="160"/>
      <c r="CK24" s="160"/>
      <c r="CL24" s="160"/>
      <c r="CM24" s="160"/>
      <c r="CN24" s="160"/>
      <c r="CO24" s="160"/>
      <c r="CP24" s="160"/>
      <c r="CQ24" s="5"/>
    </row>
    <row r="25" spans="1:98" x14ac:dyDescent="0.25">
      <c r="A25" s="133" t="s">
        <v>1</v>
      </c>
      <c r="B25" s="34" t="str">
        <f>[1]算例!F25</f>
        <v>得分</v>
      </c>
      <c r="C25" s="132"/>
      <c r="D25" s="132" t="e">
        <f>'C1调整成本'!D25+'C2调整成本'!D25+'C3调整成本'!D25+'C4调整成本'!D25</f>
        <v>#VALUE!</v>
      </c>
      <c r="E25" s="132" t="e">
        <f>'C1调整成本'!E25+'C2调整成本'!E25+'C3调整成本'!E25+'C4调整成本'!E25</f>
        <v>#VALUE!</v>
      </c>
      <c r="F25" s="132" t="e">
        <f>'C1调整成本'!F25+'C2调整成本'!F25+'C3调整成本'!F25+'C4调整成本'!F25</f>
        <v>#VALUE!</v>
      </c>
      <c r="G25" s="132" t="e">
        <f>'C1调整成本'!G25+'C2调整成本'!G25+'C3调整成本'!G25+'C4调整成本'!G25</f>
        <v>#VALUE!</v>
      </c>
      <c r="H25" s="132" t="e">
        <f>'C1调整成本'!H25+'C2调整成本'!H25+'C3调整成本'!H25+'C4调整成本'!H25</f>
        <v>#VALUE!</v>
      </c>
      <c r="I25" s="132" t="e">
        <f>'C1调整成本'!I25+'C2调整成本'!I25+'C3调整成本'!I25+'C4调整成本'!I25</f>
        <v>#VALUE!</v>
      </c>
      <c r="J25" s="132" t="e">
        <f>'C1调整成本'!J25+'C2调整成本'!J25+'C3调整成本'!J25+'C4调整成本'!J25</f>
        <v>#VALUE!</v>
      </c>
      <c r="K25" s="132" t="e">
        <f>'C1调整成本'!K25+'C2调整成本'!K25+'C3调整成本'!K25+'C4调整成本'!K25</f>
        <v>#VALUE!</v>
      </c>
      <c r="L25" s="132" t="e">
        <f>'C1调整成本'!L25+'C2调整成本'!L25+'C3调整成本'!L25+'C4调整成本'!L25</f>
        <v>#VALUE!</v>
      </c>
      <c r="M25" s="132" t="e">
        <f>'C1调整成本'!M25+'C2调整成本'!M25+'C3调整成本'!M25+'C4调整成本'!M25</f>
        <v>#VALUE!</v>
      </c>
      <c r="N25" s="132"/>
      <c r="O25" s="132"/>
      <c r="P25" s="75"/>
      <c r="Q25" s="132"/>
      <c r="R25" s="132"/>
      <c r="S25" s="132"/>
      <c r="T25" s="132"/>
      <c r="U25" s="132"/>
      <c r="V25" s="132" t="e">
        <f t="shared" si="0"/>
        <v>#VALUE!</v>
      </c>
      <c r="W25" s="132"/>
      <c r="X25" s="132"/>
      <c r="Y25" s="132"/>
      <c r="Z25" s="132"/>
      <c r="AA25" s="132"/>
      <c r="AB25" s="75"/>
      <c r="AC25" s="132"/>
      <c r="AD25" s="75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75"/>
      <c r="AQ25" s="132"/>
      <c r="AR25" s="75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75"/>
      <c r="BE25" s="132"/>
      <c r="BF25" s="75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26"/>
      <c r="BT25" s="26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5"/>
      <c r="CF25" s="26"/>
      <c r="CH25" s="26"/>
    </row>
    <row r="26" spans="1:98" x14ac:dyDescent="0.25">
      <c r="A26" s="133" t="s">
        <v>3</v>
      </c>
      <c r="B26" s="34"/>
      <c r="C26" s="132"/>
      <c r="D26" s="132">
        <f>'C1调整成本'!D26+'C2调整成本'!D26+'C3调整成本'!D26+'C4调整成本'!D26</f>
        <v>0</v>
      </c>
      <c r="E26" s="132">
        <f>'C1调整成本'!E26+'C2调整成本'!E26+'C3调整成本'!E26+'C4调整成本'!E26</f>
        <v>0</v>
      </c>
      <c r="F26" s="132">
        <f>'C1调整成本'!F26+'C2调整成本'!F26+'C3调整成本'!F26+'C4调整成本'!F26</f>
        <v>0</v>
      </c>
      <c r="G26" s="132">
        <f>'C1调整成本'!G26+'C2调整成本'!G26+'C3调整成本'!G26+'C4调整成本'!G26</f>
        <v>0</v>
      </c>
      <c r="H26" s="132">
        <f>'C1调整成本'!H26+'C2调整成本'!H26+'C3调整成本'!H26+'C4调整成本'!H26</f>
        <v>0</v>
      </c>
      <c r="I26" s="132">
        <f>'C1调整成本'!I26+'C2调整成本'!I26+'C3调整成本'!I26+'C4调整成本'!I26</f>
        <v>0</v>
      </c>
      <c r="J26" s="132">
        <f>'C1调整成本'!J26+'C2调整成本'!J26+'C3调整成本'!J26+'C4调整成本'!J26</f>
        <v>0</v>
      </c>
      <c r="K26" s="132">
        <f>'C1调整成本'!K26+'C2调整成本'!K26+'C3调整成本'!K26+'C4调整成本'!K26</f>
        <v>0</v>
      </c>
      <c r="L26" s="132">
        <f>'C1调整成本'!L26+'C2调整成本'!L26+'C3调整成本'!L26+'C4调整成本'!L26</f>
        <v>0</v>
      </c>
      <c r="M26" s="132">
        <f>'C1调整成本'!M26+'C2调整成本'!M26+'C3调整成本'!M26+'C4调整成本'!M26</f>
        <v>0</v>
      </c>
      <c r="N26" s="132"/>
      <c r="O26" s="132"/>
      <c r="P26" s="75"/>
      <c r="Q26" s="132"/>
      <c r="R26" s="132"/>
      <c r="S26" s="132"/>
      <c r="T26" s="132"/>
      <c r="U26" s="132"/>
      <c r="V26" s="132">
        <f t="shared" si="0"/>
        <v>0</v>
      </c>
      <c r="W26" s="132"/>
      <c r="X26" s="132"/>
      <c r="Y26" s="132"/>
      <c r="Z26" s="132"/>
      <c r="AA26" s="132"/>
      <c r="AB26" s="75"/>
      <c r="AC26" s="132"/>
      <c r="AD26" s="75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75"/>
      <c r="AQ26" s="132"/>
      <c r="AR26" s="75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75"/>
      <c r="BE26" s="132"/>
      <c r="BF26" s="75"/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26"/>
      <c r="BT26" s="26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5"/>
      <c r="CF26" s="26"/>
      <c r="CH26" s="26"/>
    </row>
    <row r="27" spans="1:98" x14ac:dyDescent="0.25">
      <c r="A27" s="133" t="s">
        <v>4</v>
      </c>
      <c r="B27" s="34"/>
      <c r="C27" s="132"/>
      <c r="D27" s="132">
        <f>'C1调整成本'!D27+'C2调整成本'!D27+'C3调整成本'!D27+'C4调整成本'!D27</f>
        <v>0</v>
      </c>
      <c r="E27" s="132">
        <f>'C1调整成本'!E27+'C2调整成本'!E27+'C3调整成本'!E27+'C4调整成本'!E27</f>
        <v>0</v>
      </c>
      <c r="F27" s="132">
        <f>'C1调整成本'!F27+'C2调整成本'!F27+'C3调整成本'!F27+'C4调整成本'!F27</f>
        <v>0</v>
      </c>
      <c r="G27" s="132">
        <f>'C1调整成本'!G27+'C2调整成本'!G27+'C3调整成本'!G27+'C4调整成本'!G27</f>
        <v>0</v>
      </c>
      <c r="H27" s="132">
        <f>'C1调整成本'!H27+'C2调整成本'!H27+'C3调整成本'!H27+'C4调整成本'!H27</f>
        <v>0</v>
      </c>
      <c r="I27" s="132">
        <f>'C1调整成本'!I27+'C2调整成本'!I27+'C3调整成本'!I27+'C4调整成本'!I27</f>
        <v>0</v>
      </c>
      <c r="J27" s="132">
        <f>'C1调整成本'!J27+'C2调整成本'!J27+'C3调整成本'!J27+'C4调整成本'!J27</f>
        <v>0</v>
      </c>
      <c r="K27" s="132">
        <f>'C1调整成本'!K27+'C2调整成本'!K27+'C3调整成本'!K27+'C4调整成本'!K27</f>
        <v>0</v>
      </c>
      <c r="L27" s="132">
        <f>'C1调整成本'!L27+'C2调整成本'!L27+'C3调整成本'!L27+'C4调整成本'!L27</f>
        <v>0</v>
      </c>
      <c r="M27" s="132">
        <f>'C1调整成本'!M27+'C2调整成本'!M27+'C3调整成本'!M27+'C4调整成本'!M27</f>
        <v>0</v>
      </c>
      <c r="N27" s="75"/>
      <c r="O27" s="132"/>
      <c r="P27" s="75"/>
      <c r="Q27" s="132"/>
      <c r="R27" s="132"/>
      <c r="S27" s="132"/>
      <c r="T27" s="132"/>
      <c r="U27" s="132"/>
      <c r="V27" s="132">
        <f t="shared" si="0"/>
        <v>0</v>
      </c>
      <c r="W27" s="132"/>
      <c r="X27" s="132"/>
      <c r="Y27" s="132"/>
      <c r="Z27" s="132"/>
      <c r="AA27" s="132"/>
      <c r="AB27" s="75"/>
      <c r="AC27" s="132"/>
      <c r="AD27" s="75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75"/>
      <c r="AQ27" s="132"/>
      <c r="AR27" s="75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75"/>
      <c r="BE27" s="132"/>
      <c r="BF27" s="75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26"/>
      <c r="BT27" s="26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5"/>
      <c r="CF27" s="26"/>
      <c r="CH27" s="26"/>
    </row>
    <row r="28" spans="1:98" x14ac:dyDescent="0.25">
      <c r="A28" s="133" t="s">
        <v>5</v>
      </c>
      <c r="B28" s="34"/>
      <c r="C28" s="132"/>
      <c r="D28" s="132">
        <f>'C1调整成本'!D28+'C2调整成本'!D28+'C3调整成本'!D28+'C4调整成本'!D28</f>
        <v>0</v>
      </c>
      <c r="E28" s="132">
        <f>'C1调整成本'!E28+'C2调整成本'!E28+'C3调整成本'!E28+'C4调整成本'!E28</f>
        <v>0</v>
      </c>
      <c r="F28" s="132">
        <f>'C1调整成本'!F28+'C2调整成本'!F28+'C3调整成本'!F28+'C4调整成本'!F28</f>
        <v>0</v>
      </c>
      <c r="G28" s="132">
        <f>'C1调整成本'!G28+'C2调整成本'!G28+'C3调整成本'!G28+'C4调整成本'!G28</f>
        <v>0</v>
      </c>
      <c r="H28" s="132">
        <f>'C1调整成本'!H28+'C2调整成本'!H28+'C3调整成本'!H28+'C4调整成本'!H28</f>
        <v>0</v>
      </c>
      <c r="I28" s="132">
        <f>'C1调整成本'!I28+'C2调整成本'!I28+'C3调整成本'!I28+'C4调整成本'!I28</f>
        <v>0</v>
      </c>
      <c r="J28" s="132">
        <f>'C1调整成本'!J28+'C2调整成本'!J28+'C3调整成本'!J28+'C4调整成本'!J28</f>
        <v>0</v>
      </c>
      <c r="K28" s="132">
        <f>'C1调整成本'!K28+'C2调整成本'!K28+'C3调整成本'!K28+'C4调整成本'!K28</f>
        <v>0</v>
      </c>
      <c r="L28" s="132">
        <f>'C1调整成本'!L28+'C2调整成本'!L28+'C3调整成本'!L28+'C4调整成本'!L28</f>
        <v>0</v>
      </c>
      <c r="M28" s="132">
        <f>'C1调整成本'!M28+'C2调整成本'!M28+'C3调整成本'!M28+'C4调整成本'!M28</f>
        <v>0</v>
      </c>
      <c r="N28" s="75"/>
      <c r="O28" s="132"/>
      <c r="P28" s="75"/>
      <c r="Q28" s="132"/>
      <c r="R28" s="132"/>
      <c r="S28" s="132"/>
      <c r="T28" s="132"/>
      <c r="U28" s="132"/>
      <c r="V28" s="132">
        <f t="shared" si="0"/>
        <v>0</v>
      </c>
      <c r="W28" s="132"/>
      <c r="X28" s="132"/>
      <c r="Y28" s="132"/>
      <c r="Z28" s="132"/>
      <c r="AA28" s="132"/>
      <c r="AB28" s="75"/>
      <c r="AC28" s="132"/>
      <c r="AD28" s="75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75"/>
      <c r="AQ28" s="132"/>
      <c r="AR28" s="75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75"/>
      <c r="BE28" s="132"/>
      <c r="BF28" s="75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26"/>
      <c r="BT28" s="26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5"/>
      <c r="CF28" s="26"/>
      <c r="CH28" s="26"/>
    </row>
    <row r="29" spans="1:98" x14ac:dyDescent="0.25">
      <c r="A29" s="133" t="s">
        <v>6</v>
      </c>
      <c r="B29" s="34"/>
      <c r="C29" s="132"/>
      <c r="D29" s="132">
        <f>'C1调整成本'!D29+'C2调整成本'!D29+'C3调整成本'!D29+'C4调整成本'!D29</f>
        <v>0</v>
      </c>
      <c r="E29" s="132">
        <f>'C1调整成本'!E29+'C2调整成本'!E29+'C3调整成本'!E29+'C4调整成本'!E29</f>
        <v>0</v>
      </c>
      <c r="F29" s="132">
        <f>'C1调整成本'!F29+'C2调整成本'!F29+'C3调整成本'!F29+'C4调整成本'!F29</f>
        <v>0</v>
      </c>
      <c r="G29" s="132">
        <f>'C1调整成本'!G29+'C2调整成本'!G29+'C3调整成本'!G29+'C4调整成本'!G29</f>
        <v>0</v>
      </c>
      <c r="H29" s="132">
        <f>'C1调整成本'!H29+'C2调整成本'!H29+'C3调整成本'!H29+'C4调整成本'!H29</f>
        <v>0</v>
      </c>
      <c r="I29" s="132">
        <f>'C1调整成本'!I29+'C2调整成本'!I29+'C3调整成本'!I29+'C4调整成本'!I29</f>
        <v>0</v>
      </c>
      <c r="J29" s="132">
        <f>'C1调整成本'!J29+'C2调整成本'!J29+'C3调整成本'!J29+'C4调整成本'!J29</f>
        <v>0</v>
      </c>
      <c r="K29" s="132">
        <f>'C1调整成本'!K29+'C2调整成本'!K29+'C3调整成本'!K29+'C4调整成本'!K29</f>
        <v>0</v>
      </c>
      <c r="L29" s="132">
        <f>'C1调整成本'!L29+'C2调整成本'!L29+'C3调整成本'!L29+'C4调整成本'!L29</f>
        <v>0</v>
      </c>
      <c r="M29" s="132">
        <f>'C1调整成本'!M29+'C2调整成本'!M29+'C3调整成本'!M29+'C4调整成本'!M29</f>
        <v>0</v>
      </c>
      <c r="N29" s="75"/>
      <c r="O29" s="132"/>
      <c r="P29" s="75"/>
      <c r="Q29" s="132"/>
      <c r="R29" s="132"/>
      <c r="S29" s="132"/>
      <c r="T29" s="132"/>
      <c r="U29" s="132"/>
      <c r="V29" s="132">
        <f t="shared" si="0"/>
        <v>0</v>
      </c>
      <c r="W29" s="132"/>
      <c r="X29" s="132"/>
      <c r="Y29" s="132"/>
      <c r="Z29" s="132"/>
      <c r="AA29" s="132"/>
      <c r="AB29" s="75"/>
      <c r="AC29" s="132"/>
      <c r="AD29" s="75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75"/>
      <c r="AQ29" s="132"/>
      <c r="AR29" s="75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75"/>
      <c r="BE29" s="132"/>
      <c r="BF29" s="75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26"/>
      <c r="BT29" s="26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5"/>
      <c r="CF29" s="26"/>
      <c r="CH29" s="26"/>
    </row>
    <row r="30" spans="1:98" x14ac:dyDescent="0.25">
      <c r="A30" s="133" t="s">
        <v>7</v>
      </c>
      <c r="B30" s="34"/>
      <c r="C30" s="132"/>
      <c r="D30" s="132">
        <f>'C1调整成本'!D30+'C2调整成本'!D30+'C3调整成本'!D30+'C4调整成本'!D30</f>
        <v>0</v>
      </c>
      <c r="E30" s="132">
        <f>'C1调整成本'!E30+'C2调整成本'!E30+'C3调整成本'!E30+'C4调整成本'!E30</f>
        <v>0</v>
      </c>
      <c r="F30" s="132">
        <f>'C1调整成本'!F30+'C2调整成本'!F30+'C3调整成本'!F30+'C4调整成本'!F30</f>
        <v>0</v>
      </c>
      <c r="G30" s="132">
        <f>'C1调整成本'!G30+'C2调整成本'!G30+'C3调整成本'!G30+'C4调整成本'!G30</f>
        <v>0</v>
      </c>
      <c r="H30" s="132">
        <f>'C1调整成本'!H30+'C2调整成本'!H30+'C3调整成本'!H30+'C4调整成本'!H30</f>
        <v>0</v>
      </c>
      <c r="I30" s="132">
        <f>'C1调整成本'!I30+'C2调整成本'!I30+'C3调整成本'!I30+'C4调整成本'!I30</f>
        <v>0</v>
      </c>
      <c r="J30" s="132">
        <f>'C1调整成本'!J30+'C2调整成本'!J30+'C3调整成本'!J30+'C4调整成本'!J30</f>
        <v>0</v>
      </c>
      <c r="K30" s="132">
        <f>'C1调整成本'!K30+'C2调整成本'!K30+'C3调整成本'!K30+'C4调整成本'!K30</f>
        <v>0</v>
      </c>
      <c r="L30" s="132">
        <f>'C1调整成本'!L30+'C2调整成本'!L30+'C3调整成本'!L30+'C4调整成本'!L30</f>
        <v>0</v>
      </c>
      <c r="M30" s="132">
        <f>'C1调整成本'!M30+'C2调整成本'!M30+'C3调整成本'!M30+'C4调整成本'!M30</f>
        <v>0</v>
      </c>
      <c r="N30" s="75"/>
      <c r="O30" s="132"/>
      <c r="P30" s="75"/>
      <c r="Q30" s="132"/>
      <c r="R30" s="132"/>
      <c r="S30" s="132"/>
      <c r="T30" s="132"/>
      <c r="U30" s="132"/>
      <c r="V30" s="132">
        <f t="shared" si="0"/>
        <v>0</v>
      </c>
      <c r="W30" s="132"/>
      <c r="X30" s="132"/>
      <c r="Y30" s="132"/>
      <c r="Z30" s="132"/>
      <c r="AA30" s="132"/>
      <c r="AB30" s="75"/>
      <c r="AC30" s="132"/>
      <c r="AD30" s="75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75"/>
      <c r="AQ30" s="132"/>
      <c r="AR30" s="75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75"/>
      <c r="BE30" s="132"/>
      <c r="BF30" s="75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26"/>
      <c r="BT30" s="26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5"/>
      <c r="CF30" s="26"/>
      <c r="CH30" s="26"/>
    </row>
    <row r="31" spans="1:98" x14ac:dyDescent="0.25">
      <c r="A31" s="133" t="s">
        <v>8</v>
      </c>
      <c r="B31" s="134"/>
      <c r="C31" s="132"/>
      <c r="D31" s="132">
        <f>'C1调整成本'!D31+'C2调整成本'!D31+'C3调整成本'!D31+'C4调整成本'!D31</f>
        <v>0.77344636675258893</v>
      </c>
      <c r="E31" s="132">
        <f>'C1调整成本'!E31+'C2调整成本'!E31+'C3调整成本'!E31+'C4调整成本'!E31</f>
        <v>0.77344636675258893</v>
      </c>
      <c r="F31" s="132">
        <f>'C1调整成本'!F31+'C2调整成本'!F31+'C3调整成本'!F31+'C4调整成本'!F31</f>
        <v>1.1077322650788648</v>
      </c>
      <c r="G31" s="132">
        <f>'C1调整成本'!G31+'C2调整成本'!G31+'C3调整成本'!G31+'C4调整成本'!G31</f>
        <v>1.1077322650788648</v>
      </c>
      <c r="H31" s="132">
        <f>'C1调整成本'!H31+'C2调整成本'!H31+'C3调整成本'!H31+'C4调整成本'!H31</f>
        <v>1.1077322650788648</v>
      </c>
      <c r="I31" s="132">
        <f>'C1调整成本'!I31+'C2调整成本'!I31+'C3调整成本'!I31+'C4调整成本'!I31</f>
        <v>1.1077322650788648</v>
      </c>
      <c r="J31" s="132">
        <f>'C1调整成本'!J31+'C2调整成本'!J31+'C3调整成本'!J31+'C4调整成本'!J31</f>
        <v>1.1077322650788648</v>
      </c>
      <c r="K31" s="132">
        <f>'C1调整成本'!K31+'C2调整成本'!K31+'C3调整成本'!K31+'C4调整成本'!K31</f>
        <v>1.1077322650788648</v>
      </c>
      <c r="L31" s="132">
        <f>'C1调整成本'!L31+'C2调整成本'!L31+'C3调整成本'!L31+'C4调整成本'!L31</f>
        <v>1.1077322650788648</v>
      </c>
      <c r="M31" s="132">
        <f>'C1调整成本'!M31+'C2调整成本'!M31+'C3调整成本'!M31+'C4调整成本'!M31</f>
        <v>1.1077322650788648</v>
      </c>
      <c r="N31" s="75"/>
      <c r="O31" s="132"/>
      <c r="P31" s="75"/>
      <c r="Q31" s="132"/>
      <c r="R31" s="132"/>
      <c r="S31" s="132"/>
      <c r="T31" s="132"/>
      <c r="U31" s="132"/>
      <c r="V31" s="132">
        <f t="shared" si="0"/>
        <v>10.408750854136095</v>
      </c>
      <c r="W31" s="132"/>
      <c r="X31" s="132"/>
      <c r="Y31" s="132"/>
      <c r="Z31" s="132"/>
      <c r="AA31" s="132"/>
      <c r="AB31" s="75"/>
      <c r="AC31" s="132"/>
      <c r="AD31" s="75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75"/>
      <c r="AQ31" s="132"/>
      <c r="AR31" s="75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75"/>
      <c r="BE31" s="132"/>
      <c r="BF31" s="75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26"/>
      <c r="BT31" s="26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5"/>
      <c r="CF31" s="26"/>
      <c r="CH31" s="26"/>
    </row>
    <row r="32" spans="1:98" x14ac:dyDescent="0.25">
      <c r="A32" s="133" t="s">
        <v>9</v>
      </c>
      <c r="B32" s="34"/>
      <c r="C32" s="132"/>
      <c r="D32" s="132">
        <f>'C1调整成本'!D32+'C2调整成本'!D32+'C3调整成本'!D32+'C4调整成本'!D32</f>
        <v>0</v>
      </c>
      <c r="E32" s="132">
        <f>'C1调整成本'!E32+'C2调整成本'!E32+'C3调整成本'!E32+'C4调整成本'!E32</f>
        <v>0</v>
      </c>
      <c r="F32" s="132">
        <f>'C1调整成本'!F32+'C2调整成本'!F32+'C3调整成本'!F32+'C4调整成本'!F32</f>
        <v>0</v>
      </c>
      <c r="G32" s="132">
        <f>'C1调整成本'!G32+'C2调整成本'!G32+'C3调整成本'!G32+'C4调整成本'!G32</f>
        <v>0</v>
      </c>
      <c r="H32" s="132">
        <f>'C1调整成本'!H32+'C2调整成本'!H32+'C3调整成本'!H32+'C4调整成本'!H32</f>
        <v>0</v>
      </c>
      <c r="I32" s="132">
        <f>'C1调整成本'!I32+'C2调整成本'!I32+'C3调整成本'!I32+'C4调整成本'!I32</f>
        <v>0</v>
      </c>
      <c r="J32" s="132">
        <f>'C1调整成本'!J32+'C2调整成本'!J32+'C3调整成本'!J32+'C4调整成本'!J32</f>
        <v>0</v>
      </c>
      <c r="K32" s="132">
        <f>'C1调整成本'!K32+'C2调整成本'!K32+'C3调整成本'!K32+'C4调整成本'!K32</f>
        <v>0</v>
      </c>
      <c r="L32" s="132">
        <f>'C1调整成本'!L32+'C2调整成本'!L32+'C3调整成本'!L32+'C4调整成本'!L32</f>
        <v>0</v>
      </c>
      <c r="M32" s="132">
        <f>'C1调整成本'!M32+'C2调整成本'!M32+'C3调整成本'!M32+'C4调整成本'!M32</f>
        <v>0</v>
      </c>
      <c r="N32" s="75"/>
      <c r="O32" s="132"/>
      <c r="P32" s="75"/>
      <c r="Q32" s="132"/>
      <c r="R32" s="132"/>
      <c r="S32" s="132"/>
      <c r="T32" s="132"/>
      <c r="U32" s="132"/>
      <c r="V32" s="132">
        <f t="shared" si="0"/>
        <v>0</v>
      </c>
      <c r="W32" s="132"/>
      <c r="X32" s="132"/>
      <c r="Y32" s="132"/>
      <c r="Z32" s="132"/>
      <c r="AA32" s="132"/>
      <c r="AB32" s="75"/>
      <c r="AC32" s="132"/>
      <c r="AD32" s="75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75"/>
      <c r="AQ32" s="132"/>
      <c r="AR32" s="75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75"/>
      <c r="BE32" s="132"/>
      <c r="BF32" s="75"/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26"/>
      <c r="BT32" s="26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5"/>
      <c r="CF32" s="26"/>
      <c r="CH32" s="26"/>
    </row>
    <row r="33" spans="1:86" x14ac:dyDescent="0.25">
      <c r="A33" s="133" t="s">
        <v>10</v>
      </c>
      <c r="B33" s="34"/>
      <c r="C33" s="132"/>
      <c r="D33" s="132">
        <f>'C1调整成本'!D33+'C2调整成本'!D33+'C3调整成本'!D33+'C4调整成本'!D33</f>
        <v>0</v>
      </c>
      <c r="E33" s="132">
        <f>'C1调整成本'!E33+'C2调整成本'!E33+'C3调整成本'!E33+'C4调整成本'!E33</f>
        <v>0</v>
      </c>
      <c r="F33" s="132">
        <f>'C1调整成本'!F33+'C2调整成本'!F33+'C3调整成本'!F33+'C4调整成本'!F33</f>
        <v>0</v>
      </c>
      <c r="G33" s="132">
        <f>'C1调整成本'!G33+'C2调整成本'!G33+'C3调整成本'!G33+'C4调整成本'!G33</f>
        <v>0</v>
      </c>
      <c r="H33" s="132">
        <f>'C1调整成本'!H33+'C2调整成本'!H33+'C3调整成本'!H33+'C4调整成本'!H33</f>
        <v>0.19977677205226463</v>
      </c>
      <c r="I33" s="132">
        <f>'C1调整成本'!I33+'C2调整成本'!I33+'C3调整成本'!I33+'C4调整成本'!I33</f>
        <v>0.19977677205226463</v>
      </c>
      <c r="J33" s="132">
        <f>'C1调整成本'!J33+'C2调整成本'!J33+'C3调整成本'!J33+'C4调整成本'!J33</f>
        <v>0.19977677205226463</v>
      </c>
      <c r="K33" s="132">
        <f>'C1调整成本'!K33+'C2调整成本'!K33+'C3调整成本'!K33+'C4调整成本'!K33</f>
        <v>0.19977677205226463</v>
      </c>
      <c r="L33" s="132">
        <f>'C1调整成本'!L33+'C2调整成本'!L33+'C3调整成本'!L33+'C4调整成本'!L33</f>
        <v>0.19977677205226463</v>
      </c>
      <c r="M33" s="132">
        <f>'C1调整成本'!M33+'C2调整成本'!M33+'C3调整成本'!M33+'C4调整成本'!M33</f>
        <v>0.19977677205226463</v>
      </c>
      <c r="N33" s="75"/>
      <c r="O33" s="132"/>
      <c r="P33" s="75"/>
      <c r="Q33" s="132"/>
      <c r="R33" s="132"/>
      <c r="S33" s="132"/>
      <c r="T33" s="132"/>
      <c r="U33" s="132"/>
      <c r="V33" s="132">
        <f t="shared" si="0"/>
        <v>1.1986606323135878</v>
      </c>
      <c r="W33" s="132"/>
      <c r="X33" s="132"/>
      <c r="Y33" s="132"/>
      <c r="Z33" s="132"/>
      <c r="AA33" s="132"/>
      <c r="AB33" s="75"/>
      <c r="AC33" s="132"/>
      <c r="AD33" s="75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75"/>
      <c r="AQ33" s="132"/>
      <c r="AR33" s="75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75"/>
      <c r="BE33" s="132"/>
      <c r="BF33" s="75"/>
      <c r="BG33" s="132"/>
      <c r="BH33" s="132"/>
      <c r="BI33" s="132"/>
      <c r="BJ33" s="132"/>
      <c r="BK33" s="132"/>
      <c r="BL33" s="132"/>
      <c r="BM33" s="132"/>
      <c r="BN33" s="132"/>
      <c r="BO33" s="132"/>
      <c r="BP33" s="132"/>
      <c r="BQ33" s="132"/>
      <c r="BR33" s="26"/>
      <c r="BT33" s="26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5"/>
      <c r="CF33" s="26"/>
      <c r="CH33" s="26"/>
    </row>
    <row r="34" spans="1:86" x14ac:dyDescent="0.25">
      <c r="A34" s="133" t="s">
        <v>11</v>
      </c>
      <c r="B34" s="34"/>
      <c r="C34" s="132"/>
      <c r="D34" s="132">
        <f>'C1调整成本'!D34+'C2调整成本'!D34+'C3调整成本'!D34+'C4调整成本'!D34</f>
        <v>0.32291306308789242</v>
      </c>
      <c r="E34" s="132">
        <f>'C1调整成本'!E34+'C2调整成本'!E34+'C3调整成本'!E34+'C4调整成本'!E34</f>
        <v>0.32291306308789242</v>
      </c>
      <c r="F34" s="132">
        <f>'C1调整成本'!F34+'C2调整成本'!F34+'C3调整成本'!F34+'C4调整成本'!F34</f>
        <v>0.58635451335446309</v>
      </c>
      <c r="G34" s="132">
        <f>'C1调整成本'!G34+'C2调整成本'!G34+'C3调整成本'!G34+'C4调整成本'!G34</f>
        <v>0.58635451335446309</v>
      </c>
      <c r="H34" s="132">
        <f>'C1调整成本'!H34+'C2调整成本'!H34+'C3调整成本'!H34+'C4调整成本'!H34</f>
        <v>0.769743608821152</v>
      </c>
      <c r="I34" s="132">
        <f>'C1调整成本'!I34+'C2调整成本'!I34+'C3调整成本'!I34+'C4调整成本'!I34</f>
        <v>0.95986274838115582</v>
      </c>
      <c r="J34" s="132">
        <f>'C1调整成本'!J34+'C2调整成本'!J34+'C3调整成本'!J34+'C4调整成本'!J34</f>
        <v>0.95986274838115582</v>
      </c>
      <c r="K34" s="132">
        <f>'C1调整成本'!K34+'C2调整成本'!K34+'C3调整成本'!K34+'C4调整成本'!K34</f>
        <v>0.95986274838115582</v>
      </c>
      <c r="L34" s="132">
        <f>'C1调整成本'!L34+'C2调整成本'!L34+'C3调整成本'!L34+'C4调整成本'!L34</f>
        <v>0.95986274838115582</v>
      </c>
      <c r="M34" s="132">
        <f>'C1调整成本'!M34+'C2调整成本'!M34+'C3调整成本'!M34+'C4调整成本'!M34</f>
        <v>0.95986274838115582</v>
      </c>
      <c r="N34" s="75"/>
      <c r="O34" s="132"/>
      <c r="P34" s="75"/>
      <c r="Q34" s="132"/>
      <c r="R34" s="132"/>
      <c r="S34" s="132"/>
      <c r="T34" s="132"/>
      <c r="U34" s="132"/>
      <c r="V34" s="132">
        <f t="shared" si="0"/>
        <v>7.387592503611641</v>
      </c>
      <c r="W34" s="132"/>
      <c r="X34" s="132"/>
      <c r="Y34" s="132"/>
      <c r="Z34" s="132"/>
      <c r="AA34" s="132"/>
      <c r="AB34" s="75"/>
      <c r="AC34" s="132"/>
      <c r="AD34" s="75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75"/>
      <c r="AQ34" s="132"/>
      <c r="AR34" s="75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75"/>
      <c r="BE34" s="132"/>
      <c r="BF34" s="75"/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26"/>
      <c r="BT34" s="26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5"/>
      <c r="CF34" s="26"/>
      <c r="CH34" s="26"/>
    </row>
    <row r="35" spans="1:86" x14ac:dyDescent="0.25">
      <c r="A35" s="133" t="s">
        <v>12</v>
      </c>
      <c r="B35" s="134"/>
      <c r="C35" s="132"/>
      <c r="D35" s="132">
        <f>'C1调整成本'!D35+'C2调整成本'!D35+'C3调整成本'!D35+'C4调整成本'!D35</f>
        <v>0</v>
      </c>
      <c r="E35" s="132">
        <f>'C1调整成本'!E35+'C2调整成本'!E35+'C3调整成本'!E35+'C4调整成本'!E35</f>
        <v>0.10894970926900216</v>
      </c>
      <c r="F35" s="132">
        <f>'C1调整成本'!F35+'C2调整成本'!F35+'C3调整成本'!F35+'C4调整成本'!F35</f>
        <v>0.19686292820541385</v>
      </c>
      <c r="G35" s="132">
        <f>'C1调整成本'!G35+'C2调整成本'!G35+'C3调整成本'!G35+'C4调整成本'!G35</f>
        <v>0.20037639308499866</v>
      </c>
      <c r="H35" s="132">
        <f>'C1调整成本'!H35+'C2调整成本'!H35+'C3调整成本'!H35+'C4调整成本'!H35</f>
        <v>0.20266132673883042</v>
      </c>
      <c r="I35" s="132">
        <f>'C1调整成本'!I35+'C2调整成本'!I35+'C3调整成本'!I35+'C4调整成本'!I35</f>
        <v>0.19361001323187954</v>
      </c>
      <c r="J35" s="132">
        <f>'C1调整成本'!J35+'C2调整成本'!J35+'C3调整成本'!J35+'C4调整成本'!J35</f>
        <v>0.19361001323187954</v>
      </c>
      <c r="K35" s="132">
        <f>'C1调整成本'!K35+'C2调整成本'!K35+'C3调整成本'!K35+'C4调整成本'!K35</f>
        <v>0.18772361574329643</v>
      </c>
      <c r="L35" s="132">
        <f>'C1调整成本'!L35+'C2调整成本'!L35+'C3调整成本'!L35+'C4调整成本'!L35</f>
        <v>0.183895477941309</v>
      </c>
      <c r="M35" s="132">
        <f>'C1调整成本'!M35+'C2调整成本'!M35+'C3调整成本'!M35+'C4调整成本'!M35</f>
        <v>0.18490029299699984</v>
      </c>
      <c r="N35" s="75"/>
      <c r="O35" s="132"/>
      <c r="P35" s="75"/>
      <c r="Q35" s="132"/>
      <c r="R35" s="132"/>
      <c r="S35" s="132"/>
      <c r="T35" s="132"/>
      <c r="U35" s="132"/>
      <c r="V35" s="132">
        <f t="shared" si="0"/>
        <v>1.6525897704436092</v>
      </c>
      <c r="W35" s="132"/>
      <c r="X35" s="132"/>
      <c r="Y35" s="132"/>
      <c r="Z35" s="132"/>
      <c r="AA35" s="132"/>
      <c r="AB35" s="75"/>
      <c r="AC35" s="132"/>
      <c r="AD35" s="75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75"/>
      <c r="AQ35" s="132"/>
      <c r="AR35" s="75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75"/>
      <c r="BE35" s="132"/>
      <c r="BF35" s="75"/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  <c r="BR35" s="26"/>
      <c r="BT35" s="26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5"/>
      <c r="CF35" s="26"/>
      <c r="CH35" s="26"/>
    </row>
    <row r="36" spans="1:86" x14ac:dyDescent="0.25">
      <c r="A36" s="133" t="s">
        <v>13</v>
      </c>
      <c r="B36" s="34"/>
      <c r="C36" s="132"/>
      <c r="D36" s="132">
        <f>'C1调整成本'!D36+'C2调整成本'!D36+'C3调整成本'!D36+'C4调整成本'!D36</f>
        <v>0</v>
      </c>
      <c r="E36" s="132">
        <f>'C1调整成本'!E36+'C2调整成本'!E36+'C3调整成本'!E36+'C4调整成本'!E36</f>
        <v>0</v>
      </c>
      <c r="F36" s="132">
        <f>'C1调整成本'!F36+'C2调整成本'!F36+'C3调整成本'!F36+'C4调整成本'!F36</f>
        <v>0</v>
      </c>
      <c r="G36" s="132">
        <f>'C1调整成本'!G36+'C2调整成本'!G36+'C3调整成本'!G36+'C4调整成本'!G36</f>
        <v>0</v>
      </c>
      <c r="H36" s="132">
        <f>'C1调整成本'!H36+'C2调整成本'!H36+'C3调整成本'!H36+'C4调整成本'!H36</f>
        <v>0</v>
      </c>
      <c r="I36" s="132">
        <f>'C1调整成本'!I36+'C2调整成本'!I36+'C3调整成本'!I36+'C4调整成本'!I36</f>
        <v>0</v>
      </c>
      <c r="J36" s="132">
        <f>'C1调整成本'!J36+'C2调整成本'!J36+'C3调整成本'!J36+'C4调整成本'!J36</f>
        <v>0</v>
      </c>
      <c r="K36" s="132">
        <f>'C1调整成本'!K36+'C2调整成本'!K36+'C3调整成本'!K36+'C4调整成本'!K36</f>
        <v>0</v>
      </c>
      <c r="L36" s="132">
        <f>'C1调整成本'!L36+'C2调整成本'!L36+'C3调整成本'!L36+'C4调整成本'!L36</f>
        <v>0</v>
      </c>
      <c r="M36" s="132">
        <f>'C1调整成本'!M36+'C2调整成本'!M36+'C3调整成本'!M36+'C4调整成本'!M36</f>
        <v>0</v>
      </c>
      <c r="N36" s="75"/>
      <c r="O36" s="132"/>
      <c r="P36" s="75"/>
      <c r="Q36" s="132"/>
      <c r="R36" s="132"/>
      <c r="S36" s="132"/>
      <c r="T36" s="132"/>
      <c r="U36" s="132"/>
      <c r="V36" s="132">
        <f t="shared" si="0"/>
        <v>0</v>
      </c>
      <c r="W36" s="132"/>
      <c r="X36" s="132"/>
      <c r="Y36" s="132"/>
      <c r="Z36" s="132"/>
      <c r="AA36" s="132"/>
      <c r="AB36" s="75"/>
      <c r="AC36" s="132"/>
      <c r="AD36" s="75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75"/>
      <c r="AQ36" s="132"/>
      <c r="AR36" s="75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75"/>
      <c r="BE36" s="132"/>
      <c r="BF36" s="75"/>
      <c r="BG36" s="132"/>
      <c r="BH36" s="132"/>
      <c r="BI36" s="132"/>
      <c r="BJ36" s="132"/>
      <c r="BK36" s="132"/>
      <c r="BL36" s="132"/>
      <c r="BM36" s="132"/>
      <c r="BN36" s="132"/>
      <c r="BO36" s="132"/>
      <c r="BP36" s="132"/>
      <c r="BQ36" s="132"/>
      <c r="BR36" s="26"/>
      <c r="BT36" s="26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5"/>
      <c r="CF36" s="26"/>
      <c r="CH36" s="26"/>
    </row>
    <row r="37" spans="1:86" x14ac:dyDescent="0.25">
      <c r="A37" s="133" t="s">
        <v>14</v>
      </c>
      <c r="B37" s="34"/>
      <c r="C37" s="132"/>
      <c r="D37" s="132">
        <f>'C1调整成本'!D37+'C2调整成本'!D37+'C3调整成本'!D37+'C4调整成本'!D37</f>
        <v>0</v>
      </c>
      <c r="E37" s="132">
        <f>'C1调整成本'!E37+'C2调整成本'!E37+'C3调整成本'!E37+'C4调整成本'!E37</f>
        <v>0</v>
      </c>
      <c r="F37" s="132">
        <f>'C1调整成本'!F37+'C2调整成本'!F37+'C3调整成本'!F37+'C4调整成本'!F37</f>
        <v>0</v>
      </c>
      <c r="G37" s="132">
        <f>'C1调整成本'!G37+'C2调整成本'!G37+'C3调整成本'!G37+'C4调整成本'!G37</f>
        <v>0</v>
      </c>
      <c r="H37" s="132">
        <f>'C1调整成本'!H37+'C2调整成本'!H37+'C3调整成本'!H37+'C4调整成本'!H37</f>
        <v>0</v>
      </c>
      <c r="I37" s="132">
        <f>'C1调整成本'!I37+'C2调整成本'!I37+'C3调整成本'!I37+'C4调整成本'!I37</f>
        <v>0</v>
      </c>
      <c r="J37" s="132">
        <f>'C1调整成本'!J37+'C2调整成本'!J37+'C3调整成本'!J37+'C4调整成本'!J37</f>
        <v>0</v>
      </c>
      <c r="K37" s="132">
        <f>'C1调整成本'!K37+'C2调整成本'!K37+'C3调整成本'!K37+'C4调整成本'!K37</f>
        <v>0</v>
      </c>
      <c r="L37" s="132">
        <f>'C1调整成本'!L37+'C2调整成本'!L37+'C3调整成本'!L37+'C4调整成本'!L37</f>
        <v>0</v>
      </c>
      <c r="M37" s="132">
        <f>'C1调整成本'!M37+'C2调整成本'!M37+'C3调整成本'!M37+'C4调整成本'!M37</f>
        <v>0</v>
      </c>
      <c r="N37" s="75"/>
      <c r="O37" s="132"/>
      <c r="P37" s="75"/>
      <c r="Q37" s="132"/>
      <c r="R37" s="132"/>
      <c r="S37" s="132"/>
      <c r="T37" s="132"/>
      <c r="U37" s="132"/>
      <c r="V37" s="132">
        <f t="shared" si="0"/>
        <v>0</v>
      </c>
      <c r="W37" s="132"/>
      <c r="X37" s="132"/>
      <c r="Y37" s="132"/>
      <c r="Z37" s="132"/>
      <c r="AA37" s="132"/>
      <c r="AB37" s="75"/>
      <c r="AC37" s="132"/>
      <c r="AD37" s="75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75"/>
      <c r="AQ37" s="132"/>
      <c r="AR37" s="75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  <c r="BD37" s="75"/>
      <c r="BE37" s="132"/>
      <c r="BF37" s="75"/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  <c r="BR37" s="26"/>
      <c r="BT37" s="26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5"/>
      <c r="CF37" s="26"/>
      <c r="CH37" s="26"/>
    </row>
    <row r="38" spans="1:86" x14ac:dyDescent="0.25">
      <c r="A38" s="133" t="s">
        <v>15</v>
      </c>
      <c r="B38" s="34"/>
      <c r="C38" s="132"/>
      <c r="D38" s="132">
        <f>'C1调整成本'!D38+'C2调整成本'!D38+'C3调整成本'!D38+'C4调整成本'!D38</f>
        <v>0</v>
      </c>
      <c r="E38" s="132">
        <f>'C1调整成本'!E38+'C2调整成本'!E38+'C3调整成本'!E38+'C4调整成本'!E38</f>
        <v>0</v>
      </c>
      <c r="F38" s="132">
        <f>'C1调整成本'!F38+'C2调整成本'!F38+'C3调整成本'!F38+'C4调整成本'!F38</f>
        <v>0</v>
      </c>
      <c r="G38" s="132">
        <f>'C1调整成本'!G38+'C2调整成本'!G38+'C3调整成本'!G38+'C4调整成本'!G38</f>
        <v>0</v>
      </c>
      <c r="H38" s="132">
        <f>'C1调整成本'!H38+'C2调整成本'!H38+'C3调整成本'!H38+'C4调整成本'!H38</f>
        <v>0.22751265107291113</v>
      </c>
      <c r="I38" s="132">
        <f>'C1调整成本'!I38+'C2调整成本'!I38+'C3调整成本'!I38+'C4调整成本'!I38</f>
        <v>0.22751265107291113</v>
      </c>
      <c r="J38" s="132">
        <f>'C1调整成本'!J38+'C2调整成本'!J38+'C3调整成本'!J38+'C4调整成本'!J38</f>
        <v>0.22751265107291113</v>
      </c>
      <c r="K38" s="132">
        <f>'C1调整成本'!K38+'C2调整成本'!K38+'C3调整成本'!K38+'C4调整成本'!K38</f>
        <v>0.22751265107291113</v>
      </c>
      <c r="L38" s="132">
        <f>'C1调整成本'!L38+'C2调整成本'!L38+'C3调整成本'!L38+'C4调整成本'!L38</f>
        <v>0.22751265107291113</v>
      </c>
      <c r="M38" s="132">
        <f>'C1调整成本'!M38+'C2调整成本'!M38+'C3调整成本'!M38+'C4调整成本'!M38</f>
        <v>0.22751265107291113</v>
      </c>
      <c r="N38" s="75"/>
      <c r="O38" s="132"/>
      <c r="P38" s="75"/>
      <c r="Q38" s="132"/>
      <c r="R38" s="132"/>
      <c r="S38" s="132"/>
      <c r="T38" s="132"/>
      <c r="U38" s="132"/>
      <c r="V38" s="132">
        <f t="shared" si="0"/>
        <v>1.3650759064374667</v>
      </c>
      <c r="W38" s="132"/>
      <c r="X38" s="132"/>
      <c r="Y38" s="132"/>
      <c r="Z38" s="132"/>
      <c r="AA38" s="132"/>
      <c r="AB38" s="75"/>
      <c r="AC38" s="132"/>
      <c r="AD38" s="75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75"/>
      <c r="AQ38" s="132"/>
      <c r="AR38" s="75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75"/>
      <c r="BE38" s="132"/>
      <c r="BF38" s="75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26"/>
      <c r="BT38" s="26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5"/>
      <c r="CF38" s="26"/>
      <c r="CH38" s="26"/>
    </row>
    <row r="39" spans="1:86" x14ac:dyDescent="0.25">
      <c r="A39" s="133" t="s">
        <v>16</v>
      </c>
      <c r="B39" s="34"/>
      <c r="C39" s="132"/>
      <c r="D39" s="132">
        <f>'C1调整成本'!D39+'C2调整成本'!D39+'C3调整成本'!D39+'C4调整成本'!D39</f>
        <v>0.13605505766415674</v>
      </c>
      <c r="E39" s="132">
        <f>'C1调整成本'!E39+'C2调整成本'!E39+'C3调整成本'!E39+'C4调整成本'!E39</f>
        <v>0.13605505766415674</v>
      </c>
      <c r="F39" s="132">
        <f>'C1调整成本'!F39+'C2调整成本'!F39+'C3调整成本'!F39+'C4调整成本'!F39</f>
        <v>0.44626602722492559</v>
      </c>
      <c r="G39" s="132">
        <f>'C1调整成本'!G39+'C2调整成本'!G39+'C3调整成本'!G39+'C4调整成本'!G39</f>
        <v>0.44626602722492559</v>
      </c>
      <c r="H39" s="132">
        <f>'C1调整成本'!H39+'C2调整成本'!H39+'C3调整成本'!H39+'C4调整成本'!H39</f>
        <v>0.57661228860306635</v>
      </c>
      <c r="I39" s="132">
        <f>'C1调整成本'!I39+'C2调整成本'!I39+'C3调整成本'!I39+'C4调整成本'!I39</f>
        <v>0.57661228860306635</v>
      </c>
      <c r="J39" s="132">
        <f>'C1调整成本'!J39+'C2调整成本'!J39+'C3调整成本'!J39+'C4调整成本'!J39</f>
        <v>0.57661228860306635</v>
      </c>
      <c r="K39" s="132">
        <f>'C1调整成本'!K39+'C2调整成本'!K39+'C3调整成本'!K39+'C4调整成本'!K39</f>
        <v>0.68665807857969086</v>
      </c>
      <c r="L39" s="132">
        <f>'C1调整成本'!L39+'C2调整成本'!L39+'C3调整成本'!L39+'C4调整成本'!L39</f>
        <v>0.68665807857969086</v>
      </c>
      <c r="M39" s="132">
        <f>'C1调整成本'!M39+'C2调整成本'!M39+'C3调整成本'!M39+'C4调整成本'!M39</f>
        <v>0.68665807857969086</v>
      </c>
      <c r="N39" s="75"/>
      <c r="O39" s="132"/>
      <c r="P39" s="75"/>
      <c r="Q39" s="132"/>
      <c r="R39" s="132"/>
      <c r="S39" s="132"/>
      <c r="T39" s="132"/>
      <c r="U39" s="132"/>
      <c r="V39" s="132">
        <f t="shared" si="0"/>
        <v>4.954453271326436</v>
      </c>
      <c r="W39" s="132"/>
      <c r="X39" s="132"/>
      <c r="Y39" s="132"/>
      <c r="Z39" s="132"/>
      <c r="AA39" s="132"/>
      <c r="AB39" s="75"/>
      <c r="AC39" s="132"/>
      <c r="AD39" s="75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75"/>
      <c r="AQ39" s="132"/>
      <c r="AR39" s="75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75"/>
      <c r="BE39" s="132"/>
      <c r="BF39" s="75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26"/>
      <c r="BT39" s="26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5"/>
      <c r="CF39" s="26"/>
      <c r="CH39" s="26"/>
    </row>
    <row r="40" spans="1:86" x14ac:dyDescent="0.25">
      <c r="A40" s="133" t="s">
        <v>17</v>
      </c>
      <c r="B40" s="34"/>
      <c r="C40" s="132"/>
      <c r="D40" s="132">
        <f>'C1调整成本'!D40+'C2调整成本'!D40+'C3调整成本'!D40+'C4调整成本'!D40</f>
        <v>0</v>
      </c>
      <c r="E40" s="132">
        <f>'C1调整成本'!E40+'C2调整成本'!E40+'C3调整成本'!E40+'C4调整成本'!E40</f>
        <v>0</v>
      </c>
      <c r="F40" s="132">
        <f>'C1调整成本'!F40+'C2调整成本'!F40+'C3调整成本'!F40+'C4调整成本'!F40</f>
        <v>0</v>
      </c>
      <c r="G40" s="132">
        <f>'C1调整成本'!G40+'C2调整成本'!G40+'C3调整成本'!G40+'C4调整成本'!G40</f>
        <v>0</v>
      </c>
      <c r="H40" s="132">
        <f>'C1调整成本'!H40+'C2调整成本'!H40+'C3调整成本'!H40+'C4调整成本'!H40</f>
        <v>0</v>
      </c>
      <c r="I40" s="132">
        <f>'C1调整成本'!I40+'C2调整成本'!I40+'C3调整成本'!I40+'C4调整成本'!I40</f>
        <v>0</v>
      </c>
      <c r="J40" s="132">
        <f>'C1调整成本'!J40+'C2调整成本'!J40+'C3调整成本'!J40+'C4调整成本'!J40</f>
        <v>0</v>
      </c>
      <c r="K40" s="132">
        <f>'C1调整成本'!K40+'C2调整成本'!K40+'C3调整成本'!K40+'C4调整成本'!K40</f>
        <v>0</v>
      </c>
      <c r="L40" s="132">
        <f>'C1调整成本'!L40+'C2调整成本'!L40+'C3调整成本'!L40+'C4调整成本'!L40</f>
        <v>0</v>
      </c>
      <c r="M40" s="132">
        <f>'C1调整成本'!M40+'C2调整成本'!M40+'C3调整成本'!M40+'C4调整成本'!M40</f>
        <v>0</v>
      </c>
      <c r="N40" s="75"/>
      <c r="O40" s="132"/>
      <c r="P40" s="75"/>
      <c r="Q40" s="132"/>
      <c r="R40" s="132"/>
      <c r="S40" s="132"/>
      <c r="T40" s="132"/>
      <c r="U40" s="132"/>
      <c r="V40" s="132">
        <f t="shared" si="0"/>
        <v>0</v>
      </c>
      <c r="W40" s="132"/>
      <c r="X40" s="132"/>
      <c r="Y40" s="132"/>
      <c r="Z40" s="132"/>
      <c r="AA40" s="132"/>
      <c r="AB40" s="75"/>
      <c r="AC40" s="132"/>
      <c r="AD40" s="75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75"/>
      <c r="AQ40" s="132"/>
      <c r="AR40" s="75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75"/>
      <c r="BE40" s="132"/>
      <c r="BF40" s="75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26"/>
      <c r="BT40" s="26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5"/>
      <c r="CF40" s="26"/>
      <c r="CH40" s="26"/>
    </row>
    <row r="41" spans="1:86" x14ac:dyDescent="0.25">
      <c r="A41" s="133" t="s">
        <v>18</v>
      </c>
      <c r="B41" s="34"/>
      <c r="C41" s="132"/>
      <c r="D41" s="132">
        <f>'C1调整成本'!D41+'C2调整成本'!D41+'C3调整成本'!D41+'C4调整成本'!D41</f>
        <v>0</v>
      </c>
      <c r="E41" s="132">
        <f>'C1调整成本'!E41+'C2调整成本'!E41+'C3调整成本'!E41+'C4调整成本'!E41</f>
        <v>0</v>
      </c>
      <c r="F41" s="132">
        <f>'C1调整成本'!F41+'C2调整成本'!F41+'C3调整成本'!F41+'C4调整成本'!F41</f>
        <v>0</v>
      </c>
      <c r="G41" s="132">
        <f>'C1调整成本'!G41+'C2调整成本'!G41+'C3调整成本'!G41+'C4调整成本'!G41</f>
        <v>0</v>
      </c>
      <c r="H41" s="132">
        <f>'C1调整成本'!H41+'C2调整成本'!H41+'C3调整成本'!H41+'C4调整成本'!H41</f>
        <v>0</v>
      </c>
      <c r="I41" s="132">
        <f>'C1调整成本'!I41+'C2调整成本'!I41+'C3调整成本'!I41+'C4调整成本'!I41</f>
        <v>0</v>
      </c>
      <c r="J41" s="132">
        <f>'C1调整成本'!J41+'C2调整成本'!J41+'C3调整成本'!J41+'C4调整成本'!J41</f>
        <v>0</v>
      </c>
      <c r="K41" s="132">
        <f>'C1调整成本'!K41+'C2调整成本'!K41+'C3调整成本'!K41+'C4调整成本'!K41</f>
        <v>0</v>
      </c>
      <c r="L41" s="132">
        <f>'C1调整成本'!L41+'C2调整成本'!L41+'C3调整成本'!L41+'C4调整成本'!L41</f>
        <v>0</v>
      </c>
      <c r="M41" s="132">
        <f>'C1调整成本'!M41+'C2调整成本'!M41+'C3调整成本'!M41+'C4调整成本'!M41</f>
        <v>0</v>
      </c>
      <c r="N41" s="75"/>
      <c r="O41" s="132"/>
      <c r="P41" s="75"/>
      <c r="Q41" s="132"/>
      <c r="R41" s="132"/>
      <c r="S41" s="132"/>
      <c r="T41" s="132"/>
      <c r="U41" s="132"/>
      <c r="V41" s="132">
        <f t="shared" si="0"/>
        <v>0</v>
      </c>
      <c r="W41" s="132"/>
      <c r="X41" s="132"/>
      <c r="Y41" s="132"/>
      <c r="Z41" s="132"/>
      <c r="AA41" s="132"/>
      <c r="AB41" s="75"/>
      <c r="AC41" s="132"/>
      <c r="AD41" s="75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75"/>
      <c r="AQ41" s="132"/>
      <c r="AR41" s="75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75"/>
      <c r="BE41" s="132"/>
      <c r="BF41" s="75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26"/>
      <c r="BT41" s="26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5"/>
      <c r="CF41" s="26"/>
      <c r="CH41" s="26"/>
    </row>
    <row r="42" spans="1:86" x14ac:dyDescent="0.25">
      <c r="A42" s="133" t="s">
        <v>19</v>
      </c>
      <c r="B42" s="34"/>
      <c r="C42" s="132"/>
      <c r="D42" s="132">
        <f>'C1调整成本'!D42+'C2调整成本'!D42+'C3调整成本'!D42+'C4调整成本'!D42</f>
        <v>0</v>
      </c>
      <c r="E42" s="132">
        <f>'C1调整成本'!E42+'C2调整成本'!E42+'C3调整成本'!E42+'C4调整成本'!E42</f>
        <v>0</v>
      </c>
      <c r="F42" s="132">
        <f>'C1调整成本'!F42+'C2调整成本'!F42+'C3调整成本'!F42+'C4调整成本'!F42</f>
        <v>0.36019776186778746</v>
      </c>
      <c r="G42" s="132">
        <f>'C1调整成本'!G42+'C2调整成本'!G42+'C3调整成本'!G42+'C4调整成本'!G42</f>
        <v>0.36019776186778746</v>
      </c>
      <c r="H42" s="132">
        <f>'C1调整成本'!H42+'C2调整成本'!H42+'C3调整成本'!H42+'C4调整成本'!H42</f>
        <v>0.36019776186778746</v>
      </c>
      <c r="I42" s="132">
        <f>'C1调整成本'!I42+'C2调整成本'!I42+'C3调整成本'!I42+'C4调整成本'!I42</f>
        <v>0.66474894943112683</v>
      </c>
      <c r="J42" s="132">
        <f>'C1调整成本'!J42+'C2调整成本'!J42+'C3调整成本'!J42+'C4调整成本'!J42</f>
        <v>0.66474894943112683</v>
      </c>
      <c r="K42" s="132">
        <f>'C1调整成本'!K42+'C2调整成本'!K42+'C3调整成本'!K42+'C4调整成本'!K42</f>
        <v>0.66474894943112683</v>
      </c>
      <c r="L42" s="132">
        <f>'C1调整成本'!L42+'C2调整成本'!L42+'C3调整成本'!L42+'C4调整成本'!L42</f>
        <v>0.66474894943112683</v>
      </c>
      <c r="M42" s="132">
        <f>'C1调整成本'!M42+'C2调整成本'!M42+'C3调整成本'!M42+'C4调整成本'!M42</f>
        <v>0.66474894943112683</v>
      </c>
      <c r="N42" s="75"/>
      <c r="O42" s="132"/>
      <c r="P42" s="75"/>
      <c r="Q42" s="132"/>
      <c r="R42" s="132"/>
      <c r="S42" s="132"/>
      <c r="T42" s="132"/>
      <c r="U42" s="132"/>
      <c r="V42" s="132">
        <f t="shared" si="0"/>
        <v>4.4043380327589965</v>
      </c>
      <c r="W42" s="132"/>
      <c r="X42" s="132"/>
      <c r="Y42" s="132"/>
      <c r="Z42" s="132"/>
      <c r="AA42" s="132"/>
      <c r="AB42" s="75"/>
      <c r="AC42" s="132"/>
      <c r="AD42" s="75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75"/>
      <c r="AQ42" s="132"/>
      <c r="AR42" s="75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75"/>
      <c r="BE42" s="132"/>
      <c r="BF42" s="75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26"/>
      <c r="BT42" s="26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5"/>
      <c r="CF42" s="26"/>
      <c r="CH42" s="26"/>
    </row>
    <row r="43" spans="1:86" x14ac:dyDescent="0.25">
      <c r="A43" s="133" t="s">
        <v>20</v>
      </c>
      <c r="B43" s="34"/>
      <c r="C43" s="132"/>
      <c r="D43" s="132">
        <f>'C1调整成本'!D43+'C2调整成本'!D43+'C3调整成本'!D43+'C4调整成本'!D43</f>
        <v>0</v>
      </c>
      <c r="E43" s="132">
        <f>'C1调整成本'!E43+'C2调整成本'!E43+'C3调整成本'!E43+'C4调整成本'!E43</f>
        <v>0</v>
      </c>
      <c r="F43" s="132">
        <f>'C1调整成本'!F43+'C2调整成本'!F43+'C3调整成本'!F43+'C4调整成本'!F43</f>
        <v>0</v>
      </c>
      <c r="G43" s="132">
        <f>'C1调整成本'!G43+'C2调整成本'!G43+'C3调整成本'!G43+'C4调整成本'!G43</f>
        <v>0.41246467545631854</v>
      </c>
      <c r="H43" s="132">
        <f>'C1调整成本'!H43+'C2调整成本'!H43+'C3调整成本'!H43+'C4调整成本'!H43</f>
        <v>0.74429840274225145</v>
      </c>
      <c r="I43" s="132">
        <f>'C1调整成本'!I43+'C2调整成本'!I43+'C3调整成本'!I43+'C4调整成本'!I43</f>
        <v>0.74429840274225145</v>
      </c>
      <c r="J43" s="132">
        <f>'C1调整成本'!J43+'C2调整成本'!J43+'C3调整成本'!J43+'C4调整成本'!J43</f>
        <v>0.86537544328052607</v>
      </c>
      <c r="K43" s="132">
        <f>'C1调整成本'!K43+'C2调整成本'!K43+'C3调整成本'!K43+'C4调整成本'!K43</f>
        <v>0.86537544328052607</v>
      </c>
      <c r="L43" s="132">
        <f>'C1调整成本'!L43+'C2调整成本'!L43+'C3调整成本'!L43+'C4调整成本'!L43</f>
        <v>0.86537544328052607</v>
      </c>
      <c r="M43" s="132">
        <f>'C1调整成本'!M43+'C2调整成本'!M43+'C3调整成本'!M43+'C4调整成本'!M43</f>
        <v>0.86537544328052607</v>
      </c>
      <c r="N43" s="75"/>
      <c r="O43" s="132"/>
      <c r="P43" s="75"/>
      <c r="Q43" s="132"/>
      <c r="R43" s="132"/>
      <c r="S43" s="132"/>
      <c r="T43" s="132"/>
      <c r="U43" s="132"/>
      <c r="V43" s="132">
        <f t="shared" si="0"/>
        <v>5.362563254062926</v>
      </c>
      <c r="W43" s="132"/>
      <c r="X43" s="132"/>
      <c r="Y43" s="132"/>
      <c r="Z43" s="132"/>
      <c r="AA43" s="132"/>
      <c r="AB43" s="75"/>
      <c r="AC43" s="132"/>
      <c r="AD43" s="75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75"/>
      <c r="AQ43" s="132"/>
      <c r="AR43" s="75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75"/>
      <c r="BE43" s="132"/>
      <c r="BF43" s="75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26"/>
      <c r="BT43" s="26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5"/>
      <c r="CF43" s="26"/>
      <c r="CH43" s="26"/>
    </row>
    <row r="44" spans="1:86" x14ac:dyDescent="0.25">
      <c r="A44" s="133" t="s">
        <v>21</v>
      </c>
      <c r="B44" s="34"/>
      <c r="C44" s="132"/>
      <c r="D44" s="132">
        <f>'C1调整成本'!D44+'C2调整成本'!D44+'C3调整成本'!D44+'C4调整成本'!D44</f>
        <v>0</v>
      </c>
      <c r="E44" s="132">
        <f>'C1调整成本'!E44+'C2调整成本'!E44+'C3调整成本'!E44+'C4调整成本'!E44</f>
        <v>0.20399809905598176</v>
      </c>
      <c r="F44" s="132">
        <f>'C1调整成本'!F44+'C2调整成本'!F44+'C3调整成本'!F44+'C4调整成本'!F44</f>
        <v>0.20399809905598176</v>
      </c>
      <c r="G44" s="132">
        <f>'C1调整成本'!G44+'C2调整成本'!G44+'C3调整成本'!G44+'C4调整成本'!G44</f>
        <v>0.20399809905598176</v>
      </c>
      <c r="H44" s="132">
        <f>'C1调整成本'!H44+'C2调整成本'!H44+'C3调整成本'!H44+'C4调整成本'!H44</f>
        <v>0.20399809905598176</v>
      </c>
      <c r="I44" s="132">
        <f>'C1调整成本'!I44+'C2调整成本'!I44+'C3调整成本'!I44+'C4调整成本'!I44</f>
        <v>0.20399809905598176</v>
      </c>
      <c r="J44" s="132">
        <f>'C1调整成本'!J44+'C2调整成本'!J44+'C3调整成本'!J44+'C4调整成本'!J44</f>
        <v>0.20399809905598176</v>
      </c>
      <c r="K44" s="132">
        <f>'C1调整成本'!K44+'C2调整成本'!K44+'C3调整成本'!K44+'C4调整成本'!K44</f>
        <v>0.20399809905598176</v>
      </c>
      <c r="L44" s="132">
        <f>'C1调整成本'!L44+'C2调整成本'!L44+'C3调整成本'!L44+'C4调整成本'!L44</f>
        <v>0.20399809905598176</v>
      </c>
      <c r="M44" s="132">
        <f>'C1调整成本'!M44+'C2调整成本'!M44+'C3调整成本'!M44+'C4调整成本'!M44</f>
        <v>0.20399809905598176</v>
      </c>
      <c r="N44" s="75"/>
      <c r="O44" s="132"/>
      <c r="P44" s="75"/>
      <c r="Q44" s="132"/>
      <c r="R44" s="132"/>
      <c r="S44" s="132"/>
      <c r="T44" s="132"/>
      <c r="U44" s="132"/>
      <c r="V44" s="132">
        <f t="shared" si="0"/>
        <v>1.8359828915038359</v>
      </c>
      <c r="W44" s="132"/>
      <c r="X44" s="132"/>
      <c r="Y44" s="132"/>
      <c r="Z44" s="132"/>
      <c r="AA44" s="132"/>
      <c r="AB44" s="75"/>
      <c r="AC44" s="132"/>
      <c r="AD44" s="75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75"/>
      <c r="AQ44" s="132"/>
      <c r="AR44" s="75"/>
      <c r="AS44" s="132"/>
      <c r="AT44" s="132"/>
      <c r="AU44" s="132"/>
      <c r="AV44" s="132"/>
      <c r="AW44" s="132"/>
      <c r="AX44" s="132"/>
      <c r="AY44" s="132"/>
      <c r="AZ44" s="132"/>
      <c r="BA44" s="132"/>
      <c r="BB44" s="132"/>
      <c r="BC44" s="132"/>
      <c r="BD44" s="75"/>
      <c r="BE44" s="132"/>
      <c r="BF44" s="75"/>
      <c r="BG44" s="132"/>
      <c r="BH44" s="132"/>
      <c r="BI44" s="132"/>
      <c r="BJ44" s="132"/>
      <c r="BK44" s="132"/>
      <c r="BL44" s="132"/>
      <c r="BM44" s="132"/>
      <c r="BN44" s="132"/>
      <c r="BO44" s="132"/>
      <c r="BP44" s="132"/>
      <c r="BQ44" s="132"/>
      <c r="BR44" s="26"/>
      <c r="BT44" s="26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5"/>
      <c r="CF44" s="26"/>
      <c r="CH44" s="26"/>
    </row>
    <row r="45" spans="1:86" x14ac:dyDescent="0.25">
      <c r="A45" s="133" t="s">
        <v>22</v>
      </c>
      <c r="B45" s="34"/>
      <c r="C45" s="132"/>
      <c r="D45" s="132">
        <f>'C1调整成本'!D45+'C2调整成本'!D45+'C3调整成本'!D45+'C4调整成本'!D45</f>
        <v>0</v>
      </c>
      <c r="E45" s="132">
        <f>'C1调整成本'!E45+'C2调整成本'!E45+'C3调整成本'!E45+'C4调整成本'!E45</f>
        <v>0</v>
      </c>
      <c r="F45" s="132">
        <f>'C1调整成本'!F45+'C2调整成本'!F45+'C3调整成本'!F45+'C4调整成本'!F45</f>
        <v>0</v>
      </c>
      <c r="G45" s="132">
        <f>'C1调整成本'!G45+'C2调整成本'!G45+'C3调整成本'!G45+'C4调整成本'!G45</f>
        <v>0</v>
      </c>
      <c r="H45" s="132">
        <f>'C1调整成本'!H45+'C2调整成本'!H45+'C3调整成本'!H45+'C4调整成本'!H45</f>
        <v>0</v>
      </c>
      <c r="I45" s="132">
        <f>'C1调整成本'!I45+'C2调整成本'!I45+'C3调整成本'!I45+'C4调整成本'!I45</f>
        <v>0</v>
      </c>
      <c r="J45" s="132">
        <f>'C1调整成本'!J45+'C2调整成本'!J45+'C3调整成本'!J45+'C4调整成本'!J45</f>
        <v>0</v>
      </c>
      <c r="K45" s="132">
        <f>'C1调整成本'!K45+'C2调整成本'!K45+'C3调整成本'!K45+'C4调整成本'!K45</f>
        <v>0</v>
      </c>
      <c r="L45" s="132">
        <f>'C1调整成本'!L45+'C2调整成本'!L45+'C3调整成本'!L45+'C4调整成本'!L45</f>
        <v>0</v>
      </c>
      <c r="M45" s="132">
        <f>'C1调整成本'!M45+'C2调整成本'!M45+'C3调整成本'!M45+'C4调整成本'!M45</f>
        <v>0</v>
      </c>
      <c r="N45" s="75"/>
      <c r="O45" s="132"/>
      <c r="P45" s="75"/>
      <c r="Q45" s="132"/>
      <c r="R45" s="132"/>
      <c r="S45" s="132"/>
      <c r="T45" s="132"/>
      <c r="U45" s="132"/>
      <c r="V45" s="132">
        <f t="shared" si="0"/>
        <v>0</v>
      </c>
      <c r="W45" s="132"/>
      <c r="X45" s="132"/>
      <c r="Y45" s="132"/>
      <c r="Z45" s="132"/>
      <c r="AA45" s="132"/>
      <c r="AB45" s="75"/>
      <c r="AC45" s="132"/>
      <c r="AD45" s="75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75"/>
      <c r="AQ45" s="132"/>
      <c r="AR45" s="75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75"/>
      <c r="BE45" s="132"/>
      <c r="BF45" s="75"/>
      <c r="BG45" s="132"/>
      <c r="BH45" s="132"/>
      <c r="BI45" s="132"/>
      <c r="BJ45" s="132"/>
      <c r="BK45" s="132"/>
      <c r="BL45" s="132"/>
      <c r="BM45" s="132"/>
      <c r="BN45" s="132"/>
      <c r="BO45" s="132"/>
      <c r="BP45" s="132"/>
      <c r="BQ45" s="132"/>
      <c r="BR45" s="26"/>
      <c r="BT45" s="26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5"/>
      <c r="CF45" s="26"/>
      <c r="CH45" s="26"/>
    </row>
    <row r="46" spans="1:86" x14ac:dyDescent="0.25">
      <c r="B46" s="34"/>
      <c r="C46" s="132"/>
      <c r="D46" s="132">
        <f>'C1调整成本'!D46+'C2调整成本'!D46+'C3调整成本'!D46+'C4调整成本'!D46</f>
        <v>0</v>
      </c>
      <c r="E46" s="132">
        <f>'C1调整成本'!E46+'C2调整成本'!E46+'C3调整成本'!E46+'C4调整成本'!E46</f>
        <v>0</v>
      </c>
      <c r="F46" s="132">
        <f>'C1调整成本'!F46+'C2调整成本'!F46+'C3调整成本'!F46+'C4调整成本'!F46</f>
        <v>0</v>
      </c>
      <c r="G46" s="132">
        <f>'C1调整成本'!G46+'C2调整成本'!G46+'C3调整成本'!G46+'C4调整成本'!G46</f>
        <v>0</v>
      </c>
      <c r="H46" s="132">
        <f>'C1调整成本'!H46+'C2调整成本'!H46+'C3调整成本'!H46+'C4调整成本'!H46</f>
        <v>0</v>
      </c>
      <c r="I46" s="132">
        <f>'C1调整成本'!I46+'C2调整成本'!I46+'C3调整成本'!I46+'C4调整成本'!I46</f>
        <v>0</v>
      </c>
      <c r="J46" s="132">
        <f>'C1调整成本'!J46+'C2调整成本'!J46+'C3调整成本'!J46+'C4调整成本'!J46</f>
        <v>0</v>
      </c>
      <c r="K46" s="132">
        <f>'C1调整成本'!K46+'C2调整成本'!K46+'C3调整成本'!K46+'C4调整成本'!K46</f>
        <v>0</v>
      </c>
      <c r="L46" s="132">
        <f>'C1调整成本'!L46+'C2调整成本'!L46+'C3调整成本'!L46+'C4调整成本'!L46</f>
        <v>0</v>
      </c>
      <c r="M46" s="132">
        <f>'C1调整成本'!M46+'C2调整成本'!M46+'C3调整成本'!M46+'C4调整成本'!M46</f>
        <v>0</v>
      </c>
      <c r="N46" s="132"/>
      <c r="O46" s="132"/>
      <c r="P46" s="132"/>
      <c r="Q46" s="132"/>
      <c r="R46" s="132"/>
      <c r="S46" s="132"/>
      <c r="T46" s="132"/>
      <c r="U46" s="132"/>
      <c r="V46" s="132">
        <f t="shared" si="0"/>
        <v>0</v>
      </c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2"/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  <c r="BO46" s="132"/>
      <c r="BP46" s="132"/>
      <c r="BQ46" s="132"/>
    </row>
    <row r="47" spans="1:86" x14ac:dyDescent="0.25">
      <c r="A47" s="133" t="s">
        <v>256</v>
      </c>
      <c r="B47" s="34"/>
      <c r="C47" s="76"/>
      <c r="D47" s="132" t="e">
        <f>'C1调整成本'!D47+'C2调整成本'!D47+'C3调整成本'!D47+'C4调整成本'!D47</f>
        <v>#VALUE!</v>
      </c>
      <c r="E47" s="132" t="e">
        <f>'C1调整成本'!E47+'C2调整成本'!E47+'C3调整成本'!E47+'C4调整成本'!E47</f>
        <v>#VALUE!</v>
      </c>
      <c r="F47" s="132" t="e">
        <f>'C1调整成本'!F47+'C2调整成本'!F47+'C3调整成本'!F47+'C4调整成本'!F47</f>
        <v>#VALUE!</v>
      </c>
      <c r="G47" s="132" t="e">
        <f>'C1调整成本'!G47+'C2调整成本'!G47+'C3调整成本'!G47+'C4调整成本'!G47</f>
        <v>#VALUE!</v>
      </c>
      <c r="H47" s="132" t="e">
        <f>'C1调整成本'!H47+'C2调整成本'!H47+'C3调整成本'!H47+'C4调整成本'!H47</f>
        <v>#VALUE!</v>
      </c>
      <c r="I47" s="132" t="e">
        <f>'C1调整成本'!I47+'C2调整成本'!I47+'C3调整成本'!I47+'C4调整成本'!I47</f>
        <v>#VALUE!</v>
      </c>
      <c r="J47" s="132" t="e">
        <f>'C1调整成本'!J47+'C2调整成本'!J47+'C3调整成本'!J47+'C4调整成本'!J47</f>
        <v>#VALUE!</v>
      </c>
      <c r="K47" s="132" t="e">
        <f>'C1调整成本'!K47+'C2调整成本'!K47+'C3调整成本'!K47+'C4调整成本'!K47</f>
        <v>#VALUE!</v>
      </c>
      <c r="L47" s="132" t="e">
        <f>'C1调整成本'!L47+'C2调整成本'!L47+'C3调整成本'!L47+'C4调整成本'!L47</f>
        <v>#VALUE!</v>
      </c>
      <c r="M47" s="132" t="e">
        <f>'C1调整成本'!M47+'C2调整成本'!M47+'C3调整成本'!M47+'C4调整成本'!M47</f>
        <v>#VALUE!</v>
      </c>
      <c r="N47" s="132"/>
      <c r="O47" s="132"/>
      <c r="P47" s="132"/>
      <c r="Q47" s="76"/>
      <c r="R47" s="76"/>
      <c r="S47" s="76"/>
      <c r="T47" s="76"/>
      <c r="U47" s="76"/>
      <c r="V47" s="132" t="e">
        <f t="shared" si="0"/>
        <v>#VALUE!</v>
      </c>
      <c r="W47" s="76"/>
      <c r="X47" s="76"/>
      <c r="Y47" s="76"/>
      <c r="Z47" s="76"/>
      <c r="AA47" s="132"/>
      <c r="AB47" s="132"/>
      <c r="AC47" s="132"/>
      <c r="AD47" s="132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32"/>
      <c r="AP47" s="132"/>
      <c r="AQ47" s="132"/>
      <c r="AR47" s="132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32"/>
      <c r="BD47" s="132"/>
      <c r="BE47" s="132"/>
      <c r="BF47" s="132"/>
      <c r="BG47" s="141"/>
      <c r="BH47" s="141"/>
      <c r="BI47" s="141"/>
      <c r="BJ47" s="141"/>
      <c r="BK47" s="141"/>
      <c r="BL47" s="141"/>
      <c r="BM47" s="141"/>
      <c r="BN47" s="141"/>
      <c r="BO47" s="141"/>
      <c r="BP47" s="141"/>
      <c r="BQ47" s="132"/>
      <c r="BU47" s="160"/>
      <c r="BV47" s="160"/>
      <c r="BW47" s="160"/>
      <c r="BX47" s="160"/>
      <c r="BY47" s="160"/>
      <c r="BZ47" s="160"/>
      <c r="CA47" s="160"/>
      <c r="CB47" s="160"/>
      <c r="CC47" s="160"/>
      <c r="CD47" s="160"/>
      <c r="CE47" s="5"/>
    </row>
    <row r="48" spans="1:86" x14ac:dyDescent="0.25">
      <c r="A48" s="133" t="s">
        <v>1</v>
      </c>
      <c r="B48" s="34"/>
      <c r="C48" s="132"/>
      <c r="D48" s="132" t="e">
        <f>'C1调整成本'!D48+'C2调整成本'!D48+'C3调整成本'!D48+'C4调整成本'!D48</f>
        <v>#VALUE!</v>
      </c>
      <c r="E48" s="132" t="e">
        <f>'C1调整成本'!E48+'C2调整成本'!E48+'C3调整成本'!E48+'C4调整成本'!E48</f>
        <v>#VALUE!</v>
      </c>
      <c r="F48" s="132" t="e">
        <f>'C1调整成本'!F48+'C2调整成本'!F48+'C3调整成本'!F48+'C4调整成本'!F48</f>
        <v>#VALUE!</v>
      </c>
      <c r="G48" s="132" t="e">
        <f>'C1调整成本'!G48+'C2调整成本'!G48+'C3调整成本'!G48+'C4调整成本'!G48</f>
        <v>#VALUE!</v>
      </c>
      <c r="H48" s="132" t="e">
        <f>'C1调整成本'!H48+'C2调整成本'!H48+'C3调整成本'!H48+'C4调整成本'!H48</f>
        <v>#VALUE!</v>
      </c>
      <c r="I48" s="132" t="e">
        <f>'C1调整成本'!I48+'C2调整成本'!I48+'C3调整成本'!I48+'C4调整成本'!I48</f>
        <v>#VALUE!</v>
      </c>
      <c r="J48" s="132" t="e">
        <f>'C1调整成本'!J48+'C2调整成本'!J48+'C3调整成本'!J48+'C4调整成本'!J48</f>
        <v>#VALUE!</v>
      </c>
      <c r="K48" s="132" t="e">
        <f>'C1调整成本'!K48+'C2调整成本'!K48+'C3调整成本'!K48+'C4调整成本'!K48</f>
        <v>#VALUE!</v>
      </c>
      <c r="L48" s="132" t="e">
        <f>'C1调整成本'!L48+'C2调整成本'!L48+'C3调整成本'!L48+'C4调整成本'!L48</f>
        <v>#VALUE!</v>
      </c>
      <c r="M48" s="132" t="e">
        <f>'C1调整成本'!M48+'C2调整成本'!M48+'C3调整成本'!M48+'C4调整成本'!M48</f>
        <v>#VALUE!</v>
      </c>
      <c r="N48" s="75"/>
      <c r="O48" s="132"/>
      <c r="P48" s="75"/>
      <c r="Q48" s="132"/>
      <c r="R48" s="132"/>
      <c r="S48" s="132"/>
      <c r="T48" s="132"/>
      <c r="U48" s="132"/>
      <c r="V48" s="132" t="e">
        <f t="shared" si="0"/>
        <v>#VALUE!</v>
      </c>
      <c r="W48" s="132"/>
      <c r="X48" s="132"/>
      <c r="Y48" s="132"/>
      <c r="Z48" s="132"/>
      <c r="AA48" s="132"/>
      <c r="AB48" s="75"/>
      <c r="AC48" s="132"/>
      <c r="AD48" s="75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75"/>
      <c r="AQ48" s="132"/>
      <c r="AR48" s="75"/>
      <c r="AS48" s="132"/>
      <c r="AT48" s="132"/>
      <c r="AU48" s="132"/>
      <c r="AV48" s="132"/>
      <c r="AW48" s="132"/>
      <c r="AX48" s="132"/>
      <c r="AY48" s="132"/>
      <c r="AZ48" s="132"/>
      <c r="BA48" s="132"/>
      <c r="BB48" s="132"/>
      <c r="BC48" s="132"/>
      <c r="BD48" s="75"/>
      <c r="BE48" s="132"/>
      <c r="BF48" s="75"/>
      <c r="BG48" s="132"/>
      <c r="BH48" s="132"/>
      <c r="BI48" s="132"/>
      <c r="BJ48" s="132"/>
      <c r="BK48" s="132"/>
      <c r="BL48" s="132"/>
      <c r="BM48" s="132"/>
      <c r="BN48" s="132"/>
      <c r="BO48" s="132"/>
      <c r="BP48" s="132"/>
      <c r="BQ48" s="132"/>
      <c r="BR48" s="26"/>
      <c r="BT48" s="26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5"/>
      <c r="CF48" s="26"/>
      <c r="CH48" s="26"/>
    </row>
    <row r="49" spans="1:86" x14ac:dyDescent="0.25">
      <c r="A49" s="133" t="s">
        <v>3</v>
      </c>
      <c r="B49" s="34"/>
      <c r="C49" s="132"/>
      <c r="D49" s="132">
        <f>'C1调整成本'!D49+'C2调整成本'!D49+'C3调整成本'!D49+'C4调整成本'!D49</f>
        <v>0</v>
      </c>
      <c r="E49" s="132">
        <f>'C1调整成本'!E49+'C2调整成本'!E49+'C3调整成本'!E49+'C4调整成本'!E49</f>
        <v>0</v>
      </c>
      <c r="F49" s="132">
        <f>'C1调整成本'!F49+'C2调整成本'!F49+'C3调整成本'!F49+'C4调整成本'!F49</f>
        <v>0</v>
      </c>
      <c r="G49" s="132">
        <f>'C1调整成本'!G49+'C2调整成本'!G49+'C3调整成本'!G49+'C4调整成本'!G49</f>
        <v>0</v>
      </c>
      <c r="H49" s="132">
        <f>'C1调整成本'!H49+'C2调整成本'!H49+'C3调整成本'!H49+'C4调整成本'!H49</f>
        <v>0</v>
      </c>
      <c r="I49" s="132">
        <f>'C1调整成本'!I49+'C2调整成本'!I49+'C3调整成本'!I49+'C4调整成本'!I49</f>
        <v>0</v>
      </c>
      <c r="J49" s="132">
        <f>'C1调整成本'!J49+'C2调整成本'!J49+'C3调整成本'!J49+'C4调整成本'!J49</f>
        <v>0</v>
      </c>
      <c r="K49" s="132">
        <f>'C1调整成本'!K49+'C2调整成本'!K49+'C3调整成本'!K49+'C4调整成本'!K49</f>
        <v>0.17771050958105644</v>
      </c>
      <c r="L49" s="132">
        <f>'C1调整成本'!L49+'C2调整成本'!L49+'C3调整成本'!L49+'C4调整成本'!L49</f>
        <v>0.17771050958105644</v>
      </c>
      <c r="M49" s="132">
        <f>'C1调整成本'!M49+'C2调整成本'!M49+'C3调整成本'!M49+'C4调整成本'!M49</f>
        <v>0.17771050958105644</v>
      </c>
      <c r="N49" s="75"/>
      <c r="O49" s="132"/>
      <c r="P49" s="75"/>
      <c r="Q49" s="132"/>
      <c r="R49" s="132"/>
      <c r="S49" s="132"/>
      <c r="T49" s="132"/>
      <c r="U49" s="132"/>
      <c r="V49" s="132">
        <f t="shared" si="0"/>
        <v>0.53313152874316927</v>
      </c>
      <c r="W49" s="132"/>
      <c r="X49" s="132"/>
      <c r="Y49" s="132"/>
      <c r="Z49" s="132"/>
      <c r="AA49" s="132"/>
      <c r="AB49" s="75"/>
      <c r="AC49" s="132"/>
      <c r="AD49" s="75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75"/>
      <c r="AQ49" s="132"/>
      <c r="AR49" s="75"/>
      <c r="AS49" s="132"/>
      <c r="AT49" s="132"/>
      <c r="AU49" s="132"/>
      <c r="AV49" s="132"/>
      <c r="AW49" s="132"/>
      <c r="AX49" s="132"/>
      <c r="AY49" s="132"/>
      <c r="AZ49" s="132"/>
      <c r="BA49" s="132"/>
      <c r="BB49" s="132"/>
      <c r="BC49" s="132"/>
      <c r="BD49" s="75"/>
      <c r="BE49" s="132"/>
      <c r="BF49" s="75"/>
      <c r="BG49" s="132"/>
      <c r="BH49" s="132"/>
      <c r="BI49" s="132"/>
      <c r="BJ49" s="132"/>
      <c r="BK49" s="132"/>
      <c r="BL49" s="132"/>
      <c r="BM49" s="132"/>
      <c r="BN49" s="132"/>
      <c r="BO49" s="132"/>
      <c r="BP49" s="132"/>
      <c r="BQ49" s="132"/>
      <c r="BR49" s="26"/>
      <c r="BT49" s="26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5"/>
      <c r="CF49" s="26"/>
      <c r="CH49" s="26"/>
    </row>
    <row r="50" spans="1:86" x14ac:dyDescent="0.25">
      <c r="A50" s="133" t="s">
        <v>4</v>
      </c>
      <c r="B50" s="34"/>
      <c r="C50" s="132"/>
      <c r="D50" s="132">
        <f>'C1调整成本'!D50+'C2调整成本'!D50+'C3调整成本'!D50+'C4调整成本'!D50</f>
        <v>0</v>
      </c>
      <c r="E50" s="132">
        <f>'C1调整成本'!E50+'C2调整成本'!E50+'C3调整成本'!E50+'C4调整成本'!E50</f>
        <v>0</v>
      </c>
      <c r="F50" s="132">
        <f>'C1调整成本'!F50+'C2调整成本'!F50+'C3调整成本'!F50+'C4调整成本'!F50</f>
        <v>0</v>
      </c>
      <c r="G50" s="132">
        <f>'C1调整成本'!G50+'C2调整成本'!G50+'C3调整成本'!G50+'C4调整成本'!G50</f>
        <v>0</v>
      </c>
      <c r="H50" s="132">
        <f>'C1调整成本'!H50+'C2调整成本'!H50+'C3调整成本'!H50+'C4调整成本'!H50</f>
        <v>0</v>
      </c>
      <c r="I50" s="132">
        <f>'C1调整成本'!I50+'C2调整成本'!I50+'C3调整成本'!I50+'C4调整成本'!I50</f>
        <v>0</v>
      </c>
      <c r="J50" s="132">
        <f>'C1调整成本'!J50+'C2调整成本'!J50+'C3调整成本'!J50+'C4调整成本'!J50</f>
        <v>0.2648362418877454</v>
      </c>
      <c r="K50" s="132">
        <f>'C1调整成本'!K50+'C2调整成本'!K50+'C3调整成本'!K50+'C4调整成本'!K50</f>
        <v>0.2648362418877454</v>
      </c>
      <c r="L50" s="132">
        <f>'C1调整成本'!L50+'C2调整成本'!L50+'C3调整成本'!L50+'C4调整成本'!L50</f>
        <v>0.2648362418877454</v>
      </c>
      <c r="M50" s="132">
        <f>'C1调整成本'!M50+'C2调整成本'!M50+'C3调整成本'!M50+'C4调整成本'!M50</f>
        <v>0.2648362418877454</v>
      </c>
      <c r="N50" s="75"/>
      <c r="O50" s="132"/>
      <c r="P50" s="75"/>
      <c r="Q50" s="132"/>
      <c r="R50" s="132"/>
      <c r="S50" s="132"/>
      <c r="T50" s="132"/>
      <c r="U50" s="132"/>
      <c r="V50" s="132">
        <f t="shared" si="0"/>
        <v>1.0593449675509816</v>
      </c>
      <c r="W50" s="132"/>
      <c r="X50" s="132"/>
      <c r="Y50" s="132"/>
      <c r="Z50" s="132"/>
      <c r="AA50" s="132"/>
      <c r="AB50" s="75"/>
      <c r="AC50" s="132"/>
      <c r="AD50" s="75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75"/>
      <c r="AQ50" s="132"/>
      <c r="AR50" s="75"/>
      <c r="AS50" s="132"/>
      <c r="AT50" s="132"/>
      <c r="AU50" s="132"/>
      <c r="AV50" s="132"/>
      <c r="AW50" s="132"/>
      <c r="AX50" s="132"/>
      <c r="AY50" s="132"/>
      <c r="AZ50" s="132"/>
      <c r="BA50" s="132"/>
      <c r="BB50" s="132"/>
      <c r="BC50" s="132"/>
      <c r="BD50" s="75"/>
      <c r="BE50" s="132"/>
      <c r="BF50" s="75"/>
      <c r="BG50" s="132"/>
      <c r="BH50" s="132"/>
      <c r="BI50" s="132"/>
      <c r="BJ50" s="132"/>
      <c r="BK50" s="132"/>
      <c r="BL50" s="132"/>
      <c r="BM50" s="132"/>
      <c r="BN50" s="132"/>
      <c r="BO50" s="132"/>
      <c r="BP50" s="132"/>
      <c r="BQ50" s="132"/>
      <c r="BR50" s="26"/>
      <c r="BT50" s="26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5"/>
      <c r="CF50" s="26"/>
      <c r="CH50" s="26"/>
    </row>
    <row r="51" spans="1:86" x14ac:dyDescent="0.25">
      <c r="A51" s="133" t="s">
        <v>5</v>
      </c>
      <c r="B51" s="34"/>
      <c r="C51" s="132"/>
      <c r="D51" s="132">
        <f>'C1调整成本'!D51+'C2调整成本'!D51+'C3调整成本'!D51+'C4调整成本'!D51</f>
        <v>0</v>
      </c>
      <c r="E51" s="132">
        <f>'C1调整成本'!E51+'C2调整成本'!E51+'C3调整成本'!E51+'C4调整成本'!E51</f>
        <v>0</v>
      </c>
      <c r="F51" s="132">
        <f>'C1调整成本'!F51+'C2调整成本'!F51+'C3调整成本'!F51+'C4调整成本'!F51</f>
        <v>0</v>
      </c>
      <c r="G51" s="132">
        <f>'C1调整成本'!G51+'C2调整成本'!G51+'C3调整成本'!G51+'C4调整成本'!G51</f>
        <v>0</v>
      </c>
      <c r="H51" s="132">
        <f>'C1调整成本'!H51+'C2调整成本'!H51+'C3调整成本'!H51+'C4调整成本'!H51</f>
        <v>0</v>
      </c>
      <c r="I51" s="132">
        <f>'C1调整成本'!I51+'C2调整成本'!I51+'C3调整成本'!I51+'C4调整成本'!I51</f>
        <v>0</v>
      </c>
      <c r="J51" s="132">
        <f>'C1调整成本'!J51+'C2调整成本'!J51+'C3调整成本'!J51+'C4调整成本'!J51</f>
        <v>0</v>
      </c>
      <c r="K51" s="132">
        <f>'C1调整成本'!K51+'C2调整成本'!K51+'C3调整成本'!K51+'C4调整成本'!K51</f>
        <v>0.16560311998467853</v>
      </c>
      <c r="L51" s="132">
        <f>'C1调整成本'!L51+'C2调整成本'!L51+'C3调整成本'!L51+'C4调整成本'!L51</f>
        <v>0.16560311998467853</v>
      </c>
      <c r="M51" s="132">
        <f>'C1调整成本'!M51+'C2调整成本'!M51+'C3调整成本'!M51+'C4调整成本'!M51</f>
        <v>0.16560311998467853</v>
      </c>
      <c r="N51" s="75"/>
      <c r="O51" s="132"/>
      <c r="P51" s="75"/>
      <c r="Q51" s="132"/>
      <c r="R51" s="132"/>
      <c r="S51" s="132"/>
      <c r="T51" s="132"/>
      <c r="U51" s="132"/>
      <c r="V51" s="132">
        <f t="shared" si="0"/>
        <v>0.49680935995403558</v>
      </c>
      <c r="W51" s="132"/>
      <c r="X51" s="132"/>
      <c r="Y51" s="132"/>
      <c r="Z51" s="132"/>
      <c r="AA51" s="132"/>
      <c r="AB51" s="75"/>
      <c r="AC51" s="132"/>
      <c r="AD51" s="75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75"/>
      <c r="AQ51" s="132"/>
      <c r="AR51" s="75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  <c r="BD51" s="75"/>
      <c r="BE51" s="132"/>
      <c r="BF51" s="75"/>
      <c r="BG51" s="132"/>
      <c r="BH51" s="132"/>
      <c r="BI51" s="132"/>
      <c r="BJ51" s="132"/>
      <c r="BK51" s="132"/>
      <c r="BL51" s="132"/>
      <c r="BM51" s="132"/>
      <c r="BN51" s="132"/>
      <c r="BO51" s="132"/>
      <c r="BP51" s="132"/>
      <c r="BQ51" s="132"/>
      <c r="BR51" s="26"/>
      <c r="BT51" s="26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5"/>
      <c r="CF51" s="26"/>
      <c r="CH51" s="26"/>
    </row>
    <row r="52" spans="1:86" x14ac:dyDescent="0.25">
      <c r="A52" s="133" t="s">
        <v>6</v>
      </c>
      <c r="B52" s="34"/>
      <c r="C52" s="132"/>
      <c r="D52" s="132">
        <f>'C1调整成本'!D52+'C2调整成本'!D52+'C3调整成本'!D52+'C4调整成本'!D52</f>
        <v>0</v>
      </c>
      <c r="E52" s="132">
        <f>'C1调整成本'!E52+'C2调整成本'!E52+'C3调整成本'!E52+'C4调整成本'!E52</f>
        <v>0</v>
      </c>
      <c r="F52" s="132">
        <f>'C1调整成本'!F52+'C2调整成本'!F52+'C3调整成本'!F52+'C4调整成本'!F52</f>
        <v>0</v>
      </c>
      <c r="G52" s="132">
        <f>'C1调整成本'!G52+'C2调整成本'!G52+'C3调整成本'!G52+'C4调整成本'!G52</f>
        <v>0</v>
      </c>
      <c r="H52" s="132">
        <f>'C1调整成本'!H52+'C2调整成本'!H52+'C3调整成本'!H52+'C4调整成本'!H52</f>
        <v>0</v>
      </c>
      <c r="I52" s="132">
        <f>'C1调整成本'!I52+'C2调整成本'!I52+'C3调整成本'!I52+'C4调整成本'!I52</f>
        <v>0.22257066221146518</v>
      </c>
      <c r="J52" s="132">
        <f>'C1调整成本'!J52+'C2调整成本'!J52+'C3调整成本'!J52+'C4调整成本'!J52</f>
        <v>0.22257066221146518</v>
      </c>
      <c r="K52" s="132">
        <f>'C1调整成本'!K52+'C2调整成本'!K52+'C3调整成本'!K52+'C4调整成本'!K52</f>
        <v>0.22257066221146518</v>
      </c>
      <c r="L52" s="132">
        <f>'C1调整成本'!L52+'C2调整成本'!L52+'C3调整成本'!L52+'C4调整成本'!L52</f>
        <v>0.22257066221146518</v>
      </c>
      <c r="M52" s="132">
        <f>'C1调整成本'!M52+'C2调整成本'!M52+'C3调整成本'!M52+'C4调整成本'!M52</f>
        <v>0.22257066221146518</v>
      </c>
      <c r="N52" s="75"/>
      <c r="O52" s="132"/>
      <c r="P52" s="75"/>
      <c r="Q52" s="132"/>
      <c r="R52" s="132"/>
      <c r="S52" s="132"/>
      <c r="T52" s="132"/>
      <c r="U52" s="132"/>
      <c r="V52" s="132">
        <f t="shared" si="0"/>
        <v>1.112853311057326</v>
      </c>
      <c r="W52" s="132"/>
      <c r="X52" s="132"/>
      <c r="Y52" s="132"/>
      <c r="Z52" s="132"/>
      <c r="AA52" s="132"/>
      <c r="AB52" s="75"/>
      <c r="AC52" s="132"/>
      <c r="AD52" s="75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75"/>
      <c r="AQ52" s="132"/>
      <c r="AR52" s="75"/>
      <c r="AS52" s="132"/>
      <c r="AT52" s="132"/>
      <c r="AU52" s="132"/>
      <c r="AV52" s="132"/>
      <c r="AW52" s="132"/>
      <c r="AX52" s="132"/>
      <c r="AY52" s="132"/>
      <c r="AZ52" s="132"/>
      <c r="BA52" s="132"/>
      <c r="BB52" s="132"/>
      <c r="BC52" s="132"/>
      <c r="BD52" s="75"/>
      <c r="BE52" s="132"/>
      <c r="BF52" s="75"/>
      <c r="BG52" s="132"/>
      <c r="BH52" s="132"/>
      <c r="BI52" s="132"/>
      <c r="BJ52" s="132"/>
      <c r="BK52" s="132"/>
      <c r="BL52" s="132"/>
      <c r="BM52" s="132"/>
      <c r="BN52" s="132"/>
      <c r="BO52" s="132"/>
      <c r="BP52" s="132"/>
      <c r="BQ52" s="132"/>
      <c r="BR52" s="26"/>
      <c r="BT52" s="26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5"/>
      <c r="CF52" s="26"/>
      <c r="CH52" s="26"/>
    </row>
    <row r="53" spans="1:86" x14ac:dyDescent="0.25">
      <c r="A53" s="133" t="s">
        <v>7</v>
      </c>
      <c r="B53" s="34"/>
      <c r="C53" s="132"/>
      <c r="D53" s="132">
        <f>'C1调整成本'!D53+'C2调整成本'!D53+'C3调整成本'!D53+'C4调整成本'!D53</f>
        <v>0</v>
      </c>
      <c r="E53" s="132">
        <f>'C1调整成本'!E53+'C2调整成本'!E53+'C3调整成本'!E53+'C4调整成本'!E53</f>
        <v>0</v>
      </c>
      <c r="F53" s="132">
        <f>'C1调整成本'!F53+'C2调整成本'!F53+'C3调整成本'!F53+'C4调整成本'!F53</f>
        <v>0</v>
      </c>
      <c r="G53" s="132">
        <f>'C1调整成本'!G53+'C2调整成本'!G53+'C3调整成本'!G53+'C4调整成本'!G53</f>
        <v>0</v>
      </c>
      <c r="H53" s="132">
        <f>'C1调整成本'!H53+'C2调整成本'!H53+'C3调整成本'!H53+'C4调整成本'!H53</f>
        <v>0</v>
      </c>
      <c r="I53" s="132">
        <f>'C1调整成本'!I53+'C2调整成本'!I53+'C3调整成本'!I53+'C4调整成本'!I53</f>
        <v>0</v>
      </c>
      <c r="J53" s="132">
        <f>'C1调整成本'!J53+'C2调整成本'!J53+'C3调整成本'!J53+'C4调整成本'!J53</f>
        <v>0</v>
      </c>
      <c r="K53" s="132">
        <f>'C1调整成本'!K53+'C2调整成本'!K53+'C3调整成本'!K53+'C4调整成本'!K53</f>
        <v>0</v>
      </c>
      <c r="L53" s="132">
        <f>'C1调整成本'!L53+'C2调整成本'!L53+'C3调整成本'!L53+'C4调整成本'!L53</f>
        <v>0</v>
      </c>
      <c r="M53" s="132">
        <f>'C1调整成本'!M53+'C2调整成本'!M53+'C3调整成本'!M53+'C4调整成本'!M53</f>
        <v>0</v>
      </c>
      <c r="N53" s="75"/>
      <c r="O53" s="132"/>
      <c r="P53" s="75"/>
      <c r="Q53" s="132"/>
      <c r="R53" s="132"/>
      <c r="S53" s="132"/>
      <c r="T53" s="132"/>
      <c r="U53" s="132"/>
      <c r="V53" s="132">
        <f t="shared" si="0"/>
        <v>0</v>
      </c>
      <c r="W53" s="132"/>
      <c r="X53" s="132"/>
      <c r="Y53" s="132"/>
      <c r="Z53" s="132"/>
      <c r="AA53" s="132"/>
      <c r="AB53" s="75"/>
      <c r="AC53" s="132"/>
      <c r="AD53" s="75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75"/>
      <c r="AQ53" s="132"/>
      <c r="AR53" s="75"/>
      <c r="AS53" s="132"/>
      <c r="AT53" s="132"/>
      <c r="AU53" s="132"/>
      <c r="AV53" s="132"/>
      <c r="AW53" s="132"/>
      <c r="AX53" s="132"/>
      <c r="AY53" s="132"/>
      <c r="AZ53" s="132"/>
      <c r="BA53" s="132"/>
      <c r="BB53" s="132"/>
      <c r="BC53" s="132"/>
      <c r="BD53" s="75"/>
      <c r="BE53" s="132"/>
      <c r="BF53" s="75"/>
      <c r="BG53" s="132"/>
      <c r="BH53" s="132"/>
      <c r="BI53" s="132"/>
      <c r="BJ53" s="132"/>
      <c r="BK53" s="132"/>
      <c r="BL53" s="132"/>
      <c r="BM53" s="132"/>
      <c r="BN53" s="132"/>
      <c r="BO53" s="132"/>
      <c r="BP53" s="132"/>
      <c r="BQ53" s="132"/>
      <c r="BR53" s="26"/>
      <c r="BT53" s="26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5"/>
      <c r="CF53" s="26"/>
      <c r="CH53" s="26"/>
    </row>
    <row r="54" spans="1:86" x14ac:dyDescent="0.25">
      <c r="A54" s="133" t="s">
        <v>8</v>
      </c>
      <c r="B54" s="134"/>
      <c r="C54" s="132"/>
      <c r="D54" s="132">
        <f>'C1调整成本'!D54+'C2调整成本'!D54+'C3调整成本'!D54+'C4调整成本'!D54</f>
        <v>0.44928167498309757</v>
      </c>
      <c r="E54" s="132">
        <f>'C1调整成本'!E54+'C2调整成本'!E54+'C3调整成本'!E54+'C4调整成本'!E54</f>
        <v>0.44928167498309757</v>
      </c>
      <c r="F54" s="132">
        <f>'C1调整成本'!F54+'C2调整成本'!F54+'C3调整成本'!F54+'C4调整成本'!F54</f>
        <v>0.69919636974724375</v>
      </c>
      <c r="G54" s="132">
        <f>'C1调整成本'!G54+'C2调整成本'!G54+'C3调整成本'!G54+'C4调整成本'!G54</f>
        <v>0.69919636974724375</v>
      </c>
      <c r="H54" s="132">
        <f>'C1调整成本'!H54+'C2调整成本'!H54+'C3调整成本'!H54+'C4调整成本'!H54</f>
        <v>0.69919636974724375</v>
      </c>
      <c r="I54" s="132">
        <f>'C1调整成本'!I54+'C2调整成本'!I54+'C3调整成本'!I54+'C4调整成本'!I54</f>
        <v>0.69919636974724375</v>
      </c>
      <c r="J54" s="132">
        <f>'C1调整成本'!J54+'C2调整成本'!J54+'C3调整成本'!J54+'C4调整成本'!J54</f>
        <v>0.69919636974724375</v>
      </c>
      <c r="K54" s="132">
        <f>'C1调整成本'!K54+'C2调整成本'!K54+'C3调整成本'!K54+'C4调整成本'!K54</f>
        <v>0.69919636974724375</v>
      </c>
      <c r="L54" s="132">
        <f>'C1调整成本'!L54+'C2调整成本'!L54+'C3调整成本'!L54+'C4调整成本'!L54</f>
        <v>0.69919636974724375</v>
      </c>
      <c r="M54" s="132">
        <f>'C1调整成本'!M54+'C2调整成本'!M54+'C3调整成本'!M54+'C4调整成本'!M54</f>
        <v>0.69919636974724375</v>
      </c>
      <c r="N54" s="75"/>
      <c r="O54" s="132"/>
      <c r="P54" s="75"/>
      <c r="Q54" s="132"/>
      <c r="R54" s="132"/>
      <c r="S54" s="132"/>
      <c r="T54" s="132"/>
      <c r="U54" s="132"/>
      <c r="V54" s="132">
        <f t="shared" si="0"/>
        <v>6.4921343079441458</v>
      </c>
      <c r="W54" s="132"/>
      <c r="X54" s="132"/>
      <c r="Y54" s="132"/>
      <c r="Z54" s="132"/>
      <c r="AA54" s="132"/>
      <c r="AB54" s="75"/>
      <c r="AC54" s="132"/>
      <c r="AD54" s="75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75"/>
      <c r="AQ54" s="132"/>
      <c r="AR54" s="75"/>
      <c r="AS54" s="132"/>
      <c r="AT54" s="132"/>
      <c r="AU54" s="132"/>
      <c r="AV54" s="132"/>
      <c r="AW54" s="132"/>
      <c r="AX54" s="132"/>
      <c r="AY54" s="132"/>
      <c r="AZ54" s="132"/>
      <c r="BA54" s="132"/>
      <c r="BB54" s="132"/>
      <c r="BC54" s="132"/>
      <c r="BD54" s="75"/>
      <c r="BE54" s="132"/>
      <c r="BF54" s="75"/>
      <c r="BG54" s="132"/>
      <c r="BH54" s="132"/>
      <c r="BI54" s="132"/>
      <c r="BJ54" s="132"/>
      <c r="BK54" s="132"/>
      <c r="BL54" s="132"/>
      <c r="BM54" s="132"/>
      <c r="BN54" s="132"/>
      <c r="BO54" s="132"/>
      <c r="BP54" s="132"/>
      <c r="BQ54" s="132"/>
      <c r="BR54" s="26"/>
      <c r="BT54" s="26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5"/>
      <c r="CF54" s="26"/>
      <c r="CH54" s="26"/>
    </row>
    <row r="55" spans="1:86" x14ac:dyDescent="0.25">
      <c r="A55" s="133" t="s">
        <v>9</v>
      </c>
      <c r="B55" s="34"/>
      <c r="C55" s="132"/>
      <c r="D55" s="132">
        <f>'C1调整成本'!D55+'C2调整成本'!D55+'C3调整成本'!D55+'C4调整成本'!D55</f>
        <v>0</v>
      </c>
      <c r="E55" s="132">
        <f>'C1调整成本'!E55+'C2调整成本'!E55+'C3调整成本'!E55+'C4调整成本'!E55</f>
        <v>0</v>
      </c>
      <c r="F55" s="132">
        <f>'C1调整成本'!F55+'C2调整成本'!F55+'C3调整成本'!F55+'C4调整成本'!F55</f>
        <v>0</v>
      </c>
      <c r="G55" s="132">
        <f>'C1调整成本'!G55+'C2调整成本'!G55+'C3调整成本'!G55+'C4调整成本'!G55</f>
        <v>0</v>
      </c>
      <c r="H55" s="132">
        <f>'C1调整成本'!H55+'C2调整成本'!H55+'C3调整成本'!H55+'C4调整成本'!H55</f>
        <v>0</v>
      </c>
      <c r="I55" s="132">
        <f>'C1调整成本'!I55+'C2调整成本'!I55+'C3调整成本'!I55+'C4调整成本'!I55</f>
        <v>0</v>
      </c>
      <c r="J55" s="132">
        <f>'C1调整成本'!J55+'C2调整成本'!J55+'C3调整成本'!J55+'C4调整成本'!J55</f>
        <v>0</v>
      </c>
      <c r="K55" s="132">
        <f>'C1调整成本'!K55+'C2调整成本'!K55+'C3调整成本'!K55+'C4调整成本'!K55</f>
        <v>0</v>
      </c>
      <c r="L55" s="132">
        <f>'C1调整成本'!L55+'C2调整成本'!L55+'C3调整成本'!L55+'C4调整成本'!L55</f>
        <v>0</v>
      </c>
      <c r="M55" s="132">
        <f>'C1调整成本'!M55+'C2调整成本'!M55+'C3调整成本'!M55+'C4调整成本'!M55</f>
        <v>0</v>
      </c>
      <c r="N55" s="75"/>
      <c r="O55" s="132"/>
      <c r="P55" s="75"/>
      <c r="Q55" s="132"/>
      <c r="R55" s="132"/>
      <c r="S55" s="132"/>
      <c r="T55" s="132"/>
      <c r="U55" s="132"/>
      <c r="V55" s="132">
        <f t="shared" si="0"/>
        <v>0</v>
      </c>
      <c r="W55" s="132"/>
      <c r="X55" s="132"/>
      <c r="Y55" s="132"/>
      <c r="Z55" s="132"/>
      <c r="AA55" s="132"/>
      <c r="AB55" s="75"/>
      <c r="AC55" s="132"/>
      <c r="AD55" s="75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75"/>
      <c r="AQ55" s="132"/>
      <c r="AR55" s="75"/>
      <c r="AS55" s="132"/>
      <c r="AT55" s="132"/>
      <c r="AU55" s="132"/>
      <c r="AV55" s="132"/>
      <c r="AW55" s="132"/>
      <c r="AX55" s="132"/>
      <c r="AY55" s="132"/>
      <c r="AZ55" s="132"/>
      <c r="BA55" s="132"/>
      <c r="BB55" s="132"/>
      <c r="BC55" s="132"/>
      <c r="BD55" s="75"/>
      <c r="BE55" s="132"/>
      <c r="BF55" s="75"/>
      <c r="BG55" s="132"/>
      <c r="BH55" s="132"/>
      <c r="BI55" s="132"/>
      <c r="BJ55" s="132"/>
      <c r="BK55" s="132"/>
      <c r="BL55" s="132"/>
      <c r="BM55" s="132"/>
      <c r="BN55" s="132"/>
      <c r="BO55" s="132"/>
      <c r="BP55" s="132"/>
      <c r="BQ55" s="132"/>
      <c r="BR55" s="26"/>
      <c r="BT55" s="26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5"/>
      <c r="CF55" s="26"/>
      <c r="CH55" s="26"/>
    </row>
    <row r="56" spans="1:86" x14ac:dyDescent="0.25">
      <c r="A56" s="133" t="s">
        <v>10</v>
      </c>
      <c r="B56" s="134"/>
      <c r="C56" s="132"/>
      <c r="D56" s="132">
        <f>'C1调整成本'!D56+'C2调整成本'!D56+'C3调整成本'!D56+'C4调整成本'!D56</f>
        <v>0</v>
      </c>
      <c r="E56" s="132">
        <f>'C1调整成本'!E56+'C2调整成本'!E56+'C3调整成本'!E56+'C4调整成本'!E56</f>
        <v>0</v>
      </c>
      <c r="F56" s="132">
        <f>'C1调整成本'!F56+'C2调整成本'!F56+'C3调整成本'!F56+'C4调整成本'!F56</f>
        <v>3.7584068159354889E-2</v>
      </c>
      <c r="G56" s="132">
        <f>'C1调整成本'!G56+'C2调整成本'!G56+'C3调整成本'!G56+'C4调整成本'!G56</f>
        <v>6.9517887601081685E-2</v>
      </c>
      <c r="H56" s="132">
        <f>'C1调整成本'!H56+'C2调整成本'!H56+'C3调整成本'!H56+'C4调整成本'!H56</f>
        <v>9.2215725337437382E-2</v>
      </c>
      <c r="I56" s="132">
        <f>'C1调整成本'!I56+'C2调整成本'!I56+'C3调整成本'!I56+'C4调整成本'!I56</f>
        <v>0.10834883584262012</v>
      </c>
      <c r="J56" s="132">
        <f>'C1调整成本'!J56+'C2调整成本'!J56+'C3调整成本'!J56+'C4调整成本'!J56</f>
        <v>0.11981588647518093</v>
      </c>
      <c r="K56" s="132">
        <f>'C1调整成本'!K56+'C2调整成本'!K56+'C3调整成本'!K56+'C4调整成本'!K56</f>
        <v>0.13447315215830336</v>
      </c>
      <c r="L56" s="132">
        <f>'C1调整成本'!L56+'C2调整成本'!L56+'C3调整成本'!L56+'C4调整成本'!L56</f>
        <v>0.13730902711645543</v>
      </c>
      <c r="M56" s="132">
        <f>'C1调整成本'!M56+'C2调整成本'!M56+'C3调整成本'!M56+'C4调整成本'!M56</f>
        <v>0.23707587711332984</v>
      </c>
      <c r="N56" s="75"/>
      <c r="O56" s="132"/>
      <c r="P56" s="75"/>
      <c r="Q56" s="132"/>
      <c r="R56" s="132"/>
      <c r="S56" s="132"/>
      <c r="T56" s="132"/>
      <c r="U56" s="132"/>
      <c r="V56" s="132">
        <f t="shared" si="0"/>
        <v>0.93634045980376368</v>
      </c>
      <c r="W56" s="132"/>
      <c r="X56" s="132"/>
      <c r="Y56" s="132"/>
      <c r="Z56" s="132"/>
      <c r="AA56" s="132"/>
      <c r="AB56" s="75"/>
      <c r="AC56" s="132"/>
      <c r="AD56" s="75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75"/>
      <c r="AQ56" s="132"/>
      <c r="AR56" s="75"/>
      <c r="AS56" s="132"/>
      <c r="AT56" s="132"/>
      <c r="AU56" s="132"/>
      <c r="AV56" s="132"/>
      <c r="AW56" s="132"/>
      <c r="AX56" s="132"/>
      <c r="AY56" s="132"/>
      <c r="AZ56" s="132"/>
      <c r="BA56" s="132"/>
      <c r="BB56" s="132"/>
      <c r="BC56" s="132"/>
      <c r="BD56" s="75"/>
      <c r="BE56" s="132"/>
      <c r="BF56" s="75"/>
      <c r="BG56" s="132"/>
      <c r="BH56" s="132"/>
      <c r="BI56" s="132"/>
      <c r="BJ56" s="132"/>
      <c r="BK56" s="132"/>
      <c r="BL56" s="132"/>
      <c r="BM56" s="132"/>
      <c r="BN56" s="132"/>
      <c r="BO56" s="132"/>
      <c r="BP56" s="132"/>
      <c r="BQ56" s="132"/>
      <c r="BR56" s="26"/>
      <c r="BT56" s="26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5"/>
      <c r="CF56" s="26"/>
      <c r="CH56" s="26"/>
    </row>
    <row r="57" spans="1:86" x14ac:dyDescent="0.25">
      <c r="A57" s="133" t="s">
        <v>11</v>
      </c>
      <c r="B57" s="134"/>
      <c r="C57" s="132"/>
      <c r="D57" s="132">
        <f>'C1调整成本'!D57+'C2调整成本'!D57+'C3调整成本'!D57+'C4调整成本'!D57</f>
        <v>0.18187491437384379</v>
      </c>
      <c r="E57" s="132">
        <f>'C1调整成本'!E57+'C2调整成本'!E57+'C3调整成本'!E57+'C4调整成本'!E57</f>
        <v>0.18187491437384379</v>
      </c>
      <c r="F57" s="132">
        <f>'C1调整成本'!F57+'C2调整成本'!F57+'C3调整成本'!F57+'C4调整成本'!F57</f>
        <v>0.18187491437384379</v>
      </c>
      <c r="G57" s="132">
        <f>'C1调整成本'!G57+'C2调整成本'!G57+'C3调整成本'!G57+'C4调整成本'!G57</f>
        <v>0.18187491437384379</v>
      </c>
      <c r="H57" s="132">
        <f>'C1调整成本'!H57+'C2调整成本'!H57+'C3调整成本'!H57+'C4调整成本'!H57</f>
        <v>0.18187491437384379</v>
      </c>
      <c r="I57" s="132">
        <f>'C1调整成本'!I57+'C2调整成本'!I57+'C3调整成本'!I57+'C4调整成本'!I57</f>
        <v>0.27497687357280098</v>
      </c>
      <c r="J57" s="132">
        <f>'C1调整成本'!J57+'C2调整成本'!J57+'C3调整成本'!J57+'C4调整成本'!J57</f>
        <v>0.27497687357280098</v>
      </c>
      <c r="K57" s="132">
        <f>'C1调整成本'!K57+'C2调整成本'!K57+'C3调整成本'!K57+'C4调整成本'!K57</f>
        <v>0.52666225227523489</v>
      </c>
      <c r="L57" s="132">
        <f>'C1调整成本'!L57+'C2调整成本'!L57+'C3调整成本'!L57+'C4调整成本'!L57</f>
        <v>0.52666225227523489</v>
      </c>
      <c r="M57" s="132">
        <f>'C1调整成本'!M57+'C2调整成本'!M57+'C3调整成本'!M57+'C4调整成本'!M57</f>
        <v>0.52666225227523489</v>
      </c>
      <c r="N57" s="75"/>
      <c r="O57" s="132"/>
      <c r="P57" s="75"/>
      <c r="Q57" s="132"/>
      <c r="R57" s="132"/>
      <c r="S57" s="132"/>
      <c r="T57" s="132"/>
      <c r="U57" s="132"/>
      <c r="V57" s="132">
        <f t="shared" si="0"/>
        <v>3.0393150758405256</v>
      </c>
      <c r="W57" s="132"/>
      <c r="X57" s="132"/>
      <c r="Y57" s="132"/>
      <c r="Z57" s="132"/>
      <c r="AA57" s="132"/>
      <c r="AB57" s="75"/>
      <c r="AC57" s="132"/>
      <c r="AD57" s="75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75"/>
      <c r="AQ57" s="132"/>
      <c r="AR57" s="75"/>
      <c r="AS57" s="132"/>
      <c r="AT57" s="132"/>
      <c r="AU57" s="132"/>
      <c r="AV57" s="132"/>
      <c r="AW57" s="132"/>
      <c r="AX57" s="132"/>
      <c r="AY57" s="132"/>
      <c r="AZ57" s="132"/>
      <c r="BA57" s="132"/>
      <c r="BB57" s="132"/>
      <c r="BC57" s="132"/>
      <c r="BD57" s="75"/>
      <c r="BE57" s="132"/>
      <c r="BF57" s="75"/>
      <c r="BG57" s="132"/>
      <c r="BH57" s="132"/>
      <c r="BI57" s="132"/>
      <c r="BJ57" s="132"/>
      <c r="BK57" s="132"/>
      <c r="BL57" s="132"/>
      <c r="BM57" s="132"/>
      <c r="BN57" s="132"/>
      <c r="BO57" s="132"/>
      <c r="BP57" s="132"/>
      <c r="BQ57" s="132"/>
      <c r="BR57" s="26"/>
      <c r="BT57" s="26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5"/>
      <c r="CF57" s="26"/>
      <c r="CH57" s="26"/>
    </row>
    <row r="58" spans="1:86" x14ac:dyDescent="0.25">
      <c r="A58" s="133" t="s">
        <v>12</v>
      </c>
      <c r="B58" s="34"/>
      <c r="C58" s="132"/>
      <c r="D58" s="132">
        <f>'C1调整成本'!D58+'C2调整成本'!D58+'C3调整成本'!D58+'C4调整成本'!D58</f>
        <v>0</v>
      </c>
      <c r="E58" s="132">
        <f>'C1调整成本'!E58+'C2调整成本'!E58+'C3调整成本'!E58+'C4调整成本'!E58</f>
        <v>0.11833498890598171</v>
      </c>
      <c r="F58" s="132">
        <f>'C1调整成本'!F58+'C2调整成本'!F58+'C3调整成本'!F58+'C4调整成本'!F58</f>
        <v>0.31273788273076214</v>
      </c>
      <c r="G58" s="132">
        <f>'C1调整成本'!G58+'C2调整成本'!G58+'C3调整成本'!G58+'C4调整成本'!G58</f>
        <v>0.48562847437219264</v>
      </c>
      <c r="H58" s="132">
        <f>'C1调整成本'!H58+'C2调整成本'!H58+'C3调整成本'!H58+'C4调整成本'!H58</f>
        <v>0.52468120016742725</v>
      </c>
      <c r="I58" s="132">
        <f>'C1调整成本'!I58+'C2调整成本'!I58+'C3调整成本'!I58+'C4调整成本'!I58</f>
        <v>0.55007860429743127</v>
      </c>
      <c r="J58" s="132">
        <f>'C1调整成本'!J58+'C2调整成本'!J58+'C3调整成本'!J58+'C4调整成本'!J58</f>
        <v>0.55007860429743127</v>
      </c>
      <c r="K58" s="132">
        <f>'C1调整成本'!K58+'C2调整成本'!K58+'C3调整成本'!K58+'C4调整成本'!K58</f>
        <v>0.62762661114662999</v>
      </c>
      <c r="L58" s="132">
        <f>'C1调整成本'!L58+'C2调整成本'!L58+'C3调整成本'!L58+'C4调整成本'!L58</f>
        <v>0.64525931882964827</v>
      </c>
      <c r="M58" s="132">
        <f>'C1调整成本'!M58+'C2调整成本'!M58+'C3调整成本'!M58+'C4调整成本'!M58</f>
        <v>0.68583892324173634</v>
      </c>
      <c r="N58" s="75"/>
      <c r="O58" s="132"/>
      <c r="P58" s="75"/>
      <c r="Q58" s="132"/>
      <c r="R58" s="132"/>
      <c r="S58" s="132"/>
      <c r="T58" s="132"/>
      <c r="U58" s="132"/>
      <c r="V58" s="132">
        <f t="shared" si="0"/>
        <v>4.5002646079892408</v>
      </c>
      <c r="W58" s="132"/>
      <c r="X58" s="132"/>
      <c r="Y58" s="132"/>
      <c r="Z58" s="132"/>
      <c r="AA58" s="132"/>
      <c r="AB58" s="75"/>
      <c r="AC58" s="132"/>
      <c r="AD58" s="75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132"/>
      <c r="AP58" s="75"/>
      <c r="AQ58" s="132"/>
      <c r="AR58" s="75"/>
      <c r="AS58" s="132"/>
      <c r="AT58" s="132"/>
      <c r="AU58" s="132"/>
      <c r="AV58" s="132"/>
      <c r="AW58" s="132"/>
      <c r="AX58" s="132"/>
      <c r="AY58" s="132"/>
      <c r="AZ58" s="132"/>
      <c r="BA58" s="132"/>
      <c r="BB58" s="132"/>
      <c r="BC58" s="132"/>
      <c r="BD58" s="75"/>
      <c r="BE58" s="132"/>
      <c r="BF58" s="75"/>
      <c r="BG58" s="132"/>
      <c r="BH58" s="132"/>
      <c r="BI58" s="132"/>
      <c r="BJ58" s="132"/>
      <c r="BK58" s="132"/>
      <c r="BL58" s="132"/>
      <c r="BM58" s="132"/>
      <c r="BN58" s="132"/>
      <c r="BO58" s="132"/>
      <c r="BP58" s="132"/>
      <c r="BQ58" s="132"/>
      <c r="BR58" s="26"/>
      <c r="BT58" s="26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5"/>
      <c r="CF58" s="26"/>
      <c r="CH58" s="26"/>
    </row>
    <row r="59" spans="1:86" x14ac:dyDescent="0.25">
      <c r="A59" s="133" t="s">
        <v>13</v>
      </c>
      <c r="B59" s="34"/>
      <c r="C59" s="132"/>
      <c r="D59" s="132">
        <f>'C1调整成本'!D59+'C2调整成本'!D59+'C3调整成本'!D59+'C4调整成本'!D59</f>
        <v>0</v>
      </c>
      <c r="E59" s="132">
        <f>'C1调整成本'!E59+'C2调整成本'!E59+'C3调整成本'!E59+'C4调整成本'!E59</f>
        <v>0</v>
      </c>
      <c r="F59" s="132">
        <f>'C1调整成本'!F59+'C2调整成本'!F59+'C3调整成本'!F59+'C4调整成本'!F59</f>
        <v>0</v>
      </c>
      <c r="G59" s="132">
        <f>'C1调整成本'!G59+'C2调整成本'!G59+'C3调整成本'!G59+'C4调整成本'!G59</f>
        <v>0</v>
      </c>
      <c r="H59" s="132">
        <f>'C1调整成本'!H59+'C2调整成本'!H59+'C3调整成本'!H59+'C4调整成本'!H59</f>
        <v>0</v>
      </c>
      <c r="I59" s="132">
        <f>'C1调整成本'!I59+'C2调整成本'!I59+'C3调整成本'!I59+'C4调整成本'!I59</f>
        <v>0</v>
      </c>
      <c r="J59" s="132">
        <f>'C1调整成本'!J59+'C2调整成本'!J59+'C3调整成本'!J59+'C4调整成本'!J59</f>
        <v>0</v>
      </c>
      <c r="K59" s="132">
        <f>'C1调整成本'!K59+'C2调整成本'!K59+'C3调整成本'!K59+'C4调整成本'!K59</f>
        <v>0</v>
      </c>
      <c r="L59" s="132">
        <f>'C1调整成本'!L59+'C2调整成本'!L59+'C3调整成本'!L59+'C4调整成本'!L59</f>
        <v>0</v>
      </c>
      <c r="M59" s="132">
        <f>'C1调整成本'!M59+'C2调整成本'!M59+'C3调整成本'!M59+'C4调整成本'!M59</f>
        <v>0</v>
      </c>
      <c r="N59" s="75"/>
      <c r="O59" s="132"/>
      <c r="P59" s="75"/>
      <c r="Q59" s="132"/>
      <c r="R59" s="132"/>
      <c r="S59" s="132"/>
      <c r="T59" s="132"/>
      <c r="U59" s="132"/>
      <c r="V59" s="132">
        <f t="shared" si="0"/>
        <v>0</v>
      </c>
      <c r="W59" s="132"/>
      <c r="X59" s="132"/>
      <c r="Y59" s="132"/>
      <c r="Z59" s="132"/>
      <c r="AA59" s="132"/>
      <c r="AB59" s="75"/>
      <c r="AC59" s="132"/>
      <c r="AD59" s="75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75"/>
      <c r="AQ59" s="132"/>
      <c r="AR59" s="75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/>
      <c r="BC59" s="132"/>
      <c r="BD59" s="75"/>
      <c r="BE59" s="132"/>
      <c r="BF59" s="75"/>
      <c r="BG59" s="132"/>
      <c r="BH59" s="132"/>
      <c r="BI59" s="132"/>
      <c r="BJ59" s="132"/>
      <c r="BK59" s="132"/>
      <c r="BL59" s="132"/>
      <c r="BM59" s="132"/>
      <c r="BN59" s="132"/>
      <c r="BO59" s="132"/>
      <c r="BP59" s="132"/>
      <c r="BQ59" s="132"/>
      <c r="BR59" s="26"/>
      <c r="BT59" s="26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5"/>
      <c r="CF59" s="26"/>
      <c r="CH59" s="26"/>
    </row>
    <row r="60" spans="1:86" x14ac:dyDescent="0.25">
      <c r="A60" s="133" t="s">
        <v>14</v>
      </c>
      <c r="B60" s="34"/>
      <c r="C60" s="132"/>
      <c r="D60" s="132">
        <f>'C1调整成本'!D60+'C2调整成本'!D60+'C3调整成本'!D60+'C4调整成本'!D60</f>
        <v>0</v>
      </c>
      <c r="E60" s="132">
        <f>'C1调整成本'!E60+'C2调整成本'!E60+'C3调整成本'!E60+'C4调整成本'!E60</f>
        <v>0</v>
      </c>
      <c r="F60" s="132">
        <f>'C1调整成本'!F60+'C2调整成本'!F60+'C3调整成本'!F60+'C4调整成本'!F60</f>
        <v>0.10959817355487222</v>
      </c>
      <c r="G60" s="132">
        <f>'C1调整成本'!G60+'C2调整成本'!G60+'C3调整成本'!G60+'C4调整成本'!G60</f>
        <v>0.10959817355487222</v>
      </c>
      <c r="H60" s="132">
        <f>'C1调整成本'!H60+'C2调整成本'!H60+'C3调整成本'!H60+'C4调整成本'!H60</f>
        <v>0.10959817355487222</v>
      </c>
      <c r="I60" s="132">
        <f>'C1调整成本'!I60+'C2调整成本'!I60+'C3调整成本'!I60+'C4调整成本'!I60</f>
        <v>0.10959817355487222</v>
      </c>
      <c r="J60" s="132">
        <f>'C1调整成本'!J60+'C2调整成本'!J60+'C3调整成本'!J60+'C4调整成本'!J60</f>
        <v>0.23274283610407787</v>
      </c>
      <c r="K60" s="132">
        <f>'C1调整成本'!K60+'C2调整成本'!K60+'C3调整成本'!K60+'C4调整成本'!K60</f>
        <v>0.23274283610407787</v>
      </c>
      <c r="L60" s="132">
        <f>'C1调整成本'!L60+'C2调整成本'!L60+'C3调整成本'!L60+'C4调整成本'!L60</f>
        <v>0.23274283610407787</v>
      </c>
      <c r="M60" s="132">
        <f>'C1调整成本'!M60+'C2调整成本'!M60+'C3调整成本'!M60+'C4调整成本'!M60</f>
        <v>0.23274283610407787</v>
      </c>
      <c r="N60" s="75"/>
      <c r="O60" s="132"/>
      <c r="P60" s="75"/>
      <c r="Q60" s="132"/>
      <c r="R60" s="132"/>
      <c r="S60" s="132"/>
      <c r="T60" s="132"/>
      <c r="U60" s="132"/>
      <c r="V60" s="132">
        <f t="shared" si="0"/>
        <v>1.3693640386358004</v>
      </c>
      <c r="W60" s="132"/>
      <c r="X60" s="132"/>
      <c r="Y60" s="132"/>
      <c r="Z60" s="132"/>
      <c r="AA60" s="132"/>
      <c r="AB60" s="75"/>
      <c r="AC60" s="132"/>
      <c r="AD60" s="75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75"/>
      <c r="AQ60" s="132"/>
      <c r="AR60" s="75"/>
      <c r="AS60" s="132"/>
      <c r="AT60" s="132"/>
      <c r="AU60" s="132"/>
      <c r="AV60" s="132"/>
      <c r="AW60" s="132"/>
      <c r="AX60" s="132"/>
      <c r="AY60" s="132"/>
      <c r="AZ60" s="132"/>
      <c r="BA60" s="132"/>
      <c r="BB60" s="132"/>
      <c r="BC60" s="132"/>
      <c r="BD60" s="75"/>
      <c r="BE60" s="132"/>
      <c r="BF60" s="75"/>
      <c r="BG60" s="132"/>
      <c r="BH60" s="132"/>
      <c r="BI60" s="132"/>
      <c r="BJ60" s="132"/>
      <c r="BK60" s="132"/>
      <c r="BL60" s="132"/>
      <c r="BM60" s="132"/>
      <c r="BN60" s="132"/>
      <c r="BO60" s="132"/>
      <c r="BP60" s="132"/>
      <c r="BQ60" s="132"/>
      <c r="BR60" s="26"/>
      <c r="BT60" s="26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5"/>
      <c r="CF60" s="26"/>
      <c r="CH60" s="26"/>
    </row>
    <row r="61" spans="1:86" x14ac:dyDescent="0.25">
      <c r="A61" s="133" t="s">
        <v>15</v>
      </c>
      <c r="B61" s="34"/>
      <c r="C61" s="132"/>
      <c r="D61" s="132">
        <f>'C1调整成本'!D61+'C2调整成本'!D61+'C3调整成本'!D61+'C4调整成本'!D61</f>
        <v>0</v>
      </c>
      <c r="E61" s="132">
        <f>'C1调整成本'!E61+'C2调整成本'!E61+'C3调整成本'!E61+'C4调整成本'!E61</f>
        <v>0</v>
      </c>
      <c r="F61" s="132">
        <f>'C1调整成本'!F61+'C2调整成本'!F61+'C3调整成本'!F61+'C4调整成本'!F61</f>
        <v>0</v>
      </c>
      <c r="G61" s="132">
        <f>'C1调整成本'!G61+'C2调整成本'!G61+'C3调整成本'!G61+'C4调整成本'!G61</f>
        <v>0.33159222562489904</v>
      </c>
      <c r="H61" s="132">
        <f>'C1调整成本'!H61+'C2调整成本'!H61+'C3调整成本'!H61+'C4调整成本'!H61</f>
        <v>0.49811775321562834</v>
      </c>
      <c r="I61" s="132">
        <f>'C1调整成本'!I61+'C2调整成本'!I61+'C3调整成本'!I61+'C4调整成本'!I61</f>
        <v>0.49811775321562834</v>
      </c>
      <c r="J61" s="132">
        <f>'C1调整成本'!J61+'C2调整成本'!J61+'C3调整成本'!J61+'C4调整成本'!J61</f>
        <v>0.49811775321562834</v>
      </c>
      <c r="K61" s="132">
        <f>'C1调整成本'!K61+'C2调整成本'!K61+'C3调整成本'!K61+'C4调整成本'!K61</f>
        <v>0.49811775321562834</v>
      </c>
      <c r="L61" s="132">
        <f>'C1调整成本'!L61+'C2调整成本'!L61+'C3调整成本'!L61+'C4调整成本'!L61</f>
        <v>0.49811775321562834</v>
      </c>
      <c r="M61" s="132">
        <f>'C1调整成本'!M61+'C2调整成本'!M61+'C3调整成本'!M61+'C4调整成本'!M61</f>
        <v>0.49811775321562834</v>
      </c>
      <c r="N61" s="75"/>
      <c r="O61" s="132"/>
      <c r="P61" s="75"/>
      <c r="Q61" s="132"/>
      <c r="R61" s="132"/>
      <c r="S61" s="132"/>
      <c r="T61" s="132"/>
      <c r="U61" s="132"/>
      <c r="V61" s="132">
        <f t="shared" si="0"/>
        <v>3.3202987449186687</v>
      </c>
      <c r="W61" s="132"/>
      <c r="X61" s="132"/>
      <c r="Y61" s="132"/>
      <c r="Z61" s="132"/>
      <c r="AA61" s="132"/>
      <c r="AB61" s="75"/>
      <c r="AC61" s="132"/>
      <c r="AD61" s="75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75"/>
      <c r="AQ61" s="132"/>
      <c r="AR61" s="75"/>
      <c r="AS61" s="132"/>
      <c r="AT61" s="132"/>
      <c r="AU61" s="132"/>
      <c r="AV61" s="132"/>
      <c r="AW61" s="132"/>
      <c r="AX61" s="132"/>
      <c r="AY61" s="132"/>
      <c r="AZ61" s="132"/>
      <c r="BA61" s="132"/>
      <c r="BB61" s="132"/>
      <c r="BC61" s="132"/>
      <c r="BD61" s="75"/>
      <c r="BE61" s="132"/>
      <c r="BF61" s="75"/>
      <c r="BG61" s="132"/>
      <c r="BH61" s="132"/>
      <c r="BI61" s="132"/>
      <c r="BJ61" s="132"/>
      <c r="BK61" s="132"/>
      <c r="BL61" s="132"/>
      <c r="BM61" s="132"/>
      <c r="BN61" s="132"/>
      <c r="BO61" s="132"/>
      <c r="BP61" s="132"/>
      <c r="BQ61" s="132"/>
      <c r="BR61" s="26"/>
      <c r="BT61" s="26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5"/>
      <c r="CF61" s="26"/>
      <c r="CH61" s="26"/>
    </row>
    <row r="62" spans="1:86" x14ac:dyDescent="0.25">
      <c r="A62" s="133" t="s">
        <v>16</v>
      </c>
      <c r="B62" s="134"/>
      <c r="C62" s="132"/>
      <c r="D62" s="132">
        <f>'C1调整成本'!D62+'C2调整成本'!D62+'C3调整成本'!D62+'C4调整成本'!D62</f>
        <v>0.42123039610716895</v>
      </c>
      <c r="E62" s="132">
        <f>'C1调整成本'!E62+'C2调整成本'!E62+'C3调整成本'!E62+'C4调整成本'!E62</f>
        <v>0.42123039610716895</v>
      </c>
      <c r="F62" s="132">
        <f>'C1调整成本'!F62+'C2调整成本'!F62+'C3调整成本'!F62+'C4调整成本'!F62</f>
        <v>0.52779232046091895</v>
      </c>
      <c r="G62" s="132">
        <f>'C1调整成本'!G62+'C2调整成本'!G62+'C3调整成本'!G62+'C4调整成本'!G62</f>
        <v>0.52779232046091895</v>
      </c>
      <c r="H62" s="132">
        <f>'C1调整成本'!H62+'C2调整成本'!H62+'C3调整成本'!H62+'C4调整成本'!H62</f>
        <v>0.79104389572520073</v>
      </c>
      <c r="I62" s="132">
        <f>'C1调整成本'!I62+'C2调整成本'!I62+'C3调整成本'!I62+'C4调整成本'!I62</f>
        <v>0.79104389572520073</v>
      </c>
      <c r="J62" s="132">
        <f>'C1调整成本'!J62+'C2调整成本'!J62+'C3调整成本'!J62+'C4调整成本'!J62</f>
        <v>0.79104389572520073</v>
      </c>
      <c r="K62" s="132">
        <f>'C1调整成本'!K62+'C2调整成本'!K62+'C3调整成本'!K62+'C4调整成本'!K62</f>
        <v>0.79104389572520073</v>
      </c>
      <c r="L62" s="132">
        <f>'C1调整成本'!L62+'C2调整成本'!L62+'C3调整成本'!L62+'C4调整成本'!L62</f>
        <v>0.79104389572520073</v>
      </c>
      <c r="M62" s="132">
        <f>'C1调整成本'!M62+'C2调整成本'!M62+'C3调整成本'!M62+'C4调整成本'!M62</f>
        <v>0.79104389572520073</v>
      </c>
      <c r="N62" s="75"/>
      <c r="O62" s="132"/>
      <c r="P62" s="75"/>
      <c r="Q62" s="132"/>
      <c r="R62" s="132"/>
      <c r="S62" s="132"/>
      <c r="T62" s="132"/>
      <c r="U62" s="132"/>
      <c r="V62" s="132">
        <f t="shared" si="0"/>
        <v>6.6443088074873806</v>
      </c>
      <c r="W62" s="132"/>
      <c r="X62" s="132"/>
      <c r="Y62" s="132"/>
      <c r="Z62" s="132"/>
      <c r="AA62" s="132"/>
      <c r="AB62" s="75"/>
      <c r="AC62" s="132"/>
      <c r="AD62" s="75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2"/>
      <c r="AP62" s="75"/>
      <c r="AQ62" s="132"/>
      <c r="AR62" s="75"/>
      <c r="AS62" s="132"/>
      <c r="AT62" s="132"/>
      <c r="AU62" s="132"/>
      <c r="AV62" s="132"/>
      <c r="AW62" s="132"/>
      <c r="AX62" s="132"/>
      <c r="AY62" s="132"/>
      <c r="AZ62" s="132"/>
      <c r="BA62" s="132"/>
      <c r="BB62" s="132"/>
      <c r="BC62" s="132"/>
      <c r="BD62" s="75"/>
      <c r="BE62" s="132"/>
      <c r="BF62" s="75"/>
      <c r="BG62" s="132"/>
      <c r="BH62" s="132"/>
      <c r="BI62" s="132"/>
      <c r="BJ62" s="132"/>
      <c r="BK62" s="132"/>
      <c r="BL62" s="132"/>
      <c r="BM62" s="132"/>
      <c r="BN62" s="132"/>
      <c r="BO62" s="132"/>
      <c r="BP62" s="132"/>
      <c r="BQ62" s="132"/>
      <c r="BR62" s="26"/>
      <c r="BT62" s="26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5"/>
      <c r="CF62" s="26"/>
      <c r="CH62" s="26"/>
    </row>
    <row r="63" spans="1:86" x14ac:dyDescent="0.25">
      <c r="A63" s="133" t="s">
        <v>17</v>
      </c>
      <c r="B63" s="34"/>
      <c r="C63" s="132"/>
      <c r="D63" s="132">
        <f>'C1调整成本'!D63+'C2调整成本'!D63+'C3调整成本'!D63+'C4调整成本'!D63</f>
        <v>0</v>
      </c>
      <c r="E63" s="132">
        <f>'C1调整成本'!E63+'C2调整成本'!E63+'C3调整成本'!E63+'C4调整成本'!E63</f>
        <v>0</v>
      </c>
      <c r="F63" s="132">
        <f>'C1调整成本'!F63+'C2调整成本'!F63+'C3调整成本'!F63+'C4调整成本'!F63</f>
        <v>0</v>
      </c>
      <c r="G63" s="132">
        <f>'C1调整成本'!G63+'C2调整成本'!G63+'C3调整成本'!G63+'C4调整成本'!G63</f>
        <v>0</v>
      </c>
      <c r="H63" s="132">
        <f>'C1调整成本'!H63+'C2调整成本'!H63+'C3调整成本'!H63+'C4调整成本'!H63</f>
        <v>0</v>
      </c>
      <c r="I63" s="132">
        <f>'C1调整成本'!I63+'C2调整成本'!I63+'C3调整成本'!I63+'C4调整成本'!I63</f>
        <v>0</v>
      </c>
      <c r="J63" s="132">
        <f>'C1调整成本'!J63+'C2调整成本'!J63+'C3调整成本'!J63+'C4调整成本'!J63</f>
        <v>0</v>
      </c>
      <c r="K63" s="132">
        <f>'C1调整成本'!K63+'C2调整成本'!K63+'C3调整成本'!K63+'C4调整成本'!K63</f>
        <v>0</v>
      </c>
      <c r="L63" s="132">
        <f>'C1调整成本'!L63+'C2调整成本'!L63+'C3调整成本'!L63+'C4调整成本'!L63</f>
        <v>0</v>
      </c>
      <c r="M63" s="132">
        <f>'C1调整成本'!M63+'C2调整成本'!M63+'C3调整成本'!M63+'C4调整成本'!M63</f>
        <v>0</v>
      </c>
      <c r="N63" s="75"/>
      <c r="O63" s="132"/>
      <c r="P63" s="75"/>
      <c r="Q63" s="132"/>
      <c r="R63" s="132"/>
      <c r="S63" s="132"/>
      <c r="T63" s="132"/>
      <c r="U63" s="132"/>
      <c r="V63" s="132">
        <f t="shared" si="0"/>
        <v>0</v>
      </c>
      <c r="W63" s="132"/>
      <c r="X63" s="132"/>
      <c r="Y63" s="132"/>
      <c r="Z63" s="132"/>
      <c r="AA63" s="132"/>
      <c r="AB63" s="75"/>
      <c r="AC63" s="132"/>
      <c r="AD63" s="75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75"/>
      <c r="AQ63" s="132"/>
      <c r="AR63" s="75"/>
      <c r="AS63" s="132"/>
      <c r="AT63" s="132"/>
      <c r="AU63" s="132"/>
      <c r="AV63" s="132"/>
      <c r="AW63" s="132"/>
      <c r="AX63" s="132"/>
      <c r="AY63" s="132"/>
      <c r="AZ63" s="132"/>
      <c r="BA63" s="132"/>
      <c r="BB63" s="132"/>
      <c r="BC63" s="132"/>
      <c r="BD63" s="75"/>
      <c r="BE63" s="132"/>
      <c r="BF63" s="75"/>
      <c r="BG63" s="132"/>
      <c r="BH63" s="132"/>
      <c r="BI63" s="132"/>
      <c r="BJ63" s="132"/>
      <c r="BK63" s="132"/>
      <c r="BL63" s="132"/>
      <c r="BM63" s="132"/>
      <c r="BN63" s="132"/>
      <c r="BO63" s="132"/>
      <c r="BP63" s="132"/>
      <c r="BQ63" s="132"/>
      <c r="BR63" s="26"/>
      <c r="BT63" s="26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5"/>
      <c r="CF63" s="26"/>
      <c r="CH63" s="26"/>
    </row>
    <row r="64" spans="1:86" x14ac:dyDescent="0.25">
      <c r="A64" s="133" t="s">
        <v>18</v>
      </c>
      <c r="B64" s="34"/>
      <c r="C64" s="132"/>
      <c r="D64" s="132">
        <f>'C1调整成本'!D64+'C2调整成本'!D64+'C3调整成本'!D64+'C4调整成本'!D64</f>
        <v>0</v>
      </c>
      <c r="E64" s="132">
        <f>'C1调整成本'!E64+'C2调整成本'!E64+'C3调整成本'!E64+'C4调整成本'!E64</f>
        <v>0</v>
      </c>
      <c r="F64" s="132">
        <f>'C1调整成本'!F64+'C2调整成本'!F64+'C3调整成本'!F64+'C4调整成本'!F64</f>
        <v>0</v>
      </c>
      <c r="G64" s="132">
        <f>'C1调整成本'!G64+'C2调整成本'!G64+'C3调整成本'!G64+'C4调整成本'!G64</f>
        <v>0.24156961467738947</v>
      </c>
      <c r="H64" s="132">
        <f>'C1调整成本'!H64+'C2调整成本'!H64+'C3调整成本'!H64+'C4调整成本'!H64</f>
        <v>0.24156961467738947</v>
      </c>
      <c r="I64" s="132">
        <f>'C1调整成本'!I64+'C2调整成本'!I64+'C3调整成本'!I64+'C4调整成本'!I64</f>
        <v>0.24156961467738947</v>
      </c>
      <c r="J64" s="132">
        <f>'C1调整成本'!J64+'C2调整成本'!J64+'C3调整成本'!J64+'C4调整成本'!J64</f>
        <v>0.24156961467738947</v>
      </c>
      <c r="K64" s="132">
        <f>'C1调整成本'!K64+'C2调整成本'!K64+'C3调整成本'!K64+'C4调整成本'!K64</f>
        <v>0.24156961467738947</v>
      </c>
      <c r="L64" s="132">
        <f>'C1调整成本'!L64+'C2调整成本'!L64+'C3调整成本'!L64+'C4调整成本'!L64</f>
        <v>0.24156961467738947</v>
      </c>
      <c r="M64" s="132">
        <f>'C1调整成本'!M64+'C2调整成本'!M64+'C3调整成本'!M64+'C4调整成本'!M64</f>
        <v>0.24156961467738947</v>
      </c>
      <c r="N64" s="75"/>
      <c r="O64" s="132"/>
      <c r="P64" s="75"/>
      <c r="Q64" s="132"/>
      <c r="R64" s="132"/>
      <c r="S64" s="132"/>
      <c r="T64" s="132"/>
      <c r="U64" s="132"/>
      <c r="V64" s="132">
        <f t="shared" si="0"/>
        <v>1.6909873027417266</v>
      </c>
      <c r="W64" s="132"/>
      <c r="X64" s="132"/>
      <c r="Y64" s="132"/>
      <c r="Z64" s="132"/>
      <c r="AA64" s="132"/>
      <c r="AB64" s="75"/>
      <c r="AC64" s="132"/>
      <c r="AD64" s="75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2"/>
      <c r="AP64" s="75"/>
      <c r="AQ64" s="132"/>
      <c r="AR64" s="75"/>
      <c r="AS64" s="132"/>
      <c r="AT64" s="132"/>
      <c r="AU64" s="132"/>
      <c r="AV64" s="132"/>
      <c r="AW64" s="132"/>
      <c r="AX64" s="132"/>
      <c r="AY64" s="132"/>
      <c r="AZ64" s="132"/>
      <c r="BA64" s="132"/>
      <c r="BB64" s="132"/>
      <c r="BC64" s="132"/>
      <c r="BD64" s="75"/>
      <c r="BE64" s="132"/>
      <c r="BF64" s="75"/>
      <c r="BG64" s="132"/>
      <c r="BH64" s="132"/>
      <c r="BI64" s="132"/>
      <c r="BJ64" s="132"/>
      <c r="BK64" s="132"/>
      <c r="BL64" s="132"/>
      <c r="BM64" s="132"/>
      <c r="BN64" s="132"/>
      <c r="BO64" s="132"/>
      <c r="BP64" s="132"/>
      <c r="BQ64" s="132"/>
      <c r="BR64" s="26"/>
      <c r="BT64" s="26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5"/>
      <c r="CF64" s="26"/>
      <c r="CH64" s="26"/>
    </row>
    <row r="65" spans="1:86" x14ac:dyDescent="0.25">
      <c r="A65" s="133" t="s">
        <v>19</v>
      </c>
      <c r="B65" s="34"/>
      <c r="C65" s="132"/>
      <c r="D65" s="132">
        <f>'C1调整成本'!D65+'C2调整成本'!D65+'C3调整成本'!D65+'C4调整成本'!D65</f>
        <v>0</v>
      </c>
      <c r="E65" s="132">
        <f>'C1调整成本'!E65+'C2调整成本'!E65+'C3调整成本'!E65+'C4调整成本'!E65</f>
        <v>0</v>
      </c>
      <c r="F65" s="132">
        <f>'C1调整成本'!F65+'C2调整成本'!F65+'C3调整成本'!F65+'C4调整成本'!F65</f>
        <v>0.36123360698916951</v>
      </c>
      <c r="G65" s="132">
        <f>'C1调整成本'!G65+'C2调整成本'!G65+'C3调整成本'!G65+'C4调整成本'!G65</f>
        <v>0.36123360698916951</v>
      </c>
      <c r="H65" s="132">
        <f>'C1调整成本'!H65+'C2调整成本'!H65+'C3调整成本'!H65+'C4调整成本'!H65</f>
        <v>0.36123360698916951</v>
      </c>
      <c r="I65" s="132">
        <f>'C1调整成本'!I65+'C2调整成本'!I65+'C3调整成本'!I65+'C4调整成本'!I65</f>
        <v>0.36123360698916951</v>
      </c>
      <c r="J65" s="132">
        <f>'C1调整成本'!J65+'C2调整成本'!J65+'C3调整成本'!J65+'C4调整成本'!J65</f>
        <v>0.36123360698916951</v>
      </c>
      <c r="K65" s="132">
        <f>'C1调整成本'!K65+'C2调整成本'!K65+'C3调整成本'!K65+'C4调整成本'!K65</f>
        <v>0.36123360698916951</v>
      </c>
      <c r="L65" s="132">
        <f>'C1调整成本'!L65+'C2调整成本'!L65+'C3调整成本'!L65+'C4调整成本'!L65</f>
        <v>0.36123360698916951</v>
      </c>
      <c r="M65" s="132">
        <f>'C1调整成本'!M65+'C2调整成本'!M65+'C3调整成本'!M65+'C4调整成本'!M65</f>
        <v>0.36123360698916951</v>
      </c>
      <c r="N65" s="75"/>
      <c r="O65" s="132"/>
      <c r="P65" s="75"/>
      <c r="Q65" s="132"/>
      <c r="R65" s="132"/>
      <c r="S65" s="132"/>
      <c r="T65" s="132"/>
      <c r="U65" s="132"/>
      <c r="V65" s="132">
        <f t="shared" si="0"/>
        <v>2.8898688559133561</v>
      </c>
      <c r="W65" s="132"/>
      <c r="X65" s="132"/>
      <c r="Y65" s="132"/>
      <c r="Z65" s="132"/>
      <c r="AA65" s="132"/>
      <c r="AB65" s="75"/>
      <c r="AC65" s="132"/>
      <c r="AD65" s="75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2"/>
      <c r="AP65" s="75"/>
      <c r="AQ65" s="132"/>
      <c r="AR65" s="75"/>
      <c r="AS65" s="132"/>
      <c r="AT65" s="132"/>
      <c r="AU65" s="132"/>
      <c r="AV65" s="132"/>
      <c r="AW65" s="132"/>
      <c r="AX65" s="132"/>
      <c r="AY65" s="132"/>
      <c r="AZ65" s="132"/>
      <c r="BA65" s="132"/>
      <c r="BB65" s="132"/>
      <c r="BC65" s="132"/>
      <c r="BD65" s="75"/>
      <c r="BE65" s="132"/>
      <c r="BF65" s="75"/>
      <c r="BG65" s="132"/>
      <c r="BH65" s="132"/>
      <c r="BI65" s="132"/>
      <c r="BJ65" s="132"/>
      <c r="BK65" s="132"/>
      <c r="BL65" s="132"/>
      <c r="BM65" s="132"/>
      <c r="BN65" s="132"/>
      <c r="BO65" s="132"/>
      <c r="BP65" s="132"/>
      <c r="BQ65" s="132"/>
      <c r="BR65" s="26"/>
      <c r="BT65" s="26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5"/>
      <c r="CF65" s="26"/>
      <c r="CH65" s="26"/>
    </row>
    <row r="66" spans="1:86" x14ac:dyDescent="0.25">
      <c r="A66" s="133" t="s">
        <v>20</v>
      </c>
      <c r="B66" s="34"/>
      <c r="C66" s="132"/>
      <c r="D66" s="132">
        <f>'C1调整成本'!D66+'C2调整成本'!D66+'C3调整成本'!D66+'C4调整成本'!D66</f>
        <v>0</v>
      </c>
      <c r="E66" s="132">
        <f>'C1调整成本'!E66+'C2调整成本'!E66+'C3调整成本'!E66+'C4调整成本'!E66</f>
        <v>0</v>
      </c>
      <c r="F66" s="132">
        <f>'C1调整成本'!F66+'C2调整成本'!F66+'C3调整成本'!F66+'C4调整成本'!F66</f>
        <v>0</v>
      </c>
      <c r="G66" s="132">
        <f>'C1调整成本'!G66+'C2调整成本'!G66+'C3调整成本'!G66+'C4调整成本'!G66</f>
        <v>0</v>
      </c>
      <c r="H66" s="132">
        <f>'C1调整成本'!H66+'C2调整成本'!H66+'C3调整成本'!H66+'C4调整成本'!H66</f>
        <v>0.43071216236233056</v>
      </c>
      <c r="I66" s="132">
        <f>'C1调整成本'!I66+'C2调整成本'!I66+'C3调整成本'!I66+'C4调整成本'!I66</f>
        <v>0.43071216236233056</v>
      </c>
      <c r="J66" s="132">
        <f>'C1调整成本'!J66+'C2调整成本'!J66+'C3调整成本'!J66+'C4调整成本'!J66</f>
        <v>0.43071216236233056</v>
      </c>
      <c r="K66" s="132">
        <f>'C1调整成本'!K66+'C2调整成本'!K66+'C3调整成本'!K66+'C4调整成本'!K66</f>
        <v>0.43071216236233056</v>
      </c>
      <c r="L66" s="132">
        <f>'C1调整成本'!L66+'C2调整成本'!L66+'C3调整成本'!L66+'C4调整成本'!L66</f>
        <v>0.43071216236233056</v>
      </c>
      <c r="M66" s="132">
        <f>'C1调整成本'!M66+'C2调整成本'!M66+'C3调整成本'!M66+'C4调整成本'!M66</f>
        <v>0.43071216236233056</v>
      </c>
      <c r="N66" s="75"/>
      <c r="O66" s="132"/>
      <c r="P66" s="75"/>
      <c r="Q66" s="132"/>
      <c r="R66" s="132"/>
      <c r="S66" s="132"/>
      <c r="T66" s="132"/>
      <c r="U66" s="132"/>
      <c r="V66" s="132">
        <f t="shared" si="0"/>
        <v>2.5842729741739832</v>
      </c>
      <c r="W66" s="132"/>
      <c r="X66" s="132"/>
      <c r="Y66" s="132"/>
      <c r="Z66" s="132"/>
      <c r="AA66" s="132"/>
      <c r="AB66" s="75"/>
      <c r="AC66" s="132"/>
      <c r="AD66" s="75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75"/>
      <c r="AQ66" s="132"/>
      <c r="AR66" s="75"/>
      <c r="AS66" s="132"/>
      <c r="AT66" s="132"/>
      <c r="AU66" s="132"/>
      <c r="AV66" s="132"/>
      <c r="AW66" s="132"/>
      <c r="AX66" s="132"/>
      <c r="AY66" s="132"/>
      <c r="AZ66" s="132"/>
      <c r="BA66" s="132"/>
      <c r="BB66" s="132"/>
      <c r="BC66" s="132"/>
      <c r="BD66" s="75"/>
      <c r="BE66" s="132"/>
      <c r="BF66" s="75"/>
      <c r="BG66" s="132"/>
      <c r="BH66" s="132"/>
      <c r="BI66" s="132"/>
      <c r="BJ66" s="132"/>
      <c r="BK66" s="132"/>
      <c r="BL66" s="132"/>
      <c r="BM66" s="132"/>
      <c r="BN66" s="132"/>
      <c r="BO66" s="132"/>
      <c r="BP66" s="132"/>
      <c r="BQ66" s="132"/>
      <c r="BR66" s="26"/>
      <c r="BT66" s="26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5"/>
      <c r="CF66" s="26"/>
      <c r="CH66" s="26"/>
    </row>
    <row r="67" spans="1:86" x14ac:dyDescent="0.25">
      <c r="A67" s="133" t="s">
        <v>21</v>
      </c>
      <c r="B67" s="34"/>
      <c r="C67" s="132"/>
      <c r="D67" s="132">
        <f>'C1调整成本'!D67+'C2调整成本'!D67+'C3调整成本'!D67+'C4调整成本'!D67</f>
        <v>0</v>
      </c>
      <c r="E67" s="132">
        <f>'C1调整成本'!E67+'C2调整成本'!E67+'C3调整成本'!E67+'C4调整成本'!E67</f>
        <v>0.230259991727086</v>
      </c>
      <c r="F67" s="132">
        <f>'C1调整成本'!F67+'C2调整成本'!F67+'C3调整成本'!F67+'C4调整成本'!F67</f>
        <v>0.230259991727086</v>
      </c>
      <c r="G67" s="132">
        <f>'C1调整成本'!G67+'C2调整成本'!G67+'C3调整成本'!G67+'C4调整成本'!G67</f>
        <v>0.230259991727086</v>
      </c>
      <c r="H67" s="132">
        <f>'C1调整成本'!H67+'C2调整成本'!H67+'C3调整成本'!H67+'C4调整成本'!H67</f>
        <v>0.230259991727086</v>
      </c>
      <c r="I67" s="132">
        <f>'C1调整成本'!I67+'C2调整成本'!I67+'C3调整成本'!I67+'C4调整成本'!I67</f>
        <v>0.36689480271279229</v>
      </c>
      <c r="J67" s="132">
        <f>'C1调整成本'!J67+'C2调整成本'!J67+'C3调整成本'!J67+'C4调整成本'!J67</f>
        <v>0.36689480271279229</v>
      </c>
      <c r="K67" s="132">
        <f>'C1调整成本'!K67+'C2调整成本'!K67+'C3调整成本'!K67+'C4调整成本'!K67</f>
        <v>0.50657281375504126</v>
      </c>
      <c r="L67" s="132">
        <f>'C1调整成本'!L67+'C2调整成本'!L67+'C3调整成本'!L67+'C4调整成本'!L67</f>
        <v>0.50657281375504126</v>
      </c>
      <c r="M67" s="132">
        <f>'C1调整成本'!M67+'C2调整成本'!M67+'C3调整成本'!M67+'C4调整成本'!M67</f>
        <v>0.50657281375504126</v>
      </c>
      <c r="N67" s="75"/>
      <c r="O67" s="132"/>
      <c r="P67" s="75"/>
      <c r="Q67" s="132"/>
      <c r="R67" s="132"/>
      <c r="S67" s="132"/>
      <c r="T67" s="132"/>
      <c r="U67" s="132"/>
      <c r="V67" s="132">
        <f t="shared" si="0"/>
        <v>3.1745480135990527</v>
      </c>
      <c r="W67" s="132"/>
      <c r="X67" s="132"/>
      <c r="Y67" s="132"/>
      <c r="Z67" s="132"/>
      <c r="AA67" s="132"/>
      <c r="AB67" s="75"/>
      <c r="AC67" s="132"/>
      <c r="AD67" s="75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2"/>
      <c r="AP67" s="75"/>
      <c r="AQ67" s="132"/>
      <c r="AR67" s="75"/>
      <c r="AS67" s="132"/>
      <c r="AT67" s="132"/>
      <c r="AU67" s="132"/>
      <c r="AV67" s="132"/>
      <c r="AW67" s="132"/>
      <c r="AX67" s="132"/>
      <c r="AY67" s="132"/>
      <c r="AZ67" s="132"/>
      <c r="BA67" s="132"/>
      <c r="BB67" s="132"/>
      <c r="BC67" s="132"/>
      <c r="BD67" s="75"/>
      <c r="BE67" s="132"/>
      <c r="BF67" s="75"/>
      <c r="BG67" s="132"/>
      <c r="BH67" s="132"/>
      <c r="BI67" s="132"/>
      <c r="BJ67" s="132"/>
      <c r="BK67" s="132"/>
      <c r="BL67" s="132"/>
      <c r="BM67" s="132"/>
      <c r="BN67" s="132"/>
      <c r="BO67" s="132"/>
      <c r="BP67" s="132"/>
      <c r="BQ67" s="132"/>
      <c r="BR67" s="26"/>
      <c r="BT67" s="26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5"/>
      <c r="CF67" s="26"/>
      <c r="CH67" s="26"/>
    </row>
    <row r="68" spans="1:86" x14ac:dyDescent="0.25">
      <c r="A68" s="133" t="s">
        <v>22</v>
      </c>
      <c r="B68" s="34"/>
      <c r="C68" s="132"/>
      <c r="D68" s="132">
        <f>'C1调整成本'!D68+'C2调整成本'!D68+'C3调整成本'!D68+'C4调整成本'!D68</f>
        <v>0</v>
      </c>
      <c r="E68" s="132">
        <f>'C1调整成本'!E68+'C2调整成本'!E68+'C3调整成本'!E68+'C4调整成本'!E68</f>
        <v>0</v>
      </c>
      <c r="F68" s="132">
        <f>'C1调整成本'!F68+'C2调整成本'!F68+'C3调整成本'!F68+'C4调整成本'!F68</f>
        <v>0</v>
      </c>
      <c r="G68" s="132">
        <f>'C1调整成本'!G68+'C2调整成本'!G68+'C3调整成本'!G68+'C4调整成本'!G68</f>
        <v>0</v>
      </c>
      <c r="H68" s="132">
        <f>'C1调整成本'!H68+'C2调整成本'!H68+'C3调整成本'!H68+'C4调整成本'!H68</f>
        <v>0</v>
      </c>
      <c r="I68" s="132">
        <f>'C1调整成本'!I68+'C2调整成本'!I68+'C3调整成本'!I68+'C4调整成本'!I68</f>
        <v>0</v>
      </c>
      <c r="J68" s="132">
        <f>'C1调整成本'!J68+'C2调整成本'!J68+'C3调整成本'!J68+'C4调整成本'!J68</f>
        <v>0</v>
      </c>
      <c r="K68" s="132">
        <f>'C1调整成本'!K68+'C2调整成本'!K68+'C3调整成本'!K68+'C4调整成本'!K68</f>
        <v>0</v>
      </c>
      <c r="L68" s="132">
        <f>'C1调整成本'!L68+'C2调整成本'!L68+'C3调整成本'!L68+'C4调整成本'!L68</f>
        <v>0</v>
      </c>
      <c r="M68" s="132">
        <f>'C1调整成本'!M68+'C2调整成本'!M68+'C3调整成本'!M68+'C4调整成本'!M68</f>
        <v>0</v>
      </c>
      <c r="N68" s="75"/>
      <c r="O68" s="132"/>
      <c r="P68" s="75"/>
      <c r="Q68" s="132"/>
      <c r="R68" s="132"/>
      <c r="S68" s="132"/>
      <c r="T68" s="132"/>
      <c r="U68" s="132"/>
      <c r="V68" s="132">
        <f t="shared" ref="V68:V114" si="3">SUM(D68:U68)</f>
        <v>0</v>
      </c>
      <c r="W68" s="132"/>
      <c r="X68" s="132"/>
      <c r="Y68" s="132"/>
      <c r="Z68" s="132"/>
      <c r="AA68" s="132"/>
      <c r="AB68" s="75"/>
      <c r="AC68" s="132"/>
      <c r="AD68" s="75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  <c r="AO68" s="132"/>
      <c r="AP68" s="75"/>
      <c r="AQ68" s="132"/>
      <c r="AR68" s="75"/>
      <c r="AS68" s="132"/>
      <c r="AT68" s="132"/>
      <c r="AU68" s="132"/>
      <c r="AV68" s="132"/>
      <c r="AW68" s="132"/>
      <c r="AX68" s="132"/>
      <c r="AY68" s="132"/>
      <c r="AZ68" s="132"/>
      <c r="BA68" s="132"/>
      <c r="BB68" s="132"/>
      <c r="BC68" s="132"/>
      <c r="BD68" s="75"/>
      <c r="BE68" s="132"/>
      <c r="BF68" s="75"/>
      <c r="BG68" s="132"/>
      <c r="BH68" s="132"/>
      <c r="BI68" s="132"/>
      <c r="BJ68" s="132"/>
      <c r="BK68" s="132"/>
      <c r="BL68" s="132"/>
      <c r="BM68" s="132"/>
      <c r="BN68" s="132"/>
      <c r="BO68" s="132"/>
      <c r="BP68" s="132"/>
      <c r="BQ68" s="132"/>
      <c r="BR68" s="26"/>
      <c r="BT68" s="26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5"/>
      <c r="CF68" s="26"/>
      <c r="CH68" s="26"/>
    </row>
    <row r="69" spans="1:86" s="64" customFormat="1" ht="16.2" customHeight="1" x14ac:dyDescent="0.25">
      <c r="A69" s="132"/>
      <c r="B69" s="34"/>
      <c r="C69" s="132"/>
      <c r="D69" s="132">
        <f>'C1调整成本'!D69+'C2调整成本'!D69+'C3调整成本'!D69+'C4调整成本'!D69</f>
        <v>0</v>
      </c>
      <c r="E69" s="132">
        <f>'C1调整成本'!E69+'C2调整成本'!E69+'C3调整成本'!E69+'C4调整成本'!E69</f>
        <v>0</v>
      </c>
      <c r="F69" s="132">
        <f>'C1调整成本'!F69+'C2调整成本'!F69+'C3调整成本'!F69+'C4调整成本'!F69</f>
        <v>0</v>
      </c>
      <c r="G69" s="132">
        <f>'C1调整成本'!G69+'C2调整成本'!G69+'C3调整成本'!G69+'C4调整成本'!G69</f>
        <v>0</v>
      </c>
      <c r="H69" s="132">
        <f>'C1调整成本'!H69+'C2调整成本'!H69+'C3调整成本'!H69+'C4调整成本'!H69</f>
        <v>0</v>
      </c>
      <c r="I69" s="132">
        <f>'C1调整成本'!I69+'C2调整成本'!I69+'C3调整成本'!I69+'C4调整成本'!I69</f>
        <v>0</v>
      </c>
      <c r="J69" s="132">
        <f>'C1调整成本'!J69+'C2调整成本'!J69+'C3调整成本'!J69+'C4调整成本'!J69</f>
        <v>0</v>
      </c>
      <c r="K69" s="132">
        <f>'C1调整成本'!K69+'C2调整成本'!K69+'C3调整成本'!K69+'C4调整成本'!K69</f>
        <v>0</v>
      </c>
      <c r="L69" s="132">
        <f>'C1调整成本'!L69+'C2调整成本'!L69+'C3调整成本'!L69+'C4调整成本'!L69</f>
        <v>0</v>
      </c>
      <c r="M69" s="132">
        <f>'C1调整成本'!M69+'C2调整成本'!M69+'C3调整成本'!M69+'C4调整成本'!M69</f>
        <v>0</v>
      </c>
      <c r="N69" s="75"/>
      <c r="O69" s="132"/>
      <c r="P69" s="75"/>
      <c r="Q69" s="132"/>
      <c r="R69" s="132"/>
      <c r="S69" s="132"/>
      <c r="T69" s="132"/>
      <c r="U69" s="132"/>
      <c r="V69" s="132">
        <f t="shared" si="3"/>
        <v>0</v>
      </c>
      <c r="W69" s="132"/>
      <c r="X69" s="132"/>
      <c r="Y69" s="132"/>
      <c r="Z69" s="132"/>
      <c r="AA69" s="132"/>
      <c r="AB69" s="75"/>
      <c r="AC69" s="132"/>
      <c r="AD69" s="75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75"/>
      <c r="AQ69" s="132"/>
      <c r="AR69" s="75"/>
      <c r="AS69" s="132"/>
      <c r="AT69" s="132"/>
      <c r="AU69" s="132"/>
      <c r="AV69" s="132"/>
      <c r="AW69" s="132"/>
      <c r="AX69" s="132"/>
      <c r="AY69" s="132"/>
      <c r="AZ69" s="132"/>
      <c r="BA69" s="132"/>
      <c r="BB69" s="132"/>
      <c r="BC69" s="132"/>
      <c r="BD69" s="75"/>
      <c r="BE69" s="132"/>
      <c r="BF69" s="75"/>
      <c r="BG69" s="132"/>
      <c r="BH69" s="132"/>
      <c r="BI69" s="132"/>
      <c r="BJ69" s="132"/>
      <c r="BK69" s="132"/>
      <c r="BL69" s="132"/>
      <c r="BM69" s="132"/>
      <c r="BN69" s="132"/>
      <c r="BO69" s="132"/>
      <c r="BP69" s="132"/>
      <c r="BQ69" s="132"/>
      <c r="BR69" s="34"/>
      <c r="BT69" s="34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34"/>
      <c r="CH69" s="34"/>
    </row>
    <row r="70" spans="1:86" s="64" customFormat="1" ht="16.2" customHeight="1" x14ac:dyDescent="0.25">
      <c r="A70" s="133" t="s">
        <v>257</v>
      </c>
      <c r="B70" s="34"/>
      <c r="C70" s="76"/>
      <c r="D70" s="132" t="e">
        <f>'C1调整成本'!D70+'C2调整成本'!D70+'C3调整成本'!D70+'C4调整成本'!D70</f>
        <v>#VALUE!</v>
      </c>
      <c r="E70" s="132" t="e">
        <f>'C1调整成本'!E70+'C2调整成本'!E70+'C3调整成本'!E70+'C4调整成本'!E70</f>
        <v>#VALUE!</v>
      </c>
      <c r="F70" s="132" t="e">
        <f>'C1调整成本'!F70+'C2调整成本'!F70+'C3调整成本'!F70+'C4调整成本'!F70</f>
        <v>#VALUE!</v>
      </c>
      <c r="G70" s="132" t="e">
        <f>'C1调整成本'!G70+'C2调整成本'!G70+'C3调整成本'!G70+'C4调整成本'!G70</f>
        <v>#VALUE!</v>
      </c>
      <c r="H70" s="132" t="e">
        <f>'C1调整成本'!H70+'C2调整成本'!H70+'C3调整成本'!H70+'C4调整成本'!H70</f>
        <v>#VALUE!</v>
      </c>
      <c r="I70" s="132" t="e">
        <f>'C1调整成本'!I70+'C2调整成本'!I70+'C3调整成本'!I70+'C4调整成本'!I70</f>
        <v>#VALUE!</v>
      </c>
      <c r="J70" s="132" t="e">
        <f>'C1调整成本'!J70+'C2调整成本'!J70+'C3调整成本'!J70+'C4调整成本'!J70</f>
        <v>#VALUE!</v>
      </c>
      <c r="K70" s="132" t="e">
        <f>'C1调整成本'!K70+'C2调整成本'!K70+'C3调整成本'!K70+'C4调整成本'!K70</f>
        <v>#VALUE!</v>
      </c>
      <c r="L70" s="132" t="e">
        <f>'C1调整成本'!L70+'C2调整成本'!L70+'C3调整成本'!L70+'C4调整成本'!L70</f>
        <v>#VALUE!</v>
      </c>
      <c r="M70" s="132" t="e">
        <f>'C1调整成本'!M70+'C2调整成本'!M70+'C3调整成本'!M70+'C4调整成本'!M70</f>
        <v>#VALUE!</v>
      </c>
      <c r="N70" s="132"/>
      <c r="O70" s="132"/>
      <c r="P70" s="132"/>
      <c r="Q70" s="76"/>
      <c r="R70" s="76"/>
      <c r="S70" s="76"/>
      <c r="T70" s="76"/>
      <c r="U70" s="76"/>
      <c r="V70" s="132" t="e">
        <f t="shared" si="3"/>
        <v>#VALUE!</v>
      </c>
      <c r="W70" s="76"/>
      <c r="X70" s="76"/>
      <c r="Y70" s="76"/>
      <c r="Z70" s="76"/>
      <c r="AA70" s="132"/>
      <c r="AB70" s="132"/>
      <c r="AC70" s="132"/>
      <c r="AD70" s="132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32"/>
      <c r="AP70" s="132"/>
      <c r="AQ70" s="132"/>
      <c r="AR70" s="132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32"/>
      <c r="BD70" s="132"/>
      <c r="BE70" s="132"/>
      <c r="BF70" s="132"/>
      <c r="BG70" s="141"/>
      <c r="BH70" s="141"/>
      <c r="BI70" s="141"/>
      <c r="BJ70" s="141"/>
      <c r="BK70" s="141"/>
      <c r="BL70" s="141"/>
      <c r="BM70" s="141"/>
      <c r="BN70" s="141"/>
      <c r="BO70" s="141"/>
      <c r="BP70" s="141"/>
      <c r="BQ70" s="132"/>
      <c r="BR70" s="65"/>
      <c r="BS70" s="65"/>
      <c r="BT70" s="65"/>
      <c r="BU70" s="160"/>
      <c r="BV70" s="160"/>
      <c r="BW70" s="160"/>
      <c r="BX70" s="160"/>
      <c r="BY70" s="160"/>
      <c r="BZ70" s="160"/>
      <c r="CA70" s="160"/>
      <c r="CB70" s="160"/>
      <c r="CC70" s="160"/>
      <c r="CD70" s="160"/>
      <c r="CE70" s="5"/>
      <c r="CF70" s="65"/>
      <c r="CG70" s="65"/>
      <c r="CH70" s="65"/>
    </row>
    <row r="71" spans="1:86" s="64" customFormat="1" ht="16.2" customHeight="1" x14ac:dyDescent="0.25">
      <c r="A71" s="133" t="s">
        <v>1</v>
      </c>
      <c r="B71" s="34"/>
      <c r="C71" s="132"/>
      <c r="D71" s="132" t="e">
        <f>'C1调整成本'!D71+'C2调整成本'!D71+'C3调整成本'!D71+'C4调整成本'!D71</f>
        <v>#VALUE!</v>
      </c>
      <c r="E71" s="132" t="e">
        <f>'C1调整成本'!E71+'C2调整成本'!E71+'C3调整成本'!E71+'C4调整成本'!E71</f>
        <v>#VALUE!</v>
      </c>
      <c r="F71" s="132" t="e">
        <f>'C1调整成本'!F71+'C2调整成本'!F71+'C3调整成本'!F71+'C4调整成本'!F71</f>
        <v>#VALUE!</v>
      </c>
      <c r="G71" s="132" t="e">
        <f>'C1调整成本'!G71+'C2调整成本'!G71+'C3调整成本'!G71+'C4调整成本'!G71</f>
        <v>#VALUE!</v>
      </c>
      <c r="H71" s="132" t="e">
        <f>'C1调整成本'!H71+'C2调整成本'!H71+'C3调整成本'!H71+'C4调整成本'!H71</f>
        <v>#VALUE!</v>
      </c>
      <c r="I71" s="132" t="e">
        <f>'C1调整成本'!I71+'C2调整成本'!I71+'C3调整成本'!I71+'C4调整成本'!I71</f>
        <v>#VALUE!</v>
      </c>
      <c r="J71" s="132" t="e">
        <f>'C1调整成本'!J71+'C2调整成本'!J71+'C3调整成本'!J71+'C4调整成本'!J71</f>
        <v>#VALUE!</v>
      </c>
      <c r="K71" s="132" t="e">
        <f>'C1调整成本'!K71+'C2调整成本'!K71+'C3调整成本'!K71+'C4调整成本'!K71</f>
        <v>#VALUE!</v>
      </c>
      <c r="L71" s="132" t="e">
        <f>'C1调整成本'!L71+'C2调整成本'!L71+'C3调整成本'!L71+'C4调整成本'!L71</f>
        <v>#VALUE!</v>
      </c>
      <c r="M71" s="132" t="e">
        <f>'C1调整成本'!M71+'C2调整成本'!M71+'C3调整成本'!M71+'C4调整成本'!M71</f>
        <v>#VALUE!</v>
      </c>
      <c r="N71" s="75"/>
      <c r="O71" s="132"/>
      <c r="P71" s="75"/>
      <c r="Q71" s="132"/>
      <c r="R71" s="132"/>
      <c r="S71" s="132"/>
      <c r="T71" s="132"/>
      <c r="U71" s="132"/>
      <c r="V71" s="132" t="e">
        <f t="shared" si="3"/>
        <v>#VALUE!</v>
      </c>
      <c r="W71" s="132"/>
      <c r="X71" s="132"/>
      <c r="Y71" s="132"/>
      <c r="Z71" s="132"/>
      <c r="AA71" s="132"/>
      <c r="AB71" s="75"/>
      <c r="AC71" s="132"/>
      <c r="AD71" s="75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75"/>
      <c r="AQ71" s="132"/>
      <c r="AR71" s="75"/>
      <c r="AS71" s="132"/>
      <c r="AT71" s="132"/>
      <c r="AU71" s="132"/>
      <c r="AV71" s="132"/>
      <c r="AW71" s="132"/>
      <c r="AX71" s="132"/>
      <c r="AY71" s="132"/>
      <c r="AZ71" s="132"/>
      <c r="BA71" s="132"/>
      <c r="BB71" s="132"/>
      <c r="BC71" s="132"/>
      <c r="BD71" s="75"/>
      <c r="BE71" s="132"/>
      <c r="BF71" s="75"/>
      <c r="BG71" s="132"/>
      <c r="BH71" s="132"/>
      <c r="BI71" s="132"/>
      <c r="BJ71" s="132"/>
      <c r="BK71" s="132"/>
      <c r="BL71" s="132"/>
      <c r="BM71" s="132"/>
      <c r="BN71" s="132"/>
      <c r="BO71" s="132"/>
      <c r="BP71" s="132"/>
      <c r="BQ71" s="132"/>
      <c r="BR71" s="26"/>
      <c r="BS71" s="65"/>
      <c r="BT71" s="26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5"/>
      <c r="CF71" s="26"/>
      <c r="CG71" s="65"/>
      <c r="CH71" s="26"/>
    </row>
    <row r="72" spans="1:86" s="64" customFormat="1" ht="16.2" customHeight="1" x14ac:dyDescent="0.25">
      <c r="A72" s="133" t="s">
        <v>3</v>
      </c>
      <c r="B72" s="34"/>
      <c r="C72" s="132"/>
      <c r="D72" s="132">
        <f>'C1调整成本'!D72+'C2调整成本'!D72+'C3调整成本'!D72+'C4调整成本'!D72</f>
        <v>0</v>
      </c>
      <c r="E72" s="132">
        <f>'C1调整成本'!E72+'C2调整成本'!E72+'C3调整成本'!E72+'C4调整成本'!E72</f>
        <v>0</v>
      </c>
      <c r="F72" s="132">
        <f>'C1调整成本'!F72+'C2调整成本'!F72+'C3调整成本'!F72+'C4调整成本'!F72</f>
        <v>0</v>
      </c>
      <c r="G72" s="132">
        <f>'C1调整成本'!G72+'C2调整成本'!G72+'C3调整成本'!G72+'C4调整成本'!G72</f>
        <v>0</v>
      </c>
      <c r="H72" s="132">
        <f>'C1调整成本'!H72+'C2调整成本'!H72+'C3调整成本'!H72+'C4调整成本'!H72</f>
        <v>0</v>
      </c>
      <c r="I72" s="132">
        <f>'C1调整成本'!I72+'C2调整成本'!I72+'C3调整成本'!I72+'C4调整成本'!I72</f>
        <v>0.11029064840623715</v>
      </c>
      <c r="J72" s="132">
        <f>'C1调整成本'!J72+'C2调整成本'!J72+'C3调整成本'!J72+'C4调整成本'!J72</f>
        <v>0.11029064840623715</v>
      </c>
      <c r="K72" s="132">
        <f>'C1调整成本'!K72+'C2调整成本'!K72+'C3调整成本'!K72+'C4调整成本'!K72</f>
        <v>0.19840939136714197</v>
      </c>
      <c r="L72" s="132">
        <f>'C1调整成本'!L72+'C2调整成本'!L72+'C3调整成本'!L72+'C4调整成本'!L72</f>
        <v>0.19840939136714197</v>
      </c>
      <c r="M72" s="132">
        <f>'C1调整成本'!M72+'C2调整成本'!M72+'C3调整成本'!M72+'C4调整成本'!M72</f>
        <v>0.19840939136714197</v>
      </c>
      <c r="N72" s="75"/>
      <c r="O72" s="132"/>
      <c r="P72" s="75"/>
      <c r="Q72" s="132"/>
      <c r="R72" s="132"/>
      <c r="S72" s="132"/>
      <c r="T72" s="132"/>
      <c r="U72" s="132"/>
      <c r="V72" s="132">
        <f t="shared" si="3"/>
        <v>0.81580947091390021</v>
      </c>
      <c r="W72" s="132"/>
      <c r="X72" s="132"/>
      <c r="Y72" s="132"/>
      <c r="Z72" s="132"/>
      <c r="AA72" s="132"/>
      <c r="AB72" s="75"/>
      <c r="AC72" s="132"/>
      <c r="AD72" s="75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75"/>
      <c r="AQ72" s="132"/>
      <c r="AR72" s="75"/>
      <c r="AS72" s="132"/>
      <c r="AT72" s="132"/>
      <c r="AU72" s="132"/>
      <c r="AV72" s="132"/>
      <c r="AW72" s="132"/>
      <c r="AX72" s="132"/>
      <c r="AY72" s="132"/>
      <c r="AZ72" s="132"/>
      <c r="BA72" s="132"/>
      <c r="BB72" s="132"/>
      <c r="BC72" s="132"/>
      <c r="BD72" s="75"/>
      <c r="BE72" s="132"/>
      <c r="BF72" s="75"/>
      <c r="BG72" s="132"/>
      <c r="BH72" s="132"/>
      <c r="BI72" s="132"/>
      <c r="BJ72" s="132"/>
      <c r="BK72" s="132"/>
      <c r="BL72" s="132"/>
      <c r="BM72" s="132"/>
      <c r="BN72" s="132"/>
      <c r="BO72" s="132"/>
      <c r="BP72" s="132"/>
      <c r="BQ72" s="132"/>
      <c r="BR72" s="26"/>
      <c r="BS72" s="65"/>
      <c r="BT72" s="26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5"/>
      <c r="CF72" s="26"/>
      <c r="CG72" s="65"/>
      <c r="CH72" s="26"/>
    </row>
    <row r="73" spans="1:86" s="64" customFormat="1" ht="16.2" customHeight="1" x14ac:dyDescent="0.25">
      <c r="A73" s="133" t="s">
        <v>4</v>
      </c>
      <c r="B73" s="34"/>
      <c r="C73" s="132"/>
      <c r="D73" s="132">
        <f>'C1调整成本'!D73+'C2调整成本'!D73+'C3调整成本'!D73+'C4调整成本'!D73</f>
        <v>0</v>
      </c>
      <c r="E73" s="132">
        <f>'C1调整成本'!E73+'C2调整成本'!E73+'C3调整成本'!E73+'C4调整成本'!E73</f>
        <v>0</v>
      </c>
      <c r="F73" s="132">
        <f>'C1调整成本'!F73+'C2调整成本'!F73+'C3调整成本'!F73+'C4调整成本'!F73</f>
        <v>0</v>
      </c>
      <c r="G73" s="132">
        <f>'C1调整成本'!G73+'C2调整成本'!G73+'C3调整成本'!G73+'C4调整成本'!G73</f>
        <v>0</v>
      </c>
      <c r="H73" s="132">
        <f>'C1调整成本'!H73+'C2调整成本'!H73+'C3调整成本'!H73+'C4调整成本'!H73</f>
        <v>0</v>
      </c>
      <c r="I73" s="132">
        <f>'C1调整成本'!I73+'C2调整成本'!I73+'C3调整成本'!I73+'C4调整成本'!I73</f>
        <v>0</v>
      </c>
      <c r="J73" s="132">
        <f>'C1调整成本'!J73+'C2调整成本'!J73+'C3调整成本'!J73+'C4调整成本'!J73</f>
        <v>0</v>
      </c>
      <c r="K73" s="132">
        <f>'C1调整成本'!K73+'C2调整成本'!K73+'C3调整成本'!K73+'C4调整成本'!K73</f>
        <v>0</v>
      </c>
      <c r="L73" s="132">
        <f>'C1调整成本'!L73+'C2调整成本'!L73+'C3调整成本'!L73+'C4调整成本'!L73</f>
        <v>0</v>
      </c>
      <c r="M73" s="132">
        <f>'C1调整成本'!M73+'C2调整成本'!M73+'C3调整成本'!M73+'C4调整成本'!M73</f>
        <v>0</v>
      </c>
      <c r="N73" s="75"/>
      <c r="O73" s="132"/>
      <c r="P73" s="75"/>
      <c r="Q73" s="132"/>
      <c r="R73" s="132"/>
      <c r="S73" s="132"/>
      <c r="T73" s="132"/>
      <c r="U73" s="132"/>
      <c r="V73" s="132">
        <f t="shared" si="3"/>
        <v>0</v>
      </c>
      <c r="W73" s="132"/>
      <c r="X73" s="132"/>
      <c r="Y73" s="132"/>
      <c r="Z73" s="132"/>
      <c r="AA73" s="132"/>
      <c r="AB73" s="75"/>
      <c r="AC73" s="132"/>
      <c r="AD73" s="75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75"/>
      <c r="AQ73" s="132"/>
      <c r="AR73" s="75"/>
      <c r="AS73" s="132"/>
      <c r="AT73" s="132"/>
      <c r="AU73" s="132"/>
      <c r="AV73" s="132"/>
      <c r="AW73" s="132"/>
      <c r="AX73" s="132"/>
      <c r="AY73" s="132"/>
      <c r="AZ73" s="132"/>
      <c r="BA73" s="132"/>
      <c r="BB73" s="132"/>
      <c r="BC73" s="132"/>
      <c r="BD73" s="75"/>
      <c r="BE73" s="132"/>
      <c r="BF73" s="75"/>
      <c r="BG73" s="132"/>
      <c r="BH73" s="132"/>
      <c r="BI73" s="132"/>
      <c r="BJ73" s="132"/>
      <c r="BK73" s="132"/>
      <c r="BL73" s="132"/>
      <c r="BM73" s="132"/>
      <c r="BN73" s="132"/>
      <c r="BO73" s="132"/>
      <c r="BP73" s="132"/>
      <c r="BQ73" s="132"/>
      <c r="BR73" s="26"/>
      <c r="BS73" s="65"/>
      <c r="BT73" s="26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5"/>
      <c r="CF73" s="26"/>
      <c r="CG73" s="65"/>
      <c r="CH73" s="26"/>
    </row>
    <row r="74" spans="1:86" s="64" customFormat="1" ht="16.2" customHeight="1" x14ac:dyDescent="0.25">
      <c r="A74" s="133" t="s">
        <v>5</v>
      </c>
      <c r="B74" s="34"/>
      <c r="C74" s="132"/>
      <c r="D74" s="132">
        <f>'C1调整成本'!D74+'C2调整成本'!D74+'C3调整成本'!D74+'C4调整成本'!D74</f>
        <v>0</v>
      </c>
      <c r="E74" s="132">
        <f>'C1调整成本'!E74+'C2调整成本'!E74+'C3调整成本'!E74+'C4调整成本'!E74</f>
        <v>0</v>
      </c>
      <c r="F74" s="132">
        <f>'C1调整成本'!F74+'C2调整成本'!F74+'C3调整成本'!F74+'C4调整成本'!F74</f>
        <v>0</v>
      </c>
      <c r="G74" s="132">
        <f>'C1调整成本'!G74+'C2调整成本'!G74+'C3调整成本'!G74+'C4调整成本'!G74</f>
        <v>0</v>
      </c>
      <c r="H74" s="132">
        <f>'C1调整成本'!H74+'C2调整成本'!H74+'C3调整成本'!H74+'C4调整成本'!H74</f>
        <v>0</v>
      </c>
      <c r="I74" s="132">
        <f>'C1调整成本'!I74+'C2调整成本'!I74+'C3调整成本'!I74+'C4调整成本'!I74</f>
        <v>0</v>
      </c>
      <c r="J74" s="132">
        <f>'C1调整成本'!J74+'C2调整成本'!J74+'C3调整成本'!J74+'C4调整成本'!J74</f>
        <v>0</v>
      </c>
      <c r="K74" s="132">
        <f>'C1调整成本'!K74+'C2调整成本'!K74+'C3调整成本'!K74+'C4调整成本'!K74</f>
        <v>0.34387113573723072</v>
      </c>
      <c r="L74" s="132">
        <f>'C1调整成本'!L74+'C2调整成本'!L74+'C3调整成本'!L74+'C4调整成本'!L74</f>
        <v>0.34387113573723072</v>
      </c>
      <c r="M74" s="132">
        <f>'C1调整成本'!M74+'C2调整成本'!M74+'C3调整成本'!M74+'C4调整成本'!M74</f>
        <v>0.34387113573723072</v>
      </c>
      <c r="N74" s="75"/>
      <c r="O74" s="132"/>
      <c r="P74" s="75"/>
      <c r="Q74" s="132"/>
      <c r="R74" s="132"/>
      <c r="S74" s="132"/>
      <c r="T74" s="132"/>
      <c r="U74" s="132"/>
      <c r="V74" s="132">
        <f t="shared" si="3"/>
        <v>1.031613407211692</v>
      </c>
      <c r="W74" s="132"/>
      <c r="X74" s="132"/>
      <c r="Y74" s="132"/>
      <c r="Z74" s="132"/>
      <c r="AA74" s="132"/>
      <c r="AB74" s="75"/>
      <c r="AC74" s="132"/>
      <c r="AD74" s="75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75"/>
      <c r="AQ74" s="132"/>
      <c r="AR74" s="75"/>
      <c r="AS74" s="132"/>
      <c r="AT74" s="132"/>
      <c r="AU74" s="132"/>
      <c r="AV74" s="132"/>
      <c r="AW74" s="132"/>
      <c r="AX74" s="132"/>
      <c r="AY74" s="132"/>
      <c r="AZ74" s="132"/>
      <c r="BA74" s="132"/>
      <c r="BB74" s="132"/>
      <c r="BC74" s="132"/>
      <c r="BD74" s="75"/>
      <c r="BE74" s="132"/>
      <c r="BF74" s="75"/>
      <c r="BG74" s="132"/>
      <c r="BH74" s="132"/>
      <c r="BI74" s="132"/>
      <c r="BJ74" s="132"/>
      <c r="BK74" s="132"/>
      <c r="BL74" s="132"/>
      <c r="BM74" s="132"/>
      <c r="BN74" s="132"/>
      <c r="BO74" s="132"/>
      <c r="BP74" s="132"/>
      <c r="BQ74" s="132"/>
      <c r="BR74" s="26"/>
      <c r="BS74" s="65"/>
      <c r="BT74" s="26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5"/>
      <c r="CF74" s="26"/>
      <c r="CG74" s="65"/>
      <c r="CH74" s="26"/>
    </row>
    <row r="75" spans="1:86" s="64" customFormat="1" ht="16.2" customHeight="1" x14ac:dyDescent="0.25">
      <c r="A75" s="133" t="s">
        <v>6</v>
      </c>
      <c r="B75" s="34"/>
      <c r="C75" s="132"/>
      <c r="D75" s="132">
        <f>'C1调整成本'!D75+'C2调整成本'!D75+'C3调整成本'!D75+'C4调整成本'!D75</f>
        <v>0</v>
      </c>
      <c r="E75" s="132">
        <f>'C1调整成本'!E75+'C2调整成本'!E75+'C3调整成本'!E75+'C4调整成本'!E75</f>
        <v>0</v>
      </c>
      <c r="F75" s="132">
        <f>'C1调整成本'!F75+'C2调整成本'!F75+'C3调整成本'!F75+'C4调整成本'!F75</f>
        <v>0</v>
      </c>
      <c r="G75" s="132">
        <f>'C1调整成本'!G75+'C2调整成本'!G75+'C3调整成本'!G75+'C4调整成本'!G75</f>
        <v>0</v>
      </c>
      <c r="H75" s="132">
        <f>'C1调整成本'!H75+'C2调整成本'!H75+'C3调整成本'!H75+'C4调整成本'!H75</f>
        <v>0</v>
      </c>
      <c r="I75" s="132">
        <f>'C1调整成本'!I75+'C2调整成本'!I75+'C3调整成本'!I75+'C4调整成本'!I75</f>
        <v>0.51360413073996591</v>
      </c>
      <c r="J75" s="132">
        <f>'C1调整成本'!J75+'C2调整成本'!J75+'C3调整成本'!J75+'C4调整成本'!J75</f>
        <v>0.51360413073996591</v>
      </c>
      <c r="K75" s="132">
        <f>'C1调整成本'!K75+'C2调整成本'!K75+'C3调整成本'!K75+'C4调整成本'!K75</f>
        <v>0.51360413073996591</v>
      </c>
      <c r="L75" s="132">
        <f>'C1调整成本'!L75+'C2调整成本'!L75+'C3调整成本'!L75+'C4调整成本'!L75</f>
        <v>0.51360413073996591</v>
      </c>
      <c r="M75" s="132">
        <f>'C1调整成本'!M75+'C2调整成本'!M75+'C3调整成本'!M75+'C4调整成本'!M75</f>
        <v>0.51360413073996591</v>
      </c>
      <c r="N75" s="75"/>
      <c r="O75" s="132"/>
      <c r="P75" s="75"/>
      <c r="Q75" s="132"/>
      <c r="R75" s="132"/>
      <c r="S75" s="132"/>
      <c r="T75" s="132"/>
      <c r="U75" s="132"/>
      <c r="V75" s="132">
        <f t="shared" si="3"/>
        <v>2.5680206536998296</v>
      </c>
      <c r="W75" s="132"/>
      <c r="X75" s="132"/>
      <c r="Y75" s="132"/>
      <c r="Z75" s="132"/>
      <c r="AA75" s="132"/>
      <c r="AB75" s="75"/>
      <c r="AC75" s="132"/>
      <c r="AD75" s="75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75"/>
      <c r="AQ75" s="132"/>
      <c r="AR75" s="75"/>
      <c r="AS75" s="132"/>
      <c r="AT75" s="132"/>
      <c r="AU75" s="132"/>
      <c r="AV75" s="132"/>
      <c r="AW75" s="132"/>
      <c r="AX75" s="132"/>
      <c r="AY75" s="132"/>
      <c r="AZ75" s="132"/>
      <c r="BA75" s="132"/>
      <c r="BB75" s="132"/>
      <c r="BC75" s="132"/>
      <c r="BD75" s="75"/>
      <c r="BE75" s="132"/>
      <c r="BF75" s="75"/>
      <c r="BG75" s="132"/>
      <c r="BH75" s="132"/>
      <c r="BI75" s="132"/>
      <c r="BJ75" s="132"/>
      <c r="BK75" s="132"/>
      <c r="BL75" s="132"/>
      <c r="BM75" s="132"/>
      <c r="BN75" s="132"/>
      <c r="BO75" s="132"/>
      <c r="BP75" s="132"/>
      <c r="BQ75" s="132"/>
      <c r="BR75" s="26"/>
      <c r="BS75" s="65"/>
      <c r="BT75" s="26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5"/>
      <c r="CF75" s="26"/>
      <c r="CG75" s="65"/>
      <c r="CH75" s="26"/>
    </row>
    <row r="76" spans="1:86" s="64" customFormat="1" ht="16.2" customHeight="1" x14ac:dyDescent="0.25">
      <c r="A76" s="133" t="s">
        <v>7</v>
      </c>
      <c r="B76" s="34"/>
      <c r="C76" s="132"/>
      <c r="D76" s="132">
        <f>'C1调整成本'!D76+'C2调整成本'!D76+'C3调整成本'!D76+'C4调整成本'!D76</f>
        <v>0</v>
      </c>
      <c r="E76" s="132">
        <f>'C1调整成本'!E76+'C2调整成本'!E76+'C3调整成本'!E76+'C4调整成本'!E76</f>
        <v>0</v>
      </c>
      <c r="F76" s="132">
        <f>'C1调整成本'!F76+'C2调整成本'!F76+'C3调整成本'!F76+'C4调整成本'!F76</f>
        <v>0</v>
      </c>
      <c r="G76" s="132">
        <f>'C1调整成本'!G76+'C2调整成本'!G76+'C3调整成本'!G76+'C4调整成本'!G76</f>
        <v>0</v>
      </c>
      <c r="H76" s="132">
        <f>'C1调整成本'!H76+'C2调整成本'!H76+'C3调整成本'!H76+'C4调整成本'!H76</f>
        <v>0</v>
      </c>
      <c r="I76" s="132">
        <f>'C1调整成本'!I76+'C2调整成本'!I76+'C3调整成本'!I76+'C4调整成本'!I76</f>
        <v>0</v>
      </c>
      <c r="J76" s="132">
        <f>'C1调整成本'!J76+'C2调整成本'!J76+'C3调整成本'!J76+'C4调整成本'!J76</f>
        <v>0.3426054925365184</v>
      </c>
      <c r="K76" s="132">
        <f>'C1调整成本'!K76+'C2调整成本'!K76+'C3调整成本'!K76+'C4调整成本'!K76</f>
        <v>0.3426054925365184</v>
      </c>
      <c r="L76" s="132">
        <f>'C1调整成本'!L76+'C2调整成本'!L76+'C3调整成本'!L76+'C4调整成本'!L76</f>
        <v>0.3426054925365184</v>
      </c>
      <c r="M76" s="132">
        <f>'C1调整成本'!M76+'C2调整成本'!M76+'C3调整成本'!M76+'C4调整成本'!M76</f>
        <v>0.3426054925365184</v>
      </c>
      <c r="N76" s="75"/>
      <c r="O76" s="132"/>
      <c r="P76" s="75"/>
      <c r="Q76" s="132"/>
      <c r="R76" s="132"/>
      <c r="S76" s="132"/>
      <c r="T76" s="132"/>
      <c r="U76" s="132"/>
      <c r="V76" s="132">
        <f t="shared" si="3"/>
        <v>1.3704219701460736</v>
      </c>
      <c r="W76" s="132"/>
      <c r="X76" s="132"/>
      <c r="Y76" s="132"/>
      <c r="Z76" s="132"/>
      <c r="AA76" s="132"/>
      <c r="AB76" s="75"/>
      <c r="AC76" s="132"/>
      <c r="AD76" s="75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75"/>
      <c r="AQ76" s="132"/>
      <c r="AR76" s="75"/>
      <c r="AS76" s="132"/>
      <c r="AT76" s="132"/>
      <c r="AU76" s="132"/>
      <c r="AV76" s="132"/>
      <c r="AW76" s="132"/>
      <c r="AX76" s="132"/>
      <c r="AY76" s="132"/>
      <c r="AZ76" s="132"/>
      <c r="BA76" s="132"/>
      <c r="BB76" s="132"/>
      <c r="BC76" s="132"/>
      <c r="BD76" s="75"/>
      <c r="BE76" s="132"/>
      <c r="BF76" s="75"/>
      <c r="BG76" s="132"/>
      <c r="BH76" s="132"/>
      <c r="BI76" s="132"/>
      <c r="BJ76" s="132"/>
      <c r="BK76" s="132"/>
      <c r="BL76" s="132"/>
      <c r="BM76" s="132"/>
      <c r="BN76" s="132"/>
      <c r="BO76" s="132"/>
      <c r="BP76" s="132"/>
      <c r="BQ76" s="132"/>
      <c r="BR76" s="26"/>
      <c r="BS76" s="65"/>
      <c r="BT76" s="26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5"/>
      <c r="CF76" s="26"/>
      <c r="CG76" s="65"/>
      <c r="CH76" s="26"/>
    </row>
    <row r="77" spans="1:86" s="64" customFormat="1" ht="16.2" customHeight="1" x14ac:dyDescent="0.25">
      <c r="A77" s="133" t="s">
        <v>8</v>
      </c>
      <c r="B77" s="34"/>
      <c r="C77" s="132"/>
      <c r="D77" s="132">
        <f>'C1调整成本'!D77+'C2调整成本'!D77+'C3调整成本'!D77+'C4调整成本'!D77</f>
        <v>0</v>
      </c>
      <c r="E77" s="132">
        <f>'C1调整成本'!E77+'C2调整成本'!E77+'C3调整成本'!E77+'C4调整成本'!E77</f>
        <v>0</v>
      </c>
      <c r="F77" s="132">
        <f>'C1调整成本'!F77+'C2调整成本'!F77+'C3调整成本'!F77+'C4调整成本'!F77</f>
        <v>0</v>
      </c>
      <c r="G77" s="132">
        <f>'C1调整成本'!G77+'C2调整成本'!G77+'C3调整成本'!G77+'C4调整成本'!G77</f>
        <v>0</v>
      </c>
      <c r="H77" s="132">
        <f>'C1调整成本'!H77+'C2调整成本'!H77+'C3调整成本'!H77+'C4调整成本'!H77</f>
        <v>0</v>
      </c>
      <c r="I77" s="132">
        <f>'C1调整成本'!I77+'C2调整成本'!I77+'C3调整成本'!I77+'C4调整成本'!I77</f>
        <v>0</v>
      </c>
      <c r="J77" s="132">
        <f>'C1调整成本'!J77+'C2调整成本'!J77+'C3调整成本'!J77+'C4调整成本'!J77</f>
        <v>0</v>
      </c>
      <c r="K77" s="132">
        <f>'C1调整成本'!K77+'C2调整成本'!K77+'C3调整成本'!K77+'C4调整成本'!K77</f>
        <v>0</v>
      </c>
      <c r="L77" s="132">
        <f>'C1调整成本'!L77+'C2调整成本'!L77+'C3调整成本'!L77+'C4调整成本'!L77</f>
        <v>0</v>
      </c>
      <c r="M77" s="132">
        <f>'C1调整成本'!M77+'C2调整成本'!M77+'C3调整成本'!M77+'C4调整成本'!M77</f>
        <v>0</v>
      </c>
      <c r="N77" s="75"/>
      <c r="O77" s="132"/>
      <c r="P77" s="75"/>
      <c r="Q77" s="132"/>
      <c r="R77" s="132"/>
      <c r="S77" s="132"/>
      <c r="T77" s="132"/>
      <c r="U77" s="132"/>
      <c r="V77" s="132">
        <f t="shared" si="3"/>
        <v>0</v>
      </c>
      <c r="W77" s="132"/>
      <c r="X77" s="132"/>
      <c r="Y77" s="132"/>
      <c r="Z77" s="132"/>
      <c r="AA77" s="132"/>
      <c r="AB77" s="75"/>
      <c r="AC77" s="132"/>
      <c r="AD77" s="75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75"/>
      <c r="AQ77" s="132"/>
      <c r="AR77" s="75"/>
      <c r="AS77" s="132"/>
      <c r="AT77" s="132"/>
      <c r="AU77" s="132"/>
      <c r="AV77" s="132"/>
      <c r="AW77" s="132"/>
      <c r="AX77" s="132"/>
      <c r="AY77" s="132"/>
      <c r="AZ77" s="132"/>
      <c r="BA77" s="132"/>
      <c r="BB77" s="132"/>
      <c r="BC77" s="132"/>
      <c r="BD77" s="75"/>
      <c r="BE77" s="132"/>
      <c r="BF77" s="75"/>
      <c r="BG77" s="132"/>
      <c r="BH77" s="132"/>
      <c r="BI77" s="132"/>
      <c r="BJ77" s="132"/>
      <c r="BK77" s="132"/>
      <c r="BL77" s="132"/>
      <c r="BM77" s="132"/>
      <c r="BN77" s="132"/>
      <c r="BO77" s="132"/>
      <c r="BP77" s="132"/>
      <c r="BQ77" s="132"/>
      <c r="BR77" s="26"/>
      <c r="BS77" s="65"/>
      <c r="BT77" s="26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5"/>
      <c r="CF77" s="26"/>
      <c r="CG77" s="65"/>
      <c r="CH77" s="26"/>
    </row>
    <row r="78" spans="1:86" s="64" customFormat="1" ht="16.2" customHeight="1" x14ac:dyDescent="0.25">
      <c r="A78" s="133" t="s">
        <v>9</v>
      </c>
      <c r="B78" s="34"/>
      <c r="C78" s="132"/>
      <c r="D78" s="132">
        <f>'C1调整成本'!D78+'C2调整成本'!D78+'C3调整成本'!D78+'C4调整成本'!D78</f>
        <v>0</v>
      </c>
      <c r="E78" s="132">
        <f>'C1调整成本'!E78+'C2调整成本'!E78+'C3调整成本'!E78+'C4调整成本'!E78</f>
        <v>0</v>
      </c>
      <c r="F78" s="132">
        <f>'C1调整成本'!F78+'C2调整成本'!F78+'C3调整成本'!F78+'C4调整成本'!F78</f>
        <v>0</v>
      </c>
      <c r="G78" s="132">
        <f>'C1调整成本'!G78+'C2调整成本'!G78+'C3调整成本'!G78+'C4调整成本'!G78</f>
        <v>0</v>
      </c>
      <c r="H78" s="132">
        <f>'C1调整成本'!H78+'C2调整成本'!H78+'C3调整成本'!H78+'C4调整成本'!H78</f>
        <v>0</v>
      </c>
      <c r="I78" s="132">
        <f>'C1调整成本'!I78+'C2调整成本'!I78+'C3调整成本'!I78+'C4调整成本'!I78</f>
        <v>0</v>
      </c>
      <c r="J78" s="132">
        <f>'C1调整成本'!J78+'C2调整成本'!J78+'C3调整成本'!J78+'C4调整成本'!J78</f>
        <v>0</v>
      </c>
      <c r="K78" s="132">
        <f>'C1调整成本'!K78+'C2调整成本'!K78+'C3调整成本'!K78+'C4调整成本'!K78</f>
        <v>0</v>
      </c>
      <c r="L78" s="132">
        <f>'C1调整成本'!L78+'C2调整成本'!L78+'C3调整成本'!L78+'C4调整成本'!L78</f>
        <v>0</v>
      </c>
      <c r="M78" s="132">
        <f>'C1调整成本'!M78+'C2调整成本'!M78+'C3调整成本'!M78+'C4调整成本'!M78</f>
        <v>0</v>
      </c>
      <c r="N78" s="75"/>
      <c r="O78" s="132"/>
      <c r="P78" s="75"/>
      <c r="Q78" s="132"/>
      <c r="R78" s="132"/>
      <c r="S78" s="132"/>
      <c r="T78" s="132"/>
      <c r="U78" s="132"/>
      <c r="V78" s="132">
        <f t="shared" si="3"/>
        <v>0</v>
      </c>
      <c r="W78" s="132"/>
      <c r="X78" s="132"/>
      <c r="Y78" s="132"/>
      <c r="Z78" s="132"/>
      <c r="AA78" s="132"/>
      <c r="AB78" s="75"/>
      <c r="AC78" s="132"/>
      <c r="AD78" s="75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  <c r="AP78" s="75"/>
      <c r="AQ78" s="132"/>
      <c r="AR78" s="75"/>
      <c r="AS78" s="132"/>
      <c r="AT78" s="132"/>
      <c r="AU78" s="132"/>
      <c r="AV78" s="132"/>
      <c r="AW78" s="132"/>
      <c r="AX78" s="132"/>
      <c r="AY78" s="132"/>
      <c r="AZ78" s="132"/>
      <c r="BA78" s="132"/>
      <c r="BB78" s="132"/>
      <c r="BC78" s="132"/>
      <c r="BD78" s="75"/>
      <c r="BE78" s="132"/>
      <c r="BF78" s="75"/>
      <c r="BG78" s="132"/>
      <c r="BH78" s="132"/>
      <c r="BI78" s="132"/>
      <c r="BJ78" s="132"/>
      <c r="BK78" s="132"/>
      <c r="BL78" s="132"/>
      <c r="BM78" s="132"/>
      <c r="BN78" s="132"/>
      <c r="BO78" s="132"/>
      <c r="BP78" s="132"/>
      <c r="BQ78" s="132"/>
      <c r="BR78" s="26"/>
      <c r="BS78" s="65"/>
      <c r="BT78" s="26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5"/>
      <c r="CF78" s="26"/>
      <c r="CG78" s="65"/>
      <c r="CH78" s="26"/>
    </row>
    <row r="79" spans="1:86" s="64" customFormat="1" ht="16.2" customHeight="1" x14ac:dyDescent="0.25">
      <c r="A79" s="133" t="s">
        <v>10</v>
      </c>
      <c r="B79" s="134"/>
      <c r="C79" s="132"/>
      <c r="D79" s="132">
        <f>'C1调整成本'!D79+'C2调整成本'!D79+'C3调整成本'!D79+'C4调整成本'!D79</f>
        <v>0</v>
      </c>
      <c r="E79" s="132">
        <f>'C1调整成本'!E79+'C2调整成本'!E79+'C3调整成本'!E79+'C4调整成本'!E79</f>
        <v>0.180608124849231</v>
      </c>
      <c r="F79" s="132">
        <f>'C1调整成本'!F79+'C2调整成本'!F79+'C3调整成本'!F79+'C4调整成本'!F79</f>
        <v>0.26101983906863929</v>
      </c>
      <c r="G79" s="132">
        <f>'C1调整成本'!G79+'C2调整成本'!G79+'C3调整成本'!G79+'C4调整成本'!G79</f>
        <v>0.43904998055627853</v>
      </c>
      <c r="H79" s="132">
        <f>'C1调整成本'!H79+'C2调整成本'!H79+'C3调整成本'!H79+'C4调整成本'!H79</f>
        <v>0.43904998055627853</v>
      </c>
      <c r="I79" s="132">
        <f>'C1调整成本'!I79+'C2调整成本'!I79+'C3调整成本'!I79+'C4调整成本'!I79</f>
        <v>0.43904998055627853</v>
      </c>
      <c r="J79" s="132">
        <f>'C1调整成本'!J79+'C2调整成本'!J79+'C3调整成本'!J79+'C4调整成本'!J79</f>
        <v>0.43904998055627853</v>
      </c>
      <c r="K79" s="132">
        <f>'C1调整成本'!K79+'C2调整成本'!K79+'C3调整成本'!K79+'C4调整成本'!K79</f>
        <v>0.43904998055627853</v>
      </c>
      <c r="L79" s="132">
        <f>'C1调整成本'!L79+'C2调整成本'!L79+'C3调整成本'!L79+'C4调整成本'!L79</f>
        <v>0.43904998055627853</v>
      </c>
      <c r="M79" s="132">
        <f>'C1调整成本'!M79+'C2调整成本'!M79+'C3调整成本'!M79+'C4调整成本'!M79</f>
        <v>0.43904998055627853</v>
      </c>
      <c r="N79" s="75"/>
      <c r="O79" s="132"/>
      <c r="P79" s="75"/>
      <c r="Q79" s="132"/>
      <c r="R79" s="132"/>
      <c r="S79" s="132"/>
      <c r="T79" s="132"/>
      <c r="U79" s="132"/>
      <c r="V79" s="132">
        <f t="shared" si="3"/>
        <v>3.5149778278118204</v>
      </c>
      <c r="W79" s="132"/>
      <c r="X79" s="132"/>
      <c r="Y79" s="132"/>
      <c r="Z79" s="132"/>
      <c r="AA79" s="132"/>
      <c r="AB79" s="75"/>
      <c r="AC79" s="132"/>
      <c r="AD79" s="75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75"/>
      <c r="AQ79" s="132"/>
      <c r="AR79" s="75"/>
      <c r="AS79" s="132"/>
      <c r="AT79" s="132"/>
      <c r="AU79" s="132"/>
      <c r="AV79" s="132"/>
      <c r="AW79" s="132"/>
      <c r="AX79" s="132"/>
      <c r="AY79" s="132"/>
      <c r="AZ79" s="132"/>
      <c r="BA79" s="132"/>
      <c r="BB79" s="132"/>
      <c r="BC79" s="132"/>
      <c r="BD79" s="75"/>
      <c r="BE79" s="132"/>
      <c r="BF79" s="75"/>
      <c r="BG79" s="132"/>
      <c r="BH79" s="132"/>
      <c r="BI79" s="132"/>
      <c r="BJ79" s="132"/>
      <c r="BK79" s="132"/>
      <c r="BL79" s="132"/>
      <c r="BM79" s="132"/>
      <c r="BN79" s="132"/>
      <c r="BO79" s="132"/>
      <c r="BP79" s="132"/>
      <c r="BQ79" s="132"/>
      <c r="BR79" s="26"/>
      <c r="BS79" s="65"/>
      <c r="BT79" s="26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5"/>
      <c r="CF79" s="26"/>
      <c r="CG79" s="65"/>
      <c r="CH79" s="26"/>
    </row>
    <row r="80" spans="1:86" s="64" customFormat="1" ht="16.2" customHeight="1" x14ac:dyDescent="0.25">
      <c r="A80" s="133" t="s">
        <v>11</v>
      </c>
      <c r="B80" s="34"/>
      <c r="C80" s="132"/>
      <c r="D80" s="132">
        <f>'C1调整成本'!D80+'C2调整成本'!D80+'C3调整成本'!D80+'C4调整成本'!D80</f>
        <v>0</v>
      </c>
      <c r="E80" s="132">
        <f>'C1调整成本'!E80+'C2调整成本'!E80+'C3调整成本'!E80+'C4调整成本'!E80</f>
        <v>0</v>
      </c>
      <c r="F80" s="132">
        <f>'C1调整成本'!F80+'C2调整成本'!F80+'C3调整成本'!F80+'C4调整成本'!F80</f>
        <v>0</v>
      </c>
      <c r="G80" s="132">
        <f>'C1调整成本'!G80+'C2调整成本'!G80+'C3调整成本'!G80+'C4调整成本'!G80</f>
        <v>0</v>
      </c>
      <c r="H80" s="132">
        <f>'C1调整成本'!H80+'C2调整成本'!H80+'C3调整成本'!H80+'C4调整成本'!H80</f>
        <v>0.29385478489955313</v>
      </c>
      <c r="I80" s="132">
        <f>'C1调整成本'!I80+'C2调整成本'!I80+'C3调整成本'!I80+'C4调整成本'!I80</f>
        <v>0.29385478489955313</v>
      </c>
      <c r="J80" s="132">
        <f>'C1调整成本'!J80+'C2调整成本'!J80+'C3调整成本'!J80+'C4调整成本'!J80</f>
        <v>0.29385478489955313</v>
      </c>
      <c r="K80" s="132">
        <f>'C1调整成本'!K80+'C2调整成本'!K80+'C3调整成本'!K80+'C4调整成本'!K80</f>
        <v>0.29385478489955313</v>
      </c>
      <c r="L80" s="132">
        <f>'C1调整成本'!L80+'C2调整成本'!L80+'C3调整成本'!L80+'C4调整成本'!L80</f>
        <v>0.29385478489955313</v>
      </c>
      <c r="M80" s="132">
        <f>'C1调整成本'!M80+'C2调整成本'!M80+'C3调整成本'!M80+'C4调整成本'!M80</f>
        <v>0.29385478489955313</v>
      </c>
      <c r="N80" s="75"/>
      <c r="O80" s="132"/>
      <c r="P80" s="75"/>
      <c r="Q80" s="132"/>
      <c r="R80" s="132"/>
      <c r="S80" s="132"/>
      <c r="T80" s="132"/>
      <c r="U80" s="132"/>
      <c r="V80" s="132">
        <f t="shared" si="3"/>
        <v>1.7631287093973189</v>
      </c>
      <c r="W80" s="132"/>
      <c r="X80" s="132"/>
      <c r="Y80" s="132"/>
      <c r="Z80" s="132"/>
      <c r="AA80" s="132"/>
      <c r="AB80" s="75"/>
      <c r="AC80" s="132"/>
      <c r="AD80" s="75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  <c r="AO80" s="132"/>
      <c r="AP80" s="75"/>
      <c r="AQ80" s="132"/>
      <c r="AR80" s="75"/>
      <c r="AS80" s="132"/>
      <c r="AT80" s="132"/>
      <c r="AU80" s="132"/>
      <c r="AV80" s="132"/>
      <c r="AW80" s="132"/>
      <c r="AX80" s="132"/>
      <c r="AY80" s="132"/>
      <c r="AZ80" s="132"/>
      <c r="BA80" s="132"/>
      <c r="BB80" s="132"/>
      <c r="BC80" s="132"/>
      <c r="BD80" s="75"/>
      <c r="BE80" s="132"/>
      <c r="BF80" s="75"/>
      <c r="BG80" s="132"/>
      <c r="BH80" s="132"/>
      <c r="BI80" s="132"/>
      <c r="BJ80" s="132"/>
      <c r="BK80" s="132"/>
      <c r="BL80" s="132"/>
      <c r="BM80" s="132"/>
      <c r="BN80" s="132"/>
      <c r="BO80" s="132"/>
      <c r="BP80" s="132"/>
      <c r="BQ80" s="132"/>
      <c r="BR80" s="26"/>
      <c r="BS80" s="65"/>
      <c r="BT80" s="26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5"/>
      <c r="CF80" s="26"/>
      <c r="CG80" s="65"/>
      <c r="CH80" s="26"/>
    </row>
    <row r="81" spans="1:86" s="64" customFormat="1" ht="16.2" customHeight="1" x14ac:dyDescent="0.25">
      <c r="A81" s="133" t="s">
        <v>12</v>
      </c>
      <c r="B81" s="134"/>
      <c r="C81" s="132"/>
      <c r="D81" s="132">
        <f>'C1调整成本'!D81+'C2调整成本'!D81+'C3调整成本'!D81+'C4调整成本'!D81</f>
        <v>0</v>
      </c>
      <c r="E81" s="132">
        <f>'C1调整成本'!E81+'C2调整成本'!E81+'C3调整成本'!E81+'C4调整成本'!E81</f>
        <v>0.29750820514191545</v>
      </c>
      <c r="F81" s="132">
        <f>'C1调整成本'!F81+'C2调整成本'!F81+'C3调整成本'!F81+'C4调整成本'!F81</f>
        <v>0.29750820514191545</v>
      </c>
      <c r="G81" s="132">
        <f>'C1调整成本'!G81+'C2调整成本'!G81+'C3调整成本'!G81+'C4调整成本'!G81</f>
        <v>0.29750820514191545</v>
      </c>
      <c r="H81" s="132">
        <f>'C1调整成本'!H81+'C2调整成本'!H81+'C3调整成本'!H81+'C4调整成本'!H81</f>
        <v>0.29750820514191545</v>
      </c>
      <c r="I81" s="132">
        <f>'C1调整成本'!I81+'C2调整成本'!I81+'C3调整成本'!I81+'C4调整成本'!I81</f>
        <v>0.29750820514191545</v>
      </c>
      <c r="J81" s="132">
        <f>'C1调整成本'!J81+'C2调整成本'!J81+'C3调整成本'!J81+'C4调整成本'!J81</f>
        <v>0.29750820514191545</v>
      </c>
      <c r="K81" s="132">
        <f>'C1调整成本'!K81+'C2调整成本'!K81+'C3调整成本'!K81+'C4调整成本'!K81</f>
        <v>0.49284113465071688</v>
      </c>
      <c r="L81" s="132">
        <f>'C1调整成本'!L81+'C2调整成本'!L81+'C3调整成本'!L81+'C4调整成本'!L81</f>
        <v>0.49284113465071688</v>
      </c>
      <c r="M81" s="132">
        <f>'C1调整成本'!M81+'C2调整成本'!M81+'C3调整成本'!M81+'C4调整成本'!M81</f>
        <v>0.49284113465071688</v>
      </c>
      <c r="N81" s="75"/>
      <c r="O81" s="132"/>
      <c r="P81" s="75"/>
      <c r="Q81" s="132"/>
      <c r="R81" s="132"/>
      <c r="S81" s="132"/>
      <c r="T81" s="132"/>
      <c r="U81" s="132"/>
      <c r="V81" s="132">
        <f t="shared" si="3"/>
        <v>3.2635726348036433</v>
      </c>
      <c r="W81" s="132"/>
      <c r="X81" s="132"/>
      <c r="Y81" s="132"/>
      <c r="Z81" s="132"/>
      <c r="AA81" s="132"/>
      <c r="AB81" s="75"/>
      <c r="AC81" s="132"/>
      <c r="AD81" s="75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75"/>
      <c r="AQ81" s="132"/>
      <c r="AR81" s="75"/>
      <c r="AS81" s="132"/>
      <c r="AT81" s="132"/>
      <c r="AU81" s="132"/>
      <c r="AV81" s="132"/>
      <c r="AW81" s="132"/>
      <c r="AX81" s="132"/>
      <c r="AY81" s="132"/>
      <c r="AZ81" s="132"/>
      <c r="BA81" s="132"/>
      <c r="BB81" s="132"/>
      <c r="BC81" s="132"/>
      <c r="BD81" s="75"/>
      <c r="BE81" s="132"/>
      <c r="BF81" s="75"/>
      <c r="BG81" s="132"/>
      <c r="BH81" s="132"/>
      <c r="BI81" s="132"/>
      <c r="BJ81" s="132"/>
      <c r="BK81" s="132"/>
      <c r="BL81" s="132"/>
      <c r="BM81" s="132"/>
      <c r="BN81" s="132"/>
      <c r="BO81" s="132"/>
      <c r="BP81" s="132"/>
      <c r="BQ81" s="132"/>
      <c r="BR81" s="26"/>
      <c r="BS81" s="65"/>
      <c r="BT81" s="26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5"/>
      <c r="CF81" s="26"/>
      <c r="CG81" s="65"/>
      <c r="CH81" s="26"/>
    </row>
    <row r="82" spans="1:86" s="64" customFormat="1" ht="16.2" customHeight="1" x14ac:dyDescent="0.25">
      <c r="A82" s="133" t="s">
        <v>13</v>
      </c>
      <c r="B82" s="34"/>
      <c r="C82" s="132"/>
      <c r="D82" s="132">
        <f>'C1调整成本'!D82+'C2调整成本'!D82+'C3调整成本'!D82+'C4调整成本'!D82</f>
        <v>0</v>
      </c>
      <c r="E82" s="132">
        <f>'C1调整成本'!E82+'C2调整成本'!E82+'C3调整成本'!E82+'C4调整成本'!E82</f>
        <v>0</v>
      </c>
      <c r="F82" s="132">
        <f>'C1调整成本'!F82+'C2调整成本'!F82+'C3调整成本'!F82+'C4调整成本'!F82</f>
        <v>0</v>
      </c>
      <c r="G82" s="132">
        <f>'C1调整成本'!G82+'C2调整成本'!G82+'C3调整成本'!G82+'C4调整成本'!G82</f>
        <v>0</v>
      </c>
      <c r="H82" s="132">
        <f>'C1调整成本'!H82+'C2调整成本'!H82+'C3调整成本'!H82+'C4调整成本'!H82</f>
        <v>0.15872838647255394</v>
      </c>
      <c r="I82" s="132">
        <f>'C1调整成本'!I82+'C2调整成本'!I82+'C3调整成本'!I82+'C4调整成本'!I82</f>
        <v>0.15872838647255394</v>
      </c>
      <c r="J82" s="132">
        <f>'C1调整成本'!J82+'C2调整成本'!J82+'C3调整成本'!J82+'C4调整成本'!J82</f>
        <v>0.15872838647255394</v>
      </c>
      <c r="K82" s="132">
        <f>'C1调整成本'!K82+'C2调整成本'!K82+'C3调整成本'!K82+'C4调整成本'!K82</f>
        <v>0.15872838647255394</v>
      </c>
      <c r="L82" s="132">
        <f>'C1调整成本'!L82+'C2调整成本'!L82+'C3调整成本'!L82+'C4调整成本'!L82</f>
        <v>0.15872838647255394</v>
      </c>
      <c r="M82" s="132">
        <f>'C1调整成本'!M82+'C2调整成本'!M82+'C3调整成本'!M82+'C4调整成本'!M82</f>
        <v>0.15872838647255394</v>
      </c>
      <c r="N82" s="75"/>
      <c r="O82" s="132"/>
      <c r="P82" s="75"/>
      <c r="Q82" s="132"/>
      <c r="R82" s="132"/>
      <c r="S82" s="132"/>
      <c r="T82" s="132"/>
      <c r="U82" s="132"/>
      <c r="V82" s="132">
        <f t="shared" si="3"/>
        <v>0.95237031883532364</v>
      </c>
      <c r="W82" s="132"/>
      <c r="X82" s="132"/>
      <c r="Y82" s="132"/>
      <c r="Z82" s="132"/>
      <c r="AA82" s="132"/>
      <c r="AB82" s="75"/>
      <c r="AC82" s="132"/>
      <c r="AD82" s="75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2"/>
      <c r="AP82" s="75"/>
      <c r="AQ82" s="132"/>
      <c r="AR82" s="75"/>
      <c r="AS82" s="132"/>
      <c r="AT82" s="132"/>
      <c r="AU82" s="132"/>
      <c r="AV82" s="132"/>
      <c r="AW82" s="132"/>
      <c r="AX82" s="132"/>
      <c r="AY82" s="132"/>
      <c r="AZ82" s="132"/>
      <c r="BA82" s="132"/>
      <c r="BB82" s="132"/>
      <c r="BC82" s="132"/>
      <c r="BD82" s="75"/>
      <c r="BE82" s="132"/>
      <c r="BF82" s="75"/>
      <c r="BG82" s="132"/>
      <c r="BH82" s="132"/>
      <c r="BI82" s="132"/>
      <c r="BJ82" s="132"/>
      <c r="BK82" s="132"/>
      <c r="BL82" s="132"/>
      <c r="BM82" s="132"/>
      <c r="BN82" s="132"/>
      <c r="BO82" s="132"/>
      <c r="BP82" s="132"/>
      <c r="BQ82" s="132"/>
      <c r="BR82" s="26"/>
      <c r="BS82" s="65"/>
      <c r="BT82" s="26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5"/>
      <c r="CF82" s="26"/>
      <c r="CG82" s="65"/>
      <c r="CH82" s="26"/>
    </row>
    <row r="83" spans="1:86" s="64" customFormat="1" ht="16.2" customHeight="1" x14ac:dyDescent="0.25">
      <c r="A83" s="133" t="s">
        <v>14</v>
      </c>
      <c r="B83" s="34"/>
      <c r="C83" s="132"/>
      <c r="D83" s="132">
        <f>'C1调整成本'!D83+'C2调整成本'!D83+'C3调整成本'!D83+'C4调整成本'!D83</f>
        <v>0</v>
      </c>
      <c r="E83" s="132">
        <f>'C1调整成本'!E83+'C2调整成本'!E83+'C3调整成本'!E83+'C4调整成本'!E83</f>
        <v>0</v>
      </c>
      <c r="F83" s="132">
        <f>'C1调整成本'!F83+'C2调整成本'!F83+'C3调整成本'!F83+'C4调整成本'!F83</f>
        <v>0.30009453340996939</v>
      </c>
      <c r="G83" s="132">
        <f>'C1调整成本'!G83+'C2调整成本'!G83+'C3调整成本'!G83+'C4调整成本'!G83</f>
        <v>0.30009453340996939</v>
      </c>
      <c r="H83" s="132">
        <f>'C1调整成本'!H83+'C2调整成本'!H83+'C3调整成本'!H83+'C4调整成本'!H83</f>
        <v>0.30009453340996939</v>
      </c>
      <c r="I83" s="132">
        <f>'C1调整成本'!I83+'C2调整成本'!I83+'C3调整成本'!I83+'C4调整成本'!I83</f>
        <v>0.30009453340996939</v>
      </c>
      <c r="J83" s="132">
        <f>'C1调整成本'!J83+'C2调整成本'!J83+'C3调整成本'!J83+'C4调整成本'!J83</f>
        <v>0.30009453340996939</v>
      </c>
      <c r="K83" s="132">
        <f>'C1调整成本'!K83+'C2调整成本'!K83+'C3调整成本'!K83+'C4调整成本'!K83</f>
        <v>0.30009453340996939</v>
      </c>
      <c r="L83" s="132">
        <f>'C1调整成本'!L83+'C2调整成本'!L83+'C3调整成本'!L83+'C4调整成本'!L83</f>
        <v>0.30009453340996939</v>
      </c>
      <c r="M83" s="132">
        <f>'C1调整成本'!M83+'C2调整成本'!M83+'C3调整成本'!M83+'C4调整成本'!M83</f>
        <v>0.30009453340996939</v>
      </c>
      <c r="N83" s="75"/>
      <c r="O83" s="132"/>
      <c r="P83" s="75"/>
      <c r="Q83" s="132"/>
      <c r="R83" s="132"/>
      <c r="S83" s="132"/>
      <c r="T83" s="132"/>
      <c r="U83" s="132"/>
      <c r="V83" s="132">
        <f t="shared" si="3"/>
        <v>2.4007562672797551</v>
      </c>
      <c r="W83" s="132"/>
      <c r="X83" s="132"/>
      <c r="Y83" s="132"/>
      <c r="Z83" s="132"/>
      <c r="AA83" s="132"/>
      <c r="AB83" s="75"/>
      <c r="AC83" s="132"/>
      <c r="AD83" s="75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  <c r="AO83" s="132"/>
      <c r="AP83" s="75"/>
      <c r="AQ83" s="132"/>
      <c r="AR83" s="75"/>
      <c r="AS83" s="132"/>
      <c r="AT83" s="132"/>
      <c r="AU83" s="132"/>
      <c r="AV83" s="132"/>
      <c r="AW83" s="132"/>
      <c r="AX83" s="132"/>
      <c r="AY83" s="132"/>
      <c r="AZ83" s="132"/>
      <c r="BA83" s="132"/>
      <c r="BB83" s="132"/>
      <c r="BC83" s="132"/>
      <c r="BD83" s="75"/>
      <c r="BE83" s="132"/>
      <c r="BF83" s="75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26"/>
      <c r="BS83" s="65"/>
      <c r="BT83" s="26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5"/>
      <c r="CF83" s="26"/>
      <c r="CG83" s="65"/>
      <c r="CH83" s="26"/>
    </row>
    <row r="84" spans="1:86" s="64" customFormat="1" ht="16.2" customHeight="1" x14ac:dyDescent="0.25">
      <c r="A84" s="133" t="s">
        <v>15</v>
      </c>
      <c r="B84" s="34"/>
      <c r="C84" s="132"/>
      <c r="D84" s="132">
        <f>'C1调整成本'!D84+'C2调整成本'!D84+'C3调整成本'!D84+'C4调整成本'!D84</f>
        <v>0</v>
      </c>
      <c r="E84" s="132">
        <f>'C1调整成本'!E84+'C2调整成本'!E84+'C3调整成本'!E84+'C4调整成本'!E84</f>
        <v>0</v>
      </c>
      <c r="F84" s="132">
        <f>'C1调整成本'!F84+'C2调整成本'!F84+'C3调整成本'!F84+'C4调整成本'!F84</f>
        <v>0</v>
      </c>
      <c r="G84" s="132">
        <f>'C1调整成本'!G84+'C2调整成本'!G84+'C3调整成本'!G84+'C4调整成本'!G84</f>
        <v>0</v>
      </c>
      <c r="H84" s="132">
        <f>'C1调整成本'!H84+'C2调整成本'!H84+'C3调整成本'!H84+'C4调整成本'!H84</f>
        <v>0.26833661940588183</v>
      </c>
      <c r="I84" s="132">
        <f>'C1调整成本'!I84+'C2调整成本'!I84+'C3调整成本'!I84+'C4调整成本'!I84</f>
        <v>0.26833661940588183</v>
      </c>
      <c r="J84" s="132">
        <f>'C1调整成本'!J84+'C2调整成本'!J84+'C3调整成本'!J84+'C4调整成本'!J84</f>
        <v>0.26833661940588183</v>
      </c>
      <c r="K84" s="132">
        <f>'C1调整成本'!K84+'C2调整成本'!K84+'C3调整成本'!K84+'C4调整成本'!K84</f>
        <v>0.26833661940588183</v>
      </c>
      <c r="L84" s="132">
        <f>'C1调整成本'!L84+'C2调整成本'!L84+'C3调整成本'!L84+'C4调整成本'!L84</f>
        <v>0.26833661940588183</v>
      </c>
      <c r="M84" s="132">
        <f>'C1调整成本'!M84+'C2调整成本'!M84+'C3调整成本'!M84+'C4调整成本'!M84</f>
        <v>0.26833661940588183</v>
      </c>
      <c r="N84" s="75"/>
      <c r="O84" s="132"/>
      <c r="P84" s="75"/>
      <c r="Q84" s="132"/>
      <c r="R84" s="132"/>
      <c r="S84" s="132"/>
      <c r="T84" s="132"/>
      <c r="U84" s="132"/>
      <c r="V84" s="132">
        <f t="shared" si="3"/>
        <v>1.610019716435291</v>
      </c>
      <c r="W84" s="132"/>
      <c r="X84" s="132"/>
      <c r="Y84" s="132"/>
      <c r="Z84" s="132"/>
      <c r="AA84" s="132"/>
      <c r="AB84" s="75"/>
      <c r="AC84" s="132"/>
      <c r="AD84" s="75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75"/>
      <c r="AQ84" s="132"/>
      <c r="AR84" s="75"/>
      <c r="AS84" s="132"/>
      <c r="AT84" s="132"/>
      <c r="AU84" s="132"/>
      <c r="AV84" s="132"/>
      <c r="AW84" s="132"/>
      <c r="AX84" s="132"/>
      <c r="AY84" s="132"/>
      <c r="AZ84" s="132"/>
      <c r="BA84" s="132"/>
      <c r="BB84" s="132"/>
      <c r="BC84" s="132"/>
      <c r="BD84" s="75"/>
      <c r="BE84" s="132"/>
      <c r="BF84" s="75"/>
      <c r="BG84" s="132"/>
      <c r="BH84" s="132"/>
      <c r="BI84" s="132"/>
      <c r="BJ84" s="132"/>
      <c r="BK84" s="132"/>
      <c r="BL84" s="132"/>
      <c r="BM84" s="132"/>
      <c r="BN84" s="132"/>
      <c r="BO84" s="132"/>
      <c r="BP84" s="132"/>
      <c r="BQ84" s="132"/>
      <c r="BR84" s="26"/>
      <c r="BS84" s="65"/>
      <c r="BT84" s="26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5"/>
      <c r="CF84" s="26"/>
      <c r="CG84" s="65"/>
      <c r="CH84" s="26"/>
    </row>
    <row r="85" spans="1:86" s="64" customFormat="1" ht="16.2" customHeight="1" x14ac:dyDescent="0.25">
      <c r="A85" s="133" t="s">
        <v>16</v>
      </c>
      <c r="B85" s="34"/>
      <c r="C85" s="132"/>
      <c r="D85" s="132">
        <f>'C1调整成本'!D85+'C2调整成本'!D85+'C3调整成本'!D85+'C4调整成本'!D85</f>
        <v>0</v>
      </c>
      <c r="E85" s="132">
        <f>'C1调整成本'!E85+'C2调整成本'!E85+'C3调整成本'!E85+'C4调整成本'!E85</f>
        <v>0</v>
      </c>
      <c r="F85" s="132">
        <f>'C1调整成本'!F85+'C2调整成本'!F85+'C3调整成本'!F85+'C4调整成本'!F85</f>
        <v>0</v>
      </c>
      <c r="G85" s="132">
        <f>'C1调整成本'!G85+'C2调整成本'!G85+'C3调整成本'!G85+'C4调整成本'!G85</f>
        <v>0</v>
      </c>
      <c r="H85" s="132">
        <f>'C1调整成本'!H85+'C2调整成本'!H85+'C3调整成本'!H85+'C4调整成本'!H85</f>
        <v>0</v>
      </c>
      <c r="I85" s="132">
        <f>'C1调整成本'!I85+'C2调整成本'!I85+'C3调整成本'!I85+'C4调整成本'!I85</f>
        <v>0</v>
      </c>
      <c r="J85" s="132">
        <f>'C1调整成本'!J85+'C2调整成本'!J85+'C3调整成本'!J85+'C4调整成本'!J85</f>
        <v>0</v>
      </c>
      <c r="K85" s="132">
        <f>'C1调整成本'!K85+'C2调整成本'!K85+'C3调整成本'!K85+'C4调整成本'!K85</f>
        <v>0.13425501327546729</v>
      </c>
      <c r="L85" s="132">
        <f>'C1调整成本'!L85+'C2调整成本'!L85+'C3调整成本'!L85+'C4调整成本'!L85</f>
        <v>0.13425501327546729</v>
      </c>
      <c r="M85" s="132">
        <f>'C1调整成本'!M85+'C2调整成本'!M85+'C3调整成本'!M85+'C4调整成本'!M85</f>
        <v>0.13425501327546729</v>
      </c>
      <c r="N85" s="75"/>
      <c r="O85" s="132"/>
      <c r="P85" s="75"/>
      <c r="Q85" s="132"/>
      <c r="R85" s="132"/>
      <c r="S85" s="132"/>
      <c r="T85" s="132"/>
      <c r="U85" s="132"/>
      <c r="V85" s="132">
        <f t="shared" si="3"/>
        <v>0.40276503982640188</v>
      </c>
      <c r="W85" s="132"/>
      <c r="X85" s="132"/>
      <c r="Y85" s="132"/>
      <c r="Z85" s="132"/>
      <c r="AA85" s="132"/>
      <c r="AB85" s="75"/>
      <c r="AC85" s="132"/>
      <c r="AD85" s="75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  <c r="AO85" s="132"/>
      <c r="AP85" s="75"/>
      <c r="AQ85" s="132"/>
      <c r="AR85" s="75"/>
      <c r="AS85" s="132"/>
      <c r="AT85" s="132"/>
      <c r="AU85" s="132"/>
      <c r="AV85" s="132"/>
      <c r="AW85" s="132"/>
      <c r="AX85" s="132"/>
      <c r="AY85" s="132"/>
      <c r="AZ85" s="132"/>
      <c r="BA85" s="132"/>
      <c r="BB85" s="132"/>
      <c r="BC85" s="132"/>
      <c r="BD85" s="75"/>
      <c r="BE85" s="132"/>
      <c r="BF85" s="75"/>
      <c r="BG85" s="132"/>
      <c r="BH85" s="132"/>
      <c r="BI85" s="132"/>
      <c r="BJ85" s="132"/>
      <c r="BK85" s="132"/>
      <c r="BL85" s="132"/>
      <c r="BM85" s="132"/>
      <c r="BN85" s="132"/>
      <c r="BO85" s="132"/>
      <c r="BP85" s="132"/>
      <c r="BQ85" s="132"/>
      <c r="BR85" s="26"/>
      <c r="BS85" s="65"/>
      <c r="BT85" s="26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5"/>
      <c r="CF85" s="26"/>
      <c r="CG85" s="65"/>
      <c r="CH85" s="26"/>
    </row>
    <row r="86" spans="1:86" s="64" customFormat="1" ht="16.2" customHeight="1" x14ac:dyDescent="0.25">
      <c r="A86" s="133" t="s">
        <v>17</v>
      </c>
      <c r="B86" s="34"/>
      <c r="C86" s="132"/>
      <c r="D86" s="132">
        <f>'C1调整成本'!D86+'C2调整成本'!D86+'C3调整成本'!D86+'C4调整成本'!D86</f>
        <v>0</v>
      </c>
      <c r="E86" s="132">
        <f>'C1调整成本'!E86+'C2调整成本'!E86+'C3调整成本'!E86+'C4调整成本'!E86</f>
        <v>0</v>
      </c>
      <c r="F86" s="132">
        <f>'C1调整成本'!F86+'C2调整成本'!F86+'C3调整成本'!F86+'C4调整成本'!F86</f>
        <v>0.29056277326329738</v>
      </c>
      <c r="G86" s="132">
        <f>'C1调整成本'!G86+'C2调整成本'!G86+'C3调整成本'!G86+'C4调整成本'!G86</f>
        <v>0.29056277326329738</v>
      </c>
      <c r="H86" s="132">
        <f>'C1调整成本'!H86+'C2调整成本'!H86+'C3调整成本'!H86+'C4调整成本'!H86</f>
        <v>0.29056277326329738</v>
      </c>
      <c r="I86" s="132">
        <f>'C1调整成本'!I86+'C2调整成本'!I86+'C3调整成本'!I86+'C4调整成本'!I86</f>
        <v>0.29056277326329738</v>
      </c>
      <c r="J86" s="132">
        <f>'C1调整成本'!J86+'C2调整成本'!J86+'C3调整成本'!J86+'C4调整成本'!J86</f>
        <v>0.29056277326329738</v>
      </c>
      <c r="K86" s="132">
        <f>'C1调整成本'!K86+'C2调整成本'!K86+'C3调整成本'!K86+'C4调整成本'!K86</f>
        <v>0.29056277326329738</v>
      </c>
      <c r="L86" s="132">
        <f>'C1调整成本'!L86+'C2调整成本'!L86+'C3调整成本'!L86+'C4调整成本'!L86</f>
        <v>0.29056277326329738</v>
      </c>
      <c r="M86" s="132">
        <f>'C1调整成本'!M86+'C2调整成本'!M86+'C3调整成本'!M86+'C4调整成本'!M86</f>
        <v>0.29056277326329738</v>
      </c>
      <c r="N86" s="75"/>
      <c r="O86" s="132"/>
      <c r="P86" s="75"/>
      <c r="Q86" s="132"/>
      <c r="R86" s="132"/>
      <c r="S86" s="132"/>
      <c r="T86" s="132"/>
      <c r="U86" s="132"/>
      <c r="V86" s="132">
        <f t="shared" si="3"/>
        <v>2.324502186106379</v>
      </c>
      <c r="W86" s="132"/>
      <c r="X86" s="132"/>
      <c r="Y86" s="132"/>
      <c r="Z86" s="132"/>
      <c r="AA86" s="132"/>
      <c r="AB86" s="75"/>
      <c r="AC86" s="132"/>
      <c r="AD86" s="75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  <c r="AO86" s="132"/>
      <c r="AP86" s="75"/>
      <c r="AQ86" s="132"/>
      <c r="AR86" s="75"/>
      <c r="AS86" s="132"/>
      <c r="AT86" s="132"/>
      <c r="AU86" s="132"/>
      <c r="AV86" s="132"/>
      <c r="AW86" s="132"/>
      <c r="AX86" s="132"/>
      <c r="AY86" s="132"/>
      <c r="AZ86" s="132"/>
      <c r="BA86" s="132"/>
      <c r="BB86" s="132"/>
      <c r="BC86" s="132"/>
      <c r="BD86" s="75"/>
      <c r="BE86" s="132"/>
      <c r="BF86" s="75"/>
      <c r="BG86" s="132"/>
      <c r="BH86" s="132"/>
      <c r="BI86" s="132"/>
      <c r="BJ86" s="132"/>
      <c r="BK86" s="132"/>
      <c r="BL86" s="132"/>
      <c r="BM86" s="132"/>
      <c r="BN86" s="132"/>
      <c r="BO86" s="132"/>
      <c r="BP86" s="132"/>
      <c r="BQ86" s="132"/>
      <c r="BR86" s="26"/>
      <c r="BS86" s="65"/>
      <c r="BT86" s="26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5"/>
      <c r="CF86" s="26"/>
      <c r="CG86" s="65"/>
      <c r="CH86" s="26"/>
    </row>
    <row r="87" spans="1:86" s="64" customFormat="1" ht="16.2" customHeight="1" x14ac:dyDescent="0.25">
      <c r="A87" s="133" t="s">
        <v>18</v>
      </c>
      <c r="B87" s="34"/>
      <c r="C87" s="132"/>
      <c r="D87" s="132">
        <f>'C1调整成本'!D87+'C2调整成本'!D87+'C3调整成本'!D87+'C4调整成本'!D87</f>
        <v>0</v>
      </c>
      <c r="E87" s="132">
        <f>'C1调整成本'!E87+'C2调整成本'!E87+'C3调整成本'!E87+'C4调整成本'!E87</f>
        <v>0</v>
      </c>
      <c r="F87" s="132">
        <f>'C1调整成本'!F87+'C2调整成本'!F87+'C3调整成本'!F87+'C4调整成本'!F87</f>
        <v>0</v>
      </c>
      <c r="G87" s="132">
        <f>'C1调整成本'!G87+'C2调整成本'!G87+'C3调整成本'!G87+'C4调整成本'!G87</f>
        <v>0.36991350406836487</v>
      </c>
      <c r="H87" s="132">
        <f>'C1调整成本'!H87+'C2调整成本'!H87+'C3调整成本'!H87+'C4调整成本'!H87</f>
        <v>0.36991350406836487</v>
      </c>
      <c r="I87" s="132">
        <f>'C1调整成本'!I87+'C2调整成本'!I87+'C3调整成本'!I87+'C4调整成本'!I87</f>
        <v>0.36991350406836487</v>
      </c>
      <c r="J87" s="132">
        <f>'C1调整成本'!J87+'C2调整成本'!J87+'C3调整成本'!J87+'C4调整成本'!J87</f>
        <v>0.36991350406836487</v>
      </c>
      <c r="K87" s="132">
        <f>'C1调整成本'!K87+'C2调整成本'!K87+'C3调整成本'!K87+'C4调整成本'!K87</f>
        <v>0.36991350406836487</v>
      </c>
      <c r="L87" s="132">
        <f>'C1调整成本'!L87+'C2调整成本'!L87+'C3调整成本'!L87+'C4调整成本'!L87</f>
        <v>0.36991350406836487</v>
      </c>
      <c r="M87" s="132">
        <f>'C1调整成本'!M87+'C2调整成本'!M87+'C3调整成本'!M87+'C4调整成本'!M87</f>
        <v>0.36991350406836487</v>
      </c>
      <c r="N87" s="75"/>
      <c r="O87" s="132"/>
      <c r="P87" s="75"/>
      <c r="Q87" s="132"/>
      <c r="R87" s="132"/>
      <c r="S87" s="132"/>
      <c r="T87" s="132"/>
      <c r="U87" s="132"/>
      <c r="V87" s="132">
        <f t="shared" si="3"/>
        <v>2.5893945284785538</v>
      </c>
      <c r="W87" s="132"/>
      <c r="X87" s="132"/>
      <c r="Y87" s="132"/>
      <c r="Z87" s="132"/>
      <c r="AA87" s="132"/>
      <c r="AB87" s="75"/>
      <c r="AC87" s="132"/>
      <c r="AD87" s="75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75"/>
      <c r="AQ87" s="132"/>
      <c r="AR87" s="75"/>
      <c r="AS87" s="132"/>
      <c r="AT87" s="132"/>
      <c r="AU87" s="132"/>
      <c r="AV87" s="132"/>
      <c r="AW87" s="132"/>
      <c r="AX87" s="132"/>
      <c r="AY87" s="132"/>
      <c r="AZ87" s="132"/>
      <c r="BA87" s="132"/>
      <c r="BB87" s="132"/>
      <c r="BC87" s="132"/>
      <c r="BD87" s="75"/>
      <c r="BE87" s="132"/>
      <c r="BF87" s="75"/>
      <c r="BG87" s="132"/>
      <c r="BH87" s="132"/>
      <c r="BI87" s="132"/>
      <c r="BJ87" s="132"/>
      <c r="BK87" s="132"/>
      <c r="BL87" s="132"/>
      <c r="BM87" s="132"/>
      <c r="BN87" s="132"/>
      <c r="BO87" s="132"/>
      <c r="BP87" s="132"/>
      <c r="BQ87" s="132"/>
      <c r="BR87" s="26"/>
      <c r="BS87" s="65"/>
      <c r="BT87" s="26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5"/>
      <c r="CF87" s="26"/>
      <c r="CG87" s="65"/>
      <c r="CH87" s="26"/>
    </row>
    <row r="88" spans="1:86" s="64" customFormat="1" ht="16.2" customHeight="1" x14ac:dyDescent="0.25">
      <c r="A88" s="133" t="s">
        <v>19</v>
      </c>
      <c r="B88" s="34"/>
      <c r="C88" s="132"/>
      <c r="D88" s="132">
        <f>'C1调整成本'!D88+'C2调整成本'!D88+'C3调整成本'!D88+'C4调整成本'!D88</f>
        <v>0</v>
      </c>
      <c r="E88" s="132">
        <f>'C1调整成本'!E88+'C2调整成本'!E88+'C3调整成本'!E88+'C4调整成本'!E88</f>
        <v>0.59337857511763392</v>
      </c>
      <c r="F88" s="132">
        <f>'C1调整成本'!F88+'C2调整成本'!F88+'C3调整成本'!F88+'C4调整成本'!F88</f>
        <v>0.59337857511763392</v>
      </c>
      <c r="G88" s="132">
        <f>'C1调整成本'!G88+'C2调整成本'!G88+'C3调整成本'!G88+'C4调整成本'!G88</f>
        <v>0.59337857511763392</v>
      </c>
      <c r="H88" s="132">
        <f>'C1调整成本'!H88+'C2调整成本'!H88+'C3调整成本'!H88+'C4调整成本'!H88</f>
        <v>0.59337857511763392</v>
      </c>
      <c r="I88" s="132">
        <f>'C1调整成本'!I88+'C2调整成本'!I88+'C3调整成本'!I88+'C4调整成本'!I88</f>
        <v>0.8167760838713185</v>
      </c>
      <c r="J88" s="132">
        <f>'C1调整成本'!J88+'C2调整成本'!J88+'C3调整成本'!J88+'C4调整成本'!J88</f>
        <v>0.8167760838713185</v>
      </c>
      <c r="K88" s="132">
        <f>'C1调整成本'!K88+'C2调整成本'!K88+'C3调整成本'!K88+'C4调整成本'!K88</f>
        <v>1.0000437479844317</v>
      </c>
      <c r="L88" s="132">
        <f>'C1调整成本'!L88+'C2调整成本'!L88+'C3调整成本'!L88+'C4调整成本'!L88</f>
        <v>1.0000437479844317</v>
      </c>
      <c r="M88" s="132">
        <f>'C1调整成本'!M88+'C2调整成本'!M88+'C3调整成本'!M88+'C4调整成本'!M88</f>
        <v>1.0000437479844317</v>
      </c>
      <c r="N88" s="75"/>
      <c r="O88" s="132"/>
      <c r="P88" s="75"/>
      <c r="Q88" s="132"/>
      <c r="R88" s="132"/>
      <c r="S88" s="132"/>
      <c r="T88" s="132"/>
      <c r="U88" s="132"/>
      <c r="V88" s="132">
        <f t="shared" si="3"/>
        <v>7.0071977121664677</v>
      </c>
      <c r="W88" s="132"/>
      <c r="X88" s="132"/>
      <c r="Y88" s="132"/>
      <c r="Z88" s="132"/>
      <c r="AA88" s="132"/>
      <c r="AB88" s="75"/>
      <c r="AC88" s="132"/>
      <c r="AD88" s="75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75"/>
      <c r="AQ88" s="132"/>
      <c r="AR88" s="75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75"/>
      <c r="BE88" s="132"/>
      <c r="BF88" s="75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26"/>
      <c r="BS88" s="65"/>
      <c r="BT88" s="26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5"/>
      <c r="CF88" s="26"/>
      <c r="CG88" s="65"/>
      <c r="CH88" s="26"/>
    </row>
    <row r="89" spans="1:86" s="64" customFormat="1" ht="16.2" customHeight="1" x14ac:dyDescent="0.25">
      <c r="A89" s="133" t="s">
        <v>20</v>
      </c>
      <c r="B89" s="34"/>
      <c r="C89" s="132"/>
      <c r="D89" s="132">
        <f>'C1调整成本'!D89+'C2调整成本'!D89+'C3调整成本'!D89+'C4调整成本'!D89</f>
        <v>0</v>
      </c>
      <c r="E89" s="132">
        <f>'C1调整成本'!E89+'C2调整成本'!E89+'C3调整成本'!E89+'C4调整成本'!E89</f>
        <v>0</v>
      </c>
      <c r="F89" s="132">
        <f>'C1调整成本'!F89+'C2调整成本'!F89+'C3调整成本'!F89+'C4调整成本'!F89</f>
        <v>0</v>
      </c>
      <c r="G89" s="132">
        <f>'C1调整成本'!G89+'C2调整成本'!G89+'C3调整成本'!G89+'C4调整成本'!G89</f>
        <v>0</v>
      </c>
      <c r="H89" s="132">
        <f>'C1调整成本'!H89+'C2调整成本'!H89+'C3调整成本'!H89+'C4调整成本'!H89</f>
        <v>0</v>
      </c>
      <c r="I89" s="132">
        <f>'C1调整成本'!I89+'C2调整成本'!I89+'C3调整成本'!I89+'C4调整成本'!I89</f>
        <v>0</v>
      </c>
      <c r="J89" s="132">
        <f>'C1调整成本'!J89+'C2调整成本'!J89+'C3调整成本'!J89+'C4调整成本'!J89</f>
        <v>0</v>
      </c>
      <c r="K89" s="132">
        <f>'C1调整成本'!K89+'C2调整成本'!K89+'C3调整成本'!K89+'C4调整成本'!K89</f>
        <v>0</v>
      </c>
      <c r="L89" s="132">
        <f>'C1调整成本'!L89+'C2调整成本'!L89+'C3调整成本'!L89+'C4调整成本'!L89</f>
        <v>0</v>
      </c>
      <c r="M89" s="132">
        <f>'C1调整成本'!M89+'C2调整成本'!M89+'C3调整成本'!M89+'C4调整成本'!M89</f>
        <v>0</v>
      </c>
      <c r="N89" s="75"/>
      <c r="O89" s="132"/>
      <c r="P89" s="75"/>
      <c r="Q89" s="132"/>
      <c r="R89" s="132"/>
      <c r="S89" s="132"/>
      <c r="T89" s="132"/>
      <c r="U89" s="132"/>
      <c r="V89" s="132">
        <f t="shared" si="3"/>
        <v>0</v>
      </c>
      <c r="W89" s="132"/>
      <c r="X89" s="132"/>
      <c r="Y89" s="132"/>
      <c r="Z89" s="132"/>
      <c r="AA89" s="132"/>
      <c r="AB89" s="75"/>
      <c r="AC89" s="132"/>
      <c r="AD89" s="75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75"/>
      <c r="AQ89" s="132"/>
      <c r="AR89" s="75"/>
      <c r="AS89" s="132"/>
      <c r="AT89" s="132"/>
      <c r="AU89" s="132"/>
      <c r="AV89" s="132"/>
      <c r="AW89" s="132"/>
      <c r="AX89" s="132"/>
      <c r="AY89" s="132"/>
      <c r="AZ89" s="132"/>
      <c r="BA89" s="132"/>
      <c r="BB89" s="132"/>
      <c r="BC89" s="132"/>
      <c r="BD89" s="75"/>
      <c r="BE89" s="132"/>
      <c r="BF89" s="75"/>
      <c r="BG89" s="132"/>
      <c r="BH89" s="132"/>
      <c r="BI89" s="132"/>
      <c r="BJ89" s="132"/>
      <c r="BK89" s="132"/>
      <c r="BL89" s="132"/>
      <c r="BM89" s="132"/>
      <c r="BN89" s="132"/>
      <c r="BO89" s="132"/>
      <c r="BP89" s="132"/>
      <c r="BQ89" s="132"/>
      <c r="BR89" s="26"/>
      <c r="BS89" s="65"/>
      <c r="BT89" s="26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5"/>
      <c r="CF89" s="26"/>
      <c r="CG89" s="65"/>
      <c r="CH89" s="26"/>
    </row>
    <row r="90" spans="1:86" s="64" customFormat="1" ht="16.2" customHeight="1" x14ac:dyDescent="0.25">
      <c r="A90" s="133" t="s">
        <v>21</v>
      </c>
      <c r="B90" s="34"/>
      <c r="C90" s="132"/>
      <c r="D90" s="132">
        <f>'C1调整成本'!D90+'C2调整成本'!D90+'C3调整成本'!D90+'C4调整成本'!D90</f>
        <v>0</v>
      </c>
      <c r="E90" s="132">
        <f>'C1调整成本'!E90+'C2调整成本'!E90+'C3调整成本'!E90+'C4调整成本'!E90</f>
        <v>0</v>
      </c>
      <c r="F90" s="132">
        <f>'C1调整成本'!F90+'C2调整成本'!F90+'C3调整成本'!F90+'C4调整成本'!F90</f>
        <v>0</v>
      </c>
      <c r="G90" s="132">
        <f>'C1调整成本'!G90+'C2调整成本'!G90+'C3调整成本'!G90+'C4调整成本'!G90</f>
        <v>0</v>
      </c>
      <c r="H90" s="132">
        <f>'C1调整成本'!H90+'C2调整成本'!H90+'C3调整成本'!H90+'C4调整成本'!H90</f>
        <v>0</v>
      </c>
      <c r="I90" s="132">
        <f>'C1调整成本'!I90+'C2调整成本'!I90+'C3调整成本'!I90+'C4调整成本'!I90</f>
        <v>0</v>
      </c>
      <c r="J90" s="132">
        <f>'C1调整成本'!J90+'C2调整成本'!J90+'C3调整成本'!J90+'C4调整成本'!J90</f>
        <v>0</v>
      </c>
      <c r="K90" s="132">
        <f>'C1调整成本'!K90+'C2调整成本'!K90+'C3调整成本'!K90+'C4调整成本'!K90</f>
        <v>0.32197713754980339</v>
      </c>
      <c r="L90" s="132">
        <f>'C1调整成本'!L90+'C2调整成本'!L90+'C3调整成本'!L90+'C4调整成本'!L90</f>
        <v>0.32197713754980339</v>
      </c>
      <c r="M90" s="132">
        <f>'C1调整成本'!M90+'C2调整成本'!M90+'C3调整成本'!M90+'C4调整成本'!M90</f>
        <v>0.32197713754980339</v>
      </c>
      <c r="N90" s="75"/>
      <c r="O90" s="132"/>
      <c r="P90" s="75"/>
      <c r="Q90" s="132"/>
      <c r="R90" s="132"/>
      <c r="S90" s="132"/>
      <c r="T90" s="132"/>
      <c r="U90" s="132"/>
      <c r="V90" s="132">
        <f t="shared" si="3"/>
        <v>0.96593141264941018</v>
      </c>
      <c r="W90" s="132"/>
      <c r="X90" s="132"/>
      <c r="Y90" s="132"/>
      <c r="Z90" s="132"/>
      <c r="AA90" s="132"/>
      <c r="AB90" s="75"/>
      <c r="AC90" s="132"/>
      <c r="AD90" s="75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75"/>
      <c r="AQ90" s="132"/>
      <c r="AR90" s="75"/>
      <c r="AS90" s="132"/>
      <c r="AT90" s="132"/>
      <c r="AU90" s="132"/>
      <c r="AV90" s="132"/>
      <c r="AW90" s="132"/>
      <c r="AX90" s="132"/>
      <c r="AY90" s="132"/>
      <c r="AZ90" s="132"/>
      <c r="BA90" s="132"/>
      <c r="BB90" s="132"/>
      <c r="BC90" s="132"/>
      <c r="BD90" s="75"/>
      <c r="BE90" s="132"/>
      <c r="BF90" s="75"/>
      <c r="BG90" s="132"/>
      <c r="BH90" s="132"/>
      <c r="BI90" s="132"/>
      <c r="BJ90" s="132"/>
      <c r="BK90" s="132"/>
      <c r="BL90" s="132"/>
      <c r="BM90" s="132"/>
      <c r="BN90" s="132"/>
      <c r="BO90" s="132"/>
      <c r="BP90" s="132"/>
      <c r="BQ90" s="132"/>
      <c r="BR90" s="26"/>
      <c r="BS90" s="65"/>
      <c r="BT90" s="26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5"/>
      <c r="CF90" s="26"/>
      <c r="CG90" s="65"/>
      <c r="CH90" s="26"/>
    </row>
    <row r="91" spans="1:86" s="64" customFormat="1" ht="16.2" customHeight="1" x14ac:dyDescent="0.25">
      <c r="A91" s="133" t="s">
        <v>22</v>
      </c>
      <c r="B91" s="34"/>
      <c r="C91" s="132"/>
      <c r="D91" s="132">
        <f>'C1调整成本'!D91+'C2调整成本'!D91+'C3调整成本'!D91+'C4调整成本'!D91</f>
        <v>0</v>
      </c>
      <c r="E91" s="132">
        <f>'C1调整成本'!E91+'C2调整成本'!E91+'C3调整成本'!E91+'C4调整成本'!E91</f>
        <v>0</v>
      </c>
      <c r="F91" s="132">
        <f>'C1调整成本'!F91+'C2调整成本'!F91+'C3调整成本'!F91+'C4调整成本'!F91</f>
        <v>0</v>
      </c>
      <c r="G91" s="132">
        <f>'C1调整成本'!G91+'C2调整成本'!G91+'C3调整成本'!G91+'C4调整成本'!G91</f>
        <v>0.44999646386821673</v>
      </c>
      <c r="H91" s="132">
        <f>'C1调整成本'!H91+'C2调整成本'!H91+'C3调整成本'!H91+'C4调整成本'!H91</f>
        <v>0.44999646386821673</v>
      </c>
      <c r="I91" s="132">
        <f>'C1调整成本'!I91+'C2调整成本'!I91+'C3调整成本'!I91+'C4调整成本'!I91</f>
        <v>0.44999646386821673</v>
      </c>
      <c r="J91" s="132">
        <f>'C1调整成本'!J91+'C2调整成本'!J91+'C3调整成本'!J91+'C4调整成本'!J91</f>
        <v>0.44999646386821673</v>
      </c>
      <c r="K91" s="132">
        <f>'C1调整成本'!K91+'C2调整成本'!K91+'C3调整成本'!K91+'C4调整成本'!K91</f>
        <v>0.44999646386821673</v>
      </c>
      <c r="L91" s="132">
        <f>'C1调整成本'!L91+'C2调整成本'!L91+'C3调整成本'!L91+'C4调整成本'!L91</f>
        <v>0.44999646386821673</v>
      </c>
      <c r="M91" s="132">
        <f>'C1调整成本'!M91+'C2调整成本'!M91+'C3调整成本'!M91+'C4调整成本'!M91</f>
        <v>0.44999646386821673</v>
      </c>
      <c r="N91" s="75"/>
      <c r="O91" s="132"/>
      <c r="P91" s="75"/>
      <c r="Q91" s="132"/>
      <c r="R91" s="132"/>
      <c r="S91" s="132"/>
      <c r="T91" s="132"/>
      <c r="U91" s="132"/>
      <c r="V91" s="132">
        <f t="shared" si="3"/>
        <v>3.1499752470775171</v>
      </c>
      <c r="W91" s="132"/>
      <c r="X91" s="132"/>
      <c r="Y91" s="132"/>
      <c r="Z91" s="132"/>
      <c r="AA91" s="132"/>
      <c r="AB91" s="75"/>
      <c r="AC91" s="132"/>
      <c r="AD91" s="75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75"/>
      <c r="AQ91" s="132"/>
      <c r="AR91" s="75"/>
      <c r="AS91" s="132"/>
      <c r="AT91" s="132"/>
      <c r="AU91" s="132"/>
      <c r="AV91" s="132"/>
      <c r="AW91" s="132"/>
      <c r="AX91" s="132"/>
      <c r="AY91" s="132"/>
      <c r="AZ91" s="132"/>
      <c r="BA91" s="132"/>
      <c r="BB91" s="132"/>
      <c r="BC91" s="132"/>
      <c r="BD91" s="75"/>
      <c r="BE91" s="132"/>
      <c r="BF91" s="75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26"/>
      <c r="BS91" s="65"/>
      <c r="BT91" s="26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5"/>
      <c r="CF91" s="26"/>
      <c r="CG91" s="65"/>
      <c r="CH91" s="26"/>
    </row>
    <row r="92" spans="1:86" s="64" customFormat="1" ht="16.2" customHeight="1" x14ac:dyDescent="0.25">
      <c r="A92" s="132"/>
      <c r="B92" s="34"/>
      <c r="C92" s="132"/>
      <c r="D92" s="132">
        <f>'C1调整成本'!D92+'C2调整成本'!D92+'C3调整成本'!D92+'C4调整成本'!D92</f>
        <v>0</v>
      </c>
      <c r="E92" s="132">
        <f>'C1调整成本'!E92+'C2调整成本'!E92+'C3调整成本'!E92+'C4调整成本'!E92</f>
        <v>0</v>
      </c>
      <c r="F92" s="132">
        <f>'C1调整成本'!F92+'C2调整成本'!F92+'C3调整成本'!F92+'C4调整成本'!F92</f>
        <v>0</v>
      </c>
      <c r="G92" s="132">
        <f>'C1调整成本'!G92+'C2调整成本'!G92+'C3调整成本'!G92+'C4调整成本'!G92</f>
        <v>0</v>
      </c>
      <c r="H92" s="132">
        <f>'C1调整成本'!H92+'C2调整成本'!H92+'C3调整成本'!H92+'C4调整成本'!H92</f>
        <v>0</v>
      </c>
      <c r="I92" s="132">
        <f>'C1调整成本'!I92+'C2调整成本'!I92+'C3调整成本'!I92+'C4调整成本'!I92</f>
        <v>0</v>
      </c>
      <c r="J92" s="132">
        <f>'C1调整成本'!J92+'C2调整成本'!J92+'C3调整成本'!J92+'C4调整成本'!J92</f>
        <v>0</v>
      </c>
      <c r="K92" s="132">
        <f>'C1调整成本'!K92+'C2调整成本'!K92+'C3调整成本'!K92+'C4调整成本'!K92</f>
        <v>0</v>
      </c>
      <c r="L92" s="132">
        <f>'C1调整成本'!L92+'C2调整成本'!L92+'C3调整成本'!L92+'C4调整成本'!L92</f>
        <v>0</v>
      </c>
      <c r="M92" s="132">
        <f>'C1调整成本'!M92+'C2调整成本'!M92+'C3调整成本'!M92+'C4调整成本'!M92</f>
        <v>0</v>
      </c>
      <c r="N92" s="75"/>
      <c r="O92" s="132"/>
      <c r="P92" s="75"/>
      <c r="Q92" s="132"/>
      <c r="R92" s="132"/>
      <c r="S92" s="132"/>
      <c r="T92" s="132"/>
      <c r="U92" s="132"/>
      <c r="V92" s="132">
        <f t="shared" si="3"/>
        <v>0</v>
      </c>
      <c r="W92" s="132"/>
      <c r="X92" s="132"/>
      <c r="Y92" s="132"/>
      <c r="Z92" s="132"/>
      <c r="AA92" s="132"/>
      <c r="AB92" s="75"/>
      <c r="AC92" s="132"/>
      <c r="AD92" s="75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75"/>
      <c r="AQ92" s="132"/>
      <c r="AR92" s="75"/>
      <c r="AS92" s="132"/>
      <c r="AT92" s="132"/>
      <c r="AU92" s="132"/>
      <c r="AV92" s="132"/>
      <c r="AW92" s="132"/>
      <c r="AX92" s="132"/>
      <c r="AY92" s="132"/>
      <c r="AZ92" s="132"/>
      <c r="BA92" s="132"/>
      <c r="BB92" s="132"/>
      <c r="BC92" s="132"/>
      <c r="BD92" s="75"/>
      <c r="BE92" s="132"/>
      <c r="BF92" s="75"/>
      <c r="BG92" s="132"/>
      <c r="BH92" s="132"/>
      <c r="BI92" s="132"/>
      <c r="BJ92" s="132"/>
      <c r="BK92" s="132"/>
      <c r="BL92" s="132"/>
      <c r="BM92" s="132"/>
      <c r="BN92" s="132"/>
      <c r="BO92" s="132"/>
      <c r="BP92" s="132"/>
      <c r="BQ92" s="132"/>
      <c r="BR92" s="34"/>
      <c r="BT92" s="34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34"/>
      <c r="CH92" s="34"/>
    </row>
    <row r="93" spans="1:86" s="64" customFormat="1" ht="16.2" customHeight="1" x14ac:dyDescent="0.25">
      <c r="A93" s="133" t="s">
        <v>258</v>
      </c>
      <c r="B93" s="34"/>
      <c r="C93" s="76"/>
      <c r="D93" s="132" t="e">
        <f>'C1调整成本'!D93+'C2调整成本'!D93+'C3调整成本'!D93+'C4调整成本'!D93</f>
        <v>#VALUE!</v>
      </c>
      <c r="E93" s="132" t="e">
        <f>'C1调整成本'!E93+'C2调整成本'!E93+'C3调整成本'!E93+'C4调整成本'!E93</f>
        <v>#VALUE!</v>
      </c>
      <c r="F93" s="132" t="e">
        <f>'C1调整成本'!F93+'C2调整成本'!F93+'C3调整成本'!F93+'C4调整成本'!F93</f>
        <v>#VALUE!</v>
      </c>
      <c r="G93" s="132" t="e">
        <f>'C1调整成本'!G93+'C2调整成本'!G93+'C3调整成本'!G93+'C4调整成本'!G93</f>
        <v>#VALUE!</v>
      </c>
      <c r="H93" s="132" t="e">
        <f>'C1调整成本'!H93+'C2调整成本'!H93+'C3调整成本'!H93+'C4调整成本'!H93</f>
        <v>#VALUE!</v>
      </c>
      <c r="I93" s="132" t="e">
        <f>'C1调整成本'!I93+'C2调整成本'!I93+'C3调整成本'!I93+'C4调整成本'!I93</f>
        <v>#VALUE!</v>
      </c>
      <c r="J93" s="132" t="e">
        <f>'C1调整成本'!J93+'C2调整成本'!J93+'C3调整成本'!J93+'C4调整成本'!J93</f>
        <v>#VALUE!</v>
      </c>
      <c r="K93" s="132" t="e">
        <f>'C1调整成本'!K93+'C2调整成本'!K93+'C3调整成本'!K93+'C4调整成本'!K93</f>
        <v>#VALUE!</v>
      </c>
      <c r="L93" s="132" t="e">
        <f>'C1调整成本'!L93+'C2调整成本'!L93+'C3调整成本'!L93+'C4调整成本'!L93</f>
        <v>#VALUE!</v>
      </c>
      <c r="M93" s="132" t="e">
        <f>'C1调整成本'!M93+'C2调整成本'!M93+'C3调整成本'!M93+'C4调整成本'!M93</f>
        <v>#VALUE!</v>
      </c>
      <c r="N93" s="132"/>
      <c r="O93" s="132"/>
      <c r="P93" s="132"/>
      <c r="Q93" s="76"/>
      <c r="R93" s="76"/>
      <c r="S93" s="76"/>
      <c r="T93" s="76"/>
      <c r="U93" s="76"/>
      <c r="V93" s="132" t="e">
        <f t="shared" si="3"/>
        <v>#VALUE!</v>
      </c>
      <c r="W93" s="76"/>
      <c r="X93" s="76"/>
      <c r="Y93" s="76"/>
      <c r="Z93" s="76"/>
      <c r="AA93" s="132"/>
      <c r="AB93" s="132"/>
      <c r="AC93" s="132"/>
      <c r="AD93" s="132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32"/>
      <c r="AP93" s="132"/>
      <c r="AQ93" s="132"/>
      <c r="AR93" s="132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32"/>
      <c r="BD93" s="132"/>
      <c r="BE93" s="132"/>
      <c r="BF93" s="132"/>
      <c r="BG93" s="141"/>
      <c r="BH93" s="141"/>
      <c r="BI93" s="141"/>
      <c r="BJ93" s="141"/>
      <c r="BK93" s="141"/>
      <c r="BL93" s="141"/>
      <c r="BM93" s="141"/>
      <c r="BN93" s="141"/>
      <c r="BO93" s="141"/>
      <c r="BP93" s="141"/>
      <c r="BQ93" s="132"/>
      <c r="BR93" s="65"/>
      <c r="BS93" s="65"/>
      <c r="BT93" s="65"/>
      <c r="BU93" s="160"/>
      <c r="BV93" s="160"/>
      <c r="BW93" s="160"/>
      <c r="BX93" s="160"/>
      <c r="BY93" s="160"/>
      <c r="BZ93" s="160"/>
      <c r="CA93" s="160"/>
      <c r="CB93" s="160"/>
      <c r="CC93" s="160"/>
      <c r="CD93" s="160"/>
      <c r="CE93" s="5"/>
      <c r="CF93" s="65"/>
      <c r="CG93" s="65"/>
      <c r="CH93" s="65"/>
    </row>
    <row r="94" spans="1:86" s="64" customFormat="1" ht="16.2" customHeight="1" x14ac:dyDescent="0.25">
      <c r="A94" s="133" t="s">
        <v>1</v>
      </c>
      <c r="B94" s="34"/>
      <c r="C94" s="132"/>
      <c r="D94" s="132" t="e">
        <f>'C1调整成本'!D94+'C2调整成本'!D94+'C3调整成本'!D94+'C4调整成本'!D94</f>
        <v>#VALUE!</v>
      </c>
      <c r="E94" s="132" t="e">
        <f>'C1调整成本'!E94+'C2调整成本'!E94+'C3调整成本'!E94+'C4调整成本'!E94</f>
        <v>#VALUE!</v>
      </c>
      <c r="F94" s="132" t="e">
        <f>'C1调整成本'!F94+'C2调整成本'!F94+'C3调整成本'!F94+'C4调整成本'!F94</f>
        <v>#VALUE!</v>
      </c>
      <c r="G94" s="132" t="e">
        <f>'C1调整成本'!G94+'C2调整成本'!G94+'C3调整成本'!G94+'C4调整成本'!G94</f>
        <v>#VALUE!</v>
      </c>
      <c r="H94" s="132" t="e">
        <f>'C1调整成本'!H94+'C2调整成本'!H94+'C3调整成本'!H94+'C4调整成本'!H94</f>
        <v>#VALUE!</v>
      </c>
      <c r="I94" s="132" t="e">
        <f>'C1调整成本'!I94+'C2调整成本'!I94+'C3调整成本'!I94+'C4调整成本'!I94</f>
        <v>#VALUE!</v>
      </c>
      <c r="J94" s="132" t="e">
        <f>'C1调整成本'!J94+'C2调整成本'!J94+'C3调整成本'!J94+'C4调整成本'!J94</f>
        <v>#VALUE!</v>
      </c>
      <c r="K94" s="132" t="e">
        <f>'C1调整成本'!K94+'C2调整成本'!K94+'C3调整成本'!K94+'C4调整成本'!K94</f>
        <v>#VALUE!</v>
      </c>
      <c r="L94" s="132" t="e">
        <f>'C1调整成本'!L94+'C2调整成本'!L94+'C3调整成本'!L94+'C4调整成本'!L94</f>
        <v>#VALUE!</v>
      </c>
      <c r="M94" s="132" t="e">
        <f>'C1调整成本'!M94+'C2调整成本'!M94+'C3调整成本'!M94+'C4调整成本'!M94</f>
        <v>#VALUE!</v>
      </c>
      <c r="N94" s="75"/>
      <c r="O94" s="132"/>
      <c r="P94" s="75"/>
      <c r="Q94" s="132"/>
      <c r="R94" s="132"/>
      <c r="S94" s="132"/>
      <c r="T94" s="132"/>
      <c r="U94" s="132"/>
      <c r="V94" s="132" t="e">
        <f t="shared" si="3"/>
        <v>#VALUE!</v>
      </c>
      <c r="W94" s="132"/>
      <c r="X94" s="132"/>
      <c r="Y94" s="132"/>
      <c r="Z94" s="132"/>
      <c r="AA94" s="132"/>
      <c r="AB94" s="75"/>
      <c r="AC94" s="132"/>
      <c r="AD94" s="75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75"/>
      <c r="AQ94" s="132"/>
      <c r="AR94" s="75"/>
      <c r="AS94" s="132"/>
      <c r="AT94" s="132"/>
      <c r="AU94" s="132"/>
      <c r="AV94" s="132"/>
      <c r="AW94" s="132"/>
      <c r="AX94" s="132"/>
      <c r="AY94" s="132"/>
      <c r="AZ94" s="132"/>
      <c r="BA94" s="132"/>
      <c r="BB94" s="132"/>
      <c r="BC94" s="132"/>
      <c r="BD94" s="75"/>
      <c r="BE94" s="132"/>
      <c r="BF94" s="75"/>
      <c r="BG94" s="132"/>
      <c r="BH94" s="132"/>
      <c r="BI94" s="132"/>
      <c r="BJ94" s="132"/>
      <c r="BK94" s="132"/>
      <c r="BL94" s="132"/>
      <c r="BM94" s="132"/>
      <c r="BN94" s="132"/>
      <c r="BO94" s="132"/>
      <c r="BP94" s="132"/>
      <c r="BQ94" s="132"/>
      <c r="BR94" s="26"/>
      <c r="BS94" s="65"/>
      <c r="BT94" s="26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5"/>
      <c r="CF94" s="26"/>
      <c r="CG94" s="65"/>
      <c r="CH94" s="26"/>
    </row>
    <row r="95" spans="1:86" s="64" customFormat="1" ht="16.2" customHeight="1" x14ac:dyDescent="0.25">
      <c r="A95" s="133" t="s">
        <v>3</v>
      </c>
      <c r="B95" s="34"/>
      <c r="C95" s="132"/>
      <c r="D95" s="132">
        <f>'C1调整成本'!D95+'C2调整成本'!D95+'C3调整成本'!D95+'C4调整成本'!D95</f>
        <v>0</v>
      </c>
      <c r="E95" s="132">
        <f>'C1调整成本'!E95+'C2调整成本'!E95+'C3调整成本'!E95+'C4调整成本'!E95</f>
        <v>0.27655368502831984</v>
      </c>
      <c r="F95" s="132">
        <f>'C1调整成本'!F95+'C2调整成本'!F95+'C3调整成本'!F95+'C4调整成本'!F95</f>
        <v>0.27655368502831984</v>
      </c>
      <c r="G95" s="132">
        <f>'C1调整成本'!G95+'C2调整成本'!G95+'C3调整成本'!G95+'C4调整成本'!G95</f>
        <v>0.27655368502831984</v>
      </c>
      <c r="H95" s="132">
        <f>'C1调整成本'!H95+'C2调整成本'!H95+'C3调整成本'!H95+'C4调整成本'!H95</f>
        <v>0.27655368502831984</v>
      </c>
      <c r="I95" s="132">
        <f>'C1调整成本'!I95+'C2调整成本'!I95+'C3调整成本'!I95+'C4调整成本'!I95</f>
        <v>0.45879608206029837</v>
      </c>
      <c r="J95" s="132">
        <f>'C1调整成本'!J95+'C2调整成本'!J95+'C3调整成本'!J95+'C4调整成本'!J95</f>
        <v>0.45879608206029837</v>
      </c>
      <c r="K95" s="132">
        <f>'C1调整成本'!K95+'C2调整成本'!K95+'C3调整成本'!K95+'C4调整成本'!K95</f>
        <v>0.45879608206029837</v>
      </c>
      <c r="L95" s="132">
        <f>'C1调整成本'!L95+'C2调整成本'!L95+'C3调整成本'!L95+'C4调整成本'!L95</f>
        <v>0.45879608206029837</v>
      </c>
      <c r="M95" s="132">
        <f>'C1调整成本'!M95+'C2调整成本'!M95+'C3调整成本'!M95+'C4调整成本'!M95</f>
        <v>0.45879608206029837</v>
      </c>
      <c r="N95" s="75"/>
      <c r="O95" s="132"/>
      <c r="P95" s="75"/>
      <c r="Q95" s="132"/>
      <c r="R95" s="132"/>
      <c r="S95" s="132"/>
      <c r="T95" s="132"/>
      <c r="U95" s="132"/>
      <c r="V95" s="132">
        <f t="shared" si="3"/>
        <v>3.4001951504147718</v>
      </c>
      <c r="W95" s="132"/>
      <c r="X95" s="132"/>
      <c r="Y95" s="132"/>
      <c r="Z95" s="132"/>
      <c r="AA95" s="132"/>
      <c r="AB95" s="75"/>
      <c r="AC95" s="132"/>
      <c r="AD95" s="75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  <c r="AO95" s="132"/>
      <c r="AP95" s="75"/>
      <c r="AQ95" s="132"/>
      <c r="AR95" s="75"/>
      <c r="AS95" s="132"/>
      <c r="AT95" s="132"/>
      <c r="AU95" s="132"/>
      <c r="AV95" s="132"/>
      <c r="AW95" s="132"/>
      <c r="AX95" s="132"/>
      <c r="AY95" s="132"/>
      <c r="AZ95" s="132"/>
      <c r="BA95" s="132"/>
      <c r="BB95" s="132"/>
      <c r="BC95" s="132"/>
      <c r="BD95" s="75"/>
      <c r="BE95" s="132"/>
      <c r="BF95" s="75"/>
      <c r="BG95" s="132"/>
      <c r="BH95" s="132"/>
      <c r="BI95" s="132"/>
      <c r="BJ95" s="132"/>
      <c r="BK95" s="132"/>
      <c r="BL95" s="132"/>
      <c r="BM95" s="132"/>
      <c r="BN95" s="132"/>
      <c r="BO95" s="132"/>
      <c r="BP95" s="132"/>
      <c r="BQ95" s="132"/>
      <c r="BR95" s="26"/>
      <c r="BS95" s="65"/>
      <c r="BT95" s="26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5"/>
      <c r="CF95" s="26"/>
      <c r="CG95" s="65"/>
      <c r="CH95" s="26"/>
    </row>
    <row r="96" spans="1:86" s="64" customFormat="1" ht="16.2" customHeight="1" x14ac:dyDescent="0.25">
      <c r="A96" s="133" t="s">
        <v>4</v>
      </c>
      <c r="B96" s="34"/>
      <c r="C96" s="132"/>
      <c r="D96" s="132">
        <f>'C1调整成本'!D96+'C2调整成本'!D96+'C3调整成本'!D96+'C4调整成本'!D96</f>
        <v>0</v>
      </c>
      <c r="E96" s="132">
        <f>'C1调整成本'!E96+'C2调整成本'!E96+'C3调整成本'!E96+'C4调整成本'!E96</f>
        <v>0</v>
      </c>
      <c r="F96" s="132">
        <f>'C1调整成本'!F96+'C2调整成本'!F96+'C3调整成本'!F96+'C4调整成本'!F96</f>
        <v>0</v>
      </c>
      <c r="G96" s="132">
        <f>'C1调整成本'!G96+'C2调整成本'!G96+'C3调整成本'!G96+'C4调整成本'!G96</f>
        <v>0</v>
      </c>
      <c r="H96" s="132">
        <f>'C1调整成本'!H96+'C2调整成本'!H96+'C3调整成本'!H96+'C4调整成本'!H96</f>
        <v>0</v>
      </c>
      <c r="I96" s="132">
        <f>'C1调整成本'!I96+'C2调整成本'!I96+'C3调整成本'!I96+'C4调整成本'!I96</f>
        <v>0</v>
      </c>
      <c r="J96" s="132">
        <f>'C1调整成本'!J96+'C2调整成本'!J96+'C3调整成本'!J96+'C4调整成本'!J96</f>
        <v>0</v>
      </c>
      <c r="K96" s="132">
        <f>'C1调整成本'!K96+'C2调整成本'!K96+'C3调整成本'!K96+'C4调整成本'!K96</f>
        <v>0</v>
      </c>
      <c r="L96" s="132">
        <f>'C1调整成本'!L96+'C2调整成本'!L96+'C3调整成本'!L96+'C4调整成本'!L96</f>
        <v>0</v>
      </c>
      <c r="M96" s="132">
        <f>'C1调整成本'!M96+'C2调整成本'!M96+'C3调整成本'!M96+'C4调整成本'!M96</f>
        <v>0</v>
      </c>
      <c r="N96" s="75"/>
      <c r="O96" s="132"/>
      <c r="P96" s="75"/>
      <c r="Q96" s="132"/>
      <c r="R96" s="132"/>
      <c r="S96" s="132"/>
      <c r="T96" s="132"/>
      <c r="U96" s="132"/>
      <c r="V96" s="132">
        <f t="shared" si="3"/>
        <v>0</v>
      </c>
      <c r="W96" s="132"/>
      <c r="X96" s="132"/>
      <c r="Y96" s="132"/>
      <c r="Z96" s="132"/>
      <c r="AA96" s="132"/>
      <c r="AB96" s="75"/>
      <c r="AC96" s="132"/>
      <c r="AD96" s="75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75"/>
      <c r="AQ96" s="132"/>
      <c r="AR96" s="75"/>
      <c r="AS96" s="132"/>
      <c r="AT96" s="132"/>
      <c r="AU96" s="132"/>
      <c r="AV96" s="132"/>
      <c r="AW96" s="132"/>
      <c r="AX96" s="132"/>
      <c r="AY96" s="132"/>
      <c r="AZ96" s="132"/>
      <c r="BA96" s="132"/>
      <c r="BB96" s="132"/>
      <c r="BC96" s="132"/>
      <c r="BD96" s="75"/>
      <c r="BE96" s="132"/>
      <c r="BF96" s="75"/>
      <c r="BG96" s="132"/>
      <c r="BH96" s="132"/>
      <c r="BI96" s="132"/>
      <c r="BJ96" s="132"/>
      <c r="BK96" s="132"/>
      <c r="BL96" s="132"/>
      <c r="BM96" s="132"/>
      <c r="BN96" s="132"/>
      <c r="BO96" s="132"/>
      <c r="BP96" s="132"/>
      <c r="BQ96" s="132"/>
      <c r="BR96" s="26"/>
      <c r="BS96" s="65"/>
      <c r="BT96" s="26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5"/>
      <c r="CF96" s="26"/>
      <c r="CG96" s="65"/>
      <c r="CH96" s="26"/>
    </row>
    <row r="97" spans="1:86" s="64" customFormat="1" ht="16.2" customHeight="1" x14ac:dyDescent="0.25">
      <c r="A97" s="133" t="s">
        <v>5</v>
      </c>
      <c r="B97" s="34"/>
      <c r="C97" s="132"/>
      <c r="D97" s="132">
        <f>'C1调整成本'!D97+'C2调整成本'!D97+'C3调整成本'!D97+'C4调整成本'!D97</f>
        <v>0</v>
      </c>
      <c r="E97" s="132">
        <f>'C1调整成本'!E97+'C2调整成本'!E97+'C3调整成本'!E97+'C4调整成本'!E97</f>
        <v>0</v>
      </c>
      <c r="F97" s="132">
        <f>'C1调整成本'!F97+'C2调整成本'!F97+'C3调整成本'!F97+'C4调整成本'!F97</f>
        <v>0</v>
      </c>
      <c r="G97" s="132">
        <f>'C1调整成本'!G97+'C2调整成本'!G97+'C3调整成本'!G97+'C4调整成本'!G97</f>
        <v>0</v>
      </c>
      <c r="H97" s="132">
        <f>'C1调整成本'!H97+'C2调整成本'!H97+'C3调整成本'!H97+'C4调整成本'!H97</f>
        <v>0</v>
      </c>
      <c r="I97" s="132">
        <f>'C1调整成本'!I97+'C2调整成本'!I97+'C3调整成本'!I97+'C4调整成本'!I97</f>
        <v>0</v>
      </c>
      <c r="J97" s="132">
        <f>'C1调整成本'!J97+'C2调整成本'!J97+'C3调整成本'!J97+'C4调整成本'!J97</f>
        <v>0</v>
      </c>
      <c r="K97" s="132">
        <f>'C1调整成本'!K97+'C2调整成本'!K97+'C3调整成本'!K97+'C4调整成本'!K97</f>
        <v>0.45949848379148017</v>
      </c>
      <c r="L97" s="132">
        <f>'C1调整成本'!L97+'C2调整成本'!L97+'C3调整成本'!L97+'C4调整成本'!L97</f>
        <v>0.45949848379148017</v>
      </c>
      <c r="M97" s="132">
        <f>'C1调整成本'!M97+'C2调整成本'!M97+'C3调整成本'!M97+'C4调整成本'!M97</f>
        <v>0.45949848379148017</v>
      </c>
      <c r="N97" s="75"/>
      <c r="O97" s="132"/>
      <c r="P97" s="75"/>
      <c r="Q97" s="132"/>
      <c r="R97" s="132"/>
      <c r="S97" s="132"/>
      <c r="T97" s="132"/>
      <c r="U97" s="132"/>
      <c r="V97" s="132">
        <f t="shared" si="3"/>
        <v>1.3784954513744405</v>
      </c>
      <c r="W97" s="132"/>
      <c r="X97" s="132"/>
      <c r="Y97" s="132"/>
      <c r="Z97" s="132"/>
      <c r="AA97" s="132"/>
      <c r="AB97" s="75"/>
      <c r="AC97" s="132"/>
      <c r="AD97" s="75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  <c r="AO97" s="132"/>
      <c r="AP97" s="75"/>
      <c r="AQ97" s="132"/>
      <c r="AR97" s="75"/>
      <c r="AS97" s="132"/>
      <c r="AT97" s="132"/>
      <c r="AU97" s="132"/>
      <c r="AV97" s="132"/>
      <c r="AW97" s="132"/>
      <c r="AX97" s="132"/>
      <c r="AY97" s="132"/>
      <c r="AZ97" s="132"/>
      <c r="BA97" s="132"/>
      <c r="BB97" s="132"/>
      <c r="BC97" s="132"/>
      <c r="BD97" s="75"/>
      <c r="BE97" s="132"/>
      <c r="BF97" s="75"/>
      <c r="BG97" s="132"/>
      <c r="BH97" s="132"/>
      <c r="BI97" s="132"/>
      <c r="BJ97" s="132"/>
      <c r="BK97" s="132"/>
      <c r="BL97" s="132"/>
      <c r="BM97" s="132"/>
      <c r="BN97" s="132"/>
      <c r="BO97" s="132"/>
      <c r="BP97" s="132"/>
      <c r="BQ97" s="132"/>
      <c r="BR97" s="26"/>
      <c r="BS97" s="65"/>
      <c r="BT97" s="26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5"/>
      <c r="CF97" s="26"/>
      <c r="CG97" s="65"/>
      <c r="CH97" s="26"/>
    </row>
    <row r="98" spans="1:86" s="64" customFormat="1" ht="16.2" customHeight="1" x14ac:dyDescent="0.25">
      <c r="A98" s="133" t="s">
        <v>6</v>
      </c>
      <c r="B98" s="34"/>
      <c r="C98" s="132"/>
      <c r="D98" s="132">
        <f>'C1调整成本'!D98+'C2调整成本'!D98+'C3调整成本'!D98+'C4调整成本'!D98</f>
        <v>0</v>
      </c>
      <c r="E98" s="132">
        <f>'C1调整成本'!E98+'C2调整成本'!E98+'C3调整成本'!E98+'C4调整成本'!E98</f>
        <v>0</v>
      </c>
      <c r="F98" s="132">
        <f>'C1调整成本'!F98+'C2调整成本'!F98+'C3调整成本'!F98+'C4调整成本'!F98</f>
        <v>0</v>
      </c>
      <c r="G98" s="132">
        <f>'C1调整成本'!G98+'C2调整成本'!G98+'C3调整成本'!G98+'C4调整成本'!G98</f>
        <v>0</v>
      </c>
      <c r="H98" s="132">
        <f>'C1调整成本'!H98+'C2调整成本'!H98+'C3调整成本'!H98+'C4调整成本'!H98</f>
        <v>0</v>
      </c>
      <c r="I98" s="132">
        <f>'C1调整成本'!I98+'C2调整成本'!I98+'C3调整成本'!I98+'C4调整成本'!I98</f>
        <v>0</v>
      </c>
      <c r="J98" s="132">
        <f>'C1调整成本'!J98+'C2调整成本'!J98+'C3调整成本'!J98+'C4调整成本'!J98</f>
        <v>0</v>
      </c>
      <c r="K98" s="132">
        <f>'C1调整成本'!K98+'C2调整成本'!K98+'C3调整成本'!K98+'C4调整成本'!K98</f>
        <v>0</v>
      </c>
      <c r="L98" s="132">
        <f>'C1调整成本'!L98+'C2调整成本'!L98+'C3调整成本'!L98+'C4调整成本'!L98</f>
        <v>0</v>
      </c>
      <c r="M98" s="132">
        <f>'C1调整成本'!M98+'C2调整成本'!M98+'C3调整成本'!M98+'C4调整成本'!M98</f>
        <v>0</v>
      </c>
      <c r="N98" s="75"/>
      <c r="O98" s="132"/>
      <c r="P98" s="75"/>
      <c r="Q98" s="132"/>
      <c r="R98" s="132"/>
      <c r="S98" s="132"/>
      <c r="T98" s="132"/>
      <c r="U98" s="132"/>
      <c r="V98" s="132">
        <f t="shared" si="3"/>
        <v>0</v>
      </c>
      <c r="W98" s="132"/>
      <c r="X98" s="132"/>
      <c r="Y98" s="132"/>
      <c r="Z98" s="132"/>
      <c r="AA98" s="132"/>
      <c r="AB98" s="75"/>
      <c r="AC98" s="132"/>
      <c r="AD98" s="75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  <c r="AO98" s="132"/>
      <c r="AP98" s="75"/>
      <c r="AQ98" s="132"/>
      <c r="AR98" s="75"/>
      <c r="AS98" s="132"/>
      <c r="AT98" s="132"/>
      <c r="AU98" s="132"/>
      <c r="AV98" s="132"/>
      <c r="AW98" s="132"/>
      <c r="AX98" s="132"/>
      <c r="AY98" s="132"/>
      <c r="AZ98" s="132"/>
      <c r="BA98" s="132"/>
      <c r="BB98" s="132"/>
      <c r="BC98" s="132"/>
      <c r="BD98" s="75"/>
      <c r="BE98" s="132"/>
      <c r="BF98" s="75"/>
      <c r="BG98" s="132"/>
      <c r="BH98" s="132"/>
      <c r="BI98" s="132"/>
      <c r="BJ98" s="132"/>
      <c r="BK98" s="132"/>
      <c r="BL98" s="132"/>
      <c r="BM98" s="132"/>
      <c r="BN98" s="132"/>
      <c r="BO98" s="132"/>
      <c r="BP98" s="132"/>
      <c r="BQ98" s="132"/>
      <c r="BR98" s="26"/>
      <c r="BS98" s="65"/>
      <c r="BT98" s="26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5"/>
      <c r="CF98" s="26"/>
      <c r="CG98" s="65"/>
      <c r="CH98" s="26"/>
    </row>
    <row r="99" spans="1:86" s="64" customFormat="1" ht="16.2" customHeight="1" x14ac:dyDescent="0.25">
      <c r="A99" s="133" t="s">
        <v>7</v>
      </c>
      <c r="B99" s="34"/>
      <c r="C99" s="132"/>
      <c r="D99" s="132">
        <f>'C1调整成本'!D99+'C2调整成本'!D99+'C3调整成本'!D99+'C4调整成本'!D99</f>
        <v>0</v>
      </c>
      <c r="E99" s="132">
        <f>'C1调整成本'!E99+'C2调整成本'!E99+'C3调整成本'!E99+'C4调整成本'!E99</f>
        <v>0</v>
      </c>
      <c r="F99" s="132">
        <f>'C1调整成本'!F99+'C2调整成本'!F99+'C3调整成本'!F99+'C4调整成本'!F99</f>
        <v>0</v>
      </c>
      <c r="G99" s="132">
        <f>'C1调整成本'!G99+'C2调整成本'!G99+'C3调整成本'!G99+'C4调整成本'!G99</f>
        <v>0</v>
      </c>
      <c r="H99" s="132">
        <f>'C1调整成本'!H99+'C2调整成本'!H99+'C3调整成本'!H99+'C4调整成本'!H99</f>
        <v>0</v>
      </c>
      <c r="I99" s="132">
        <f>'C1调整成本'!I99+'C2调整成本'!I99+'C3调整成本'!I99+'C4调整成本'!I99</f>
        <v>0</v>
      </c>
      <c r="J99" s="132">
        <f>'C1调整成本'!J99+'C2调整成本'!J99+'C3调整成本'!J99+'C4调整成本'!J99</f>
        <v>0</v>
      </c>
      <c r="K99" s="132">
        <f>'C1调整成本'!K99+'C2调整成本'!K99+'C3调整成本'!K99+'C4调整成本'!K99</f>
        <v>0</v>
      </c>
      <c r="L99" s="132">
        <f>'C1调整成本'!L99+'C2调整成本'!L99+'C3调整成本'!L99+'C4调整成本'!L99</f>
        <v>0</v>
      </c>
      <c r="M99" s="132">
        <f>'C1调整成本'!M99+'C2调整成本'!M99+'C3调整成本'!M99+'C4调整成本'!M99</f>
        <v>0</v>
      </c>
      <c r="N99" s="75"/>
      <c r="O99" s="132"/>
      <c r="P99" s="75"/>
      <c r="Q99" s="132"/>
      <c r="R99" s="132"/>
      <c r="S99" s="132"/>
      <c r="T99" s="132"/>
      <c r="U99" s="132"/>
      <c r="V99" s="132">
        <f t="shared" si="3"/>
        <v>0</v>
      </c>
      <c r="W99" s="132"/>
      <c r="X99" s="132"/>
      <c r="Y99" s="132"/>
      <c r="Z99" s="132"/>
      <c r="AA99" s="132"/>
      <c r="AB99" s="75"/>
      <c r="AC99" s="132"/>
      <c r="AD99" s="75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75"/>
      <c r="AQ99" s="132"/>
      <c r="AR99" s="75"/>
      <c r="AS99" s="132"/>
      <c r="AT99" s="132"/>
      <c r="AU99" s="132"/>
      <c r="AV99" s="132"/>
      <c r="AW99" s="132"/>
      <c r="AX99" s="132"/>
      <c r="AY99" s="132"/>
      <c r="AZ99" s="132"/>
      <c r="BA99" s="132"/>
      <c r="BB99" s="132"/>
      <c r="BC99" s="132"/>
      <c r="BD99" s="75"/>
      <c r="BE99" s="132"/>
      <c r="BF99" s="75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26"/>
      <c r="BS99" s="65"/>
      <c r="BT99" s="26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5"/>
      <c r="CF99" s="26"/>
      <c r="CG99" s="65"/>
      <c r="CH99" s="26"/>
    </row>
    <row r="100" spans="1:86" s="64" customFormat="1" ht="16.2" customHeight="1" x14ac:dyDescent="0.25">
      <c r="A100" s="133" t="s">
        <v>8</v>
      </c>
      <c r="B100" s="34"/>
      <c r="C100" s="132"/>
      <c r="D100" s="132">
        <f>'C1调整成本'!D100+'C2调整成本'!D100+'C3调整成本'!D100+'C4调整成本'!D100</f>
        <v>0.35447983099173325</v>
      </c>
      <c r="E100" s="132">
        <f>'C1调整成本'!E100+'C2调整成本'!E100+'C3调整成本'!E100+'C4调整成本'!E100</f>
        <v>0.35447983099173325</v>
      </c>
      <c r="F100" s="132">
        <f>'C1调整成本'!F100+'C2调整成本'!F100+'C3调整成本'!F100+'C4调整成本'!F100</f>
        <v>0.47887748748972458</v>
      </c>
      <c r="G100" s="132">
        <f>'C1调整成本'!G100+'C2调整成本'!G100+'C3调整成本'!G100+'C4调整成本'!G100</f>
        <v>0.47887748748972458</v>
      </c>
      <c r="H100" s="132">
        <f>'C1调整成本'!H100+'C2调整成本'!H100+'C3调整成本'!H100+'C4调整成本'!H100</f>
        <v>0.47887748748972458</v>
      </c>
      <c r="I100" s="132">
        <f>'C1调整成本'!I100+'C2调整成本'!I100+'C3调整成本'!I100+'C4调整成本'!I100</f>
        <v>0.47887748748972458</v>
      </c>
      <c r="J100" s="132">
        <f>'C1调整成本'!J100+'C2调整成本'!J100+'C3调整成本'!J100+'C4调整成本'!J100</f>
        <v>0.47887748748972458</v>
      </c>
      <c r="K100" s="132">
        <f>'C1调整成本'!K100+'C2调整成本'!K100+'C3调整成本'!K100+'C4调整成本'!K100</f>
        <v>0.61383623063698955</v>
      </c>
      <c r="L100" s="132">
        <f>'C1调整成本'!L100+'C2调整成本'!L100+'C3调整成本'!L100+'C4调整成本'!L100</f>
        <v>0.61383623063698955</v>
      </c>
      <c r="M100" s="132">
        <f>'C1调整成本'!M100+'C2调整成本'!M100+'C3调整成本'!M100+'C4调整成本'!M100</f>
        <v>0.61383623063698955</v>
      </c>
      <c r="N100" s="75"/>
      <c r="O100" s="132"/>
      <c r="P100" s="75"/>
      <c r="Q100" s="132"/>
      <c r="R100" s="132"/>
      <c r="S100" s="132"/>
      <c r="T100" s="132"/>
      <c r="U100" s="132"/>
      <c r="V100" s="132">
        <f t="shared" si="3"/>
        <v>4.9448557913430582</v>
      </c>
      <c r="W100" s="132"/>
      <c r="X100" s="132"/>
      <c r="Y100" s="132"/>
      <c r="Z100" s="132"/>
      <c r="AA100" s="132"/>
      <c r="AB100" s="75"/>
      <c r="AC100" s="132"/>
      <c r="AD100" s="75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  <c r="AO100" s="132"/>
      <c r="AP100" s="75"/>
      <c r="AQ100" s="132"/>
      <c r="AR100" s="75"/>
      <c r="AS100" s="132"/>
      <c r="AT100" s="132"/>
      <c r="AU100" s="132"/>
      <c r="AV100" s="132"/>
      <c r="AW100" s="132"/>
      <c r="AX100" s="132"/>
      <c r="AY100" s="132"/>
      <c r="AZ100" s="132"/>
      <c r="BA100" s="132"/>
      <c r="BB100" s="132"/>
      <c r="BC100" s="132"/>
      <c r="BD100" s="75"/>
      <c r="BE100" s="132"/>
      <c r="BF100" s="75"/>
      <c r="BG100" s="132"/>
      <c r="BH100" s="132"/>
      <c r="BI100" s="132"/>
      <c r="BJ100" s="132"/>
      <c r="BK100" s="132"/>
      <c r="BL100" s="132"/>
      <c r="BM100" s="132"/>
      <c r="BN100" s="132"/>
      <c r="BO100" s="132"/>
      <c r="BP100" s="132"/>
      <c r="BQ100" s="132"/>
      <c r="BR100" s="26"/>
      <c r="BS100" s="65"/>
      <c r="BT100" s="26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5"/>
      <c r="CF100" s="26"/>
      <c r="CG100" s="65"/>
      <c r="CH100" s="26"/>
    </row>
    <row r="101" spans="1:86" s="64" customFormat="1" ht="16.2" customHeight="1" x14ac:dyDescent="0.25">
      <c r="A101" s="133" t="s">
        <v>9</v>
      </c>
      <c r="B101" s="34"/>
      <c r="C101" s="132"/>
      <c r="D101" s="132">
        <f>'C1调整成本'!D101+'C2调整成本'!D101+'C3调整成本'!D101+'C4调整成本'!D101</f>
        <v>0</v>
      </c>
      <c r="E101" s="132">
        <f>'C1调整成本'!E101+'C2调整成本'!E101+'C3调整成本'!E101+'C4调整成本'!E101</f>
        <v>0</v>
      </c>
      <c r="F101" s="132">
        <f>'C1调整成本'!F101+'C2调整成本'!F101+'C3调整成本'!F101+'C4调整成本'!F101</f>
        <v>0</v>
      </c>
      <c r="G101" s="132">
        <f>'C1调整成本'!G101+'C2调整成本'!G101+'C3调整成本'!G101+'C4调整成本'!G101</f>
        <v>0</v>
      </c>
      <c r="H101" s="132">
        <f>'C1调整成本'!H101+'C2调整成本'!H101+'C3调整成本'!H101+'C4调整成本'!H101</f>
        <v>0</v>
      </c>
      <c r="I101" s="132">
        <f>'C1调整成本'!I101+'C2调整成本'!I101+'C3调整成本'!I101+'C4调整成本'!I101</f>
        <v>0</v>
      </c>
      <c r="J101" s="132">
        <f>'C1调整成本'!J101+'C2调整成本'!J101+'C3调整成本'!J101+'C4调整成本'!J101</f>
        <v>0</v>
      </c>
      <c r="K101" s="132">
        <f>'C1调整成本'!K101+'C2调整成本'!K101+'C3调整成本'!K101+'C4调整成本'!K101</f>
        <v>0</v>
      </c>
      <c r="L101" s="132">
        <f>'C1调整成本'!L101+'C2调整成本'!L101+'C3调整成本'!L101+'C4调整成本'!L101</f>
        <v>0</v>
      </c>
      <c r="M101" s="132">
        <f>'C1调整成本'!M101+'C2调整成本'!M101+'C3调整成本'!M101+'C4调整成本'!M101</f>
        <v>0</v>
      </c>
      <c r="N101" s="75"/>
      <c r="O101" s="132"/>
      <c r="P101" s="75"/>
      <c r="Q101" s="132"/>
      <c r="R101" s="132"/>
      <c r="S101" s="132"/>
      <c r="T101" s="132"/>
      <c r="U101" s="132"/>
      <c r="V101" s="132">
        <f t="shared" si="3"/>
        <v>0</v>
      </c>
      <c r="W101" s="132"/>
      <c r="X101" s="132"/>
      <c r="Y101" s="132"/>
      <c r="Z101" s="132"/>
      <c r="AA101" s="132"/>
      <c r="AB101" s="75"/>
      <c r="AC101" s="132"/>
      <c r="AD101" s="75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  <c r="AO101" s="132"/>
      <c r="AP101" s="75"/>
      <c r="AQ101" s="132"/>
      <c r="AR101" s="75"/>
      <c r="AS101" s="132"/>
      <c r="AT101" s="132"/>
      <c r="AU101" s="132"/>
      <c r="AV101" s="132"/>
      <c r="AW101" s="132"/>
      <c r="AX101" s="132"/>
      <c r="AY101" s="132"/>
      <c r="AZ101" s="132"/>
      <c r="BA101" s="132"/>
      <c r="BB101" s="132"/>
      <c r="BC101" s="132"/>
      <c r="BD101" s="75"/>
      <c r="BE101" s="132"/>
      <c r="BF101" s="75"/>
      <c r="BG101" s="132"/>
      <c r="BH101" s="132"/>
      <c r="BI101" s="132"/>
      <c r="BJ101" s="132"/>
      <c r="BK101" s="132"/>
      <c r="BL101" s="132"/>
      <c r="BM101" s="132"/>
      <c r="BN101" s="132"/>
      <c r="BO101" s="132"/>
      <c r="BP101" s="132"/>
      <c r="BQ101" s="132"/>
      <c r="BR101" s="26"/>
      <c r="BS101" s="65"/>
      <c r="BT101" s="26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5"/>
      <c r="CF101" s="26"/>
      <c r="CG101" s="65"/>
      <c r="CH101" s="26"/>
    </row>
    <row r="102" spans="1:86" s="64" customFormat="1" ht="16.2" customHeight="1" x14ac:dyDescent="0.25">
      <c r="A102" s="133" t="s">
        <v>10</v>
      </c>
      <c r="B102" s="34"/>
      <c r="C102" s="132"/>
      <c r="D102" s="132">
        <f>'C1调整成本'!D102+'C2调整成本'!D102+'C3调整成本'!D102+'C4调整成本'!D102</f>
        <v>0</v>
      </c>
      <c r="E102" s="132">
        <f>'C1调整成本'!E102+'C2调整成本'!E102+'C3调整成本'!E102+'C4调整成本'!E102</f>
        <v>0</v>
      </c>
      <c r="F102" s="132">
        <f>'C1调整成本'!F102+'C2调整成本'!F102+'C3调整成本'!F102+'C4调整成本'!F102</f>
        <v>0</v>
      </c>
      <c r="G102" s="132">
        <f>'C1调整成本'!G102+'C2调整成本'!G102+'C3调整成本'!G102+'C4调整成本'!G102</f>
        <v>0</v>
      </c>
      <c r="H102" s="132">
        <f>'C1调整成本'!H102+'C2调整成本'!H102+'C3调整成本'!H102+'C4调整成本'!H102</f>
        <v>0</v>
      </c>
      <c r="I102" s="132">
        <f>'C1调整成本'!I102+'C2调整成本'!I102+'C3调整成本'!I102+'C4调整成本'!I102</f>
        <v>0</v>
      </c>
      <c r="J102" s="132">
        <f>'C1调整成本'!J102+'C2调整成本'!J102+'C3调整成本'!J102+'C4调整成本'!J102</f>
        <v>0</v>
      </c>
      <c r="K102" s="132">
        <f>'C1调整成本'!K102+'C2调整成本'!K102+'C3调整成本'!K102+'C4调整成本'!K102</f>
        <v>0</v>
      </c>
      <c r="L102" s="132">
        <f>'C1调整成本'!L102+'C2调整成本'!L102+'C3调整成本'!L102+'C4调整成本'!L102</f>
        <v>0</v>
      </c>
      <c r="M102" s="132">
        <f>'C1调整成本'!M102+'C2调整成本'!M102+'C3调整成本'!M102+'C4调整成本'!M102</f>
        <v>0</v>
      </c>
      <c r="N102" s="75"/>
      <c r="O102" s="132"/>
      <c r="P102" s="75"/>
      <c r="Q102" s="132"/>
      <c r="R102" s="132"/>
      <c r="S102" s="132"/>
      <c r="T102" s="132"/>
      <c r="U102" s="132"/>
      <c r="V102" s="132">
        <f t="shared" si="3"/>
        <v>0</v>
      </c>
      <c r="W102" s="132"/>
      <c r="X102" s="132"/>
      <c r="Y102" s="132"/>
      <c r="Z102" s="132"/>
      <c r="AA102" s="132"/>
      <c r="AB102" s="75"/>
      <c r="AC102" s="132"/>
      <c r="AD102" s="75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75"/>
      <c r="AQ102" s="132"/>
      <c r="AR102" s="75"/>
      <c r="AS102" s="132"/>
      <c r="AT102" s="132"/>
      <c r="AU102" s="132"/>
      <c r="AV102" s="132"/>
      <c r="AW102" s="132"/>
      <c r="AX102" s="132"/>
      <c r="AY102" s="132"/>
      <c r="AZ102" s="132"/>
      <c r="BA102" s="132"/>
      <c r="BB102" s="132"/>
      <c r="BC102" s="132"/>
      <c r="BD102" s="75"/>
      <c r="BE102" s="132"/>
      <c r="BF102" s="75"/>
      <c r="BG102" s="132"/>
      <c r="BH102" s="132"/>
      <c r="BI102" s="132"/>
      <c r="BJ102" s="132"/>
      <c r="BK102" s="132"/>
      <c r="BL102" s="132"/>
      <c r="BM102" s="132"/>
      <c r="BN102" s="132"/>
      <c r="BO102" s="132"/>
      <c r="BP102" s="132"/>
      <c r="BQ102" s="132"/>
      <c r="BR102" s="26"/>
      <c r="BS102" s="65"/>
      <c r="BT102" s="26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5"/>
      <c r="CF102" s="26"/>
      <c r="CG102" s="65"/>
      <c r="CH102" s="26"/>
    </row>
    <row r="103" spans="1:86" s="64" customFormat="1" ht="16.2" customHeight="1" x14ac:dyDescent="0.25">
      <c r="A103" s="133" t="s">
        <v>11</v>
      </c>
      <c r="B103" s="34"/>
      <c r="C103" s="132"/>
      <c r="D103" s="132">
        <f>'C1调整成本'!D103+'C2调整成本'!D103+'C3调整成本'!D103+'C4调整成本'!D103</f>
        <v>0</v>
      </c>
      <c r="E103" s="132">
        <f>'C1调整成本'!E103+'C2调整成本'!E103+'C3调整成本'!E103+'C4调整成本'!E103</f>
        <v>0</v>
      </c>
      <c r="F103" s="132">
        <f>'C1调整成本'!F103+'C2调整成本'!F103+'C3调整成本'!F103+'C4调整成本'!F103</f>
        <v>0</v>
      </c>
      <c r="G103" s="132">
        <f>'C1调整成本'!G103+'C2调整成本'!G103+'C3调整成本'!G103+'C4调整成本'!G103</f>
        <v>0</v>
      </c>
      <c r="H103" s="132">
        <f>'C1调整成本'!H103+'C2调整成本'!H103+'C3调整成本'!H103+'C4调整成本'!H103</f>
        <v>0</v>
      </c>
      <c r="I103" s="132">
        <f>'C1调整成本'!I103+'C2调整成本'!I103+'C3调整成本'!I103+'C4调整成本'!I103</f>
        <v>0.12399900829490523</v>
      </c>
      <c r="J103" s="132">
        <f>'C1调整成本'!J103+'C2调整成本'!J103+'C3调整成本'!J103+'C4调整成本'!J103</f>
        <v>0.12399900829490523</v>
      </c>
      <c r="K103" s="132">
        <f>'C1调整成本'!K103+'C2调整成本'!K103+'C3调整成本'!K103+'C4调整成本'!K103</f>
        <v>0.12399900829490523</v>
      </c>
      <c r="L103" s="132">
        <f>'C1调整成本'!L103+'C2调整成本'!L103+'C3调整成本'!L103+'C4调整成本'!L103</f>
        <v>0.12399900829490523</v>
      </c>
      <c r="M103" s="132">
        <f>'C1调整成本'!M103+'C2调整成本'!M103+'C3调整成本'!M103+'C4调整成本'!M103</f>
        <v>0.12399900829490523</v>
      </c>
      <c r="N103" s="75"/>
      <c r="O103" s="132"/>
      <c r="P103" s="75"/>
      <c r="Q103" s="132"/>
      <c r="R103" s="132"/>
      <c r="S103" s="132"/>
      <c r="T103" s="132"/>
      <c r="U103" s="132"/>
      <c r="V103" s="132">
        <f t="shared" si="3"/>
        <v>0.61999504147452611</v>
      </c>
      <c r="W103" s="132"/>
      <c r="X103" s="132"/>
      <c r="Y103" s="132"/>
      <c r="Z103" s="132"/>
      <c r="AA103" s="132"/>
      <c r="AB103" s="75"/>
      <c r="AC103" s="132"/>
      <c r="AD103" s="75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75"/>
      <c r="AQ103" s="132"/>
      <c r="AR103" s="75"/>
      <c r="AS103" s="132"/>
      <c r="AT103" s="132"/>
      <c r="AU103" s="132"/>
      <c r="AV103" s="132"/>
      <c r="AW103" s="132"/>
      <c r="AX103" s="132"/>
      <c r="AY103" s="132"/>
      <c r="AZ103" s="132"/>
      <c r="BA103" s="132"/>
      <c r="BB103" s="132"/>
      <c r="BC103" s="132"/>
      <c r="BD103" s="75"/>
      <c r="BE103" s="132"/>
      <c r="BF103" s="75"/>
      <c r="BG103" s="132"/>
      <c r="BH103" s="132"/>
      <c r="BI103" s="132"/>
      <c r="BJ103" s="132"/>
      <c r="BK103" s="132"/>
      <c r="BL103" s="132"/>
      <c r="BM103" s="132"/>
      <c r="BN103" s="132"/>
      <c r="BO103" s="132"/>
      <c r="BP103" s="132"/>
      <c r="BQ103" s="132"/>
      <c r="BR103" s="26"/>
      <c r="BS103" s="65"/>
      <c r="BT103" s="26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5"/>
      <c r="CF103" s="26"/>
      <c r="CG103" s="65"/>
      <c r="CH103" s="26"/>
    </row>
    <row r="104" spans="1:86" s="64" customFormat="1" ht="16.2" customHeight="1" x14ac:dyDescent="0.25">
      <c r="A104" s="133" t="s">
        <v>12</v>
      </c>
      <c r="B104" s="34"/>
      <c r="C104" s="132"/>
      <c r="D104" s="132">
        <f>'C1调整成本'!D104+'C2调整成本'!D104+'C3调整成本'!D104+'C4调整成本'!D104</f>
        <v>0</v>
      </c>
      <c r="E104" s="132">
        <f>'C1调整成本'!E104+'C2调整成本'!E104+'C3调整成本'!E104+'C4调整成本'!E104</f>
        <v>0</v>
      </c>
      <c r="F104" s="132">
        <f>'C1调整成本'!F104+'C2调整成本'!F104+'C3调整成本'!F104+'C4调整成本'!F104</f>
        <v>0</v>
      </c>
      <c r="G104" s="132">
        <f>'C1调整成本'!G104+'C2调整成本'!G104+'C3调整成本'!G104+'C4调整成本'!G104</f>
        <v>0</v>
      </c>
      <c r="H104" s="132">
        <f>'C1调整成本'!H104+'C2调整成本'!H104+'C3调整成本'!H104+'C4调整成本'!H104</f>
        <v>0</v>
      </c>
      <c r="I104" s="132">
        <f>'C1调整成本'!I104+'C2调整成本'!I104+'C3调整成本'!I104+'C4调整成本'!I104</f>
        <v>0.20631450353673722</v>
      </c>
      <c r="J104" s="132">
        <f>'C1调整成本'!J104+'C2调整成本'!J104+'C3调整成本'!J104+'C4调整成本'!J104</f>
        <v>0.20631450353673722</v>
      </c>
      <c r="K104" s="132">
        <f>'C1调整成本'!K104+'C2调整成本'!K104+'C3调整成本'!K104+'C4调整成本'!K104</f>
        <v>0.20631450353673722</v>
      </c>
      <c r="L104" s="132">
        <f>'C1调整成本'!L104+'C2调整成本'!L104+'C3调整成本'!L104+'C4调整成本'!L104</f>
        <v>0.20631450353673722</v>
      </c>
      <c r="M104" s="132">
        <f>'C1调整成本'!M104+'C2调整成本'!M104+'C3调整成本'!M104+'C4调整成本'!M104</f>
        <v>0.20631450353673722</v>
      </c>
      <c r="N104" s="75"/>
      <c r="O104" s="132"/>
      <c r="P104" s="75"/>
      <c r="Q104" s="132"/>
      <c r="R104" s="132"/>
      <c r="S104" s="132"/>
      <c r="T104" s="132"/>
      <c r="U104" s="132"/>
      <c r="V104" s="132">
        <f t="shared" si="3"/>
        <v>1.0315725176836861</v>
      </c>
      <c r="W104" s="132"/>
      <c r="X104" s="132"/>
      <c r="Y104" s="132"/>
      <c r="Z104" s="132"/>
      <c r="AA104" s="132"/>
      <c r="AB104" s="75"/>
      <c r="AC104" s="132"/>
      <c r="AD104" s="75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75"/>
      <c r="AQ104" s="132"/>
      <c r="AR104" s="75"/>
      <c r="AS104" s="132"/>
      <c r="AT104" s="132"/>
      <c r="AU104" s="132"/>
      <c r="AV104" s="132"/>
      <c r="AW104" s="132"/>
      <c r="AX104" s="132"/>
      <c r="AY104" s="132"/>
      <c r="AZ104" s="132"/>
      <c r="BA104" s="132"/>
      <c r="BB104" s="132"/>
      <c r="BC104" s="132"/>
      <c r="BD104" s="75"/>
      <c r="BE104" s="132"/>
      <c r="BF104" s="75"/>
      <c r="BG104" s="132"/>
      <c r="BH104" s="132"/>
      <c r="BI104" s="132"/>
      <c r="BJ104" s="132"/>
      <c r="BK104" s="132"/>
      <c r="BL104" s="132"/>
      <c r="BM104" s="132"/>
      <c r="BN104" s="132"/>
      <c r="BO104" s="132"/>
      <c r="BP104" s="132"/>
      <c r="BQ104" s="132"/>
      <c r="BR104" s="26"/>
      <c r="BS104" s="65"/>
      <c r="BT104" s="26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5"/>
      <c r="CF104" s="26"/>
      <c r="CG104" s="65"/>
      <c r="CH104" s="26"/>
    </row>
    <row r="105" spans="1:86" s="64" customFormat="1" ht="16.2" customHeight="1" x14ac:dyDescent="0.25">
      <c r="A105" s="133" t="s">
        <v>13</v>
      </c>
      <c r="B105" s="134"/>
      <c r="C105" s="132"/>
      <c r="D105" s="132">
        <f>'C1调整成本'!D105+'C2调整成本'!D105+'C3调整成本'!D105+'C4调整成本'!D105</f>
        <v>0</v>
      </c>
      <c r="E105" s="132">
        <f>'C1调整成本'!E105+'C2调整成本'!E105+'C3调整成本'!E105+'C4调整成本'!E105</f>
        <v>0</v>
      </c>
      <c r="F105" s="132">
        <f>'C1调整成本'!F105+'C2调整成本'!F105+'C3调整成本'!F105+'C4调整成本'!F105</f>
        <v>0</v>
      </c>
      <c r="G105" s="132">
        <f>'C1调整成本'!G105+'C2调整成本'!G105+'C3调整成本'!G105+'C4调整成本'!G105</f>
        <v>0</v>
      </c>
      <c r="H105" s="132">
        <f>'C1调整成本'!H105+'C2调整成本'!H105+'C3调整成本'!H105+'C4调整成本'!H105</f>
        <v>0.29050981322760139</v>
      </c>
      <c r="I105" s="132">
        <f>'C1调整成本'!I105+'C2调整成本'!I105+'C3调整成本'!I105+'C4调整成本'!I105</f>
        <v>0.29050981322760139</v>
      </c>
      <c r="J105" s="132">
        <f>'C1调整成本'!J105+'C2调整成本'!J105+'C3调整成本'!J105+'C4调整成本'!J105</f>
        <v>0.29050981322760139</v>
      </c>
      <c r="K105" s="132">
        <f>'C1调整成本'!K105+'C2调整成本'!K105+'C3调整成本'!K105+'C4调整成本'!K105</f>
        <v>0.29050981322760139</v>
      </c>
      <c r="L105" s="132">
        <f>'C1调整成本'!L105+'C2调整成本'!L105+'C3调整成本'!L105+'C4调整成本'!L105</f>
        <v>0.29050981322760139</v>
      </c>
      <c r="M105" s="132">
        <f>'C1调整成本'!M105+'C2调整成本'!M105+'C3调整成本'!M105+'C4调整成本'!M105</f>
        <v>0.29050981322760139</v>
      </c>
      <c r="N105" s="75"/>
      <c r="O105" s="132"/>
      <c r="P105" s="75"/>
      <c r="Q105" s="132"/>
      <c r="R105" s="132"/>
      <c r="S105" s="132"/>
      <c r="T105" s="132"/>
      <c r="U105" s="132"/>
      <c r="V105" s="132">
        <f t="shared" si="3"/>
        <v>1.7430588793656083</v>
      </c>
      <c r="W105" s="132"/>
      <c r="X105" s="132"/>
      <c r="Y105" s="132"/>
      <c r="Z105" s="132"/>
      <c r="AA105" s="132"/>
      <c r="AB105" s="75"/>
      <c r="AC105" s="132"/>
      <c r="AD105" s="75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75"/>
      <c r="AQ105" s="132"/>
      <c r="AR105" s="75"/>
      <c r="AS105" s="132"/>
      <c r="AT105" s="132"/>
      <c r="AU105" s="132"/>
      <c r="AV105" s="132"/>
      <c r="AW105" s="132"/>
      <c r="AX105" s="132"/>
      <c r="AY105" s="132"/>
      <c r="AZ105" s="132"/>
      <c r="BA105" s="132"/>
      <c r="BB105" s="132"/>
      <c r="BC105" s="132"/>
      <c r="BD105" s="75"/>
      <c r="BE105" s="132"/>
      <c r="BF105" s="75"/>
      <c r="BG105" s="132"/>
      <c r="BH105" s="132"/>
      <c r="BI105" s="132"/>
      <c r="BJ105" s="132"/>
      <c r="BK105" s="132"/>
      <c r="BL105" s="132"/>
      <c r="BM105" s="132"/>
      <c r="BN105" s="132"/>
      <c r="BO105" s="132"/>
      <c r="BP105" s="132"/>
      <c r="BQ105" s="132"/>
      <c r="BR105" s="26"/>
      <c r="BS105" s="65"/>
      <c r="BT105" s="26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5"/>
      <c r="CF105" s="26"/>
      <c r="CG105" s="65"/>
      <c r="CH105" s="26"/>
    </row>
    <row r="106" spans="1:86" s="64" customFormat="1" ht="16.2" customHeight="1" x14ac:dyDescent="0.25">
      <c r="A106" s="133" t="s">
        <v>14</v>
      </c>
      <c r="B106" s="34"/>
      <c r="C106" s="132"/>
      <c r="D106" s="132">
        <f>'C1调整成本'!D106+'C2调整成本'!D106+'C3调整成本'!D106+'C4调整成本'!D106</f>
        <v>0</v>
      </c>
      <c r="E106" s="132">
        <f>'C1调整成本'!E106+'C2调整成本'!E106+'C3调整成本'!E106+'C4调整成本'!E106</f>
        <v>0</v>
      </c>
      <c r="F106" s="132">
        <f>'C1调整成本'!F106+'C2调整成本'!F106+'C3调整成本'!F106+'C4调整成本'!F106</f>
        <v>0</v>
      </c>
      <c r="G106" s="132">
        <f>'C1调整成本'!G106+'C2调整成本'!G106+'C3调整成本'!G106+'C4调整成本'!G106</f>
        <v>0</v>
      </c>
      <c r="H106" s="132">
        <f>'C1调整成本'!H106+'C2调整成本'!H106+'C3调整成本'!H106+'C4调整成本'!H106</f>
        <v>0</v>
      </c>
      <c r="I106" s="132">
        <f>'C1调整成本'!I106+'C2调整成本'!I106+'C3调整成本'!I106+'C4调整成本'!I106</f>
        <v>0</v>
      </c>
      <c r="J106" s="132">
        <f>'C1调整成本'!J106+'C2调整成本'!J106+'C3调整成本'!J106+'C4调整成本'!J106</f>
        <v>0</v>
      </c>
      <c r="K106" s="132">
        <f>'C1调整成本'!K106+'C2调整成本'!K106+'C3调整成本'!K106+'C4调整成本'!K106</f>
        <v>0</v>
      </c>
      <c r="L106" s="132">
        <f>'C1调整成本'!L106+'C2调整成本'!L106+'C3调整成本'!L106+'C4调整成本'!L106</f>
        <v>0</v>
      </c>
      <c r="M106" s="132">
        <f>'C1调整成本'!M106+'C2调整成本'!M106+'C3调整成本'!M106+'C4调整成本'!M106</f>
        <v>0</v>
      </c>
      <c r="N106" s="75"/>
      <c r="O106" s="132"/>
      <c r="P106" s="75"/>
      <c r="Q106" s="132"/>
      <c r="R106" s="132"/>
      <c r="S106" s="132"/>
      <c r="T106" s="132"/>
      <c r="U106" s="132"/>
      <c r="V106" s="132">
        <f t="shared" si="3"/>
        <v>0</v>
      </c>
      <c r="W106" s="132"/>
      <c r="X106" s="132"/>
      <c r="Y106" s="132"/>
      <c r="Z106" s="132"/>
      <c r="AA106" s="132"/>
      <c r="AB106" s="75"/>
      <c r="AC106" s="132"/>
      <c r="AD106" s="75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  <c r="AO106" s="132"/>
      <c r="AP106" s="75"/>
      <c r="AQ106" s="132"/>
      <c r="AR106" s="75"/>
      <c r="AS106" s="132"/>
      <c r="AT106" s="132"/>
      <c r="AU106" s="132"/>
      <c r="AV106" s="132"/>
      <c r="AW106" s="132"/>
      <c r="AX106" s="132"/>
      <c r="AY106" s="132"/>
      <c r="AZ106" s="132"/>
      <c r="BA106" s="132"/>
      <c r="BB106" s="132"/>
      <c r="BC106" s="132"/>
      <c r="BD106" s="75"/>
      <c r="BE106" s="132"/>
      <c r="BF106" s="75"/>
      <c r="BG106" s="132"/>
      <c r="BH106" s="132"/>
      <c r="BI106" s="132"/>
      <c r="BJ106" s="132"/>
      <c r="BK106" s="132"/>
      <c r="BL106" s="132"/>
      <c r="BM106" s="132"/>
      <c r="BN106" s="132"/>
      <c r="BO106" s="132"/>
      <c r="BP106" s="132"/>
      <c r="BQ106" s="132"/>
      <c r="BR106" s="26"/>
      <c r="BS106" s="65"/>
      <c r="BT106" s="26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5"/>
      <c r="CF106" s="26"/>
      <c r="CG106" s="65"/>
      <c r="CH106" s="26"/>
    </row>
    <row r="107" spans="1:86" s="64" customFormat="1" ht="16.2" customHeight="1" x14ac:dyDescent="0.25">
      <c r="A107" s="133" t="s">
        <v>15</v>
      </c>
      <c r="B107" s="34"/>
      <c r="C107" s="132"/>
      <c r="D107" s="132">
        <f>'C1调整成本'!D107+'C2调整成本'!D107+'C3调整成本'!D107+'C4调整成本'!D107</f>
        <v>0</v>
      </c>
      <c r="E107" s="132">
        <f>'C1调整成本'!E107+'C2调整成本'!E107+'C3调整成本'!E107+'C4调整成本'!E107</f>
        <v>0</v>
      </c>
      <c r="F107" s="132">
        <f>'C1调整成本'!F107+'C2调整成本'!F107+'C3调整成本'!F107+'C4调整成本'!F107</f>
        <v>0</v>
      </c>
      <c r="G107" s="132">
        <f>'C1调整成本'!G107+'C2调整成本'!G107+'C3调整成本'!G107+'C4调整成本'!G107</f>
        <v>0</v>
      </c>
      <c r="H107" s="132">
        <f>'C1调整成本'!H107+'C2调整成本'!H107+'C3调整成本'!H107+'C4调整成本'!H107</f>
        <v>0</v>
      </c>
      <c r="I107" s="132">
        <f>'C1调整成本'!I107+'C2调整成本'!I107+'C3调整成本'!I107+'C4调整成本'!I107</f>
        <v>0</v>
      </c>
      <c r="J107" s="132">
        <f>'C1调整成本'!J107+'C2调整成本'!J107+'C3调整成本'!J107+'C4调整成本'!J107</f>
        <v>0</v>
      </c>
      <c r="K107" s="132">
        <f>'C1调整成本'!K107+'C2调整成本'!K107+'C3调整成本'!K107+'C4调整成本'!K107</f>
        <v>0</v>
      </c>
      <c r="L107" s="132">
        <f>'C1调整成本'!L107+'C2调整成本'!L107+'C3调整成本'!L107+'C4调整成本'!L107</f>
        <v>0</v>
      </c>
      <c r="M107" s="132">
        <f>'C1调整成本'!M107+'C2调整成本'!M107+'C3调整成本'!M107+'C4调整成本'!M107</f>
        <v>0</v>
      </c>
      <c r="N107" s="75"/>
      <c r="O107" s="132"/>
      <c r="P107" s="75"/>
      <c r="Q107" s="132"/>
      <c r="R107" s="132"/>
      <c r="S107" s="132"/>
      <c r="T107" s="132"/>
      <c r="U107" s="132"/>
      <c r="V107" s="132">
        <f t="shared" si="3"/>
        <v>0</v>
      </c>
      <c r="W107" s="132"/>
      <c r="X107" s="132"/>
      <c r="Y107" s="132"/>
      <c r="Z107" s="132"/>
      <c r="AA107" s="132"/>
      <c r="AB107" s="75"/>
      <c r="AC107" s="132"/>
      <c r="AD107" s="75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2"/>
      <c r="AP107" s="75"/>
      <c r="AQ107" s="132"/>
      <c r="AR107" s="75"/>
      <c r="AS107" s="132"/>
      <c r="AT107" s="132"/>
      <c r="AU107" s="132"/>
      <c r="AV107" s="132"/>
      <c r="AW107" s="132"/>
      <c r="AX107" s="132"/>
      <c r="AY107" s="132"/>
      <c r="AZ107" s="132"/>
      <c r="BA107" s="132"/>
      <c r="BB107" s="132"/>
      <c r="BC107" s="132"/>
      <c r="BD107" s="75"/>
      <c r="BE107" s="132"/>
      <c r="BF107" s="75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26"/>
      <c r="BS107" s="65"/>
      <c r="BT107" s="26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5"/>
      <c r="CF107" s="26"/>
      <c r="CG107" s="65"/>
      <c r="CH107" s="26"/>
    </row>
    <row r="108" spans="1:86" s="64" customFormat="1" ht="16.2" customHeight="1" x14ac:dyDescent="0.25">
      <c r="A108" s="133" t="s">
        <v>16</v>
      </c>
      <c r="B108" s="34"/>
      <c r="C108" s="132"/>
      <c r="D108" s="132">
        <f>'C1调整成本'!D108+'C2调整成本'!D108+'C3调整成本'!D108+'C4调整成本'!D108</f>
        <v>0</v>
      </c>
      <c r="E108" s="132">
        <f>'C1调整成本'!E108+'C2调整成本'!E108+'C3调整成本'!E108+'C4调整成本'!E108</f>
        <v>0</v>
      </c>
      <c r="F108" s="132">
        <f>'C1调整成本'!F108+'C2调整成本'!F108+'C3调整成本'!F108+'C4调整成本'!F108</f>
        <v>0</v>
      </c>
      <c r="G108" s="132">
        <f>'C1调整成本'!G108+'C2调整成本'!G108+'C3调整成本'!G108+'C4调整成本'!G108</f>
        <v>0</v>
      </c>
      <c r="H108" s="132">
        <f>'C1调整成本'!H108+'C2调整成本'!H108+'C3调整成本'!H108+'C4调整成本'!H108</f>
        <v>0.24542061255290556</v>
      </c>
      <c r="I108" s="132">
        <f>'C1调整成本'!I108+'C2调整成本'!I108+'C3调整成本'!I108+'C4调整成本'!I108</f>
        <v>0.24542061255290556</v>
      </c>
      <c r="J108" s="132">
        <f>'C1调整成本'!J108+'C2调整成本'!J108+'C3调整成本'!J108+'C4调整成本'!J108</f>
        <v>0.24542061255290556</v>
      </c>
      <c r="K108" s="132">
        <f>'C1调整成本'!K108+'C2调整成本'!K108+'C3调整成本'!K108+'C4调整成本'!K108</f>
        <v>0.24542061255290556</v>
      </c>
      <c r="L108" s="132">
        <f>'C1调整成本'!L108+'C2调整成本'!L108+'C3调整成本'!L108+'C4调整成本'!L108</f>
        <v>0.24542061255290556</v>
      </c>
      <c r="M108" s="132">
        <f>'C1调整成本'!M108+'C2调整成本'!M108+'C3调整成本'!M108+'C4调整成本'!M108</f>
        <v>0.24542061255290556</v>
      </c>
      <c r="N108" s="75"/>
      <c r="O108" s="132"/>
      <c r="P108" s="75"/>
      <c r="Q108" s="132"/>
      <c r="R108" s="132"/>
      <c r="S108" s="132"/>
      <c r="T108" s="132"/>
      <c r="U108" s="132"/>
      <c r="V108" s="132">
        <f t="shared" si="3"/>
        <v>1.4725236753174333</v>
      </c>
      <c r="W108" s="132"/>
      <c r="X108" s="132"/>
      <c r="Y108" s="132"/>
      <c r="Z108" s="132"/>
      <c r="AA108" s="132"/>
      <c r="AB108" s="75"/>
      <c r="AC108" s="132"/>
      <c r="AD108" s="75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75"/>
      <c r="AQ108" s="132"/>
      <c r="AR108" s="75"/>
      <c r="AS108" s="132"/>
      <c r="AT108" s="132"/>
      <c r="AU108" s="132"/>
      <c r="AV108" s="132"/>
      <c r="AW108" s="132"/>
      <c r="AX108" s="132"/>
      <c r="AY108" s="132"/>
      <c r="AZ108" s="132"/>
      <c r="BA108" s="132"/>
      <c r="BB108" s="132"/>
      <c r="BC108" s="132"/>
      <c r="BD108" s="75"/>
      <c r="BE108" s="132"/>
      <c r="BF108" s="75"/>
      <c r="BG108" s="132"/>
      <c r="BH108" s="132"/>
      <c r="BI108" s="132"/>
      <c r="BJ108" s="132"/>
      <c r="BK108" s="132"/>
      <c r="BL108" s="132"/>
      <c r="BM108" s="132"/>
      <c r="BN108" s="132"/>
      <c r="BO108" s="132"/>
      <c r="BP108" s="132"/>
      <c r="BQ108" s="132"/>
      <c r="BR108" s="26"/>
      <c r="BS108" s="65"/>
      <c r="BT108" s="26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5"/>
      <c r="CF108" s="26"/>
      <c r="CG108" s="65"/>
      <c r="CH108" s="26"/>
    </row>
    <row r="109" spans="1:86" s="64" customFormat="1" ht="16.2" customHeight="1" x14ac:dyDescent="0.25">
      <c r="A109" s="133" t="s">
        <v>17</v>
      </c>
      <c r="B109" s="34"/>
      <c r="C109" s="132"/>
      <c r="D109" s="132">
        <f>'C1调整成本'!D109+'C2调整成本'!D109+'C3调整成本'!D109+'C4调整成本'!D109</f>
        <v>0</v>
      </c>
      <c r="E109" s="132">
        <f>'C1调整成本'!E109+'C2调整成本'!E109+'C3调整成本'!E109+'C4调整成本'!E109</f>
        <v>0</v>
      </c>
      <c r="F109" s="132">
        <f>'C1调整成本'!F109+'C2调整成本'!F109+'C3调整成本'!F109+'C4调整成本'!F109</f>
        <v>0</v>
      </c>
      <c r="G109" s="132">
        <f>'C1调整成本'!G109+'C2调整成本'!G109+'C3调整成本'!G109+'C4调整成本'!G109</f>
        <v>0</v>
      </c>
      <c r="H109" s="132">
        <f>'C1调整成本'!H109+'C2调整成本'!H109+'C3调整成本'!H109+'C4调整成本'!H109</f>
        <v>0</v>
      </c>
      <c r="I109" s="132">
        <f>'C1调整成本'!I109+'C2调整成本'!I109+'C3调整成本'!I109+'C4调整成本'!I109</f>
        <v>0</v>
      </c>
      <c r="J109" s="132">
        <f>'C1调整成本'!J109+'C2调整成本'!J109+'C3调整成本'!J109+'C4调整成本'!J109</f>
        <v>0</v>
      </c>
      <c r="K109" s="132">
        <f>'C1调整成本'!K109+'C2调整成本'!K109+'C3调整成本'!K109+'C4调整成本'!K109</f>
        <v>0</v>
      </c>
      <c r="L109" s="132">
        <f>'C1调整成本'!L109+'C2调整成本'!L109+'C3调整成本'!L109+'C4调整成本'!L109</f>
        <v>0</v>
      </c>
      <c r="M109" s="132">
        <f>'C1调整成本'!M109+'C2调整成本'!M109+'C3调整成本'!M109+'C4调整成本'!M109</f>
        <v>0</v>
      </c>
      <c r="N109" s="75"/>
      <c r="O109" s="132"/>
      <c r="P109" s="75"/>
      <c r="Q109" s="132"/>
      <c r="R109" s="132"/>
      <c r="S109" s="132"/>
      <c r="T109" s="132"/>
      <c r="U109" s="132"/>
      <c r="V109" s="132">
        <f t="shared" si="3"/>
        <v>0</v>
      </c>
      <c r="W109" s="132"/>
      <c r="X109" s="132"/>
      <c r="Y109" s="132"/>
      <c r="Z109" s="132"/>
      <c r="AA109" s="132"/>
      <c r="AB109" s="75"/>
      <c r="AC109" s="132"/>
      <c r="AD109" s="75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  <c r="AO109" s="132"/>
      <c r="AP109" s="75"/>
      <c r="AQ109" s="132"/>
      <c r="AR109" s="75"/>
      <c r="AS109" s="132"/>
      <c r="AT109" s="132"/>
      <c r="AU109" s="132"/>
      <c r="AV109" s="132"/>
      <c r="AW109" s="132"/>
      <c r="AX109" s="132"/>
      <c r="AY109" s="132"/>
      <c r="AZ109" s="132"/>
      <c r="BA109" s="132"/>
      <c r="BB109" s="132"/>
      <c r="BC109" s="132"/>
      <c r="BD109" s="75"/>
      <c r="BE109" s="132"/>
      <c r="BF109" s="75"/>
      <c r="BG109" s="132"/>
      <c r="BH109" s="132"/>
      <c r="BI109" s="132"/>
      <c r="BJ109" s="132"/>
      <c r="BK109" s="132"/>
      <c r="BL109" s="132"/>
      <c r="BM109" s="132"/>
      <c r="BN109" s="132"/>
      <c r="BO109" s="132"/>
      <c r="BP109" s="132"/>
      <c r="BQ109" s="132"/>
      <c r="BR109" s="26"/>
      <c r="BS109" s="65"/>
      <c r="BT109" s="26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5"/>
      <c r="CF109" s="26"/>
      <c r="CG109" s="65"/>
      <c r="CH109" s="26"/>
    </row>
    <row r="110" spans="1:86" s="64" customFormat="1" ht="16.2" customHeight="1" x14ac:dyDescent="0.25">
      <c r="A110" s="133" t="s">
        <v>18</v>
      </c>
      <c r="B110" s="34"/>
      <c r="C110" s="132"/>
      <c r="D110" s="132">
        <f>'C1调整成本'!D110+'C2调整成本'!D110+'C3调整成本'!D110+'C4调整成本'!D110</f>
        <v>0</v>
      </c>
      <c r="E110" s="132">
        <f>'C1调整成本'!E110+'C2调整成本'!E110+'C3调整成本'!E110+'C4调整成本'!E110</f>
        <v>0</v>
      </c>
      <c r="F110" s="132">
        <f>'C1调整成本'!F110+'C2调整成本'!F110+'C3调整成本'!F110+'C4调整成本'!F110</f>
        <v>0</v>
      </c>
      <c r="G110" s="132">
        <f>'C1调整成本'!G110+'C2调整成本'!G110+'C3调整成本'!G110+'C4调整成本'!G110</f>
        <v>0.37129107323104493</v>
      </c>
      <c r="H110" s="132">
        <f>'C1调整成本'!H110+'C2调整成本'!H110+'C3调整成本'!H110+'C4调整成本'!H110</f>
        <v>0.37129107323104493</v>
      </c>
      <c r="I110" s="132">
        <f>'C1调整成本'!I110+'C2调整成本'!I110+'C3调整成本'!I110+'C4调整成本'!I110</f>
        <v>0.37129107323104493</v>
      </c>
      <c r="J110" s="132">
        <f>'C1调整成本'!J110+'C2调整成本'!J110+'C3调整成本'!J110+'C4调整成本'!J110</f>
        <v>0.37129107323104493</v>
      </c>
      <c r="K110" s="132">
        <f>'C1调整成本'!K110+'C2调整成本'!K110+'C3调整成本'!K110+'C4调整成本'!K110</f>
        <v>0.37129107323104493</v>
      </c>
      <c r="L110" s="132">
        <f>'C1调整成本'!L110+'C2调整成本'!L110+'C3调整成本'!L110+'C4调整成本'!L110</f>
        <v>0.37129107323104493</v>
      </c>
      <c r="M110" s="132">
        <f>'C1调整成本'!M110+'C2调整成本'!M110+'C3调整成本'!M110+'C4调整成本'!M110</f>
        <v>0.37129107323104493</v>
      </c>
      <c r="N110" s="75"/>
      <c r="O110" s="132"/>
      <c r="P110" s="75"/>
      <c r="Q110" s="132"/>
      <c r="R110" s="132"/>
      <c r="S110" s="132"/>
      <c r="T110" s="132"/>
      <c r="U110" s="132"/>
      <c r="V110" s="132">
        <f t="shared" si="3"/>
        <v>2.5990375126173149</v>
      </c>
      <c r="W110" s="132"/>
      <c r="X110" s="132"/>
      <c r="Y110" s="132"/>
      <c r="Z110" s="132"/>
      <c r="AA110" s="132"/>
      <c r="AB110" s="75"/>
      <c r="AC110" s="132"/>
      <c r="AD110" s="75"/>
      <c r="AE110" s="132"/>
      <c r="AF110" s="132"/>
      <c r="AG110" s="132"/>
      <c r="AH110" s="132"/>
      <c r="AI110" s="132"/>
      <c r="AJ110" s="132"/>
      <c r="AK110" s="132"/>
      <c r="AL110" s="132"/>
      <c r="AM110" s="132"/>
      <c r="AN110" s="132"/>
      <c r="AO110" s="132"/>
      <c r="AP110" s="75"/>
      <c r="AQ110" s="132"/>
      <c r="AR110" s="75"/>
      <c r="AS110" s="132"/>
      <c r="AT110" s="132"/>
      <c r="AU110" s="132"/>
      <c r="AV110" s="132"/>
      <c r="AW110" s="132"/>
      <c r="AX110" s="132"/>
      <c r="AY110" s="132"/>
      <c r="AZ110" s="132"/>
      <c r="BA110" s="132"/>
      <c r="BB110" s="132"/>
      <c r="BC110" s="132"/>
      <c r="BD110" s="75"/>
      <c r="BE110" s="132"/>
      <c r="BF110" s="75"/>
      <c r="BG110" s="132"/>
      <c r="BH110" s="132"/>
      <c r="BI110" s="132"/>
      <c r="BJ110" s="132"/>
      <c r="BK110" s="132"/>
      <c r="BL110" s="132"/>
      <c r="BM110" s="132"/>
      <c r="BN110" s="132"/>
      <c r="BO110" s="132"/>
      <c r="BP110" s="132"/>
      <c r="BQ110" s="132"/>
      <c r="BR110" s="26"/>
      <c r="BS110" s="65"/>
      <c r="BT110" s="26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5"/>
      <c r="CF110" s="26"/>
      <c r="CG110" s="65"/>
      <c r="CH110" s="26"/>
    </row>
    <row r="111" spans="1:86" s="64" customFormat="1" ht="16.2" customHeight="1" x14ac:dyDescent="0.25">
      <c r="A111" s="133" t="s">
        <v>19</v>
      </c>
      <c r="B111" s="34"/>
      <c r="C111" s="132"/>
      <c r="D111" s="132">
        <f>'C1调整成本'!D111+'C2调整成本'!D111+'C3调整成本'!D111+'C4调整成本'!D111</f>
        <v>0</v>
      </c>
      <c r="E111" s="132">
        <f>'C1调整成本'!E111+'C2调整成本'!E111+'C3调整成本'!E111+'C4调整成本'!E111</f>
        <v>0.19441366092136655</v>
      </c>
      <c r="F111" s="132">
        <f>'C1调整成本'!F111+'C2调整成本'!F111+'C3调整成本'!F111+'C4调整成本'!F111</f>
        <v>0.19441366092136655</v>
      </c>
      <c r="G111" s="132">
        <f>'C1调整成本'!G111+'C2调整成本'!G111+'C3调整成本'!G111+'C4调整成本'!G111</f>
        <v>0.19441366092136655</v>
      </c>
      <c r="H111" s="132">
        <f>'C1调整成本'!H111+'C2调整成本'!H111+'C3调整成本'!H111+'C4调整成本'!H111</f>
        <v>0.19441366092136655</v>
      </c>
      <c r="I111" s="132">
        <f>'C1调整成本'!I111+'C2调整成本'!I111+'C3调整成本'!I111+'C4调整成本'!I111</f>
        <v>0.41895982446920899</v>
      </c>
      <c r="J111" s="132">
        <f>'C1调整成本'!J111+'C2调整成本'!J111+'C3调整成本'!J111+'C4调整成本'!J111</f>
        <v>0.41895982446920899</v>
      </c>
      <c r="K111" s="132">
        <f>'C1调整成本'!K111+'C2调整成本'!K111+'C3调整成本'!K111+'C4调整成本'!K111</f>
        <v>0.51393181971057345</v>
      </c>
      <c r="L111" s="132">
        <f>'C1调整成本'!L111+'C2调整成本'!L111+'C3调整成本'!L111+'C4调整成本'!L111</f>
        <v>0.51393181971057345</v>
      </c>
      <c r="M111" s="132">
        <f>'C1调整成本'!M111+'C2调整成本'!M111+'C3调整成本'!M111+'C4调整成本'!M111</f>
        <v>0.51393181971057345</v>
      </c>
      <c r="N111" s="75"/>
      <c r="O111" s="132"/>
      <c r="P111" s="75"/>
      <c r="Q111" s="132"/>
      <c r="R111" s="132"/>
      <c r="S111" s="132"/>
      <c r="T111" s="132"/>
      <c r="U111" s="132"/>
      <c r="V111" s="132">
        <f t="shared" si="3"/>
        <v>3.157369751755605</v>
      </c>
      <c r="W111" s="132"/>
      <c r="X111" s="132"/>
      <c r="Y111" s="132"/>
      <c r="Z111" s="132"/>
      <c r="AA111" s="132"/>
      <c r="AB111" s="75"/>
      <c r="AC111" s="132"/>
      <c r="AD111" s="75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  <c r="AO111" s="132"/>
      <c r="AP111" s="75"/>
      <c r="AQ111" s="132"/>
      <c r="AR111" s="75"/>
      <c r="AS111" s="132"/>
      <c r="AT111" s="132"/>
      <c r="AU111" s="132"/>
      <c r="AV111" s="132"/>
      <c r="AW111" s="132"/>
      <c r="AX111" s="132"/>
      <c r="AY111" s="132"/>
      <c r="AZ111" s="132"/>
      <c r="BA111" s="132"/>
      <c r="BB111" s="132"/>
      <c r="BC111" s="132"/>
      <c r="BD111" s="75"/>
      <c r="BE111" s="132"/>
      <c r="BF111" s="75"/>
      <c r="BG111" s="132"/>
      <c r="BH111" s="132"/>
      <c r="BI111" s="132"/>
      <c r="BJ111" s="132"/>
      <c r="BK111" s="132"/>
      <c r="BL111" s="132"/>
      <c r="BM111" s="132"/>
      <c r="BN111" s="132"/>
      <c r="BO111" s="132"/>
      <c r="BP111" s="132"/>
      <c r="BQ111" s="132"/>
      <c r="BR111" s="26"/>
      <c r="BS111" s="65"/>
      <c r="BT111" s="26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5"/>
      <c r="CF111" s="26"/>
      <c r="CG111" s="65"/>
      <c r="CH111" s="26"/>
    </row>
    <row r="112" spans="1:86" s="64" customFormat="1" ht="16.2" customHeight="1" x14ac:dyDescent="0.25">
      <c r="A112" s="133" t="s">
        <v>20</v>
      </c>
      <c r="B112" s="34"/>
      <c r="C112" s="132"/>
      <c r="D112" s="132">
        <f>'C1调整成本'!D112+'C2调整成本'!D112+'C3调整成本'!D112+'C4调整成本'!D112</f>
        <v>0</v>
      </c>
      <c r="E112" s="132">
        <f>'C1调整成本'!E112+'C2调整成本'!E112+'C3调整成本'!E112+'C4调整成本'!E112</f>
        <v>0</v>
      </c>
      <c r="F112" s="132">
        <f>'C1调整成本'!F112+'C2调整成本'!F112+'C3调整成本'!F112+'C4调整成本'!F112</f>
        <v>0</v>
      </c>
      <c r="G112" s="132">
        <f>'C1调整成本'!G112+'C2调整成本'!G112+'C3调整成本'!G112+'C4调整成本'!G112</f>
        <v>0</v>
      </c>
      <c r="H112" s="132">
        <f>'C1调整成本'!H112+'C2调整成本'!H112+'C3调整成本'!H112+'C4调整成本'!H112</f>
        <v>0.33983927735320668</v>
      </c>
      <c r="I112" s="132">
        <f>'C1调整成本'!I112+'C2调整成本'!I112+'C3调整成本'!I112+'C4调整成本'!I112</f>
        <v>0.33983927735320668</v>
      </c>
      <c r="J112" s="132">
        <f>'C1调整成本'!J112+'C2调整成本'!J112+'C3调整成本'!J112+'C4调整成本'!J112</f>
        <v>0.33983927735320668</v>
      </c>
      <c r="K112" s="132">
        <f>'C1调整成本'!K112+'C2调整成本'!K112+'C3调整成本'!K112+'C4调整成本'!K112</f>
        <v>0.33983927735320668</v>
      </c>
      <c r="L112" s="132">
        <f>'C1调整成本'!L112+'C2调整成本'!L112+'C3调整成本'!L112+'C4调整成本'!L112</f>
        <v>0.33983927735320668</v>
      </c>
      <c r="M112" s="132">
        <f>'C1调整成本'!M112+'C2调整成本'!M112+'C3调整成本'!M112+'C4调整成本'!M112</f>
        <v>0.33983927735320668</v>
      </c>
      <c r="N112" s="75"/>
      <c r="O112" s="132"/>
      <c r="P112" s="75"/>
      <c r="Q112" s="132"/>
      <c r="R112" s="132"/>
      <c r="S112" s="132"/>
      <c r="T112" s="132"/>
      <c r="U112" s="132"/>
      <c r="V112" s="132">
        <f t="shared" si="3"/>
        <v>2.0390356641192402</v>
      </c>
      <c r="W112" s="132"/>
      <c r="X112" s="132"/>
      <c r="Y112" s="132"/>
      <c r="Z112" s="132"/>
      <c r="AA112" s="132"/>
      <c r="AB112" s="75"/>
      <c r="AC112" s="132"/>
      <c r="AD112" s="75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  <c r="AO112" s="132"/>
      <c r="AP112" s="75"/>
      <c r="AQ112" s="132"/>
      <c r="AR112" s="75"/>
      <c r="AS112" s="132"/>
      <c r="AT112" s="132"/>
      <c r="AU112" s="132"/>
      <c r="AV112" s="132"/>
      <c r="AW112" s="132"/>
      <c r="AX112" s="132"/>
      <c r="AY112" s="132"/>
      <c r="AZ112" s="132"/>
      <c r="BA112" s="132"/>
      <c r="BB112" s="132"/>
      <c r="BC112" s="132"/>
      <c r="BD112" s="75"/>
      <c r="BE112" s="132"/>
      <c r="BF112" s="75"/>
      <c r="BG112" s="132"/>
      <c r="BH112" s="132"/>
      <c r="BI112" s="132"/>
      <c r="BJ112" s="132"/>
      <c r="BK112" s="132"/>
      <c r="BL112" s="132"/>
      <c r="BM112" s="132"/>
      <c r="BN112" s="132"/>
      <c r="BO112" s="132"/>
      <c r="BP112" s="132"/>
      <c r="BQ112" s="132"/>
      <c r="BR112" s="26"/>
      <c r="BS112" s="65"/>
      <c r="BT112" s="26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5"/>
      <c r="CF112" s="26"/>
      <c r="CG112" s="65"/>
      <c r="CH112" s="26"/>
    </row>
    <row r="113" spans="1:98" s="64" customFormat="1" ht="16.2" customHeight="1" x14ac:dyDescent="0.25">
      <c r="A113" s="133" t="s">
        <v>21</v>
      </c>
      <c r="B113" s="34"/>
      <c r="C113" s="132"/>
      <c r="D113" s="132">
        <f>'C1调整成本'!D113+'C2调整成本'!D113+'C3调整成本'!D113+'C4调整成本'!D113</f>
        <v>0</v>
      </c>
      <c r="E113" s="132">
        <f>'C1调整成本'!E113+'C2调整成本'!E113+'C3调整成本'!E113+'C4调整成本'!E113</f>
        <v>0.15152232618057904</v>
      </c>
      <c r="F113" s="132">
        <f>'C1调整成本'!F113+'C2调整成本'!F113+'C3调整成本'!F113+'C4调整成本'!F113</f>
        <v>0.15152232618057904</v>
      </c>
      <c r="G113" s="132">
        <f>'C1调整成本'!G113+'C2调整成本'!G113+'C3调整成本'!G113+'C4调整成本'!G113</f>
        <v>0.15152232618057904</v>
      </c>
      <c r="H113" s="132">
        <f>'C1调整成本'!H113+'C2调整成本'!H113+'C3调整成本'!H113+'C4调整成本'!H113</f>
        <v>0.15152232618057904</v>
      </c>
      <c r="I113" s="132">
        <f>'C1调整成本'!I113+'C2调整成本'!I113+'C3调整成本'!I113+'C4调整成本'!I113</f>
        <v>0.47522997578542336</v>
      </c>
      <c r="J113" s="132">
        <f>'C1调整成本'!J113+'C2调整成本'!J113+'C3调整成本'!J113+'C4调整成本'!J113</f>
        <v>0.47522997578542336</v>
      </c>
      <c r="K113" s="132">
        <f>'C1调整成本'!K113+'C2调整成本'!K113+'C3调整成本'!K113+'C4调整成本'!K113</f>
        <v>0.69273736591854107</v>
      </c>
      <c r="L113" s="132">
        <f>'C1调整成本'!L113+'C2调整成本'!L113+'C3调整成本'!L113+'C4调整成本'!L113</f>
        <v>0.69273736591854107</v>
      </c>
      <c r="M113" s="132">
        <f>'C1调整成本'!M113+'C2调整成本'!M113+'C3调整成本'!M113+'C4调整成本'!M113</f>
        <v>0.69273736591854107</v>
      </c>
      <c r="N113" s="75"/>
      <c r="O113" s="132"/>
      <c r="P113" s="75"/>
      <c r="Q113" s="132"/>
      <c r="R113" s="132"/>
      <c r="S113" s="132"/>
      <c r="T113" s="132"/>
      <c r="U113" s="132"/>
      <c r="V113" s="132">
        <f t="shared" si="3"/>
        <v>3.6347613540487855</v>
      </c>
      <c r="W113" s="132"/>
      <c r="X113" s="132"/>
      <c r="Y113" s="132"/>
      <c r="Z113" s="132"/>
      <c r="AA113" s="132"/>
      <c r="AB113" s="75"/>
      <c r="AC113" s="132"/>
      <c r="AD113" s="75"/>
      <c r="AE113" s="132"/>
      <c r="AF113" s="132"/>
      <c r="AG113" s="132"/>
      <c r="AH113" s="132"/>
      <c r="AI113" s="132"/>
      <c r="AJ113" s="132"/>
      <c r="AK113" s="132"/>
      <c r="AL113" s="132"/>
      <c r="AM113" s="132"/>
      <c r="AN113" s="132"/>
      <c r="AO113" s="132"/>
      <c r="AP113" s="75"/>
      <c r="AQ113" s="132"/>
      <c r="AR113" s="75"/>
      <c r="AS113" s="132"/>
      <c r="AT113" s="132"/>
      <c r="AU113" s="132"/>
      <c r="AV113" s="132"/>
      <c r="AW113" s="132"/>
      <c r="AX113" s="132"/>
      <c r="AY113" s="132"/>
      <c r="AZ113" s="132"/>
      <c r="BA113" s="132"/>
      <c r="BB113" s="132"/>
      <c r="BC113" s="132"/>
      <c r="BD113" s="75"/>
      <c r="BE113" s="132"/>
      <c r="BF113" s="75"/>
      <c r="BG113" s="132"/>
      <c r="BH113" s="132"/>
      <c r="BI113" s="132"/>
      <c r="BJ113" s="132"/>
      <c r="BK113" s="132"/>
      <c r="BL113" s="132"/>
      <c r="BM113" s="132"/>
      <c r="BN113" s="132"/>
      <c r="BO113" s="132"/>
      <c r="BP113" s="132"/>
      <c r="BQ113" s="132"/>
      <c r="BR113" s="26"/>
      <c r="BS113" s="65"/>
      <c r="BT113" s="26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5"/>
      <c r="CF113" s="26"/>
      <c r="CG113" s="65"/>
      <c r="CH113" s="26"/>
    </row>
    <row r="114" spans="1:98" s="64" customFormat="1" ht="16.2" customHeight="1" x14ac:dyDescent="0.25">
      <c r="A114" s="133" t="s">
        <v>22</v>
      </c>
      <c r="B114" s="34"/>
      <c r="C114" s="132"/>
      <c r="D114" s="132">
        <f>'C1调整成本'!D114+'C2调整成本'!D114+'C3调整成本'!D114+'C4调整成本'!D114</f>
        <v>0</v>
      </c>
      <c r="E114" s="132">
        <f>'C1调整成本'!E114+'C2调整成本'!E114+'C3调整成本'!E114+'C4调整成本'!E114</f>
        <v>0</v>
      </c>
      <c r="F114" s="132">
        <f>'C1调整成本'!F114+'C2调整成本'!F114+'C3调整成本'!F114+'C4调整成本'!F114</f>
        <v>0</v>
      </c>
      <c r="G114" s="132">
        <f>'C1调整成本'!G114+'C2调整成本'!G114+'C3调整成本'!G114+'C4调整成本'!G114</f>
        <v>0.35028503342172601</v>
      </c>
      <c r="H114" s="132">
        <f>'C1调整成本'!H114+'C2调整成本'!H114+'C3调整成本'!H114+'C4调整成本'!H114</f>
        <v>0.35028503342172601</v>
      </c>
      <c r="I114" s="132">
        <f>'C1调整成本'!I114+'C2调整成本'!I114+'C3调整成本'!I114+'C4调整成本'!I114</f>
        <v>0.35028503342172601</v>
      </c>
      <c r="J114" s="132">
        <f>'C1调整成本'!J114+'C2调整成本'!J114+'C3调整成本'!J114+'C4调整成本'!J114</f>
        <v>0.35028503342172601</v>
      </c>
      <c r="K114" s="132">
        <f>'C1调整成本'!K114+'C2调整成本'!K114+'C3调整成本'!K114+'C4调整成本'!K114</f>
        <v>0.35028503342172601</v>
      </c>
      <c r="L114" s="132">
        <f>'C1调整成本'!L114+'C2调整成本'!L114+'C3调整成本'!L114+'C4调整成本'!L114</f>
        <v>0.35028503342172601</v>
      </c>
      <c r="M114" s="132">
        <f>'C1调整成本'!M114+'C2调整成本'!M114+'C3调整成本'!M114+'C4调整成本'!M114</f>
        <v>0.35028503342172601</v>
      </c>
      <c r="N114" s="75"/>
      <c r="O114" s="132"/>
      <c r="P114" s="75"/>
      <c r="Q114" s="132"/>
      <c r="R114" s="132"/>
      <c r="S114" s="132"/>
      <c r="T114" s="132"/>
      <c r="U114" s="132"/>
      <c r="V114" s="132">
        <f t="shared" si="3"/>
        <v>2.4519952339520819</v>
      </c>
      <c r="W114" s="132"/>
      <c r="X114" s="132"/>
      <c r="Y114" s="132"/>
      <c r="Z114" s="132"/>
      <c r="AA114" s="132"/>
      <c r="AB114" s="75"/>
      <c r="AC114" s="132"/>
      <c r="AD114" s="75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75"/>
      <c r="AQ114" s="132"/>
      <c r="AR114" s="75"/>
      <c r="AS114" s="132"/>
      <c r="AT114" s="132"/>
      <c r="AU114" s="132"/>
      <c r="AV114" s="132"/>
      <c r="AW114" s="132"/>
      <c r="AX114" s="132"/>
      <c r="AY114" s="132"/>
      <c r="AZ114" s="132"/>
      <c r="BA114" s="132"/>
      <c r="BB114" s="132"/>
      <c r="BC114" s="132"/>
      <c r="BD114" s="75"/>
      <c r="BE114" s="132"/>
      <c r="BF114" s="75"/>
      <c r="BG114" s="132"/>
      <c r="BH114" s="132"/>
      <c r="BI114" s="132"/>
      <c r="BJ114" s="132"/>
      <c r="BK114" s="132"/>
      <c r="BL114" s="132"/>
      <c r="BM114" s="132"/>
      <c r="BN114" s="132"/>
      <c r="BO114" s="132"/>
      <c r="BP114" s="132"/>
      <c r="BQ114" s="132"/>
      <c r="BR114" s="26"/>
      <c r="BS114" s="65"/>
      <c r="BT114" s="26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5"/>
      <c r="CF114" s="26"/>
      <c r="CG114" s="65"/>
      <c r="CH114" s="26"/>
    </row>
    <row r="115" spans="1:98" s="64" customFormat="1" ht="16.2" customHeight="1" x14ac:dyDescent="0.25">
      <c r="A115" s="132"/>
      <c r="B115" s="132"/>
      <c r="C115" s="132"/>
      <c r="D115" s="132">
        <f>'C1调整成本'!D115+'C2调整成本'!D115+'C3调整成本'!D115+'C4调整成本'!D115</f>
        <v>0</v>
      </c>
      <c r="E115" s="132">
        <f>'C1调整成本'!E115+'C2调整成本'!E115+'C3调整成本'!E115+'C4调整成本'!E115</f>
        <v>0</v>
      </c>
      <c r="F115" s="132">
        <f>'C1调整成本'!F115+'C2调整成本'!F115+'C3调整成本'!F115+'C4调整成本'!F115</f>
        <v>0</v>
      </c>
      <c r="G115" s="132">
        <f>'C1调整成本'!G115+'C2调整成本'!G115+'C3调整成本'!G115+'C4调整成本'!G115</f>
        <v>0</v>
      </c>
      <c r="H115" s="132">
        <f>'C1调整成本'!H115+'C2调整成本'!H115+'C3调整成本'!H115+'C4调整成本'!H115</f>
        <v>0</v>
      </c>
      <c r="I115" s="132">
        <f>'C1调整成本'!I115+'C2调整成本'!I115+'C3调整成本'!I115+'C4调整成本'!I115</f>
        <v>0</v>
      </c>
      <c r="J115" s="132">
        <f>'C1调整成本'!J115+'C2调整成本'!J115+'C3调整成本'!J115+'C4调整成本'!J115</f>
        <v>0</v>
      </c>
      <c r="K115" s="132">
        <f>'C1调整成本'!K115+'C2调整成本'!K115+'C3调整成本'!K115+'C4调整成本'!K115</f>
        <v>0</v>
      </c>
      <c r="L115" s="132">
        <f>'C1调整成本'!L115+'C2调整成本'!L115+'C3调整成本'!L115+'C4调整成本'!L115</f>
        <v>0</v>
      </c>
      <c r="M115" s="132">
        <f>'C1调整成本'!M115+'C2调整成本'!M115+'C3调整成本'!M115+'C4调整成本'!M115</f>
        <v>0</v>
      </c>
      <c r="N115" s="34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75"/>
      <c r="AA115" s="132"/>
      <c r="AB115" s="75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75"/>
      <c r="AO115" s="132"/>
      <c r="AP115" s="75"/>
      <c r="AQ115" s="132"/>
      <c r="AR115" s="132"/>
      <c r="AS115" s="132"/>
      <c r="AT115" s="132"/>
      <c r="AU115" s="132"/>
      <c r="AV115" s="132"/>
      <c r="AW115" s="132"/>
      <c r="AX115" s="132"/>
      <c r="AY115" s="132"/>
      <c r="AZ115" s="132"/>
      <c r="BA115" s="132"/>
      <c r="BB115" s="75"/>
      <c r="BC115" s="132"/>
      <c r="BD115" s="75"/>
      <c r="BE115" s="132"/>
      <c r="BF115" s="132"/>
      <c r="BG115" s="132"/>
      <c r="BH115" s="132"/>
      <c r="BI115" s="132"/>
      <c r="BJ115" s="132"/>
      <c r="BK115" s="132"/>
      <c r="BL115" s="132"/>
      <c r="BM115" s="132"/>
      <c r="BN115" s="132"/>
      <c r="BO115" s="132"/>
      <c r="BP115" s="75"/>
      <c r="BQ115" s="132"/>
      <c r="BR115" s="75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34"/>
      <c r="CF115" s="34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34"/>
      <c r="CT115" s="34"/>
    </row>
    <row r="116" spans="1:98" ht="13.2" customHeight="1" x14ac:dyDescent="0.25">
      <c r="A116" s="31" t="s">
        <v>56</v>
      </c>
      <c r="B116" s="32">
        <f>[1]算例!B117</f>
        <v>4</v>
      </c>
      <c r="C116" s="32" t="s">
        <v>55</v>
      </c>
      <c r="D116" s="132">
        <f>'C1调整成本'!D116+'C2调整成本'!D116+'C3调整成本'!D116+'C4调整成本'!D116</f>
        <v>20</v>
      </c>
      <c r="E116" s="32"/>
      <c r="F116" s="32"/>
      <c r="G116" s="32"/>
      <c r="J116" s="132">
        <f>'C1调整成本'!J116+'C2调整成本'!J116+'C3调整成本'!J116+'C4调整成本'!J116</f>
        <v>0</v>
      </c>
      <c r="K116" s="132">
        <f>'C1调整成本'!K116+'C2调整成本'!K116+'C3调整成本'!K116+'C4调整成本'!K116</f>
        <v>0</v>
      </c>
      <c r="L116" s="132">
        <f>'C1调整成本'!L116+'C2调整成本'!L116+'C3调整成本'!L116+'C4调整成本'!L116</f>
        <v>0</v>
      </c>
      <c r="M116" s="132">
        <f>'C1调整成本'!M116+'C2调整成本'!M116+'C3调整成本'!M116+'C4调整成本'!M116</f>
        <v>0</v>
      </c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  <c r="AO116" s="132"/>
      <c r="AP116" s="132"/>
      <c r="AQ116" s="132"/>
      <c r="AR116" s="132"/>
      <c r="AS116" s="132"/>
      <c r="AT116" s="132"/>
      <c r="AU116" s="132"/>
      <c r="AV116" s="132"/>
      <c r="AW116" s="132"/>
      <c r="AX116" s="132"/>
      <c r="AY116" s="132"/>
      <c r="AZ116" s="132"/>
      <c r="BA116" s="132"/>
      <c r="BB116" s="132"/>
      <c r="BC116" s="132"/>
      <c r="BD116" s="132"/>
      <c r="BE116" s="132"/>
      <c r="BF116" s="132"/>
      <c r="BG116" s="132"/>
      <c r="BH116" s="132"/>
      <c r="BI116" s="132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</row>
    <row r="117" spans="1:98" x14ac:dyDescent="0.25">
      <c r="A117" s="31"/>
      <c r="B117" s="31"/>
      <c r="C117" s="31"/>
      <c r="D117" s="31"/>
      <c r="E117" s="31"/>
      <c r="F117" s="31"/>
      <c r="G117" s="31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32"/>
      <c r="AT117" s="132"/>
      <c r="AU117" s="132"/>
      <c r="AV117" s="132"/>
      <c r="AW117" s="132"/>
      <c r="AX117" s="132"/>
      <c r="AY117" s="132"/>
      <c r="AZ117" s="132"/>
      <c r="BA117" s="132"/>
      <c r="BB117" s="132"/>
      <c r="BC117" s="132"/>
      <c r="BD117" s="132"/>
      <c r="BE117" s="132"/>
      <c r="BF117" s="132"/>
      <c r="BG117" s="132"/>
      <c r="BH117" s="132"/>
      <c r="BI117" s="132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</row>
    <row r="118" spans="1:98" x14ac:dyDescent="0.25">
      <c r="A118" s="33"/>
      <c r="B118" s="33"/>
      <c r="C118" s="33"/>
      <c r="D118" s="33"/>
      <c r="E118" s="33"/>
      <c r="F118" s="33"/>
      <c r="G118" s="33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2"/>
      <c r="BA118" s="132"/>
      <c r="BB118" s="132"/>
      <c r="BC118" s="132"/>
      <c r="BD118" s="132"/>
      <c r="BE118" s="132"/>
      <c r="BF118" s="132"/>
      <c r="BG118" s="132"/>
      <c r="BH118" s="132"/>
      <c r="BI118" s="132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</row>
    <row r="119" spans="1:98" x14ac:dyDescent="0.25">
      <c r="A119" s="132"/>
      <c r="B119" s="132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  <c r="AN119" s="132"/>
      <c r="AO119" s="132"/>
      <c r="AP119" s="132"/>
      <c r="AQ119" s="132"/>
      <c r="AR119" s="132"/>
      <c r="AS119" s="132"/>
      <c r="AT119" s="132"/>
      <c r="AU119" s="132"/>
      <c r="AV119" s="132"/>
      <c r="AW119" s="132"/>
      <c r="AX119" s="132"/>
      <c r="AY119" s="132"/>
      <c r="AZ119" s="132"/>
      <c r="BA119" s="132"/>
      <c r="BB119" s="132"/>
      <c r="BC119" s="132"/>
      <c r="BD119" s="132"/>
      <c r="BE119" s="132"/>
      <c r="BF119" s="132"/>
      <c r="BG119" s="132"/>
      <c r="BH119" s="132"/>
      <c r="BI119" s="132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</row>
    <row r="120" spans="1:98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32"/>
    </row>
    <row r="121" spans="1:98" x14ac:dyDescent="0.25">
      <c r="A121" s="133"/>
      <c r="B121" s="65" t="s">
        <v>23</v>
      </c>
      <c r="C121" s="76" t="s">
        <v>187</v>
      </c>
      <c r="D121" s="76" t="s">
        <v>188</v>
      </c>
      <c r="E121" s="76" t="s">
        <v>189</v>
      </c>
      <c r="F121" s="76" t="s">
        <v>190</v>
      </c>
      <c r="G121" s="76" t="s">
        <v>191</v>
      </c>
      <c r="H121" s="76" t="s">
        <v>192</v>
      </c>
      <c r="I121" s="76" t="s">
        <v>193</v>
      </c>
      <c r="J121" s="76" t="s">
        <v>194</v>
      </c>
      <c r="K121" s="76" t="s">
        <v>195</v>
      </c>
      <c r="L121" s="76" t="s">
        <v>196</v>
      </c>
      <c r="M121" s="76" t="s">
        <v>197</v>
      </c>
      <c r="N121"/>
      <c r="O121"/>
      <c r="P121"/>
      <c r="Q121"/>
      <c r="R121"/>
      <c r="S121"/>
      <c r="T121"/>
      <c r="U121"/>
      <c r="V121"/>
      <c r="W121"/>
      <c r="X121" s="132"/>
    </row>
    <row r="122" spans="1:98" x14ac:dyDescent="0.25">
      <c r="A122" s="133" t="s">
        <v>1</v>
      </c>
      <c r="B122" s="26"/>
      <c r="C122" s="132"/>
      <c r="D122" s="132"/>
      <c r="E122" s="132"/>
      <c r="F122" s="132"/>
      <c r="G122" s="132"/>
      <c r="H122" s="132"/>
      <c r="I122" s="13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32"/>
    </row>
    <row r="123" spans="1:98" x14ac:dyDescent="0.25">
      <c r="A123" s="133" t="s">
        <v>3</v>
      </c>
      <c r="B123" s="34"/>
      <c r="C123" s="132"/>
      <c r="D123" s="132">
        <f>D3+D26+D49+D72+D95</f>
        <v>0</v>
      </c>
      <c r="E123" s="132">
        <f>E3+E26+E49+E72+E95</f>
        <v>0.6650576774274044</v>
      </c>
      <c r="F123" s="132">
        <f t="shared" ref="F123:M123" si="4">F3+F26+F49+F72+F95</f>
        <v>0.6650576774274044</v>
      </c>
      <c r="G123" s="132">
        <f t="shared" si="4"/>
        <v>0.6650576774274044</v>
      </c>
      <c r="H123" s="132">
        <f t="shared" si="4"/>
        <v>0.6650576774274044</v>
      </c>
      <c r="I123" s="132">
        <f t="shared" si="4"/>
        <v>1.1985506847304377</v>
      </c>
      <c r="J123" s="132">
        <f t="shared" si="4"/>
        <v>1.1985506847304377</v>
      </c>
      <c r="K123" s="132">
        <f t="shared" si="4"/>
        <v>1.4643799372723991</v>
      </c>
      <c r="L123" s="132">
        <f t="shared" si="4"/>
        <v>1.4643799372723991</v>
      </c>
      <c r="M123" s="132">
        <f t="shared" si="4"/>
        <v>1.4643799372723991</v>
      </c>
      <c r="N123"/>
      <c r="O123"/>
      <c r="P123"/>
      <c r="Q123"/>
      <c r="R123"/>
      <c r="S123"/>
      <c r="T123"/>
      <c r="U123"/>
      <c r="V123"/>
      <c r="W123"/>
      <c r="X123" s="132"/>
    </row>
    <row r="124" spans="1:98" x14ac:dyDescent="0.25">
      <c r="A124" s="133" t="s">
        <v>4</v>
      </c>
      <c r="B124" s="34"/>
      <c r="C124" s="132"/>
      <c r="D124" s="132">
        <f t="shared" ref="D124:M139" si="5">D4+D27+D50+D73+D96</f>
        <v>0</v>
      </c>
      <c r="E124" s="132">
        <f t="shared" si="5"/>
        <v>0</v>
      </c>
      <c r="F124" s="132">
        <f t="shared" si="5"/>
        <v>0</v>
      </c>
      <c r="G124" s="132">
        <f t="shared" si="5"/>
        <v>0</v>
      </c>
      <c r="H124" s="132">
        <f t="shared" si="5"/>
        <v>0</v>
      </c>
      <c r="I124" s="132">
        <f t="shared" si="5"/>
        <v>0</v>
      </c>
      <c r="J124" s="132">
        <f t="shared" si="5"/>
        <v>0.56059313344352679</v>
      </c>
      <c r="K124" s="132">
        <f t="shared" si="5"/>
        <v>0.56059313344352679</v>
      </c>
      <c r="L124" s="132">
        <f t="shared" si="5"/>
        <v>0.56059313344352679</v>
      </c>
      <c r="M124" s="132">
        <f t="shared" si="5"/>
        <v>0.56059313344352679</v>
      </c>
      <c r="N124"/>
      <c r="O124"/>
      <c r="P124"/>
      <c r="Q124"/>
      <c r="R124"/>
      <c r="S124"/>
      <c r="T124"/>
      <c r="U124"/>
      <c r="V124"/>
      <c r="W124"/>
      <c r="X124" s="132"/>
    </row>
    <row r="125" spans="1:98" x14ac:dyDescent="0.25">
      <c r="A125" s="133" t="s">
        <v>5</v>
      </c>
      <c r="B125" s="34"/>
      <c r="C125" s="132"/>
      <c r="D125" s="132">
        <f t="shared" si="5"/>
        <v>0</v>
      </c>
      <c r="E125" s="132">
        <f t="shared" si="5"/>
        <v>0</v>
      </c>
      <c r="F125" s="132">
        <f t="shared" si="5"/>
        <v>0</v>
      </c>
      <c r="G125" s="132">
        <f t="shared" si="5"/>
        <v>0</v>
      </c>
      <c r="H125" s="132">
        <f t="shared" si="5"/>
        <v>0</v>
      </c>
      <c r="I125" s="132">
        <f t="shared" si="5"/>
        <v>0</v>
      </c>
      <c r="J125" s="132">
        <f t="shared" si="5"/>
        <v>0</v>
      </c>
      <c r="K125" s="132">
        <f t="shared" si="5"/>
        <v>0.96897273951338936</v>
      </c>
      <c r="L125" s="132">
        <f t="shared" si="5"/>
        <v>0.96897273951338936</v>
      </c>
      <c r="M125" s="132">
        <f t="shared" si="5"/>
        <v>0.96897273951338936</v>
      </c>
      <c r="N125"/>
      <c r="O125"/>
      <c r="P125"/>
      <c r="Q125"/>
      <c r="R125"/>
      <c r="S125"/>
      <c r="T125"/>
      <c r="U125"/>
      <c r="V125"/>
      <c r="W125"/>
      <c r="X125" s="132"/>
    </row>
    <row r="126" spans="1:98" x14ac:dyDescent="0.25">
      <c r="A126" s="133" t="s">
        <v>6</v>
      </c>
      <c r="B126" s="34"/>
      <c r="C126" s="132"/>
      <c r="D126" s="132">
        <f t="shared" si="5"/>
        <v>0</v>
      </c>
      <c r="E126" s="132">
        <f t="shared" si="5"/>
        <v>0</v>
      </c>
      <c r="F126" s="132">
        <f t="shared" si="5"/>
        <v>0</v>
      </c>
      <c r="G126" s="132">
        <f t="shared" si="5"/>
        <v>0</v>
      </c>
      <c r="H126" s="132">
        <f t="shared" si="5"/>
        <v>0</v>
      </c>
      <c r="I126" s="132">
        <f t="shared" si="5"/>
        <v>1.0840092419586176</v>
      </c>
      <c r="J126" s="132">
        <f t="shared" si="5"/>
        <v>1.0840092419586176</v>
      </c>
      <c r="K126" s="132">
        <f t="shared" si="5"/>
        <v>1.0840092419586176</v>
      </c>
      <c r="L126" s="132">
        <f t="shared" si="5"/>
        <v>1.0840092419586176</v>
      </c>
      <c r="M126" s="132">
        <f t="shared" si="5"/>
        <v>1.0840092419586176</v>
      </c>
      <c r="N126"/>
      <c r="O126"/>
      <c r="P126"/>
      <c r="Q126"/>
      <c r="R126"/>
      <c r="S126"/>
      <c r="T126"/>
      <c r="U126"/>
      <c r="V126"/>
      <c r="W126"/>
      <c r="X126" s="132"/>
    </row>
    <row r="127" spans="1:98" x14ac:dyDescent="0.25">
      <c r="A127" s="133" t="s">
        <v>7</v>
      </c>
      <c r="B127" s="34"/>
      <c r="C127" s="132"/>
      <c r="D127" s="132">
        <f t="shared" si="5"/>
        <v>0</v>
      </c>
      <c r="E127" s="132">
        <f t="shared" si="5"/>
        <v>0</v>
      </c>
      <c r="F127" s="132">
        <f t="shared" si="5"/>
        <v>0</v>
      </c>
      <c r="G127" s="132">
        <f t="shared" si="5"/>
        <v>0</v>
      </c>
      <c r="H127" s="132">
        <f t="shared" si="5"/>
        <v>0</v>
      </c>
      <c r="I127" s="132">
        <f t="shared" si="5"/>
        <v>0</v>
      </c>
      <c r="J127" s="132">
        <f t="shared" si="5"/>
        <v>0.57741578770665258</v>
      </c>
      <c r="K127" s="132">
        <f t="shared" si="5"/>
        <v>0.57741578770665258</v>
      </c>
      <c r="L127" s="132">
        <f t="shared" si="5"/>
        <v>0.57741578770665258</v>
      </c>
      <c r="M127" s="132">
        <f t="shared" si="5"/>
        <v>0.57741578770665258</v>
      </c>
      <c r="N127"/>
      <c r="O127"/>
      <c r="P127"/>
      <c r="Q127"/>
      <c r="R127"/>
      <c r="S127"/>
      <c r="T127"/>
      <c r="U127"/>
      <c r="V127"/>
      <c r="W127"/>
      <c r="X127" s="132"/>
    </row>
    <row r="128" spans="1:98" x14ac:dyDescent="0.25">
      <c r="A128" s="133" t="s">
        <v>8</v>
      </c>
      <c r="B128" s="34"/>
      <c r="C128" s="132"/>
      <c r="D128" s="132">
        <f t="shared" si="5"/>
        <v>1.5772078727274197</v>
      </c>
      <c r="E128" s="132">
        <f t="shared" si="5"/>
        <v>1.5772078727274197</v>
      </c>
      <c r="F128" s="132">
        <f t="shared" si="5"/>
        <v>2.8778876542937244</v>
      </c>
      <c r="G128" s="132">
        <f t="shared" si="5"/>
        <v>2.8778876542937244</v>
      </c>
      <c r="H128" s="132">
        <f t="shared" si="5"/>
        <v>2.8778876542937244</v>
      </c>
      <c r="I128" s="132">
        <f t="shared" si="5"/>
        <v>2.8778876542937244</v>
      </c>
      <c r="J128" s="132">
        <f t="shared" si="5"/>
        <v>2.8778876542937244</v>
      </c>
      <c r="K128" s="132">
        <f t="shared" si="5"/>
        <v>3.215837310081251</v>
      </c>
      <c r="L128" s="132">
        <f t="shared" si="5"/>
        <v>3.215837310081251</v>
      </c>
      <c r="M128" s="132">
        <f t="shared" si="5"/>
        <v>3.215837310081251</v>
      </c>
      <c r="N128"/>
      <c r="O128"/>
      <c r="P128"/>
      <c r="Q128"/>
      <c r="R128"/>
      <c r="S128"/>
      <c r="T128"/>
      <c r="U128"/>
      <c r="V128"/>
      <c r="W128"/>
      <c r="X128" s="132"/>
    </row>
    <row r="129" spans="1:24" x14ac:dyDescent="0.25">
      <c r="A129" s="133" t="s">
        <v>9</v>
      </c>
      <c r="B129" s="34"/>
      <c r="C129" s="132"/>
      <c r="D129" s="132">
        <f t="shared" si="5"/>
        <v>0</v>
      </c>
      <c r="E129" s="132">
        <f t="shared" si="5"/>
        <v>0</v>
      </c>
      <c r="F129" s="132">
        <f t="shared" si="5"/>
        <v>0</v>
      </c>
      <c r="G129" s="132">
        <f t="shared" si="5"/>
        <v>0</v>
      </c>
      <c r="H129" s="132">
        <f t="shared" si="5"/>
        <v>0</v>
      </c>
      <c r="I129" s="132">
        <f t="shared" si="5"/>
        <v>0</v>
      </c>
      <c r="J129" s="132">
        <f t="shared" si="5"/>
        <v>0</v>
      </c>
      <c r="K129" s="132">
        <f t="shared" si="5"/>
        <v>0</v>
      </c>
      <c r="L129" s="132">
        <f t="shared" si="5"/>
        <v>0</v>
      </c>
      <c r="M129" s="132">
        <f t="shared" si="5"/>
        <v>0</v>
      </c>
      <c r="N129"/>
      <c r="O129"/>
      <c r="P129"/>
      <c r="Q129"/>
      <c r="R129"/>
      <c r="S129"/>
      <c r="T129"/>
      <c r="U129"/>
      <c r="V129"/>
      <c r="W129"/>
      <c r="X129" s="132"/>
    </row>
    <row r="130" spans="1:24" x14ac:dyDescent="0.25">
      <c r="A130" s="133" t="s">
        <v>10</v>
      </c>
      <c r="B130" s="34"/>
      <c r="C130" s="132"/>
      <c r="D130" s="132">
        <f t="shared" si="5"/>
        <v>0</v>
      </c>
      <c r="E130" s="132">
        <f t="shared" si="5"/>
        <v>0.180608124849231</v>
      </c>
      <c r="F130" s="132">
        <f t="shared" si="5"/>
        <v>0.29860390722799418</v>
      </c>
      <c r="G130" s="132">
        <f t="shared" si="5"/>
        <v>0.50856786815736021</v>
      </c>
      <c r="H130" s="132">
        <f t="shared" si="5"/>
        <v>0.73104247794598054</v>
      </c>
      <c r="I130" s="132">
        <f t="shared" si="5"/>
        <v>0.74717558845116328</v>
      </c>
      <c r="J130" s="132">
        <f t="shared" si="5"/>
        <v>0.75864263908372409</v>
      </c>
      <c r="K130" s="132">
        <f t="shared" si="5"/>
        <v>0.77329990476684651</v>
      </c>
      <c r="L130" s="132">
        <f t="shared" si="5"/>
        <v>0.77613577972499859</v>
      </c>
      <c r="M130" s="132">
        <f t="shared" si="5"/>
        <v>0.87590262972187305</v>
      </c>
      <c r="N130"/>
      <c r="O130"/>
      <c r="P130"/>
      <c r="Q130"/>
      <c r="R130"/>
      <c r="S130"/>
      <c r="T130"/>
      <c r="U130"/>
      <c r="V130"/>
      <c r="W130"/>
      <c r="X130" s="132"/>
    </row>
    <row r="131" spans="1:24" x14ac:dyDescent="0.25">
      <c r="A131" s="133" t="s">
        <v>11</v>
      </c>
      <c r="B131" s="34"/>
      <c r="C131" s="132"/>
      <c r="D131" s="132">
        <f t="shared" si="5"/>
        <v>0.5047879774617362</v>
      </c>
      <c r="E131" s="132">
        <f t="shared" si="5"/>
        <v>0.5047879774617362</v>
      </c>
      <c r="F131" s="132">
        <f t="shared" si="5"/>
        <v>0.76822942772830682</v>
      </c>
      <c r="G131" s="132">
        <f t="shared" si="5"/>
        <v>0.76822942772830682</v>
      </c>
      <c r="H131" s="132">
        <f t="shared" si="5"/>
        <v>1.245473308094549</v>
      </c>
      <c r="I131" s="132">
        <f t="shared" si="5"/>
        <v>1.6526934151484152</v>
      </c>
      <c r="J131" s="132">
        <f t="shared" si="5"/>
        <v>1.6526934151484152</v>
      </c>
      <c r="K131" s="132">
        <f t="shared" si="5"/>
        <v>2.211029761600761</v>
      </c>
      <c r="L131" s="132">
        <f t="shared" si="5"/>
        <v>2.211029761600761</v>
      </c>
      <c r="M131" s="132">
        <f t="shared" si="5"/>
        <v>2.211029761600761</v>
      </c>
      <c r="N131"/>
      <c r="O131"/>
      <c r="P131"/>
      <c r="Q131"/>
      <c r="R131"/>
      <c r="S131"/>
      <c r="T131"/>
      <c r="U131"/>
      <c r="V131"/>
      <c r="W131"/>
      <c r="X131" s="132"/>
    </row>
    <row r="132" spans="1:24" x14ac:dyDescent="0.25">
      <c r="A132" s="133" t="s">
        <v>12</v>
      </c>
      <c r="B132" s="34"/>
      <c r="C132" s="132"/>
      <c r="D132" s="132">
        <f t="shared" si="5"/>
        <v>0</v>
      </c>
      <c r="E132" s="132">
        <f t="shared" si="5"/>
        <v>0.52479290331689932</v>
      </c>
      <c r="F132" s="132">
        <f t="shared" si="5"/>
        <v>0.80710901607809149</v>
      </c>
      <c r="G132" s="132">
        <f t="shared" si="5"/>
        <v>0.9835130725991067</v>
      </c>
      <c r="H132" s="132">
        <f t="shared" si="5"/>
        <v>1.3606137009196786</v>
      </c>
      <c r="I132" s="132">
        <f t="shared" si="5"/>
        <v>1.5832742950794689</v>
      </c>
      <c r="J132" s="132">
        <f t="shared" si="5"/>
        <v>1.5832742950794689</v>
      </c>
      <c r="K132" s="132">
        <f t="shared" si="5"/>
        <v>1.8502688339488862</v>
      </c>
      <c r="L132" s="132">
        <f t="shared" si="5"/>
        <v>1.8640734038299169</v>
      </c>
      <c r="M132" s="132">
        <f t="shared" si="5"/>
        <v>1.905657823297696</v>
      </c>
      <c r="N132"/>
      <c r="O132"/>
      <c r="P132"/>
      <c r="Q132"/>
      <c r="R132"/>
      <c r="S132"/>
      <c r="T132"/>
      <c r="U132"/>
      <c r="V132"/>
      <c r="W132"/>
      <c r="X132" s="132"/>
    </row>
    <row r="133" spans="1:24" x14ac:dyDescent="0.25">
      <c r="A133" s="133" t="s">
        <v>13</v>
      </c>
      <c r="B133" s="134"/>
      <c r="C133" s="132"/>
      <c r="D133" s="132">
        <f t="shared" si="5"/>
        <v>0</v>
      </c>
      <c r="E133" s="132">
        <f t="shared" si="5"/>
        <v>0</v>
      </c>
      <c r="F133" s="132">
        <f t="shared" si="5"/>
        <v>0</v>
      </c>
      <c r="G133" s="132">
        <f t="shared" si="5"/>
        <v>0</v>
      </c>
      <c r="H133" s="132">
        <f t="shared" si="5"/>
        <v>0.59600489867416062</v>
      </c>
      <c r="I133" s="132">
        <f t="shared" si="5"/>
        <v>0.59600489867416062</v>
      </c>
      <c r="J133" s="132">
        <f t="shared" si="5"/>
        <v>0.59600489867416062</v>
      </c>
      <c r="K133" s="132">
        <f t="shared" si="5"/>
        <v>0.59600489867416062</v>
      </c>
      <c r="L133" s="132">
        <f t="shared" si="5"/>
        <v>0.59600489867416062</v>
      </c>
      <c r="M133" s="132">
        <f t="shared" si="5"/>
        <v>0.59600489867416062</v>
      </c>
      <c r="N133"/>
      <c r="O133"/>
      <c r="P133"/>
      <c r="Q133"/>
      <c r="R133"/>
      <c r="S133"/>
      <c r="T133"/>
      <c r="U133"/>
      <c r="V133"/>
      <c r="W133"/>
      <c r="X133" s="132"/>
    </row>
    <row r="134" spans="1:24" x14ac:dyDescent="0.25">
      <c r="A134" s="133" t="s">
        <v>14</v>
      </c>
      <c r="B134" s="34"/>
      <c r="C134" s="132"/>
      <c r="D134" s="132">
        <f t="shared" si="5"/>
        <v>0</v>
      </c>
      <c r="E134" s="132">
        <f t="shared" si="5"/>
        <v>0</v>
      </c>
      <c r="F134" s="132">
        <f t="shared" si="5"/>
        <v>0.68198660470280459</v>
      </c>
      <c r="G134" s="132">
        <f t="shared" si="5"/>
        <v>0.68198660470280459</v>
      </c>
      <c r="H134" s="132">
        <f t="shared" si="5"/>
        <v>0.68198660470280459</v>
      </c>
      <c r="I134" s="132">
        <f t="shared" si="5"/>
        <v>0.68198660470280459</v>
      </c>
      <c r="J134" s="132">
        <f t="shared" si="5"/>
        <v>0.98973201330738436</v>
      </c>
      <c r="K134" s="132">
        <f t="shared" si="5"/>
        <v>0.98973201330738436</v>
      </c>
      <c r="L134" s="132">
        <f t="shared" si="5"/>
        <v>0.98973201330738436</v>
      </c>
      <c r="M134" s="132">
        <f t="shared" si="5"/>
        <v>0.98973201330738436</v>
      </c>
      <c r="N134"/>
      <c r="O134"/>
      <c r="P134"/>
      <c r="Q134"/>
      <c r="R134"/>
      <c r="S134"/>
      <c r="T134"/>
      <c r="U134"/>
      <c r="V134"/>
      <c r="W134"/>
      <c r="X134" s="132"/>
    </row>
    <row r="135" spans="1:24" x14ac:dyDescent="0.25">
      <c r="A135" s="133" t="s">
        <v>15</v>
      </c>
      <c r="B135" s="34"/>
      <c r="C135" s="132"/>
      <c r="D135" s="132">
        <f t="shared" si="5"/>
        <v>0</v>
      </c>
      <c r="E135" s="132">
        <f t="shared" si="5"/>
        <v>0</v>
      </c>
      <c r="F135" s="132">
        <f t="shared" si="5"/>
        <v>0</v>
      </c>
      <c r="G135" s="132">
        <f t="shared" si="5"/>
        <v>0.84054790897444098</v>
      </c>
      <c r="H135" s="132">
        <f t="shared" si="5"/>
        <v>1.9158114548433716</v>
      </c>
      <c r="I135" s="132">
        <f t="shared" si="5"/>
        <v>1.9158114548433716</v>
      </c>
      <c r="J135" s="132">
        <f t="shared" si="5"/>
        <v>1.9158114548433716</v>
      </c>
      <c r="K135" s="132">
        <f t="shared" si="5"/>
        <v>1.9158114548433716</v>
      </c>
      <c r="L135" s="132">
        <f t="shared" si="5"/>
        <v>1.9158114548433716</v>
      </c>
      <c r="M135" s="132">
        <f t="shared" si="5"/>
        <v>1.9158114548433716</v>
      </c>
      <c r="N135"/>
      <c r="O135"/>
      <c r="P135"/>
      <c r="Q135"/>
      <c r="R135"/>
      <c r="S135"/>
      <c r="T135"/>
      <c r="U135"/>
      <c r="V135"/>
      <c r="W135"/>
      <c r="X135" s="132"/>
    </row>
    <row r="136" spans="1:24" x14ac:dyDescent="0.25">
      <c r="A136" s="133" t="s">
        <v>16</v>
      </c>
      <c r="B136" s="34"/>
      <c r="C136" s="132"/>
      <c r="D136" s="132">
        <f t="shared" si="5"/>
        <v>0.55728545377132566</v>
      </c>
      <c r="E136" s="132">
        <f t="shared" si="5"/>
        <v>0.55728545377132566</v>
      </c>
      <c r="F136" s="132">
        <f t="shared" si="5"/>
        <v>1.3985592666810369</v>
      </c>
      <c r="G136" s="132">
        <f t="shared" si="5"/>
        <v>1.3985592666810369</v>
      </c>
      <c r="H136" s="132">
        <f t="shared" si="5"/>
        <v>2.037577715876365</v>
      </c>
      <c r="I136" s="132">
        <f t="shared" si="5"/>
        <v>2.037577715876365</v>
      </c>
      <c r="J136" s="132">
        <f t="shared" si="5"/>
        <v>2.037577715876365</v>
      </c>
      <c r="K136" s="132">
        <f t="shared" si="5"/>
        <v>2.281878519128457</v>
      </c>
      <c r="L136" s="132">
        <f t="shared" si="5"/>
        <v>2.281878519128457</v>
      </c>
      <c r="M136" s="132">
        <f t="shared" si="5"/>
        <v>2.281878519128457</v>
      </c>
      <c r="N136"/>
      <c r="O136"/>
      <c r="P136"/>
      <c r="Q136"/>
      <c r="R136"/>
      <c r="S136"/>
      <c r="T136"/>
      <c r="U136"/>
      <c r="V136"/>
      <c r="W136"/>
      <c r="X136"/>
    </row>
    <row r="137" spans="1:24" x14ac:dyDescent="0.25">
      <c r="A137" s="133" t="s">
        <v>17</v>
      </c>
      <c r="B137" s="34"/>
      <c r="C137" s="132"/>
      <c r="D137" s="132">
        <f t="shared" si="5"/>
        <v>0</v>
      </c>
      <c r="E137" s="132">
        <f t="shared" si="5"/>
        <v>0</v>
      </c>
      <c r="F137" s="132">
        <f t="shared" si="5"/>
        <v>0.93572993833178975</v>
      </c>
      <c r="G137" s="132">
        <f t="shared" si="5"/>
        <v>0.93572993833178975</v>
      </c>
      <c r="H137" s="132">
        <f t="shared" si="5"/>
        <v>0.93572993833178975</v>
      </c>
      <c r="I137" s="132">
        <f t="shared" si="5"/>
        <v>0.93572993833178975</v>
      </c>
      <c r="J137" s="132">
        <f t="shared" si="5"/>
        <v>0.93572993833178975</v>
      </c>
      <c r="K137" s="132">
        <f t="shared" si="5"/>
        <v>0.93572993833178975</v>
      </c>
      <c r="L137" s="132">
        <f t="shared" si="5"/>
        <v>0.93572993833178975</v>
      </c>
      <c r="M137" s="132">
        <f t="shared" si="5"/>
        <v>0.93572993833178975</v>
      </c>
      <c r="N137"/>
      <c r="O137"/>
      <c r="P137"/>
      <c r="Q137"/>
      <c r="R137"/>
      <c r="S137"/>
      <c r="T137"/>
      <c r="U137"/>
      <c r="V137"/>
      <c r="W137"/>
      <c r="X137" s="132"/>
    </row>
    <row r="138" spans="1:24" x14ac:dyDescent="0.25">
      <c r="A138" s="133" t="s">
        <v>18</v>
      </c>
      <c r="B138" s="34"/>
      <c r="C138" s="132"/>
      <c r="D138" s="132">
        <f t="shared" si="5"/>
        <v>0</v>
      </c>
      <c r="E138" s="132">
        <f t="shared" si="5"/>
        <v>0</v>
      </c>
      <c r="F138" s="132">
        <f t="shared" si="5"/>
        <v>0</v>
      </c>
      <c r="G138" s="132">
        <f t="shared" si="5"/>
        <v>0.98277419197679927</v>
      </c>
      <c r="H138" s="132">
        <f t="shared" si="5"/>
        <v>0.98277419197679927</v>
      </c>
      <c r="I138" s="132">
        <f t="shared" si="5"/>
        <v>0.98277419197679927</v>
      </c>
      <c r="J138" s="132">
        <f t="shared" si="5"/>
        <v>0.98277419197679927</v>
      </c>
      <c r="K138" s="132">
        <f t="shared" si="5"/>
        <v>0.98277419197679927</v>
      </c>
      <c r="L138" s="132">
        <f t="shared" si="5"/>
        <v>0.98277419197679927</v>
      </c>
      <c r="M138" s="132">
        <f t="shared" si="5"/>
        <v>0.98277419197679927</v>
      </c>
      <c r="N138"/>
      <c r="O138"/>
      <c r="P138"/>
      <c r="Q138"/>
      <c r="R138"/>
      <c r="S138"/>
      <c r="T138"/>
      <c r="U138"/>
      <c r="V138"/>
      <c r="W138"/>
      <c r="X138" s="132"/>
    </row>
    <row r="139" spans="1:24" x14ac:dyDescent="0.25">
      <c r="A139" s="133" t="s">
        <v>19</v>
      </c>
      <c r="B139" s="34"/>
      <c r="C139" s="132"/>
      <c r="D139" s="132">
        <f t="shared" si="5"/>
        <v>0</v>
      </c>
      <c r="E139" s="132">
        <f t="shared" si="5"/>
        <v>0.7877922360390005</v>
      </c>
      <c r="F139" s="132">
        <f t="shared" si="5"/>
        <v>1.7577626277965255</v>
      </c>
      <c r="G139" s="132">
        <f t="shared" si="5"/>
        <v>1.7577626277965255</v>
      </c>
      <c r="H139" s="132">
        <f t="shared" si="5"/>
        <v>1.7577626277965255</v>
      </c>
      <c r="I139" s="132">
        <f t="shared" si="5"/>
        <v>2.5102574876613919</v>
      </c>
      <c r="J139" s="132">
        <f t="shared" si="5"/>
        <v>2.5102574876613919</v>
      </c>
      <c r="K139" s="132">
        <f t="shared" si="5"/>
        <v>2.7884971470158697</v>
      </c>
      <c r="L139" s="132">
        <f t="shared" si="5"/>
        <v>2.7884971470158697</v>
      </c>
      <c r="M139" s="132">
        <f t="shared" si="5"/>
        <v>2.7884971470158697</v>
      </c>
      <c r="N139"/>
      <c r="O139"/>
      <c r="P139"/>
      <c r="Q139"/>
      <c r="R139"/>
      <c r="S139"/>
      <c r="T139"/>
      <c r="U139"/>
      <c r="V139"/>
      <c r="W139"/>
      <c r="X139" s="132"/>
    </row>
    <row r="140" spans="1:24" x14ac:dyDescent="0.25">
      <c r="A140" s="133" t="s">
        <v>20</v>
      </c>
      <c r="B140" s="34"/>
      <c r="C140" s="132"/>
      <c r="D140" s="132">
        <f t="shared" ref="D140:M142" si="6">D20+D43+D66+D89+D112</f>
        <v>0</v>
      </c>
      <c r="E140" s="132">
        <f t="shared" si="6"/>
        <v>0</v>
      </c>
      <c r="F140" s="132">
        <f t="shared" si="6"/>
        <v>0</v>
      </c>
      <c r="G140" s="132">
        <f t="shared" si="6"/>
        <v>0.93877099276690035</v>
      </c>
      <c r="H140" s="132">
        <f t="shared" si="6"/>
        <v>2.2773981480733387</v>
      </c>
      <c r="I140" s="132">
        <f t="shared" si="6"/>
        <v>2.2773981480733387</v>
      </c>
      <c r="J140" s="132">
        <f t="shared" si="6"/>
        <v>2.7142484300235687</v>
      </c>
      <c r="K140" s="132">
        <f t="shared" si="6"/>
        <v>2.7142484300235687</v>
      </c>
      <c r="L140" s="132">
        <f t="shared" si="6"/>
        <v>2.7142484300235687</v>
      </c>
      <c r="M140" s="132">
        <f t="shared" si="6"/>
        <v>2.7142484300235687</v>
      </c>
      <c r="N140"/>
      <c r="O140"/>
      <c r="P140"/>
      <c r="Q140"/>
      <c r="R140"/>
      <c r="S140"/>
      <c r="T140"/>
      <c r="U140"/>
      <c r="V140"/>
      <c r="W140"/>
      <c r="X140" s="132"/>
    </row>
    <row r="141" spans="1:24" x14ac:dyDescent="0.25">
      <c r="A141" s="133" t="s">
        <v>21</v>
      </c>
      <c r="B141" s="34"/>
      <c r="C141" s="132"/>
      <c r="D141" s="132">
        <f t="shared" si="6"/>
        <v>0</v>
      </c>
      <c r="E141" s="132">
        <f t="shared" si="6"/>
        <v>0.5857804169636468</v>
      </c>
      <c r="F141" s="132">
        <f t="shared" si="6"/>
        <v>0.5857804169636468</v>
      </c>
      <c r="G141" s="132">
        <f t="shared" si="6"/>
        <v>0.5857804169636468</v>
      </c>
      <c r="H141" s="132">
        <f t="shared" si="6"/>
        <v>0.5857804169636468</v>
      </c>
      <c r="I141" s="132">
        <f t="shared" si="6"/>
        <v>1.0461228775541973</v>
      </c>
      <c r="J141" s="132">
        <f t="shared" si="6"/>
        <v>1.0461228775541973</v>
      </c>
      <c r="K141" s="132">
        <f t="shared" si="6"/>
        <v>1.7252854162793674</v>
      </c>
      <c r="L141" s="132">
        <f t="shared" si="6"/>
        <v>1.7252854162793674</v>
      </c>
      <c r="M141" s="132">
        <f t="shared" si="6"/>
        <v>1.7252854162793674</v>
      </c>
      <c r="N141"/>
      <c r="O141"/>
      <c r="P141"/>
      <c r="Q141"/>
      <c r="R141"/>
      <c r="S141"/>
      <c r="T141"/>
      <c r="U141"/>
      <c r="V141"/>
      <c r="W141"/>
      <c r="X141" s="132"/>
    </row>
    <row r="142" spans="1:24" x14ac:dyDescent="0.25">
      <c r="A142" s="133" t="s">
        <v>22</v>
      </c>
      <c r="B142" s="34"/>
      <c r="C142" s="132"/>
      <c r="D142" s="132">
        <f t="shared" si="6"/>
        <v>0</v>
      </c>
      <c r="E142" s="132">
        <f t="shared" si="6"/>
        <v>0</v>
      </c>
      <c r="F142" s="132">
        <f t="shared" si="6"/>
        <v>0</v>
      </c>
      <c r="G142" s="132">
        <f t="shared" si="6"/>
        <v>0.8002814972899428</v>
      </c>
      <c r="H142" s="132">
        <f t="shared" si="6"/>
        <v>0.8002814972899428</v>
      </c>
      <c r="I142" s="132">
        <f t="shared" si="6"/>
        <v>0.8002814972899428</v>
      </c>
      <c r="J142" s="132">
        <f t="shared" si="6"/>
        <v>0.8002814972899428</v>
      </c>
      <c r="K142" s="132">
        <f t="shared" si="6"/>
        <v>0.8002814972899428</v>
      </c>
      <c r="L142" s="132">
        <f t="shared" si="6"/>
        <v>0.8002814972899428</v>
      </c>
      <c r="M142" s="132">
        <f t="shared" si="6"/>
        <v>0.8002814972899428</v>
      </c>
      <c r="N142"/>
      <c r="O142"/>
      <c r="P142"/>
      <c r="Q142"/>
      <c r="R142"/>
      <c r="S142"/>
      <c r="T142"/>
      <c r="U142"/>
      <c r="V142"/>
      <c r="W142"/>
      <c r="X142" s="132"/>
    </row>
    <row r="143" spans="1:24" x14ac:dyDescent="0.25">
      <c r="A143" s="59"/>
      <c r="B143" s="134"/>
      <c r="C143" s="59"/>
      <c r="D143" s="59">
        <f t="shared" ref="D143:M143" si="7">SUM(D123:D142)</f>
        <v>2.6392813039604817</v>
      </c>
      <c r="E143" s="59">
        <f t="shared" si="7"/>
        <v>5.383312662556663</v>
      </c>
      <c r="F143" s="59">
        <f t="shared" si="7"/>
        <v>10.776706537231325</v>
      </c>
      <c r="G143" s="59">
        <f t="shared" si="7"/>
        <v>14.725449145689788</v>
      </c>
      <c r="H143" s="59">
        <f t="shared" si="7"/>
        <v>19.451182313210083</v>
      </c>
      <c r="I143" s="59">
        <f t="shared" si="7"/>
        <v>22.927535694645989</v>
      </c>
      <c r="J143" s="59">
        <f t="shared" si="7"/>
        <v>24.821607356983538</v>
      </c>
      <c r="K143" s="59">
        <f t="shared" si="7"/>
        <v>28.436050157163042</v>
      </c>
      <c r="L143" s="59">
        <f t="shared" si="7"/>
        <v>28.452690602002225</v>
      </c>
      <c r="M143" s="59">
        <f t="shared" si="7"/>
        <v>28.594041871466882</v>
      </c>
      <c r="N143"/>
      <c r="O143"/>
      <c r="P143"/>
      <c r="Q143"/>
      <c r="R143"/>
      <c r="S143"/>
      <c r="T143"/>
      <c r="U143"/>
      <c r="V143"/>
      <c r="W143"/>
      <c r="X143" s="132"/>
    </row>
    <row r="144" spans="1:24" x14ac:dyDescent="0.25">
      <c r="A144" s="132"/>
      <c r="B144" s="132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</row>
    <row r="145" spans="1:24" x14ac:dyDescent="0.25">
      <c r="A145" s="132"/>
      <c r="B145" s="132"/>
      <c r="C145" s="132"/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</row>
    <row r="146" spans="1:24" x14ac:dyDescent="0.25">
      <c r="A146" s="132"/>
      <c r="B146" s="132"/>
      <c r="C146" s="132"/>
      <c r="D146" s="132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</row>
    <row r="147" spans="1:24" x14ac:dyDescent="0.25">
      <c r="A147" s="132"/>
      <c r="B147" s="132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</row>
  </sheetData>
  <mergeCells count="17">
    <mergeCell ref="AE93:AN93"/>
    <mergeCell ref="AS93:BB93"/>
    <mergeCell ref="BG93:BP93"/>
    <mergeCell ref="BU93:CD93"/>
    <mergeCell ref="CG24:CP24"/>
    <mergeCell ref="AE70:AN70"/>
    <mergeCell ref="AS70:BB70"/>
    <mergeCell ref="BG70:BP70"/>
    <mergeCell ref="BU70:CD70"/>
    <mergeCell ref="AE47:AN47"/>
    <mergeCell ref="AS47:BB47"/>
    <mergeCell ref="BG47:BP47"/>
    <mergeCell ref="BU47:CD47"/>
    <mergeCell ref="AC24:AL24"/>
    <mergeCell ref="AQ24:AZ24"/>
    <mergeCell ref="BE24:BN24"/>
    <mergeCell ref="BS24:CB2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4"/>
  <sheetViews>
    <sheetView topLeftCell="AD43" zoomScale="85" zoomScaleNormal="85" workbookViewId="0">
      <selection activeCell="BA70" sqref="BA70:BB70"/>
    </sheetView>
  </sheetViews>
  <sheetFormatPr defaultRowHeight="13.8" x14ac:dyDescent="0.25"/>
  <cols>
    <col min="1" max="1" width="4.6640625" style="129" bestFit="1" customWidth="1"/>
    <col min="2" max="5" width="6.77734375" style="129" bestFit="1" customWidth="1"/>
    <col min="6" max="8" width="3.88671875" style="129" bestFit="1" customWidth="1"/>
    <col min="9" max="9" width="6.77734375" style="129" bestFit="1" customWidth="1"/>
    <col min="10" max="10" width="8.88671875" style="129"/>
    <col min="11" max="11" width="4.6640625" style="129" bestFit="1" customWidth="1"/>
    <col min="12" max="15" width="6.77734375" style="129" bestFit="1" customWidth="1"/>
    <col min="16" max="18" width="3.88671875" style="129" bestFit="1" customWidth="1"/>
    <col min="19" max="19" width="6.77734375" style="129" bestFit="1" customWidth="1"/>
    <col min="20" max="20" width="8.88671875" style="129"/>
    <col min="21" max="21" width="4.6640625" style="129" bestFit="1" customWidth="1"/>
    <col min="22" max="25" width="6.77734375" style="129" bestFit="1" customWidth="1"/>
    <col min="26" max="28" width="3.88671875" style="129" bestFit="1" customWidth="1"/>
    <col min="29" max="29" width="7.77734375" style="6" bestFit="1" customWidth="1"/>
    <col min="30" max="30" width="8.88671875" style="129"/>
    <col min="31" max="31" width="4.6640625" style="129" bestFit="1" customWidth="1"/>
    <col min="32" max="35" width="6.77734375" style="129" bestFit="1" customWidth="1"/>
    <col min="36" max="38" width="3.88671875" style="129" bestFit="1" customWidth="1"/>
    <col min="39" max="39" width="6.77734375" style="129" bestFit="1" customWidth="1"/>
    <col min="40" max="16384" width="8.88671875" style="129"/>
  </cols>
  <sheetData>
    <row r="1" spans="1:59" x14ac:dyDescent="0.25">
      <c r="A1" s="139" t="s">
        <v>227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U1" s="139" t="s">
        <v>239</v>
      </c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O1" s="139" t="s">
        <v>250</v>
      </c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</row>
    <row r="2" spans="1:59" x14ac:dyDescent="0.25">
      <c r="A2" s="129" t="s">
        <v>224</v>
      </c>
      <c r="B2" s="129" t="s">
        <v>225</v>
      </c>
      <c r="C2" s="129" t="s">
        <v>35</v>
      </c>
      <c r="D2" s="129" t="s">
        <v>36</v>
      </c>
      <c r="E2" s="129" t="s">
        <v>37</v>
      </c>
      <c r="F2" s="129" t="s">
        <v>52</v>
      </c>
      <c r="G2" s="129" t="s">
        <v>53</v>
      </c>
      <c r="H2" s="129" t="s">
        <v>54</v>
      </c>
      <c r="I2" s="129">
        <v>0.76729586215765366</v>
      </c>
      <c r="K2" s="129" t="s">
        <v>13</v>
      </c>
      <c r="L2" s="129" t="s">
        <v>225</v>
      </c>
      <c r="M2" s="129" t="s">
        <v>35</v>
      </c>
      <c r="N2" s="129" t="s">
        <v>36</v>
      </c>
      <c r="O2" s="129" t="s">
        <v>37</v>
      </c>
      <c r="P2" s="129" t="s">
        <v>52</v>
      </c>
      <c r="Q2" s="129" t="s">
        <v>53</v>
      </c>
      <c r="R2" s="129" t="s">
        <v>54</v>
      </c>
      <c r="S2" s="129">
        <v>0.76729586215765366</v>
      </c>
      <c r="U2" s="130" t="s">
        <v>224</v>
      </c>
      <c r="V2" s="129" t="s">
        <v>225</v>
      </c>
      <c r="W2" s="129" t="s">
        <v>35</v>
      </c>
      <c r="X2" s="129" t="s">
        <v>36</v>
      </c>
      <c r="Y2" s="129" t="s">
        <v>37</v>
      </c>
      <c r="Z2" s="129" t="s">
        <v>52</v>
      </c>
      <c r="AA2" s="129" t="s">
        <v>53</v>
      </c>
      <c r="AB2" s="129" t="s">
        <v>54</v>
      </c>
      <c r="AC2" s="6">
        <v>0.80679176175043865</v>
      </c>
      <c r="AE2" s="129" t="s">
        <v>13</v>
      </c>
      <c r="AF2" s="129" t="s">
        <v>225</v>
      </c>
      <c r="AG2" s="129" t="s">
        <v>35</v>
      </c>
      <c r="AH2" s="129" t="s">
        <v>36</v>
      </c>
      <c r="AI2" s="129" t="s">
        <v>37</v>
      </c>
      <c r="AJ2" s="129" t="s">
        <v>52</v>
      </c>
      <c r="AK2" s="129" t="s">
        <v>53</v>
      </c>
      <c r="AL2" s="129" t="s">
        <v>54</v>
      </c>
      <c r="AM2" s="129">
        <v>0.80679176175043865</v>
      </c>
      <c r="AO2" s="26" t="s">
        <v>224</v>
      </c>
      <c r="AP2" s="26" t="s">
        <v>225</v>
      </c>
      <c r="AQ2" s="26" t="s">
        <v>35</v>
      </c>
      <c r="AR2" s="26" t="s">
        <v>36</v>
      </c>
      <c r="AS2" s="26" t="s">
        <v>37</v>
      </c>
      <c r="AT2" s="26" t="s">
        <v>52</v>
      </c>
      <c r="AU2" s="26" t="s">
        <v>53</v>
      </c>
      <c r="AV2" s="26" t="s">
        <v>54</v>
      </c>
      <c r="AW2" s="26">
        <v>0.847053313337368</v>
      </c>
      <c r="AX2" s="26"/>
      <c r="AY2" s="126" t="s">
        <v>13</v>
      </c>
      <c r="AZ2" s="26" t="s">
        <v>225</v>
      </c>
      <c r="BA2" s="26" t="s">
        <v>35</v>
      </c>
      <c r="BB2" s="26" t="s">
        <v>36</v>
      </c>
      <c r="BC2" s="26" t="s">
        <v>37</v>
      </c>
      <c r="BD2" s="26" t="s">
        <v>52</v>
      </c>
      <c r="BE2" s="26" t="s">
        <v>53</v>
      </c>
      <c r="BF2" s="26" t="s">
        <v>54</v>
      </c>
      <c r="BG2" s="34">
        <v>0.847053313337368</v>
      </c>
    </row>
    <row r="3" spans="1:59" x14ac:dyDescent="0.25">
      <c r="A3" s="129" t="s">
        <v>226</v>
      </c>
      <c r="B3" s="129">
        <v>0.56219372634245246</v>
      </c>
      <c r="C3" s="129">
        <v>0.49040954206107712</v>
      </c>
      <c r="D3" s="129">
        <v>0.97186522734568559</v>
      </c>
      <c r="E3" s="129">
        <v>0.87621654430038542</v>
      </c>
      <c r="I3" s="129">
        <v>0.69735818743067568</v>
      </c>
      <c r="K3" s="129" t="s">
        <v>226</v>
      </c>
      <c r="L3" s="129">
        <v>0.56219372634245246</v>
      </c>
      <c r="M3" s="129">
        <v>0.49040954206107712</v>
      </c>
      <c r="N3" s="129">
        <v>0.97186522734568559</v>
      </c>
      <c r="O3" s="129">
        <v>0.87621654430038542</v>
      </c>
      <c r="S3" s="129">
        <v>0.69735818743067568</v>
      </c>
      <c r="U3" s="129" t="s">
        <v>226</v>
      </c>
      <c r="V3" s="130">
        <v>0.71928276078821007</v>
      </c>
      <c r="W3" s="130">
        <v>0.66313331500603767</v>
      </c>
      <c r="X3" s="129">
        <v>0.96196387810990736</v>
      </c>
      <c r="Y3" s="129">
        <v>0.84520765373273754</v>
      </c>
      <c r="AC3" s="6">
        <v>0.78761188490387901</v>
      </c>
      <c r="AE3" s="129" t="s">
        <v>226</v>
      </c>
      <c r="AF3" s="129">
        <v>0.71928276078821007</v>
      </c>
      <c r="AG3" s="129">
        <v>0.66313331500603767</v>
      </c>
      <c r="AH3" s="129">
        <v>0.96196387810990736</v>
      </c>
      <c r="AI3" s="129">
        <v>0.84520765373273754</v>
      </c>
      <c r="AM3" s="129">
        <v>0.78761188490387901</v>
      </c>
      <c r="AO3" s="26" t="s">
        <v>226</v>
      </c>
      <c r="AP3" s="26">
        <v>0.79947356166781836</v>
      </c>
      <c r="AQ3" s="26">
        <v>0.79938827191829032</v>
      </c>
      <c r="AR3" s="26">
        <v>0.96290874427050777</v>
      </c>
      <c r="AS3" s="26">
        <v>0.84909122108114943</v>
      </c>
      <c r="AT3" s="26"/>
      <c r="AU3" s="26"/>
      <c r="AV3" s="26"/>
      <c r="AW3" s="26">
        <v>0.84775794828058471</v>
      </c>
      <c r="AX3" s="26"/>
      <c r="AY3" s="26" t="s">
        <v>226</v>
      </c>
      <c r="AZ3" s="26">
        <v>0.79947356166781836</v>
      </c>
      <c r="BA3" s="26">
        <v>0.79938827191829032</v>
      </c>
      <c r="BB3" s="26">
        <v>0.96290874427050777</v>
      </c>
      <c r="BC3" s="26">
        <v>0.84909122108114943</v>
      </c>
      <c r="BD3" s="26"/>
      <c r="BE3" s="26"/>
      <c r="BF3" s="26"/>
      <c r="BG3" s="34">
        <v>0.84775794828058471</v>
      </c>
    </row>
    <row r="4" spans="1:59" x14ac:dyDescent="0.25">
      <c r="A4" s="129" t="s">
        <v>39</v>
      </c>
      <c r="B4" s="129">
        <v>0.89691843053527576</v>
      </c>
      <c r="C4" s="129">
        <v>0.98404217992837228</v>
      </c>
      <c r="D4" s="129">
        <v>0.76523888159804987</v>
      </c>
      <c r="E4" s="129">
        <v>0.68637627322447037</v>
      </c>
      <c r="I4" s="129">
        <v>0.84984196958296776</v>
      </c>
      <c r="K4" s="129" t="s">
        <v>39</v>
      </c>
      <c r="L4" s="129">
        <v>0.89691843053527576</v>
      </c>
      <c r="M4" s="129">
        <v>0.98404217992837228</v>
      </c>
      <c r="N4" s="129">
        <v>0.76523888159804987</v>
      </c>
      <c r="O4" s="129">
        <v>0.68637627322447037</v>
      </c>
      <c r="S4" s="129">
        <v>0.84984196958296776</v>
      </c>
      <c r="U4" s="129" t="s">
        <v>39</v>
      </c>
      <c r="V4" s="129">
        <v>0.91594791931875874</v>
      </c>
      <c r="W4" s="129">
        <v>0.98047576578236706</v>
      </c>
      <c r="X4" s="129">
        <v>0.7521332454735048</v>
      </c>
      <c r="Y4" s="129">
        <v>0.72685760154336987</v>
      </c>
      <c r="AC4" s="6">
        <v>0.85953627248385855</v>
      </c>
      <c r="AE4" s="129" t="s">
        <v>39</v>
      </c>
      <c r="AF4" s="129">
        <v>0.91594791931875874</v>
      </c>
      <c r="AG4" s="129">
        <v>0.98047576578236706</v>
      </c>
      <c r="AH4" s="129">
        <v>0.7521332454735048</v>
      </c>
      <c r="AI4" s="129">
        <v>0.72685760154336987</v>
      </c>
      <c r="AM4" s="129">
        <v>0.85953627248385855</v>
      </c>
      <c r="AO4" s="26" t="s">
        <v>39</v>
      </c>
      <c r="AP4" s="26">
        <v>0.90854935312791274</v>
      </c>
      <c r="AQ4" s="26">
        <v>0.98039796885660446</v>
      </c>
      <c r="AR4" s="26">
        <v>0.76425945446231713</v>
      </c>
      <c r="AS4" s="26">
        <v>0.73517692740402607</v>
      </c>
      <c r="AT4" s="26"/>
      <c r="AU4" s="26"/>
      <c r="AV4" s="26"/>
      <c r="AW4" s="26">
        <v>0.86084073774866909</v>
      </c>
      <c r="AX4" s="26"/>
      <c r="AY4" s="26" t="s">
        <v>39</v>
      </c>
      <c r="AZ4" s="26">
        <v>0.90854935312791274</v>
      </c>
      <c r="BA4" s="26">
        <v>0.98039796885660446</v>
      </c>
      <c r="BB4" s="26">
        <v>0.76425945446231713</v>
      </c>
      <c r="BC4" s="26">
        <v>0.73517692740402607</v>
      </c>
      <c r="BD4" s="26"/>
      <c r="BE4" s="26"/>
      <c r="BF4" s="26"/>
      <c r="BG4" s="34">
        <v>0.86084073774866909</v>
      </c>
    </row>
    <row r="5" spans="1:59" x14ac:dyDescent="0.25">
      <c r="A5" s="129" t="s">
        <v>40</v>
      </c>
      <c r="B5" s="129">
        <v>0.94081731014651115</v>
      </c>
      <c r="C5" s="129">
        <v>0.58316976363022799</v>
      </c>
      <c r="D5" s="129">
        <v>0.90754312203107723</v>
      </c>
      <c r="E5" s="129">
        <v>0.71009129844853525</v>
      </c>
      <c r="I5" s="129">
        <v>0.8263603520596996</v>
      </c>
      <c r="K5" s="129" t="s">
        <v>40</v>
      </c>
      <c r="L5" s="129">
        <v>0.94081731014651115</v>
      </c>
      <c r="M5" s="129">
        <v>0.58316976363022799</v>
      </c>
      <c r="N5" s="129">
        <v>0.90754312203107723</v>
      </c>
      <c r="O5" s="129">
        <v>0.71009129844853525</v>
      </c>
      <c r="S5" s="129">
        <v>0.8263603520596996</v>
      </c>
      <c r="U5" s="129" t="s">
        <v>40</v>
      </c>
      <c r="V5" s="129">
        <v>0.93088329598955177</v>
      </c>
      <c r="W5" s="129">
        <v>0.64385345138432726</v>
      </c>
      <c r="X5" s="129">
        <v>0.86234117422198664</v>
      </c>
      <c r="Y5" s="129">
        <v>0.69284253829001907</v>
      </c>
      <c r="AC5" s="6">
        <v>0.82063568297168588</v>
      </c>
      <c r="AE5" s="129" t="s">
        <v>40</v>
      </c>
      <c r="AF5" s="129">
        <v>0.93088329598955177</v>
      </c>
      <c r="AG5" s="129">
        <v>0.64385345138432726</v>
      </c>
      <c r="AH5" s="129">
        <v>0.86234117422198664</v>
      </c>
      <c r="AI5" s="129">
        <v>0.69284253829001907</v>
      </c>
      <c r="AM5" s="129">
        <v>0.82063568297168588</v>
      </c>
      <c r="AO5" s="26" t="s">
        <v>40</v>
      </c>
      <c r="AP5" s="26">
        <v>0.93847555073402622</v>
      </c>
      <c r="AQ5" s="26">
        <v>0.71105552762822877</v>
      </c>
      <c r="AR5" s="26">
        <v>0.88358284520174157</v>
      </c>
      <c r="AS5" s="26">
        <v>0.68809295433167605</v>
      </c>
      <c r="AT5" s="26"/>
      <c r="AU5" s="26"/>
      <c r="AV5" s="26"/>
      <c r="AW5" s="26">
        <v>0.84171098026944302</v>
      </c>
      <c r="AX5" s="26"/>
      <c r="AY5" s="26" t="s">
        <v>40</v>
      </c>
      <c r="AZ5" s="26">
        <v>0.93847555073402622</v>
      </c>
      <c r="BA5" s="126">
        <v>0.71105552762822877</v>
      </c>
      <c r="BB5" s="26">
        <v>0.88358284520174157</v>
      </c>
      <c r="BC5" s="126">
        <v>0.68809295433167605</v>
      </c>
      <c r="BD5" s="26"/>
      <c r="BE5" s="26"/>
      <c r="BF5" s="26"/>
      <c r="BG5" s="34">
        <v>0.84171098026944302</v>
      </c>
    </row>
    <row r="6" spans="1:59" x14ac:dyDescent="0.25">
      <c r="A6" s="129" t="s">
        <v>72</v>
      </c>
      <c r="B6" s="129">
        <v>0.76852957134004718</v>
      </c>
      <c r="C6" s="129">
        <v>0.74001429334257862</v>
      </c>
      <c r="D6" s="129">
        <v>0.8010105126917807</v>
      </c>
      <c r="E6" s="129">
        <v>0.82955222504895165</v>
      </c>
      <c r="I6" s="129">
        <v>0.78010014913482251</v>
      </c>
      <c r="K6" s="129" t="s">
        <v>72</v>
      </c>
      <c r="L6" s="129">
        <v>0.76852957134004718</v>
      </c>
      <c r="M6" s="129">
        <v>0.74001429334257862</v>
      </c>
      <c r="N6" s="129">
        <v>0.8010105126917807</v>
      </c>
      <c r="O6" s="129">
        <v>0.82955222504895165</v>
      </c>
      <c r="S6" s="129">
        <v>0.78010014913482251</v>
      </c>
      <c r="U6" s="129" t="s">
        <v>72</v>
      </c>
      <c r="V6" s="129">
        <v>0.79356026393980961</v>
      </c>
      <c r="W6" s="130">
        <v>0.74295207671467622</v>
      </c>
      <c r="X6" s="129">
        <v>0.82598110219962062</v>
      </c>
      <c r="Y6" s="129">
        <v>0.80758560498274168</v>
      </c>
      <c r="AC6" s="6">
        <v>0.79364763721617559</v>
      </c>
      <c r="AE6" s="129" t="s">
        <v>72</v>
      </c>
      <c r="AF6" s="129">
        <v>0.79356026393980961</v>
      </c>
      <c r="AG6" s="129">
        <v>0.74295207671467622</v>
      </c>
      <c r="AH6" s="129">
        <v>0.82598110219962062</v>
      </c>
      <c r="AI6" s="129">
        <v>0.80758560498274168</v>
      </c>
      <c r="AM6" s="129">
        <v>0.79364763721617559</v>
      </c>
      <c r="AO6" s="26" t="s">
        <v>72</v>
      </c>
      <c r="AP6" s="26">
        <v>0.84367856323472601</v>
      </c>
      <c r="AQ6" s="26">
        <v>0.83988082588392632</v>
      </c>
      <c r="AR6" s="26">
        <v>0.85659945898312539</v>
      </c>
      <c r="AS6" s="26">
        <v>0.81295689389832659</v>
      </c>
      <c r="AT6" s="26"/>
      <c r="AU6" s="26"/>
      <c r="AV6" s="26"/>
      <c r="AW6" s="26">
        <v>0.84154098930120602</v>
      </c>
      <c r="AX6" s="26"/>
      <c r="AY6" s="26" t="s">
        <v>72</v>
      </c>
      <c r="AZ6" s="26">
        <v>0.84367856323472601</v>
      </c>
      <c r="BA6" s="126">
        <v>0.83988082588392632</v>
      </c>
      <c r="BB6" s="26">
        <v>0.85659945898312539</v>
      </c>
      <c r="BC6" s="126">
        <v>0.81295689389832659</v>
      </c>
      <c r="BD6" s="26"/>
      <c r="BE6" s="26"/>
      <c r="BF6" s="26"/>
      <c r="BG6" s="34">
        <v>0.84154098930120602</v>
      </c>
    </row>
    <row r="7" spans="1:59" x14ac:dyDescent="0.25">
      <c r="A7" s="129" t="s">
        <v>73</v>
      </c>
      <c r="B7" s="129">
        <v>0.37977154320670714</v>
      </c>
      <c r="C7" s="129">
        <v>0.881112111748525</v>
      </c>
      <c r="D7" s="129">
        <v>0.93414367823102573</v>
      </c>
      <c r="E7" s="129">
        <v>0.80767795593305591</v>
      </c>
      <c r="I7" s="129">
        <v>0.68281865258010266</v>
      </c>
      <c r="K7" s="129" t="s">
        <v>73</v>
      </c>
      <c r="L7" s="129">
        <v>0.37977154320670714</v>
      </c>
      <c r="M7" s="129">
        <v>0.881112111748525</v>
      </c>
      <c r="N7" s="129">
        <v>0.93414367823102573</v>
      </c>
      <c r="O7" s="129">
        <v>0.80767795593305591</v>
      </c>
      <c r="S7" s="129">
        <v>0.68281865258010266</v>
      </c>
      <c r="U7" s="129" t="s">
        <v>73</v>
      </c>
      <c r="V7" s="130">
        <v>0.61677370802213594</v>
      </c>
      <c r="W7" s="129">
        <v>0.8900669779146988</v>
      </c>
      <c r="X7" s="129">
        <v>0.90881557349342323</v>
      </c>
      <c r="Y7" s="129">
        <v>0.80400372674295739</v>
      </c>
      <c r="AC7" s="6">
        <v>0.77252733117659356</v>
      </c>
      <c r="AE7" s="129" t="s">
        <v>73</v>
      </c>
      <c r="AF7" s="129">
        <v>0.61677370802213594</v>
      </c>
      <c r="AG7" s="129">
        <v>0.8900669779146988</v>
      </c>
      <c r="AH7" s="129">
        <v>0.90881557349342323</v>
      </c>
      <c r="AI7" s="129">
        <v>0.80400372674295739</v>
      </c>
      <c r="AM7" s="129">
        <v>0.77252733117659356</v>
      </c>
      <c r="AO7" s="26" t="s">
        <v>73</v>
      </c>
      <c r="AP7" s="26">
        <v>0.7849208156359806</v>
      </c>
      <c r="AQ7" s="26">
        <v>0.8827766677142368</v>
      </c>
      <c r="AR7" s="26">
        <v>0.92342264353817294</v>
      </c>
      <c r="AS7" s="26">
        <v>0.81357726936769548</v>
      </c>
      <c r="AT7" s="26"/>
      <c r="AU7" s="26"/>
      <c r="AV7" s="26"/>
      <c r="AW7" s="26">
        <v>0.84341591108693725</v>
      </c>
      <c r="AX7" s="26"/>
      <c r="AY7" s="26" t="s">
        <v>73</v>
      </c>
      <c r="AZ7" s="126">
        <v>0.7849208156359806</v>
      </c>
      <c r="BA7" s="26">
        <v>0.8827766677142368</v>
      </c>
      <c r="BB7" s="26">
        <v>0.92342264353817294</v>
      </c>
      <c r="BC7" s="126">
        <v>0.81357726936769548</v>
      </c>
      <c r="BD7" s="26"/>
      <c r="BE7" s="26"/>
      <c r="BF7" s="26"/>
      <c r="BG7" s="34">
        <v>0.84341591108693725</v>
      </c>
    </row>
    <row r="8" spans="1:59" x14ac:dyDescent="0.25"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</row>
    <row r="9" spans="1:59" x14ac:dyDescent="0.25">
      <c r="A9" s="129" t="s">
        <v>4</v>
      </c>
      <c r="B9" s="129" t="s">
        <v>225</v>
      </c>
      <c r="C9" s="129" t="s">
        <v>35</v>
      </c>
      <c r="D9" s="129" t="s">
        <v>36</v>
      </c>
      <c r="E9" s="129" t="s">
        <v>37</v>
      </c>
      <c r="F9" s="129" t="s">
        <v>52</v>
      </c>
      <c r="G9" s="129" t="s">
        <v>53</v>
      </c>
      <c r="H9" s="129" t="s">
        <v>54</v>
      </c>
      <c r="I9" s="129">
        <v>0.80999387592973504</v>
      </c>
      <c r="K9" s="129" t="s">
        <v>14</v>
      </c>
      <c r="L9" s="129" t="s">
        <v>225</v>
      </c>
      <c r="M9" s="129" t="s">
        <v>35</v>
      </c>
      <c r="N9" s="129" t="s">
        <v>36</v>
      </c>
      <c r="O9" s="129" t="s">
        <v>37</v>
      </c>
      <c r="P9" s="129" t="s">
        <v>52</v>
      </c>
      <c r="Q9" s="129" t="s">
        <v>53</v>
      </c>
      <c r="R9" s="129" t="s">
        <v>54</v>
      </c>
      <c r="S9" s="129">
        <v>0.79042283450548612</v>
      </c>
      <c r="U9" s="129" t="s">
        <v>4</v>
      </c>
      <c r="V9" s="129" t="s">
        <v>225</v>
      </c>
      <c r="W9" s="129" t="s">
        <v>35</v>
      </c>
      <c r="X9" s="129" t="s">
        <v>36</v>
      </c>
      <c r="Y9" s="129" t="s">
        <v>37</v>
      </c>
      <c r="Z9" s="129" t="s">
        <v>52</v>
      </c>
      <c r="AA9" s="129" t="s">
        <v>53</v>
      </c>
      <c r="AB9" s="129" t="s">
        <v>54</v>
      </c>
      <c r="AC9" s="6">
        <v>0.81738944425144955</v>
      </c>
      <c r="AE9" s="129" t="s">
        <v>14</v>
      </c>
      <c r="AF9" s="129" t="s">
        <v>225</v>
      </c>
      <c r="AG9" s="129" t="s">
        <v>35</v>
      </c>
      <c r="AH9" s="129" t="s">
        <v>36</v>
      </c>
      <c r="AI9" s="129" t="s">
        <v>37</v>
      </c>
      <c r="AJ9" s="129" t="s">
        <v>52</v>
      </c>
      <c r="AK9" s="129" t="s">
        <v>53</v>
      </c>
      <c r="AL9" s="129" t="s">
        <v>54</v>
      </c>
      <c r="AM9" s="129">
        <v>0.8292667678586737</v>
      </c>
      <c r="AO9" s="126" t="s">
        <v>4</v>
      </c>
      <c r="AP9" s="26" t="s">
        <v>225</v>
      </c>
      <c r="AQ9" s="26" t="s">
        <v>35</v>
      </c>
      <c r="AR9" s="26" t="s">
        <v>36</v>
      </c>
      <c r="AS9" s="26" t="s">
        <v>37</v>
      </c>
      <c r="AT9" s="26" t="s">
        <v>52</v>
      </c>
      <c r="AU9" s="26" t="s">
        <v>53</v>
      </c>
      <c r="AV9" s="26" t="s">
        <v>54</v>
      </c>
      <c r="AW9" s="26">
        <v>0.84753847573658603</v>
      </c>
      <c r="AX9" s="26"/>
      <c r="AY9" s="26" t="s">
        <v>14</v>
      </c>
      <c r="AZ9" s="26" t="s">
        <v>225</v>
      </c>
      <c r="BA9" s="26" t="s">
        <v>35</v>
      </c>
      <c r="BB9" s="26" t="s">
        <v>36</v>
      </c>
      <c r="BC9" s="26" t="s">
        <v>37</v>
      </c>
      <c r="BD9" s="26" t="s">
        <v>52</v>
      </c>
      <c r="BE9" s="26" t="s">
        <v>53</v>
      </c>
      <c r="BF9" s="26" t="s">
        <v>54</v>
      </c>
      <c r="BG9" s="34">
        <v>0.85028215254604422</v>
      </c>
    </row>
    <row r="10" spans="1:59" x14ac:dyDescent="0.25">
      <c r="A10" s="129" t="s">
        <v>226</v>
      </c>
      <c r="B10" s="129">
        <v>0.63548576673789081</v>
      </c>
      <c r="C10" s="129">
        <v>0.92625712460558951</v>
      </c>
      <c r="D10" s="129">
        <v>0.65635662198467448</v>
      </c>
      <c r="E10" s="129">
        <v>0.99878345569961458</v>
      </c>
      <c r="I10" s="129">
        <v>0.75335240546738502</v>
      </c>
      <c r="K10" s="129" t="s">
        <v>226</v>
      </c>
      <c r="L10" s="129">
        <v>0.62414666636588367</v>
      </c>
      <c r="M10" s="129">
        <v>0.61540954206107712</v>
      </c>
      <c r="N10" s="129">
        <v>0.99493211774746948</v>
      </c>
      <c r="O10" s="129">
        <v>0.87621654430038542</v>
      </c>
      <c r="S10" s="129">
        <v>0.75290608604049414</v>
      </c>
      <c r="U10" s="129" t="s">
        <v>226</v>
      </c>
      <c r="V10" s="129">
        <v>0.62444678143709875</v>
      </c>
      <c r="W10" s="129">
        <v>0.99598729491474791</v>
      </c>
      <c r="X10" s="129">
        <v>0.66625797122045272</v>
      </c>
      <c r="Y10" s="129">
        <v>0.97020765373273754</v>
      </c>
      <c r="AC10" s="6">
        <v>0.76107181242281297</v>
      </c>
      <c r="AE10" s="129" t="s">
        <v>226</v>
      </c>
      <c r="AF10" s="129">
        <v>0.77083625093929831</v>
      </c>
      <c r="AG10" s="129">
        <v>0.660244699615675</v>
      </c>
      <c r="AH10" s="129">
        <v>0.98503076851169125</v>
      </c>
      <c r="AI10" s="129">
        <v>0.84520765373273754</v>
      </c>
      <c r="AM10" s="129">
        <v>0.81342228048668774</v>
      </c>
      <c r="AO10" s="26" t="s">
        <v>226</v>
      </c>
      <c r="AP10" s="26">
        <v>0.76316285964936315</v>
      </c>
      <c r="AQ10" s="26">
        <v>0.98214950729171879</v>
      </c>
      <c r="AR10" s="26">
        <v>0.82500492468279307</v>
      </c>
      <c r="AS10" s="26">
        <v>0.97409122108114943</v>
      </c>
      <c r="AT10" s="26"/>
      <c r="AU10" s="26"/>
      <c r="AV10" s="26"/>
      <c r="AW10" s="26">
        <v>0.85405995965095982</v>
      </c>
      <c r="AX10" s="26"/>
      <c r="AY10" s="26" t="s">
        <v>226</v>
      </c>
      <c r="AZ10" s="26">
        <v>0.87425788107366342</v>
      </c>
      <c r="BA10" s="26">
        <v>0.72221162402257444</v>
      </c>
      <c r="BB10" s="26">
        <v>0.98597563467229166</v>
      </c>
      <c r="BC10" s="26">
        <v>0.84909122108114943</v>
      </c>
      <c r="BD10" s="26"/>
      <c r="BE10" s="26"/>
      <c r="BF10" s="26"/>
      <c r="BG10" s="34">
        <v>0.86800306906422564</v>
      </c>
    </row>
    <row r="11" spans="1:59" x14ac:dyDescent="0.25">
      <c r="A11" s="129" t="s">
        <v>39</v>
      </c>
      <c r="B11" s="129">
        <v>0.89691843053527576</v>
      </c>
      <c r="C11" s="129">
        <v>0.63210907033015618</v>
      </c>
      <c r="D11" s="129">
        <v>0.9944055482647165</v>
      </c>
      <c r="E11" s="129">
        <v>0.68637627322447037</v>
      </c>
      <c r="I11" s="129">
        <v>0.8367470143299911</v>
      </c>
      <c r="K11" s="129" t="s">
        <v>39</v>
      </c>
      <c r="L11" s="129">
        <v>0.88491137311055612</v>
      </c>
      <c r="M11" s="129">
        <v>0.89972073331567581</v>
      </c>
      <c r="N11" s="129">
        <v>0.8895286800090858</v>
      </c>
      <c r="O11" s="129">
        <v>0.68637627322447037</v>
      </c>
      <c r="S11" s="129">
        <v>0.85924730689329964</v>
      </c>
      <c r="U11" s="129" t="s">
        <v>39</v>
      </c>
      <c r="V11" s="129">
        <v>0.91594791931875874</v>
      </c>
      <c r="W11" s="129">
        <v>0.66759112461941683</v>
      </c>
      <c r="X11" s="129">
        <v>0.98129991214017143</v>
      </c>
      <c r="Y11" s="129">
        <v>0.72685760154336987</v>
      </c>
      <c r="AC11" s="6">
        <v>0.85425101091793521</v>
      </c>
      <c r="AE11" s="129" t="s">
        <v>39</v>
      </c>
      <c r="AF11" s="129">
        <v>0.86588188432707325</v>
      </c>
      <c r="AG11" s="129">
        <v>0.86423867902641516</v>
      </c>
      <c r="AH11" s="129">
        <v>0.90263431613363077</v>
      </c>
      <c r="AI11" s="129">
        <v>0.72685760154336987</v>
      </c>
      <c r="AM11" s="129">
        <v>0.85388770880102549</v>
      </c>
      <c r="AO11" s="26" t="s">
        <v>39</v>
      </c>
      <c r="AP11" s="26">
        <v>0.90854935312791274</v>
      </c>
      <c r="AQ11" s="26">
        <v>0.66766892154517943</v>
      </c>
      <c r="AR11" s="26">
        <v>0.99342612112898376</v>
      </c>
      <c r="AS11" s="26">
        <v>0.73517692740402607</v>
      </c>
      <c r="AT11" s="26"/>
      <c r="AU11" s="26"/>
      <c r="AV11" s="26"/>
      <c r="AW11" s="26">
        <v>0.85558659495305078</v>
      </c>
      <c r="AX11" s="26"/>
      <c r="AY11" s="26" t="s">
        <v>39</v>
      </c>
      <c r="AZ11" s="26">
        <v>0.87328045051791925</v>
      </c>
      <c r="BA11" s="26">
        <v>0.86416088210065256</v>
      </c>
      <c r="BB11" s="26">
        <v>0.89050810714481843</v>
      </c>
      <c r="BC11" s="26">
        <v>0.73517692740402607</v>
      </c>
      <c r="BD11" s="26"/>
      <c r="BE11" s="26"/>
      <c r="BF11" s="26"/>
      <c r="BG11" s="34">
        <v>0.85504792252410666</v>
      </c>
    </row>
    <row r="12" spans="1:59" x14ac:dyDescent="0.25">
      <c r="A12" s="129" t="s">
        <v>40</v>
      </c>
      <c r="B12" s="129">
        <v>0.80918268985348885</v>
      </c>
      <c r="C12" s="129">
        <v>0.62921788691891867</v>
      </c>
      <c r="D12" s="129">
        <v>0.78254312203107723</v>
      </c>
      <c r="E12" s="129">
        <v>0.8249603545276567</v>
      </c>
      <c r="I12" s="129">
        <v>0.76889648701209712</v>
      </c>
      <c r="K12" s="129" t="s">
        <v>40</v>
      </c>
      <c r="L12" s="129">
        <v>0.55918268985348885</v>
      </c>
      <c r="M12" s="129">
        <v>0.60317062907810814</v>
      </c>
      <c r="N12" s="129">
        <v>0.90754312203107723</v>
      </c>
      <c r="O12" s="129">
        <v>0.91813055088182483</v>
      </c>
      <c r="S12" s="129">
        <v>0.70891256489706023</v>
      </c>
      <c r="U12" s="129" t="s">
        <v>40</v>
      </c>
      <c r="V12" s="129">
        <v>0.81911670401044823</v>
      </c>
      <c r="W12" s="129">
        <v>0.68990157467301794</v>
      </c>
      <c r="X12" s="129">
        <v>0.73734117422198664</v>
      </c>
      <c r="Y12" s="129">
        <v>0.84220911468617299</v>
      </c>
      <c r="AC12" s="6">
        <v>0.77629365729720556</v>
      </c>
      <c r="AE12" s="129" t="s">
        <v>40</v>
      </c>
      <c r="AF12" s="129">
        <v>0.60670077216980312</v>
      </c>
      <c r="AG12" s="129">
        <v>0.61450104671952621</v>
      </c>
      <c r="AH12" s="129">
        <v>0.86234117422198664</v>
      </c>
      <c r="AI12" s="129">
        <v>0.935379311040341</v>
      </c>
      <c r="AM12" s="129">
        <v>0.72147270842337419</v>
      </c>
      <c r="AO12" s="26" t="s">
        <v>40</v>
      </c>
      <c r="AP12" s="126">
        <v>0.81152444926597378</v>
      </c>
      <c r="AQ12" s="26">
        <v>0.86527628114610478</v>
      </c>
      <c r="AR12" s="126">
        <v>0.82844969106539379</v>
      </c>
      <c r="AS12" s="26">
        <v>0.84695869864451589</v>
      </c>
      <c r="AT12" s="26"/>
      <c r="AU12" s="26"/>
      <c r="AV12" s="26"/>
      <c r="AW12" s="26">
        <v>0.83182126349863639</v>
      </c>
      <c r="AX12" s="26"/>
      <c r="AY12" s="26" t="s">
        <v>40</v>
      </c>
      <c r="AZ12" s="26">
        <v>0.6459579518995221</v>
      </c>
      <c r="BA12" s="26">
        <v>0.71039096434554483</v>
      </c>
      <c r="BB12" s="26">
        <v>0.88358284520174157</v>
      </c>
      <c r="BC12" s="26">
        <v>0.94012889499868402</v>
      </c>
      <c r="BD12" s="26"/>
      <c r="BE12" s="26"/>
      <c r="BF12" s="26"/>
      <c r="BG12" s="34">
        <v>0.76237641917915588</v>
      </c>
    </row>
    <row r="13" spans="1:59" x14ac:dyDescent="0.25">
      <c r="A13" s="129" t="s">
        <v>72</v>
      </c>
      <c r="B13" s="129">
        <v>0.9759293647462649</v>
      </c>
      <c r="C13" s="129">
        <v>0.5625631861217093</v>
      </c>
      <c r="D13" s="129">
        <v>0.92815615397488593</v>
      </c>
      <c r="E13" s="129">
        <v>0.95455222504895165</v>
      </c>
      <c r="I13" s="129">
        <v>0.87810625537391218</v>
      </c>
      <c r="K13" s="129" t="s">
        <v>72</v>
      </c>
      <c r="L13" s="129">
        <v>0.6009293647462649</v>
      </c>
      <c r="M13" s="129">
        <v>0.74001429334257862</v>
      </c>
      <c r="N13" s="129">
        <v>0.96767717935844733</v>
      </c>
      <c r="O13" s="129">
        <v>0.92044777495104835</v>
      </c>
      <c r="S13" s="129">
        <v>0.76836106564929074</v>
      </c>
      <c r="U13" s="129" t="s">
        <v>72</v>
      </c>
      <c r="V13" s="129">
        <v>0.95089867214650248</v>
      </c>
      <c r="W13" s="129">
        <v>0.55962540274961181</v>
      </c>
      <c r="X13" s="129">
        <v>0.90318556446704601</v>
      </c>
      <c r="Y13" s="129">
        <v>0.93258560498274168</v>
      </c>
      <c r="AC13" s="6">
        <v>0.85796878127269616</v>
      </c>
      <c r="AE13" s="129" t="s">
        <v>72</v>
      </c>
      <c r="AF13" s="129">
        <v>0.80870153976898806</v>
      </c>
      <c r="AG13" s="129">
        <v>0.81024374250216002</v>
      </c>
      <c r="AH13" s="129">
        <v>0.99264776886628736</v>
      </c>
      <c r="AI13" s="129">
        <v>0.94241439501725832</v>
      </c>
      <c r="AM13" s="129">
        <v>0.87505346587718791</v>
      </c>
      <c r="AO13" s="26" t="s">
        <v>72</v>
      </c>
      <c r="AP13" s="26">
        <v>0.97213166796426176</v>
      </c>
      <c r="AQ13" s="26">
        <v>0.57298730198659875</v>
      </c>
      <c r="AR13" s="26">
        <v>0.87256720768354123</v>
      </c>
      <c r="AS13" s="26">
        <v>0.92118944605009745</v>
      </c>
      <c r="AT13" s="26"/>
      <c r="AU13" s="26"/>
      <c r="AV13" s="26"/>
      <c r="AW13" s="26">
        <v>0.85977034641142436</v>
      </c>
      <c r="AX13" s="26"/>
      <c r="AY13" s="26" t="s">
        <v>72</v>
      </c>
      <c r="AZ13" s="26">
        <v>0.82993453558674735</v>
      </c>
      <c r="BA13" s="26">
        <v>0.79688184326517297</v>
      </c>
      <c r="BB13" s="26">
        <v>0.97673387435020786</v>
      </c>
      <c r="BC13" s="26">
        <v>0.95381055394990255</v>
      </c>
      <c r="BD13" s="26"/>
      <c r="BE13" s="26"/>
      <c r="BF13" s="26"/>
      <c r="BG13" s="34">
        <v>0.87860523456777084</v>
      </c>
    </row>
    <row r="14" spans="1:59" x14ac:dyDescent="0.25">
      <c r="A14" s="129" t="s">
        <v>73</v>
      </c>
      <c r="B14" s="129">
        <v>0.92280593625758089</v>
      </c>
      <c r="C14" s="129">
        <v>0.881112111748525</v>
      </c>
      <c r="D14" s="129">
        <v>0.56585632176897427</v>
      </c>
      <c r="E14" s="129">
        <v>0.84038893446872798</v>
      </c>
      <c r="I14" s="129">
        <v>0.81286721746529023</v>
      </c>
      <c r="K14" s="129" t="s">
        <v>73</v>
      </c>
      <c r="L14" s="129">
        <v>0.92280593625758089</v>
      </c>
      <c r="M14" s="129">
        <v>0.90071769189730699</v>
      </c>
      <c r="N14" s="129">
        <v>0.69407817109933434</v>
      </c>
      <c r="O14" s="129">
        <v>0.93267795593305591</v>
      </c>
      <c r="S14" s="129">
        <v>0.86268714904728572</v>
      </c>
      <c r="U14" s="129" t="s">
        <v>73</v>
      </c>
      <c r="V14" s="129">
        <v>0.96235745647047199</v>
      </c>
      <c r="W14" s="129">
        <v>0.8900669779146988</v>
      </c>
      <c r="X14" s="129">
        <v>0.59118442650657677</v>
      </c>
      <c r="Y14" s="129">
        <v>0.8440631636588265</v>
      </c>
      <c r="AC14" s="6">
        <v>0.83736195934659685</v>
      </c>
      <c r="AE14" s="129" t="s">
        <v>73</v>
      </c>
      <c r="AF14" s="129">
        <v>0.96235745647047199</v>
      </c>
      <c r="AG14" s="129">
        <v>0.89176282573113319</v>
      </c>
      <c r="AH14" s="129">
        <v>0.71940627583693684</v>
      </c>
      <c r="AI14" s="129">
        <v>0.92900372674295739</v>
      </c>
      <c r="AM14" s="129">
        <v>0.8824976757050933</v>
      </c>
      <c r="AO14" s="26" t="s">
        <v>73</v>
      </c>
      <c r="AP14" s="26">
        <v>0.97645274588860587</v>
      </c>
      <c r="AQ14" s="26">
        <v>0.8827766677142368</v>
      </c>
      <c r="AR14" s="126">
        <v>0.57657735646182706</v>
      </c>
      <c r="AS14" s="126">
        <v>0.83448962103408841</v>
      </c>
      <c r="AT14" s="26"/>
      <c r="AU14" s="26"/>
      <c r="AV14" s="26"/>
      <c r="AW14" s="26">
        <v>0.83645421416885968</v>
      </c>
      <c r="AX14" s="26"/>
      <c r="AY14" s="26" t="s">
        <v>73</v>
      </c>
      <c r="AZ14" s="26">
        <v>0.97645274588860587</v>
      </c>
      <c r="BA14" s="26">
        <v>0.89905313593159519</v>
      </c>
      <c r="BB14" s="26">
        <v>0.70479920579218713</v>
      </c>
      <c r="BC14" s="26">
        <v>0.93857726936769548</v>
      </c>
      <c r="BD14" s="26"/>
      <c r="BE14" s="26"/>
      <c r="BF14" s="26"/>
      <c r="BG14" s="34">
        <v>0.88737811739496253</v>
      </c>
    </row>
    <row r="15" spans="1:59" x14ac:dyDescent="0.25"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</row>
    <row r="16" spans="1:59" x14ac:dyDescent="0.25">
      <c r="A16" s="129" t="s">
        <v>5</v>
      </c>
      <c r="B16" s="129" t="s">
        <v>225</v>
      </c>
      <c r="C16" s="129" t="s">
        <v>35</v>
      </c>
      <c r="D16" s="129" t="s">
        <v>36</v>
      </c>
      <c r="E16" s="129" t="s">
        <v>37</v>
      </c>
      <c r="F16" s="129" t="s">
        <v>52</v>
      </c>
      <c r="G16" s="129" t="s">
        <v>53</v>
      </c>
      <c r="H16" s="129" t="s">
        <v>54</v>
      </c>
      <c r="I16" s="129">
        <v>0.82303681713801669</v>
      </c>
      <c r="K16" s="129" t="s">
        <v>15</v>
      </c>
      <c r="L16" s="129" t="s">
        <v>225</v>
      </c>
      <c r="M16" s="129" t="s">
        <v>35</v>
      </c>
      <c r="N16" s="129" t="s">
        <v>36</v>
      </c>
      <c r="O16" s="129" t="s">
        <v>37</v>
      </c>
      <c r="P16" s="129" t="s">
        <v>52</v>
      </c>
      <c r="Q16" s="129" t="s">
        <v>53</v>
      </c>
      <c r="R16" s="129" t="s">
        <v>54</v>
      </c>
      <c r="S16" s="129">
        <v>0.78785278899978406</v>
      </c>
      <c r="U16" s="129" t="s">
        <v>5</v>
      </c>
      <c r="V16" s="129" t="s">
        <v>225</v>
      </c>
      <c r="W16" s="129" t="s">
        <v>35</v>
      </c>
      <c r="X16" s="129" t="s">
        <v>36</v>
      </c>
      <c r="Y16" s="129" t="s">
        <v>37</v>
      </c>
      <c r="Z16" s="129" t="s">
        <v>52</v>
      </c>
      <c r="AA16" s="129" t="s">
        <v>53</v>
      </c>
      <c r="AB16" s="129" t="s">
        <v>54</v>
      </c>
      <c r="AC16" s="6">
        <v>0.82738140944084115</v>
      </c>
      <c r="AE16" s="129" t="s">
        <v>15</v>
      </c>
      <c r="AF16" s="129" t="s">
        <v>225</v>
      </c>
      <c r="AG16" s="129" t="s">
        <v>35</v>
      </c>
      <c r="AH16" s="129" t="s">
        <v>36</v>
      </c>
      <c r="AI16" s="129" t="s">
        <v>37</v>
      </c>
      <c r="AJ16" s="129" t="s">
        <v>52</v>
      </c>
      <c r="AK16" s="129" t="s">
        <v>53</v>
      </c>
      <c r="AL16" s="129" t="s">
        <v>54</v>
      </c>
      <c r="AM16" s="129">
        <v>0.85947470195924391</v>
      </c>
      <c r="AO16" s="26" t="s">
        <v>5</v>
      </c>
      <c r="AP16" s="26" t="s">
        <v>225</v>
      </c>
      <c r="AQ16" s="26" t="s">
        <v>35</v>
      </c>
      <c r="AR16" s="26" t="s">
        <v>36</v>
      </c>
      <c r="AS16" s="26" t="s">
        <v>37</v>
      </c>
      <c r="AT16" s="26" t="s">
        <v>52</v>
      </c>
      <c r="AU16" s="26" t="s">
        <v>53</v>
      </c>
      <c r="AV16" s="26" t="s">
        <v>54</v>
      </c>
      <c r="AW16" s="26">
        <v>0.87246070842008749</v>
      </c>
      <c r="AX16" s="26"/>
      <c r="AY16" s="26" t="s">
        <v>15</v>
      </c>
      <c r="AZ16" s="26" t="s">
        <v>225</v>
      </c>
      <c r="BA16" s="26" t="s">
        <v>35</v>
      </c>
      <c r="BB16" s="26" t="s">
        <v>36</v>
      </c>
      <c r="BC16" s="26" t="s">
        <v>37</v>
      </c>
      <c r="BD16" s="26" t="s">
        <v>52</v>
      </c>
      <c r="BE16" s="26" t="s">
        <v>53</v>
      </c>
      <c r="BF16" s="26" t="s">
        <v>54</v>
      </c>
      <c r="BG16" s="34">
        <v>0.86025607127102188</v>
      </c>
    </row>
    <row r="17" spans="1:59" x14ac:dyDescent="0.25">
      <c r="A17" s="129" t="s">
        <v>226</v>
      </c>
      <c r="B17" s="129">
        <v>0.93925596838114889</v>
      </c>
      <c r="C17" s="129">
        <v>0.6262840778528822</v>
      </c>
      <c r="D17" s="129">
        <v>0.99269856067901896</v>
      </c>
      <c r="E17" s="129">
        <v>0.89461678903294795</v>
      </c>
      <c r="I17" s="129">
        <v>0.88332636144773302</v>
      </c>
      <c r="K17" s="129" t="s">
        <v>226</v>
      </c>
      <c r="L17" s="129">
        <v>0.84930762135734095</v>
      </c>
      <c r="M17" s="129">
        <v>0.61540954206107712</v>
      </c>
      <c r="N17" s="129">
        <v>0.78561049215222656</v>
      </c>
      <c r="O17" s="129">
        <v>0.55057217443431339</v>
      </c>
      <c r="S17" s="129">
        <v>0.74179340615835543</v>
      </c>
      <c r="U17" s="129" t="s">
        <v>226</v>
      </c>
      <c r="V17" s="129">
        <v>0.95029495368194095</v>
      </c>
      <c r="W17" s="129">
        <v>0.69601424816204049</v>
      </c>
      <c r="X17" s="129">
        <v>0.98279721144324073</v>
      </c>
      <c r="Y17" s="129">
        <v>0.92562567960059583</v>
      </c>
      <c r="AC17" s="6">
        <v>0.90386398590608419</v>
      </c>
      <c r="AE17" s="129" t="s">
        <v>226</v>
      </c>
      <c r="AF17" s="129">
        <v>0.86034660665813301</v>
      </c>
      <c r="AG17" s="129">
        <v>0.96441376619245189</v>
      </c>
      <c r="AH17" s="129">
        <v>0.88929742659940736</v>
      </c>
      <c r="AI17" s="129">
        <v>0.90908503689212361</v>
      </c>
      <c r="AM17" s="129">
        <v>0.89570850808541391</v>
      </c>
      <c r="AO17" s="26" t="s">
        <v>226</v>
      </c>
      <c r="AP17" s="26">
        <v>0.94764394740251734</v>
      </c>
      <c r="AQ17" s="26">
        <v>0.71787744595557368</v>
      </c>
      <c r="AR17" s="26">
        <v>0.98374207760384114</v>
      </c>
      <c r="AS17" s="26">
        <v>0.92174211225218394</v>
      </c>
      <c r="AT17" s="26"/>
      <c r="AU17" s="26"/>
      <c r="AV17" s="26"/>
      <c r="AW17" s="26">
        <v>0.90682990439090949</v>
      </c>
      <c r="AX17" s="26"/>
      <c r="AY17" s="26" t="s">
        <v>226</v>
      </c>
      <c r="AZ17" s="26">
        <v>0.8576956003787094</v>
      </c>
      <c r="BA17" s="26">
        <v>0.94255056839891871</v>
      </c>
      <c r="BB17" s="26">
        <v>0.89024229276000777</v>
      </c>
      <c r="BC17" s="26">
        <v>0.9129686042405355</v>
      </c>
      <c r="BD17" s="26"/>
      <c r="BE17" s="26"/>
      <c r="BF17" s="26"/>
      <c r="BG17" s="34">
        <v>0.89109421765734986</v>
      </c>
    </row>
    <row r="18" spans="1:59" x14ac:dyDescent="0.25">
      <c r="A18" s="129" t="s">
        <v>39</v>
      </c>
      <c r="B18" s="129">
        <v>0.98907803977722275</v>
      </c>
      <c r="C18" s="129">
        <v>0.9862757369968228</v>
      </c>
      <c r="D18" s="129">
        <v>0.9944055482647165</v>
      </c>
      <c r="E18" s="129">
        <v>0.96267890943922307</v>
      </c>
      <c r="I18" s="129">
        <v>0.98588958679231631</v>
      </c>
      <c r="K18" s="129" t="s">
        <v>39</v>
      </c>
      <c r="L18" s="129">
        <v>0.80383389169598485</v>
      </c>
      <c r="M18" s="129">
        <v>0.80663619447638479</v>
      </c>
      <c r="N18" s="129">
        <v>0.7985063832084911</v>
      </c>
      <c r="O18" s="129">
        <v>0.75559084091243067</v>
      </c>
      <c r="S18" s="129">
        <v>0.79582601751265825</v>
      </c>
      <c r="U18" s="129" t="s">
        <v>39</v>
      </c>
      <c r="V18" s="129">
        <v>0.97004855099373988</v>
      </c>
      <c r="W18" s="129">
        <v>0.97824220871391654</v>
      </c>
      <c r="X18" s="129">
        <v>0.98129991214017143</v>
      </c>
      <c r="Y18" s="129">
        <v>0.92219758112032357</v>
      </c>
      <c r="AC18" s="6">
        <v>0.96732247734337062</v>
      </c>
      <c r="AE18" s="129" t="s">
        <v>39</v>
      </c>
      <c r="AF18" s="129">
        <v>0.82286338047946772</v>
      </c>
      <c r="AG18" s="129">
        <v>0.88507850757707618</v>
      </c>
      <c r="AH18" s="129">
        <v>0.81161201933303617</v>
      </c>
      <c r="AI18" s="129">
        <v>0.82869779627649021</v>
      </c>
      <c r="AM18" s="129">
        <v>0.83336872798193495</v>
      </c>
      <c r="AO18" s="26" t="s">
        <v>39</v>
      </c>
      <c r="AP18" s="26">
        <v>0.97744711718458588</v>
      </c>
      <c r="AQ18" s="26">
        <v>0.97816441178815394</v>
      </c>
      <c r="AR18" s="26">
        <v>0.99342612112898376</v>
      </c>
      <c r="AS18" s="26">
        <v>0.91387825525966737</v>
      </c>
      <c r="AT18" s="26"/>
      <c r="AU18" s="26"/>
      <c r="AV18" s="26"/>
      <c r="AW18" s="26">
        <v>0.97204999780266121</v>
      </c>
      <c r="AX18" s="26"/>
      <c r="AY18" s="26" t="s">
        <v>39</v>
      </c>
      <c r="AZ18" s="26">
        <v>0.81546481428862172</v>
      </c>
      <c r="BA18" s="26">
        <v>0.88500071065131358</v>
      </c>
      <c r="BB18" s="26">
        <v>0.79948581034422384</v>
      </c>
      <c r="BC18" s="26">
        <v>0.820378470415834</v>
      </c>
      <c r="BD18" s="26"/>
      <c r="BE18" s="26"/>
      <c r="BF18" s="26"/>
      <c r="BG18" s="34">
        <v>0.82611429099414246</v>
      </c>
    </row>
    <row r="19" spans="1:59" x14ac:dyDescent="0.25">
      <c r="A19" s="129" t="s">
        <v>40</v>
      </c>
      <c r="B19" s="129">
        <v>0.96165064347984452</v>
      </c>
      <c r="C19" s="129">
        <v>0.89028452409299663</v>
      </c>
      <c r="D19" s="129">
        <v>0.51681250810285073</v>
      </c>
      <c r="E19" s="129">
        <v>0.86292773406559009</v>
      </c>
      <c r="I19" s="129">
        <v>0.82135944934608829</v>
      </c>
      <c r="K19" s="129" t="s">
        <v>40</v>
      </c>
      <c r="L19" s="129">
        <v>0.75456257495305212</v>
      </c>
      <c r="M19" s="129">
        <v>0.68064271347086436</v>
      </c>
      <c r="N19" s="129">
        <v>0.7857649713614373</v>
      </c>
      <c r="O19" s="129">
        <v>0.70686944911817517</v>
      </c>
      <c r="S19" s="129">
        <v>0.74042523288347928</v>
      </c>
      <c r="U19" s="129" t="s">
        <v>40</v>
      </c>
      <c r="V19" s="129">
        <v>0.95171662932288514</v>
      </c>
      <c r="W19" s="129">
        <v>0.82960083633889736</v>
      </c>
      <c r="X19" s="129">
        <v>0.56201445591194132</v>
      </c>
      <c r="Y19" s="129">
        <v>0.88017649422410615</v>
      </c>
      <c r="AC19" s="6">
        <v>0.81913690710853482</v>
      </c>
      <c r="AE19" s="129" t="s">
        <v>40</v>
      </c>
      <c r="AF19" s="129">
        <v>0.84617946097834484</v>
      </c>
      <c r="AG19" s="129">
        <v>0.9188283983936737</v>
      </c>
      <c r="AH19" s="129">
        <v>0.80553765096082386</v>
      </c>
      <c r="AI19" s="129">
        <v>0.84371091741584792</v>
      </c>
      <c r="AM19" s="129">
        <v>0.85017851442265591</v>
      </c>
      <c r="AO19" s="26" t="s">
        <v>40</v>
      </c>
      <c r="AP19" s="26">
        <v>0.95930888406735959</v>
      </c>
      <c r="AQ19" s="26">
        <v>0.84919552588990377</v>
      </c>
      <c r="AR19" s="26">
        <v>0.70637590491686497</v>
      </c>
      <c r="AS19" s="26">
        <v>0.88492607818244928</v>
      </c>
      <c r="AT19" s="26"/>
      <c r="AU19" s="26"/>
      <c r="AV19" s="26"/>
      <c r="AW19" s="26">
        <v>0.86289554676150826</v>
      </c>
      <c r="AX19" s="26"/>
      <c r="AY19" s="26" t="s">
        <v>40</v>
      </c>
      <c r="AZ19" s="26">
        <v>0.85377171572281929</v>
      </c>
      <c r="BA19" s="26">
        <v>0.8992337088426674</v>
      </c>
      <c r="BB19" s="26">
        <v>0.82677932194057879</v>
      </c>
      <c r="BC19" s="26">
        <v>0.8389613334575049</v>
      </c>
      <c r="BD19" s="26"/>
      <c r="BE19" s="26"/>
      <c r="BF19" s="26"/>
      <c r="BG19" s="34">
        <v>0.85389445856143165</v>
      </c>
    </row>
    <row r="20" spans="1:59" x14ac:dyDescent="0.25">
      <c r="A20" s="129" t="s">
        <v>72</v>
      </c>
      <c r="B20" s="129">
        <v>0.5240706352537351</v>
      </c>
      <c r="C20" s="129">
        <v>0.68235228312260998</v>
      </c>
      <c r="D20" s="129">
        <v>0.9489894873082193</v>
      </c>
      <c r="E20" s="129">
        <v>0.99488796939420021</v>
      </c>
      <c r="I20" s="129">
        <v>0.7325792779622009</v>
      </c>
      <c r="K20" s="129" t="s">
        <v>72</v>
      </c>
      <c r="L20" s="129">
        <v>0.88069692635340058</v>
      </c>
      <c r="M20" s="129">
        <v>0.97042622481578633</v>
      </c>
      <c r="N20" s="129">
        <v>0.57721133663857938</v>
      </c>
      <c r="O20" s="129">
        <v>0.73294777495104835</v>
      </c>
      <c r="S20" s="129">
        <v>0.80060901590681965</v>
      </c>
      <c r="U20" s="129" t="s">
        <v>72</v>
      </c>
      <c r="V20" s="129">
        <v>0.54910132785349752</v>
      </c>
      <c r="W20" s="129">
        <v>0.68529006649470747</v>
      </c>
      <c r="X20" s="129">
        <v>0.92401889780037938</v>
      </c>
      <c r="Y20" s="129">
        <v>0.97292134932799024</v>
      </c>
      <c r="AC20" s="6">
        <v>0.73364147128963386</v>
      </c>
      <c r="AE20" s="129" t="s">
        <v>72</v>
      </c>
      <c r="AF20" s="129">
        <v>0.85566623375363804</v>
      </c>
      <c r="AG20" s="129">
        <v>0.97336400818788382</v>
      </c>
      <c r="AH20" s="129">
        <v>0.77097953107486994</v>
      </c>
      <c r="AI20" s="129">
        <v>0.80451223047900966</v>
      </c>
      <c r="AM20" s="129">
        <v>0.85036101247960083</v>
      </c>
      <c r="AO20" s="26" t="s">
        <v>72</v>
      </c>
      <c r="AP20" s="26">
        <v>0.72144909519156997</v>
      </c>
      <c r="AQ20" s="26">
        <v>0.82221853983911952</v>
      </c>
      <c r="AR20" s="26">
        <v>0.89340054101687461</v>
      </c>
      <c r="AS20" s="26">
        <v>0.96152519039534601</v>
      </c>
      <c r="AT20" s="26"/>
      <c r="AU20" s="26"/>
      <c r="AV20" s="26"/>
      <c r="AW20" s="26">
        <v>0.82060225985797253</v>
      </c>
      <c r="AX20" s="26"/>
      <c r="AY20" s="26" t="s">
        <v>72</v>
      </c>
      <c r="AZ20" s="26">
        <v>0.87689922957139732</v>
      </c>
      <c r="BA20" s="26">
        <v>0.96000210895089688</v>
      </c>
      <c r="BB20" s="26">
        <v>0.74036117429136516</v>
      </c>
      <c r="BC20" s="26">
        <v>0.81590838941165389</v>
      </c>
      <c r="BD20" s="26"/>
      <c r="BE20" s="26"/>
      <c r="BF20" s="26"/>
      <c r="BG20" s="34">
        <v>0.85023666560332778</v>
      </c>
    </row>
    <row r="21" spans="1:59" x14ac:dyDescent="0.25">
      <c r="A21" s="129" t="s">
        <v>73</v>
      </c>
      <c r="B21" s="129">
        <v>0.80334700017126881</v>
      </c>
      <c r="C21" s="129">
        <v>0.86455220757127937</v>
      </c>
      <c r="D21" s="129">
        <v>0.56585632176897427</v>
      </c>
      <c r="E21" s="129">
        <v>0.37544058744492004</v>
      </c>
      <c r="I21" s="129">
        <v>0.69202941014174513</v>
      </c>
      <c r="K21" s="129" t="s">
        <v>73</v>
      </c>
      <c r="L21" s="129">
        <v>0.92280593625758089</v>
      </c>
      <c r="M21" s="129">
        <v>0.75058855945682668</v>
      </c>
      <c r="N21" s="129">
        <v>0.87894086141479089</v>
      </c>
      <c r="O21" s="129">
        <v>0.81089980526341598</v>
      </c>
      <c r="S21" s="129">
        <v>0.86061027253760791</v>
      </c>
      <c r="U21" s="129" t="s">
        <v>73</v>
      </c>
      <c r="V21" s="129">
        <v>0.84289852038415991</v>
      </c>
      <c r="W21" s="129">
        <v>0.85559734140510557</v>
      </c>
      <c r="X21" s="129">
        <v>0.59118442650657677</v>
      </c>
      <c r="Y21" s="129">
        <v>0.37911481663501856</v>
      </c>
      <c r="AC21" s="6">
        <v>0.71294220555658205</v>
      </c>
      <c r="AE21" s="129" t="s">
        <v>73</v>
      </c>
      <c r="AF21" s="129">
        <v>0.96235745647047199</v>
      </c>
      <c r="AG21" s="129">
        <v>0.74163369329065287</v>
      </c>
      <c r="AH21" s="129">
        <v>0.8536127566771885</v>
      </c>
      <c r="AI21" s="129">
        <v>0.80722557607331746</v>
      </c>
      <c r="AM21" s="129">
        <v>0.86775674682661419</v>
      </c>
      <c r="AO21" s="26" t="s">
        <v>73</v>
      </c>
      <c r="AP21" s="26">
        <v>0.85699380980229378</v>
      </c>
      <c r="AQ21" s="26">
        <v>0.86288765160556757</v>
      </c>
      <c r="AR21" s="26">
        <v>0.73708211905816656</v>
      </c>
      <c r="AS21" s="26">
        <v>0.66853499520542115</v>
      </c>
      <c r="AT21" s="26"/>
      <c r="AU21" s="26"/>
      <c r="AV21" s="26"/>
      <c r="AW21" s="26">
        <v>0.79992583328738587</v>
      </c>
      <c r="AX21" s="26"/>
      <c r="AY21" s="26" t="s">
        <v>73</v>
      </c>
      <c r="AZ21" s="26">
        <v>0.97645274588860587</v>
      </c>
      <c r="BA21" s="26">
        <v>0.74892400349111488</v>
      </c>
      <c r="BB21" s="26">
        <v>0.86821982672193809</v>
      </c>
      <c r="BC21" s="26">
        <v>0.81679911869805555</v>
      </c>
      <c r="BD21" s="26"/>
      <c r="BE21" s="26"/>
      <c r="BF21" s="26"/>
      <c r="BG21" s="34">
        <v>0.87994072353885811</v>
      </c>
    </row>
    <row r="22" spans="1:59" x14ac:dyDescent="0.25"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</row>
    <row r="23" spans="1:59" x14ac:dyDescent="0.25">
      <c r="A23" s="129" t="s">
        <v>6</v>
      </c>
      <c r="B23" s="129" t="s">
        <v>225</v>
      </c>
      <c r="C23" s="129" t="s">
        <v>35</v>
      </c>
      <c r="D23" s="129" t="s">
        <v>36</v>
      </c>
      <c r="E23" s="129" t="s">
        <v>37</v>
      </c>
      <c r="F23" s="129" t="s">
        <v>52</v>
      </c>
      <c r="G23" s="129" t="s">
        <v>53</v>
      </c>
      <c r="H23" s="129" t="s">
        <v>54</v>
      </c>
      <c r="I23" s="129">
        <v>0.80577600867290755</v>
      </c>
      <c r="K23" s="130" t="s">
        <v>16</v>
      </c>
      <c r="L23" s="129" t="s">
        <v>225</v>
      </c>
      <c r="M23" s="129" t="s">
        <v>35</v>
      </c>
      <c r="N23" s="129" t="s">
        <v>36</v>
      </c>
      <c r="O23" s="129" t="s">
        <v>37</v>
      </c>
      <c r="P23" s="129" t="s">
        <v>52</v>
      </c>
      <c r="Q23" s="129" t="s">
        <v>53</v>
      </c>
      <c r="R23" s="129" t="s">
        <v>54</v>
      </c>
      <c r="S23" s="129">
        <v>0.7507114795901173</v>
      </c>
      <c r="U23" s="130" t="s">
        <v>6</v>
      </c>
      <c r="V23" s="129" t="s">
        <v>225</v>
      </c>
      <c r="W23" s="129" t="s">
        <v>35</v>
      </c>
      <c r="X23" s="129" t="s">
        <v>36</v>
      </c>
      <c r="Y23" s="129" t="s">
        <v>37</v>
      </c>
      <c r="Z23" s="129" t="s">
        <v>52</v>
      </c>
      <c r="AA23" s="129" t="s">
        <v>53</v>
      </c>
      <c r="AB23" s="129" t="s">
        <v>54</v>
      </c>
      <c r="AC23" s="6">
        <v>0.81319280034814478</v>
      </c>
      <c r="AE23" s="129" t="s">
        <v>16</v>
      </c>
      <c r="AF23" s="129" t="s">
        <v>225</v>
      </c>
      <c r="AG23" s="129" t="s">
        <v>35</v>
      </c>
      <c r="AH23" s="129" t="s">
        <v>36</v>
      </c>
      <c r="AI23" s="129" t="s">
        <v>37</v>
      </c>
      <c r="AJ23" s="129" t="s">
        <v>52</v>
      </c>
      <c r="AK23" s="129" t="s">
        <v>53</v>
      </c>
      <c r="AL23" s="129" t="s">
        <v>54</v>
      </c>
      <c r="AM23" s="129">
        <v>0.83264637827405519</v>
      </c>
      <c r="AO23" s="26" t="s">
        <v>6</v>
      </c>
      <c r="AP23" s="26" t="s">
        <v>225</v>
      </c>
      <c r="AQ23" s="26" t="s">
        <v>35</v>
      </c>
      <c r="AR23" s="26" t="s">
        <v>36</v>
      </c>
      <c r="AS23" s="26" t="s">
        <v>37</v>
      </c>
      <c r="AT23" s="26" t="s">
        <v>52</v>
      </c>
      <c r="AU23" s="26" t="s">
        <v>53</v>
      </c>
      <c r="AV23" s="26" t="s">
        <v>54</v>
      </c>
      <c r="AW23" s="26">
        <v>0.85462605543376091</v>
      </c>
      <c r="AX23" s="26"/>
      <c r="AY23" s="26" t="s">
        <v>16</v>
      </c>
      <c r="AZ23" s="26" t="s">
        <v>225</v>
      </c>
      <c r="BA23" s="26" t="s">
        <v>35</v>
      </c>
      <c r="BB23" s="26" t="s">
        <v>36</v>
      </c>
      <c r="BC23" s="26" t="s">
        <v>37</v>
      </c>
      <c r="BD23" s="26" t="s">
        <v>52</v>
      </c>
      <c r="BE23" s="26" t="s">
        <v>53</v>
      </c>
      <c r="BF23" s="26" t="s">
        <v>54</v>
      </c>
      <c r="BG23" s="34">
        <v>0.84420674567963105</v>
      </c>
    </row>
    <row r="24" spans="1:59" x14ac:dyDescent="0.25">
      <c r="A24" s="129" t="s">
        <v>226</v>
      </c>
      <c r="B24" s="129">
        <v>0.80897187701209239</v>
      </c>
      <c r="C24" s="129">
        <v>0.68394608807285084</v>
      </c>
      <c r="D24" s="129">
        <v>0.87663278895282115</v>
      </c>
      <c r="E24" s="129">
        <v>0.62378345569961458</v>
      </c>
      <c r="I24" s="129">
        <v>0.77310368401255458</v>
      </c>
      <c r="K24" s="129" t="s">
        <v>226</v>
      </c>
      <c r="L24" s="129">
        <v>0.93925596838114889</v>
      </c>
      <c r="M24" s="129">
        <v>0.7348684781473892</v>
      </c>
      <c r="N24" s="129">
        <v>0.68019856067901896</v>
      </c>
      <c r="O24" s="129">
        <v>0.51882802830335861</v>
      </c>
      <c r="S24" s="129">
        <v>0.77054992739719608</v>
      </c>
      <c r="U24" s="129" t="s">
        <v>226</v>
      </c>
      <c r="V24" s="129">
        <v>0.82001086231288445</v>
      </c>
      <c r="W24" s="130">
        <v>0.75367625838200913</v>
      </c>
      <c r="X24" s="129">
        <v>0.86673143971704292</v>
      </c>
      <c r="Y24" s="130">
        <v>0.65479234626726246</v>
      </c>
      <c r="AC24" s="6">
        <v>0.79364130847090575</v>
      </c>
      <c r="AE24" s="129" t="s">
        <v>226</v>
      </c>
      <c r="AF24" s="129">
        <v>0.95029495368194095</v>
      </c>
      <c r="AG24" s="129">
        <v>0.75998271123160777</v>
      </c>
      <c r="AH24" s="129">
        <v>0.80635226910739743</v>
      </c>
      <c r="AI24" s="129">
        <v>0.68142059567336954</v>
      </c>
      <c r="AM24" s="129">
        <v>0.83591568034695274</v>
      </c>
      <c r="AO24" s="26" t="s">
        <v>226</v>
      </c>
      <c r="AP24" s="26">
        <v>0.81735985603346084</v>
      </c>
      <c r="AQ24" s="26">
        <v>0.93716247588629886</v>
      </c>
      <c r="AR24" s="26">
        <v>0.86767630587764333</v>
      </c>
      <c r="AS24" s="26">
        <v>0.83712020821528066</v>
      </c>
      <c r="AT24" s="26"/>
      <c r="AU24" s="26"/>
      <c r="AV24" s="26"/>
      <c r="AW24" s="26">
        <v>0.8568635452923471</v>
      </c>
      <c r="AX24" s="26"/>
      <c r="AY24" s="26" t="s">
        <v>226</v>
      </c>
      <c r="AZ24" s="26">
        <v>0.94764394740251734</v>
      </c>
      <c r="BA24" s="26">
        <v>0.73811951343807447</v>
      </c>
      <c r="BB24" s="26">
        <v>0.80729713526799785</v>
      </c>
      <c r="BC24" s="26">
        <v>0.68530416302178143</v>
      </c>
      <c r="BD24" s="26"/>
      <c r="BE24" s="26"/>
      <c r="BF24" s="26"/>
      <c r="BG24" s="34">
        <v>0.83130138991888847</v>
      </c>
    </row>
    <row r="25" spans="1:59" x14ac:dyDescent="0.25">
      <c r="A25" s="129" t="s">
        <v>39</v>
      </c>
      <c r="B25" s="129">
        <v>0.89485618849657955</v>
      </c>
      <c r="C25" s="129">
        <v>0.89765849127697939</v>
      </c>
      <c r="D25" s="129">
        <v>0.8895286800090858</v>
      </c>
      <c r="E25" s="129">
        <v>0.84661313771302527</v>
      </c>
      <c r="I25" s="129">
        <v>0.88684831431325295</v>
      </c>
      <c r="K25" s="129" t="s">
        <v>39</v>
      </c>
      <c r="L25" s="129">
        <v>0.69842196022277725</v>
      </c>
      <c r="M25" s="129">
        <v>0.7012242630031772</v>
      </c>
      <c r="N25" s="129">
        <v>0.6930944517352835</v>
      </c>
      <c r="O25" s="130">
        <v>0.65017890943922307</v>
      </c>
      <c r="S25" s="129">
        <v>0.69041408603945076</v>
      </c>
      <c r="U25" s="129" t="s">
        <v>39</v>
      </c>
      <c r="V25" s="129">
        <v>0.91388567728006231</v>
      </c>
      <c r="W25" s="129">
        <v>0.86217643698771873</v>
      </c>
      <c r="X25" s="129">
        <v>0.90263431613363077</v>
      </c>
      <c r="Y25" s="129">
        <v>0.80613180939412588</v>
      </c>
      <c r="AC25" s="6">
        <v>0.88456790875209534</v>
      </c>
      <c r="AE25" s="129" t="s">
        <v>39</v>
      </c>
      <c r="AF25" s="129">
        <v>0.81739157801808382</v>
      </c>
      <c r="AG25" s="129">
        <v>0.84274734360400472</v>
      </c>
      <c r="AH25" s="129">
        <v>0.80680668164668967</v>
      </c>
      <c r="AI25" s="129">
        <v>0.80875801203461695</v>
      </c>
      <c r="AM25" s="129">
        <v>0.81852147214489945</v>
      </c>
      <c r="AO25" s="26" t="s">
        <v>39</v>
      </c>
      <c r="AP25" s="26">
        <v>0.90648711108921631</v>
      </c>
      <c r="AQ25" s="26">
        <v>0.86209864006195613</v>
      </c>
      <c r="AR25" s="26">
        <v>0.89050810714481843</v>
      </c>
      <c r="AS25" s="26">
        <v>0.79781248353346967</v>
      </c>
      <c r="AT25" s="26"/>
      <c r="AU25" s="26"/>
      <c r="AV25" s="26"/>
      <c r="AW25" s="26">
        <v>0.87731347176430285</v>
      </c>
      <c r="AX25" s="26"/>
      <c r="AY25" s="26" t="s">
        <v>39</v>
      </c>
      <c r="AZ25" s="26">
        <v>0.86651209153052333</v>
      </c>
      <c r="BA25" s="26">
        <v>0.84266954667824212</v>
      </c>
      <c r="BB25" s="26">
        <v>0.79468047265787733</v>
      </c>
      <c r="BC25" s="26">
        <v>0.85396539644729952</v>
      </c>
      <c r="BD25" s="26"/>
      <c r="BE25" s="26"/>
      <c r="BF25" s="26"/>
      <c r="BG25" s="34">
        <v>0.84190367357942208</v>
      </c>
    </row>
    <row r="26" spans="1:59" x14ac:dyDescent="0.25">
      <c r="A26" s="129" t="s">
        <v>40</v>
      </c>
      <c r="B26" s="129">
        <v>0.84558487175364672</v>
      </c>
      <c r="C26" s="129">
        <v>0.8156439371421319</v>
      </c>
      <c r="D26" s="129">
        <v>0.48506836197189596</v>
      </c>
      <c r="E26" s="129">
        <v>0.83186944911817517</v>
      </c>
      <c r="I26" s="129">
        <v>0.74741024399058542</v>
      </c>
      <c r="K26" s="129" t="s">
        <v>40</v>
      </c>
      <c r="L26" s="130">
        <v>0.64915064347984452</v>
      </c>
      <c r="M26" s="130">
        <v>0.59994877974774807</v>
      </c>
      <c r="N26" s="130">
        <v>0.65754312203107723</v>
      </c>
      <c r="O26" s="129">
        <v>0.83479721754849145</v>
      </c>
      <c r="S26" s="129">
        <v>0.66925537648153055</v>
      </c>
      <c r="U26" s="129" t="s">
        <v>40</v>
      </c>
      <c r="V26" s="129">
        <v>0.83565085759668745</v>
      </c>
      <c r="W26" s="129">
        <v>0.87632762489623117</v>
      </c>
      <c r="X26" s="130">
        <v>0.53027030978098655</v>
      </c>
      <c r="Y26" s="129">
        <v>0.814620688959659</v>
      </c>
      <c r="AC26" s="6">
        <v>0.76428654880711677</v>
      </c>
      <c r="AE26" s="129" t="s">
        <v>40</v>
      </c>
      <c r="AF26" s="129">
        <v>0.83827706023717852</v>
      </c>
      <c r="AG26" s="129">
        <v>0.85904582300112409</v>
      </c>
      <c r="AH26" s="129">
        <v>0.88454390802541871</v>
      </c>
      <c r="AI26" s="129">
        <v>0.85204597770700774</v>
      </c>
      <c r="AM26" s="129">
        <v>0.85606286235750217</v>
      </c>
      <c r="AO26" s="26" t="s">
        <v>40</v>
      </c>
      <c r="AP26" s="26">
        <v>0.84324311234116189</v>
      </c>
      <c r="AQ26" s="26">
        <v>0.85673293534522488</v>
      </c>
      <c r="AR26" s="26">
        <v>0.73159930101269677</v>
      </c>
      <c r="AS26" s="26">
        <v>0.80987110500131598</v>
      </c>
      <c r="AT26" s="26"/>
      <c r="AU26" s="26"/>
      <c r="AV26" s="26"/>
      <c r="AW26" s="26">
        <v>0.81302432300888139</v>
      </c>
      <c r="AX26" s="26"/>
      <c r="AY26" s="26" t="s">
        <v>40</v>
      </c>
      <c r="AZ26" s="26">
        <v>0.84586931498165296</v>
      </c>
      <c r="BA26" s="26">
        <v>0.87864051255213038</v>
      </c>
      <c r="BB26" s="26">
        <v>0.90578557900517365</v>
      </c>
      <c r="BC26" s="26">
        <v>0.85679556166535065</v>
      </c>
      <c r="BD26" s="26"/>
      <c r="BE26" s="26"/>
      <c r="BF26" s="26"/>
      <c r="BG26" s="34">
        <v>0.86904155750418322</v>
      </c>
    </row>
    <row r="27" spans="1:59" x14ac:dyDescent="0.25">
      <c r="A27" s="129" t="s">
        <v>72</v>
      </c>
      <c r="B27" s="129">
        <v>0.92072654793003017</v>
      </c>
      <c r="C27" s="129">
        <v>0.71392439093657245</v>
      </c>
      <c r="D27" s="129">
        <v>0.6989894873082193</v>
      </c>
      <c r="E27" s="129">
        <v>0.70455222504895165</v>
      </c>
      <c r="I27" s="129">
        <v>0.79150570294372413</v>
      </c>
      <c r="K27" s="129" t="s">
        <v>72</v>
      </c>
      <c r="L27" s="129">
        <v>0.88275916839209678</v>
      </c>
      <c r="M27" s="129">
        <v>0.97248846685448265</v>
      </c>
      <c r="N27" s="129">
        <v>0.70660200591039302</v>
      </c>
      <c r="O27" s="129">
        <v>0.59480340508497631</v>
      </c>
      <c r="S27" s="129">
        <v>0.81347237296807995</v>
      </c>
      <c r="U27" s="129" t="s">
        <v>72</v>
      </c>
      <c r="V27" s="129">
        <v>0.89569585533026763</v>
      </c>
      <c r="W27" s="130">
        <v>0.71686217430867005</v>
      </c>
      <c r="X27" s="130">
        <v>0.67401889780037938</v>
      </c>
      <c r="Y27" s="130">
        <v>0.68258560498274168</v>
      </c>
      <c r="AC27" s="6">
        <v>0.77254334219134724</v>
      </c>
      <c r="AE27" s="129" t="s">
        <v>72</v>
      </c>
      <c r="AF27" s="129">
        <v>0.85772847579233447</v>
      </c>
      <c r="AG27" s="129">
        <v>0.97542625022658025</v>
      </c>
      <c r="AH27" s="129">
        <v>0.73157259541823305</v>
      </c>
      <c r="AI27" s="129">
        <v>0.61677002515118629</v>
      </c>
      <c r="AM27" s="129">
        <v>0.81358529298948601</v>
      </c>
      <c r="AO27" s="26" t="s">
        <v>72</v>
      </c>
      <c r="AP27" s="26">
        <v>0.91692885114802691</v>
      </c>
      <c r="AQ27" s="26">
        <v>0.81011182283157268</v>
      </c>
      <c r="AR27" s="26">
        <v>0.85964374148984068</v>
      </c>
      <c r="AS27" s="26">
        <v>0.8619388285572076</v>
      </c>
      <c r="AT27" s="26"/>
      <c r="AU27" s="26"/>
      <c r="AV27" s="26"/>
      <c r="AW27" s="26">
        <v>0.87299566468156664</v>
      </c>
      <c r="AX27" s="26"/>
      <c r="AY27" s="26" t="s">
        <v>72</v>
      </c>
      <c r="AZ27" s="26">
        <v>0.87896147161009375</v>
      </c>
      <c r="BA27" s="26">
        <v>0.9620643509895932</v>
      </c>
      <c r="BB27" s="26">
        <v>0.76219095220173783</v>
      </c>
      <c r="BC27" s="26">
        <v>0.76242119735929781</v>
      </c>
      <c r="BD27" s="26"/>
      <c r="BE27" s="26"/>
      <c r="BF27" s="26"/>
      <c r="BG27" s="34">
        <v>0.84890837649628526</v>
      </c>
    </row>
    <row r="28" spans="1:59" x14ac:dyDescent="0.25">
      <c r="A28" s="129" t="s">
        <v>73</v>
      </c>
      <c r="B28" s="129">
        <v>0.67834700017126881</v>
      </c>
      <c r="C28" s="129">
        <v>0.91055455491814175</v>
      </c>
      <c r="D28" s="129">
        <v>0.94085632176897427</v>
      </c>
      <c r="E28" s="129">
        <v>0.94232204406694409</v>
      </c>
      <c r="I28" s="129">
        <v>0.830012098104421</v>
      </c>
      <c r="K28" s="129" t="s">
        <v>73</v>
      </c>
      <c r="L28" s="129">
        <v>0.96095697698646709</v>
      </c>
      <c r="M28" s="129">
        <v>0.6421536159793968</v>
      </c>
      <c r="N28" s="129">
        <v>0.81031525785528635</v>
      </c>
      <c r="O28" s="129">
        <v>0.62982204406694409</v>
      </c>
      <c r="S28" s="129">
        <v>0.8098656350643294</v>
      </c>
      <c r="U28" s="129" t="s">
        <v>73</v>
      </c>
      <c r="V28" s="129">
        <v>0.71789852038415991</v>
      </c>
      <c r="W28" s="129">
        <v>0.90159968875196794</v>
      </c>
      <c r="X28" s="129">
        <v>0.96618442650657677</v>
      </c>
      <c r="Y28" s="129">
        <v>0.94599627325704261</v>
      </c>
      <c r="AC28" s="6">
        <v>0.85092489351925815</v>
      </c>
      <c r="AE28" s="129" t="s">
        <v>73</v>
      </c>
      <c r="AF28" s="129">
        <v>0.92140545677357599</v>
      </c>
      <c r="AG28" s="129">
        <v>0.69712429660614761</v>
      </c>
      <c r="AH28" s="129">
        <v>0.83564336259288885</v>
      </c>
      <c r="AI28" s="129">
        <v>0.81499133901702359</v>
      </c>
      <c r="AM28" s="129">
        <v>0.83914658353143567</v>
      </c>
      <c r="AO28" s="26" t="s">
        <v>73</v>
      </c>
      <c r="AP28" s="26">
        <v>0.73199380980229378</v>
      </c>
      <c r="AQ28" s="26">
        <v>0.90888999895242994</v>
      </c>
      <c r="AR28" s="26">
        <v>0.95157735646182706</v>
      </c>
      <c r="AS28" s="26">
        <v>0.93642273063230452</v>
      </c>
      <c r="AT28" s="26"/>
      <c r="AU28" s="26"/>
      <c r="AV28" s="26"/>
      <c r="AW28" s="26">
        <v>0.85293327242170602</v>
      </c>
      <c r="AX28" s="26"/>
      <c r="AY28" s="26" t="s">
        <v>73</v>
      </c>
      <c r="AZ28" s="26">
        <v>0.90731016735544212</v>
      </c>
      <c r="BA28" s="26">
        <v>0.70441460680660961</v>
      </c>
      <c r="BB28" s="26">
        <v>0.82103629254813915</v>
      </c>
      <c r="BC28" s="26">
        <v>0.8054177963922855</v>
      </c>
      <c r="BD28" s="26"/>
      <c r="BE28" s="26"/>
      <c r="BF28" s="26"/>
      <c r="BG28" s="34">
        <v>0.82987873089937636</v>
      </c>
    </row>
    <row r="29" spans="1:59" x14ac:dyDescent="0.25"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</row>
    <row r="30" spans="1:59" x14ac:dyDescent="0.25">
      <c r="A30" s="129" t="s">
        <v>7</v>
      </c>
      <c r="B30" s="129" t="s">
        <v>225</v>
      </c>
      <c r="C30" s="129" t="s">
        <v>35</v>
      </c>
      <c r="D30" s="129" t="s">
        <v>36</v>
      </c>
      <c r="E30" s="129" t="s">
        <v>37</v>
      </c>
      <c r="F30" s="129" t="s">
        <v>52</v>
      </c>
      <c r="G30" s="129" t="s">
        <v>53</v>
      </c>
      <c r="H30" s="129" t="s">
        <v>54</v>
      </c>
      <c r="I30" s="129">
        <v>0.82111380749612406</v>
      </c>
      <c r="K30" s="129" t="s">
        <v>17</v>
      </c>
      <c r="L30" s="129" t="s">
        <v>225</v>
      </c>
      <c r="M30" s="129" t="s">
        <v>35</v>
      </c>
      <c r="N30" s="129" t="s">
        <v>36</v>
      </c>
      <c r="O30" s="129" t="s">
        <v>37</v>
      </c>
      <c r="P30" s="129" t="s">
        <v>52</v>
      </c>
      <c r="Q30" s="129" t="s">
        <v>53</v>
      </c>
      <c r="R30" s="129" t="s">
        <v>54</v>
      </c>
      <c r="S30" s="129">
        <v>0.78215754761612533</v>
      </c>
      <c r="U30" s="129" t="s">
        <v>7</v>
      </c>
      <c r="V30" s="129" t="s">
        <v>225</v>
      </c>
      <c r="W30" s="129" t="s">
        <v>35</v>
      </c>
      <c r="X30" s="129" t="s">
        <v>36</v>
      </c>
      <c r="Y30" s="129" t="s">
        <v>37</v>
      </c>
      <c r="Z30" s="129" t="s">
        <v>52</v>
      </c>
      <c r="AA30" s="129" t="s">
        <v>53</v>
      </c>
      <c r="AB30" s="129" t="s">
        <v>54</v>
      </c>
      <c r="AC30" s="6">
        <v>0.82819551815235681</v>
      </c>
      <c r="AE30" s="129" t="s">
        <v>17</v>
      </c>
      <c r="AF30" s="129" t="s">
        <v>225</v>
      </c>
      <c r="AG30" s="129" t="s">
        <v>35</v>
      </c>
      <c r="AH30" s="129" t="s">
        <v>36</v>
      </c>
      <c r="AI30" s="129" t="s">
        <v>37</v>
      </c>
      <c r="AJ30" s="129" t="s">
        <v>52</v>
      </c>
      <c r="AK30" s="129" t="s">
        <v>53</v>
      </c>
      <c r="AL30" s="129" t="s">
        <v>54</v>
      </c>
      <c r="AM30" s="129">
        <v>0.83759417782764256</v>
      </c>
      <c r="AO30" s="26" t="s">
        <v>7</v>
      </c>
      <c r="AP30" s="26" t="s">
        <v>225</v>
      </c>
      <c r="AQ30" s="26" t="s">
        <v>35</v>
      </c>
      <c r="AR30" s="26" t="s">
        <v>36</v>
      </c>
      <c r="AS30" s="26" t="s">
        <v>37</v>
      </c>
      <c r="AT30" s="26" t="s">
        <v>52</v>
      </c>
      <c r="AU30" s="26" t="s">
        <v>53</v>
      </c>
      <c r="AV30" s="26" t="s">
        <v>54</v>
      </c>
      <c r="AW30" s="26">
        <v>0.87131117793110491</v>
      </c>
      <c r="AX30" s="26"/>
      <c r="AY30" s="26" t="s">
        <v>17</v>
      </c>
      <c r="AZ30" s="26" t="s">
        <v>225</v>
      </c>
      <c r="BA30" s="26" t="s">
        <v>35</v>
      </c>
      <c r="BB30" s="26" t="s">
        <v>36</v>
      </c>
      <c r="BC30" s="26" t="s">
        <v>37</v>
      </c>
      <c r="BD30" s="26" t="s">
        <v>52</v>
      </c>
      <c r="BE30" s="26" t="s">
        <v>53</v>
      </c>
      <c r="BF30" s="26" t="s">
        <v>54</v>
      </c>
      <c r="BG30" s="34">
        <v>0.83977347227246513</v>
      </c>
    </row>
    <row r="31" spans="1:59" x14ac:dyDescent="0.25">
      <c r="A31" s="129" t="s">
        <v>226</v>
      </c>
      <c r="B31" s="129">
        <v>0.70480521034542576</v>
      </c>
      <c r="C31" s="129">
        <v>0.71792379127225625</v>
      </c>
      <c r="D31" s="129">
        <v>0.90313477265431441</v>
      </c>
      <c r="E31" s="129">
        <v>0.89461678903294795</v>
      </c>
      <c r="I31" s="129">
        <v>0.78548305391114237</v>
      </c>
      <c r="K31" s="129" t="s">
        <v>226</v>
      </c>
      <c r="L31" s="129">
        <v>0.68272174290186682</v>
      </c>
      <c r="M31" s="129">
        <v>0.61863139139143719</v>
      </c>
      <c r="N31" s="129">
        <v>0.90313477265431441</v>
      </c>
      <c r="O31" s="129">
        <v>0.62621654430038542</v>
      </c>
      <c r="S31" s="129">
        <v>0.71653115024767067</v>
      </c>
      <c r="U31" s="129" t="s">
        <v>226</v>
      </c>
      <c r="V31" s="129">
        <v>0.71584419564621782</v>
      </c>
      <c r="W31" s="129">
        <v>0.78765396158141454</v>
      </c>
      <c r="X31" s="129">
        <v>0.91303612189009264</v>
      </c>
      <c r="Y31" s="129">
        <v>0.92562567960059583</v>
      </c>
      <c r="AC31" s="6">
        <v>0.81097135298738254</v>
      </c>
      <c r="AE31" s="129" t="s">
        <v>226</v>
      </c>
      <c r="AF31" s="129">
        <v>0.88838503477812636</v>
      </c>
      <c r="AG31" s="129">
        <v>0.75179663842469702</v>
      </c>
      <c r="AH31" s="129">
        <v>0.91303612189009264</v>
      </c>
      <c r="AI31" s="129">
        <v>0.8207771242817602</v>
      </c>
      <c r="AM31" s="129">
        <v>0.85708894071097719</v>
      </c>
      <c r="AO31" s="26" t="s">
        <v>226</v>
      </c>
      <c r="AP31" s="26">
        <v>0.9069826288922952</v>
      </c>
      <c r="AQ31" s="26">
        <v>0.85053801501958104</v>
      </c>
      <c r="AR31" s="26">
        <v>0.91209125572949223</v>
      </c>
      <c r="AS31" s="26">
        <v>0.92174211225218394</v>
      </c>
      <c r="AT31" s="26"/>
      <c r="AU31" s="26"/>
      <c r="AV31" s="26"/>
      <c r="AW31" s="26">
        <v>0.89918478533103496</v>
      </c>
      <c r="AX31" s="26"/>
      <c r="AY31" s="26" t="s">
        <v>226</v>
      </c>
      <c r="AZ31" s="26">
        <v>0.89103604105754997</v>
      </c>
      <c r="BA31" s="26">
        <v>0.72993344063116383</v>
      </c>
      <c r="BB31" s="26">
        <v>0.91209125572949223</v>
      </c>
      <c r="BC31" s="26">
        <v>0.82466069163017208</v>
      </c>
      <c r="BD31" s="26"/>
      <c r="BE31" s="26"/>
      <c r="BF31" s="26"/>
      <c r="BG31" s="34">
        <v>0.85412302222615177</v>
      </c>
    </row>
    <row r="32" spans="1:59" x14ac:dyDescent="0.25">
      <c r="A32" s="129" t="s">
        <v>39</v>
      </c>
      <c r="B32" s="129">
        <v>0.88491137311055612</v>
      </c>
      <c r="C32" s="129">
        <v>0.88210907033015618</v>
      </c>
      <c r="D32" s="129">
        <v>0.89023888159804987</v>
      </c>
      <c r="E32" s="129">
        <v>0.9331544238941103</v>
      </c>
      <c r="I32" s="129">
        <v>0.89291924729388272</v>
      </c>
      <c r="K32" s="129" t="s">
        <v>39</v>
      </c>
      <c r="L32" s="129">
        <v>0.88491137311055612</v>
      </c>
      <c r="M32" s="129">
        <v>0.88210907033015618</v>
      </c>
      <c r="N32" s="129">
        <v>0.89023888159804987</v>
      </c>
      <c r="O32" s="129">
        <v>0.9331544238941103</v>
      </c>
      <c r="S32" s="129">
        <v>0.89291924729388272</v>
      </c>
      <c r="U32" s="129" t="s">
        <v>39</v>
      </c>
      <c r="V32" s="129">
        <v>0.86588188432707325</v>
      </c>
      <c r="W32" s="129">
        <v>0.91759112461941683</v>
      </c>
      <c r="X32" s="129">
        <v>0.8771332454735048</v>
      </c>
      <c r="Y32" s="129">
        <v>0.9736357522130098</v>
      </c>
      <c r="AC32" s="6">
        <v>0.89519965285504033</v>
      </c>
      <c r="AE32" s="129" t="s">
        <v>39</v>
      </c>
      <c r="AF32" s="129">
        <v>0.86588188432707325</v>
      </c>
      <c r="AG32" s="129">
        <v>0.91759112461941683</v>
      </c>
      <c r="AH32" s="129">
        <v>0.8771332454735048</v>
      </c>
      <c r="AI32" s="129">
        <v>0.9736357522130098</v>
      </c>
      <c r="AM32" s="129">
        <v>0.89519965285504033</v>
      </c>
      <c r="AO32" s="26" t="s">
        <v>39</v>
      </c>
      <c r="AP32" s="26">
        <v>0.87328045051791925</v>
      </c>
      <c r="AQ32" s="26">
        <v>0.91766892154517943</v>
      </c>
      <c r="AR32" s="26">
        <v>0.88925945446231713</v>
      </c>
      <c r="AS32" s="26">
        <v>0.981955078073666</v>
      </c>
      <c r="AT32" s="26"/>
      <c r="AU32" s="26"/>
      <c r="AV32" s="26"/>
      <c r="AW32" s="26">
        <v>0.90245408984283282</v>
      </c>
      <c r="AX32" s="26"/>
      <c r="AY32" s="26" t="s">
        <v>39</v>
      </c>
      <c r="AZ32" s="26">
        <v>0.87328045051791925</v>
      </c>
      <c r="BA32" s="26">
        <v>0.91766892154517943</v>
      </c>
      <c r="BB32" s="26">
        <v>0.88925945446231713</v>
      </c>
      <c r="BC32" s="26">
        <v>0.981955078073666</v>
      </c>
      <c r="BD32" s="26"/>
      <c r="BE32" s="26"/>
      <c r="BF32" s="26"/>
      <c r="BG32" s="34">
        <v>0.90245408984283282</v>
      </c>
    </row>
    <row r="33" spans="1:59" x14ac:dyDescent="0.25">
      <c r="A33" s="129" t="s">
        <v>40</v>
      </c>
      <c r="B33" s="129">
        <v>0.93418268985348885</v>
      </c>
      <c r="C33" s="129">
        <v>0.72494877974774807</v>
      </c>
      <c r="D33" s="129">
        <v>0.9283764553644106</v>
      </c>
      <c r="E33" s="129">
        <v>0.99720519346342373</v>
      </c>
      <c r="I33" s="129">
        <v>0.90033772475156137</v>
      </c>
      <c r="K33" s="129" t="s">
        <v>40</v>
      </c>
      <c r="L33" s="129">
        <v>0.93418268985348885</v>
      </c>
      <c r="M33" s="129">
        <v>0.65997374078796378</v>
      </c>
      <c r="N33" s="129">
        <v>0.63898833342476624</v>
      </c>
      <c r="O33" s="129">
        <v>0.83479721754849145</v>
      </c>
      <c r="S33" s="129">
        <v>0.79063449008745357</v>
      </c>
      <c r="U33" s="129" t="s">
        <v>40</v>
      </c>
      <c r="V33" s="129">
        <v>0.94411670401044823</v>
      </c>
      <c r="W33" s="129">
        <v>0.6642650919936488</v>
      </c>
      <c r="X33" s="129">
        <v>0.88317450755532001</v>
      </c>
      <c r="Y33" s="129">
        <v>0.97995643330490756</v>
      </c>
      <c r="AC33" s="6">
        <v>0.87828679188747505</v>
      </c>
      <c r="AE33" s="129" t="s">
        <v>40</v>
      </c>
      <c r="AF33" s="129">
        <v>0.94411670401044823</v>
      </c>
      <c r="AG33" s="129">
        <v>0.72065742854206305</v>
      </c>
      <c r="AH33" s="129">
        <v>0.68419028123385683</v>
      </c>
      <c r="AI33" s="129">
        <v>0.85204597770700774</v>
      </c>
      <c r="AM33" s="129">
        <v>0.8206326342771072</v>
      </c>
      <c r="AO33" s="26" t="s">
        <v>40</v>
      </c>
      <c r="AP33" s="26">
        <v>0.93652444926597378</v>
      </c>
      <c r="AQ33" s="26">
        <v>0.68385978154465521</v>
      </c>
      <c r="AR33" s="26">
        <v>0.90441617853507494</v>
      </c>
      <c r="AS33" s="26">
        <v>0.97520684934656454</v>
      </c>
      <c r="AT33" s="26"/>
      <c r="AU33" s="26"/>
      <c r="AV33" s="26"/>
      <c r="AW33" s="26">
        <v>0.88376680805107399</v>
      </c>
      <c r="AX33" s="26"/>
      <c r="AY33" s="26" t="s">
        <v>40</v>
      </c>
      <c r="AZ33" s="26">
        <v>0.93652444926597378</v>
      </c>
      <c r="BA33" s="26">
        <v>0.70106273899105664</v>
      </c>
      <c r="BB33" s="26">
        <v>0.6629486102541019</v>
      </c>
      <c r="BC33" s="26">
        <v>0.85679556166535065</v>
      </c>
      <c r="BD33" s="26"/>
      <c r="BE33" s="26"/>
      <c r="BF33" s="26"/>
      <c r="BG33" s="34">
        <v>0.80907881431792894</v>
      </c>
    </row>
    <row r="34" spans="1:59" x14ac:dyDescent="0.25">
      <c r="A34" s="129" t="s">
        <v>72</v>
      </c>
      <c r="B34" s="129">
        <v>0.65229248458409517</v>
      </c>
      <c r="C34" s="129">
        <v>0.8496770811365979</v>
      </c>
      <c r="D34" s="129">
        <v>0.69362199669475388</v>
      </c>
      <c r="E34" s="129">
        <v>0.5553702954867602</v>
      </c>
      <c r="I34" s="129">
        <v>0.68756345355766013</v>
      </c>
      <c r="K34" s="129" t="s">
        <v>72</v>
      </c>
      <c r="L34" s="129">
        <v>0.61854084874923809</v>
      </c>
      <c r="M34" s="129">
        <v>0.79052953076817056</v>
      </c>
      <c r="N34" s="129">
        <v>0.86475577749832166</v>
      </c>
      <c r="O34" s="129">
        <v>0.70455222504895165</v>
      </c>
      <c r="S34" s="129">
        <v>0.72739402378525253</v>
      </c>
      <c r="U34" s="129" t="s">
        <v>72</v>
      </c>
      <c r="V34" s="129">
        <v>0.67732317718385759</v>
      </c>
      <c r="W34" s="129">
        <v>0.8467392977645003</v>
      </c>
      <c r="X34" s="129">
        <v>0.71859258620259381</v>
      </c>
      <c r="Y34" s="129">
        <v>0.57733691555297018</v>
      </c>
      <c r="AC34" s="6">
        <v>0.70652581431003703</v>
      </c>
      <c r="AE34" s="129" t="s">
        <v>72</v>
      </c>
      <c r="AF34" s="129">
        <v>0.815145241509178</v>
      </c>
      <c r="AG34" s="129">
        <v>0.79346731414026805</v>
      </c>
      <c r="AH34" s="129">
        <v>0.88972636700616159</v>
      </c>
      <c r="AI34" s="129">
        <v>0.75151329288633661</v>
      </c>
      <c r="AM34" s="129">
        <v>0.81991014511621574</v>
      </c>
      <c r="AO34" s="26" t="s">
        <v>72</v>
      </c>
      <c r="AP34" s="26">
        <v>0.85780435068647098</v>
      </c>
      <c r="AQ34" s="26">
        <v>0.86010119700148735</v>
      </c>
      <c r="AR34" s="26">
        <v>0.74921094298609858</v>
      </c>
      <c r="AS34" s="26">
        <v>0.72962439770176013</v>
      </c>
      <c r="AT34" s="26"/>
      <c r="AU34" s="26"/>
      <c r="AV34" s="26"/>
      <c r="AW34" s="26">
        <v>0.81188837507667466</v>
      </c>
      <c r="AX34" s="26"/>
      <c r="AY34" s="26" t="s">
        <v>72</v>
      </c>
      <c r="AZ34" s="26">
        <v>0.83637823732693728</v>
      </c>
      <c r="BA34" s="26">
        <v>0.78010541490328111</v>
      </c>
      <c r="BB34" s="26">
        <v>0.92034472378966636</v>
      </c>
      <c r="BC34" s="26">
        <v>0.74011713395369239</v>
      </c>
      <c r="BD34" s="26"/>
      <c r="BE34" s="26"/>
      <c r="BF34" s="26"/>
      <c r="BG34" s="34">
        <v>0.83167612895190168</v>
      </c>
    </row>
    <row r="35" spans="1:59" x14ac:dyDescent="0.25">
      <c r="A35" s="129" t="s">
        <v>73</v>
      </c>
      <c r="B35" s="129">
        <v>0.80334700017126881</v>
      </c>
      <c r="C35" s="129">
        <v>0.881112111748525</v>
      </c>
      <c r="D35" s="129">
        <v>0.95721056863280962</v>
      </c>
      <c r="E35" s="129">
        <v>0.68267795593305591</v>
      </c>
      <c r="I35" s="129">
        <v>0.83926555796637337</v>
      </c>
      <c r="K35" s="129" t="s">
        <v>73</v>
      </c>
      <c r="L35" s="129">
        <v>0.92280593625758089</v>
      </c>
      <c r="M35" s="129">
        <v>0.506112111748525</v>
      </c>
      <c r="N35" s="129">
        <v>0.74896289281435346</v>
      </c>
      <c r="O35" s="129">
        <v>0.83815537740027746</v>
      </c>
      <c r="S35" s="129">
        <v>0.78330882666636736</v>
      </c>
      <c r="U35" s="129" t="s">
        <v>73</v>
      </c>
      <c r="V35" s="129">
        <v>0.84289852038415991</v>
      </c>
      <c r="W35" s="129">
        <v>0.8900669779146988</v>
      </c>
      <c r="X35" s="129">
        <v>0.93188246389520712</v>
      </c>
      <c r="Y35" s="129">
        <v>0.67900372674295739</v>
      </c>
      <c r="AC35" s="6">
        <v>0.84999397872184901</v>
      </c>
      <c r="AE35" s="129" t="s">
        <v>73</v>
      </c>
      <c r="AF35" s="129">
        <v>0.96235745647047199</v>
      </c>
      <c r="AG35" s="129">
        <v>0.5150669779146988</v>
      </c>
      <c r="AH35" s="129">
        <v>0.72363478807675086</v>
      </c>
      <c r="AI35" s="129">
        <v>0.84182960659037598</v>
      </c>
      <c r="AM35" s="129">
        <v>0.79513951617887257</v>
      </c>
      <c r="AO35" s="26" t="s">
        <v>73</v>
      </c>
      <c r="AP35" s="26">
        <v>0.85699380980229378</v>
      </c>
      <c r="AQ35" s="26">
        <v>0.8827766677142368</v>
      </c>
      <c r="AR35" s="26">
        <v>0.94648953393995683</v>
      </c>
      <c r="AS35" s="26">
        <v>0.68857726936769548</v>
      </c>
      <c r="AT35" s="26"/>
      <c r="AU35" s="26"/>
      <c r="AV35" s="26"/>
      <c r="AW35" s="26">
        <v>0.85926183135390843</v>
      </c>
      <c r="AX35" s="26"/>
      <c r="AY35" s="26" t="s">
        <v>73</v>
      </c>
      <c r="AZ35" s="26">
        <v>0.97645274588860587</v>
      </c>
      <c r="BA35" s="26">
        <v>0.5077766677142368</v>
      </c>
      <c r="BB35" s="26">
        <v>0.73824185812150067</v>
      </c>
      <c r="BC35" s="26">
        <v>0.83225606396563789</v>
      </c>
      <c r="BD35" s="26"/>
      <c r="BE35" s="26"/>
      <c r="BF35" s="26"/>
      <c r="BG35" s="34">
        <v>0.80153530602351053</v>
      </c>
    </row>
    <row r="36" spans="1:59" x14ac:dyDescent="0.25"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</row>
    <row r="37" spans="1:59" x14ac:dyDescent="0.25">
      <c r="A37" s="130" t="s">
        <v>8</v>
      </c>
      <c r="B37" s="129" t="s">
        <v>225</v>
      </c>
      <c r="C37" s="129" t="s">
        <v>35</v>
      </c>
      <c r="D37" s="129" t="s">
        <v>36</v>
      </c>
      <c r="E37" s="129" t="s">
        <v>37</v>
      </c>
      <c r="F37" s="129" t="s">
        <v>52</v>
      </c>
      <c r="G37" s="129" t="s">
        <v>53</v>
      </c>
      <c r="H37" s="129" t="s">
        <v>54</v>
      </c>
      <c r="I37" s="129">
        <v>0.68930671970744939</v>
      </c>
      <c r="K37" s="129" t="s">
        <v>18</v>
      </c>
      <c r="L37" s="129" t="s">
        <v>225</v>
      </c>
      <c r="M37" s="129" t="s">
        <v>35</v>
      </c>
      <c r="N37" s="129" t="s">
        <v>36</v>
      </c>
      <c r="O37" s="129" t="s">
        <v>37</v>
      </c>
      <c r="P37" s="129" t="s">
        <v>52</v>
      </c>
      <c r="Q37" s="129" t="s">
        <v>53</v>
      </c>
      <c r="R37" s="129" t="s">
        <v>54</v>
      </c>
      <c r="S37" s="129">
        <v>0.80449819239422404</v>
      </c>
      <c r="U37" s="129" t="s">
        <v>8</v>
      </c>
      <c r="V37" s="129" t="s">
        <v>225</v>
      </c>
      <c r="W37" s="129" t="s">
        <v>35</v>
      </c>
      <c r="X37" s="129" t="s">
        <v>36</v>
      </c>
      <c r="Y37" s="129" t="s">
        <v>37</v>
      </c>
      <c r="Z37" s="129" t="s">
        <v>52</v>
      </c>
      <c r="AA37" s="129" t="s">
        <v>53</v>
      </c>
      <c r="AB37" s="129" t="s">
        <v>54</v>
      </c>
      <c r="AC37" s="6">
        <v>0.83143432832176511</v>
      </c>
      <c r="AE37" s="129" t="s">
        <v>18</v>
      </c>
      <c r="AF37" s="129" t="s">
        <v>225</v>
      </c>
      <c r="AG37" s="129" t="s">
        <v>35</v>
      </c>
      <c r="AH37" s="129" t="s">
        <v>36</v>
      </c>
      <c r="AI37" s="129" t="s">
        <v>37</v>
      </c>
      <c r="AJ37" s="129" t="s">
        <v>52</v>
      </c>
      <c r="AK37" s="129" t="s">
        <v>53</v>
      </c>
      <c r="AL37" s="129" t="s">
        <v>54</v>
      </c>
      <c r="AM37" s="129">
        <v>0.85009035217331053</v>
      </c>
      <c r="AO37" s="26" t="s">
        <v>8</v>
      </c>
      <c r="AP37" s="26" t="s">
        <v>225</v>
      </c>
      <c r="AQ37" s="26" t="s">
        <v>35</v>
      </c>
      <c r="AR37" s="26" t="s">
        <v>36</v>
      </c>
      <c r="AS37" s="26" t="s">
        <v>37</v>
      </c>
      <c r="AT37" s="26" t="s">
        <v>52</v>
      </c>
      <c r="AU37" s="26" t="s">
        <v>53</v>
      </c>
      <c r="AV37" s="26" t="s">
        <v>54</v>
      </c>
      <c r="AW37" s="26">
        <v>0.84695722769129289</v>
      </c>
      <c r="AX37" s="26"/>
      <c r="AY37" s="26" t="s">
        <v>18</v>
      </c>
      <c r="AZ37" s="26" t="s">
        <v>225</v>
      </c>
      <c r="BA37" s="26" t="s">
        <v>35</v>
      </c>
      <c r="BB37" s="26" t="s">
        <v>36</v>
      </c>
      <c r="BC37" s="26" t="s">
        <v>37</v>
      </c>
      <c r="BD37" s="26" t="s">
        <v>52</v>
      </c>
      <c r="BE37" s="26" t="s">
        <v>53</v>
      </c>
      <c r="BF37" s="26" t="s">
        <v>54</v>
      </c>
      <c r="BG37" s="34">
        <v>0.85912079515921014</v>
      </c>
    </row>
    <row r="38" spans="1:59" x14ac:dyDescent="0.25">
      <c r="A38" s="129" t="s">
        <v>226</v>
      </c>
      <c r="B38" s="129">
        <v>0.87852812298790761</v>
      </c>
      <c r="C38" s="129">
        <v>0.61540954206107712</v>
      </c>
      <c r="D38" s="129">
        <v>0.52813477265431441</v>
      </c>
      <c r="E38" s="129">
        <v>0.55057217443431339</v>
      </c>
      <c r="I38" s="129">
        <v>0.68911267693610412</v>
      </c>
      <c r="K38" s="129" t="s">
        <v>226</v>
      </c>
      <c r="L38" s="129">
        <v>0.81602812298790761</v>
      </c>
      <c r="M38" s="129">
        <v>0.56770900131689883</v>
      </c>
      <c r="N38" s="129">
        <v>0.90313477265431441</v>
      </c>
      <c r="O38" s="129">
        <v>0.87378345569961458</v>
      </c>
      <c r="S38" s="129">
        <v>0.79680426097706358</v>
      </c>
      <c r="U38" s="129" t="s">
        <v>226</v>
      </c>
      <c r="V38" s="129">
        <v>0.86748913768711555</v>
      </c>
      <c r="W38" s="129">
        <v>0.70025324318845183</v>
      </c>
      <c r="X38" s="129">
        <v>0.79781439755926931</v>
      </c>
      <c r="Y38" s="129">
        <v>0.69729266873884699</v>
      </c>
      <c r="AC38" s="6">
        <v>0.79109380341318103</v>
      </c>
      <c r="AE38" s="129" t="s">
        <v>226</v>
      </c>
      <c r="AF38" s="129">
        <v>0.80498913768711555</v>
      </c>
      <c r="AG38" s="129">
        <v>0.63743917162605723</v>
      </c>
      <c r="AH38" s="129">
        <v>0.91303612189009264</v>
      </c>
      <c r="AI38" s="129">
        <v>0.90479234626726246</v>
      </c>
      <c r="AM38" s="129">
        <v>0.8134613718126702</v>
      </c>
      <c r="AO38" s="26" t="s">
        <v>226</v>
      </c>
      <c r="AP38" s="26">
        <v>0.87014014396653916</v>
      </c>
      <c r="AQ38" s="26">
        <v>0.76835037040983156</v>
      </c>
      <c r="AR38" s="26">
        <v>0.7968695313986689</v>
      </c>
      <c r="AS38" s="26">
        <v>0.81420682371260766</v>
      </c>
      <c r="AT38" s="26"/>
      <c r="AU38" s="26"/>
      <c r="AV38" s="26"/>
      <c r="AW38" s="26">
        <v>0.82307453807514031</v>
      </c>
      <c r="AX38" s="26"/>
      <c r="AY38" s="26" t="s">
        <v>226</v>
      </c>
      <c r="AZ38" s="26">
        <v>0.80764014396653916</v>
      </c>
      <c r="BA38" s="26">
        <v>0.65930236941959053</v>
      </c>
      <c r="BB38" s="26">
        <v>0.91209125572949223</v>
      </c>
      <c r="BC38" s="26">
        <v>0.90090877891885057</v>
      </c>
      <c r="BD38" s="26"/>
      <c r="BE38" s="26"/>
      <c r="BF38" s="26"/>
      <c r="BG38" s="34">
        <v>0.81807566224073447</v>
      </c>
    </row>
    <row r="39" spans="1:59" x14ac:dyDescent="0.25">
      <c r="A39" s="129" t="s">
        <v>39</v>
      </c>
      <c r="B39" s="130">
        <v>0.50991137311055612</v>
      </c>
      <c r="C39" s="129">
        <v>0.77794240366348955</v>
      </c>
      <c r="D39" s="130">
        <v>0.51523888159804987</v>
      </c>
      <c r="E39" s="130">
        <v>0.5581544238941103</v>
      </c>
      <c r="I39" s="129">
        <v>0.57208591396054942</v>
      </c>
      <c r="K39" s="129" t="s">
        <v>39</v>
      </c>
      <c r="L39" s="129">
        <v>0.88491137311055612</v>
      </c>
      <c r="M39" s="129">
        <v>0.88210907033015618</v>
      </c>
      <c r="N39" s="129">
        <v>0.89023888159804987</v>
      </c>
      <c r="O39" s="129">
        <v>0.9331544238941103</v>
      </c>
      <c r="S39" s="129">
        <v>0.89291924729388272</v>
      </c>
      <c r="U39" s="129" t="s">
        <v>39</v>
      </c>
      <c r="V39" s="129">
        <v>0.9153368966243336</v>
      </c>
      <c r="W39" s="129">
        <v>0.8134244579527502</v>
      </c>
      <c r="X39" s="129">
        <v>0.92563222258593258</v>
      </c>
      <c r="Y39" s="129">
        <v>0.85841402788218646</v>
      </c>
      <c r="AC39" s="6">
        <v>0.88898981006909472</v>
      </c>
      <c r="AE39" s="129" t="s">
        <v>39</v>
      </c>
      <c r="AF39" s="129">
        <v>0.86588188432707325</v>
      </c>
      <c r="AG39" s="129">
        <v>0.91759112461941683</v>
      </c>
      <c r="AH39" s="129">
        <v>0.8771332454735048</v>
      </c>
      <c r="AI39" s="129">
        <v>0.9736357522130098</v>
      </c>
      <c r="AM39" s="129">
        <v>0.89519965285504033</v>
      </c>
      <c r="AO39" s="26" t="s">
        <v>39</v>
      </c>
      <c r="AP39" s="26">
        <v>0.9227354628151796</v>
      </c>
      <c r="AQ39" s="26">
        <v>0.8135022548785128</v>
      </c>
      <c r="AR39" s="26">
        <v>0.93775843157474492</v>
      </c>
      <c r="AS39" s="26">
        <v>0.86673335374284266</v>
      </c>
      <c r="AT39" s="26"/>
      <c r="AU39" s="26"/>
      <c r="AV39" s="26"/>
      <c r="AW39" s="26">
        <v>0.8962442470568871</v>
      </c>
      <c r="AX39" s="26"/>
      <c r="AY39" s="26" t="s">
        <v>39</v>
      </c>
      <c r="AZ39" s="26">
        <v>0.87328045051791925</v>
      </c>
      <c r="BA39" s="26">
        <v>0.91766892154517943</v>
      </c>
      <c r="BB39" s="26">
        <v>0.88925945446231713</v>
      </c>
      <c r="BC39" s="26">
        <v>0.981955078073666</v>
      </c>
      <c r="BD39" s="26"/>
      <c r="BE39" s="26"/>
      <c r="BF39" s="26"/>
      <c r="BG39" s="34">
        <v>0.90245408984283282</v>
      </c>
    </row>
    <row r="40" spans="1:59" x14ac:dyDescent="0.25">
      <c r="A40" s="129" t="s">
        <v>40</v>
      </c>
      <c r="B40" s="130">
        <v>0.55918268985348885</v>
      </c>
      <c r="C40" s="130">
        <v>0.47494877974774807</v>
      </c>
      <c r="D40" s="129">
        <v>0.7857649713614373</v>
      </c>
      <c r="E40" s="129">
        <v>0.91813055088182483</v>
      </c>
      <c r="I40" s="129">
        <v>0.65282365736357817</v>
      </c>
      <c r="K40" s="129" t="s">
        <v>40</v>
      </c>
      <c r="L40" s="129">
        <v>0.80918268985348885</v>
      </c>
      <c r="M40" s="129">
        <v>0.59994877974774807</v>
      </c>
      <c r="N40" s="129">
        <v>0.7857649713614373</v>
      </c>
      <c r="O40" s="129">
        <v>0.91813055088182483</v>
      </c>
      <c r="S40" s="129">
        <v>0.77782365736357817</v>
      </c>
      <c r="U40" s="129" t="s">
        <v>40</v>
      </c>
      <c r="V40" s="129">
        <v>0.82889497967962489</v>
      </c>
      <c r="W40" s="129">
        <v>0.74158041566131971</v>
      </c>
      <c r="X40" s="129">
        <v>0.85266579396274289</v>
      </c>
      <c r="Y40" s="129">
        <v>0.935379311040341</v>
      </c>
      <c r="AC40" s="6">
        <v>0.83334742015085073</v>
      </c>
      <c r="AE40" s="129" t="s">
        <v>40</v>
      </c>
      <c r="AF40" s="129">
        <v>0.81911670401044823</v>
      </c>
      <c r="AG40" s="129">
        <v>0.72146734821563252</v>
      </c>
      <c r="AH40" s="129">
        <v>0.79993038200775246</v>
      </c>
      <c r="AI40" s="129">
        <v>0.935379311040341</v>
      </c>
      <c r="AM40" s="129">
        <v>0.81222964340529502</v>
      </c>
      <c r="AO40" s="26" t="s">
        <v>40</v>
      </c>
      <c r="AP40" s="26">
        <v>0.82130272493515044</v>
      </c>
      <c r="AQ40" s="26">
        <v>0.76117510521232612</v>
      </c>
      <c r="AR40" s="26">
        <v>0.87390746494249782</v>
      </c>
      <c r="AS40" s="26">
        <v>0.94012889499868402</v>
      </c>
      <c r="AT40" s="26"/>
      <c r="AU40" s="26"/>
      <c r="AV40" s="26"/>
      <c r="AW40" s="26">
        <v>0.84025231150195256</v>
      </c>
      <c r="AX40" s="26"/>
      <c r="AY40" s="26" t="s">
        <v>40</v>
      </c>
      <c r="AZ40" s="26">
        <v>0.81152444926597378</v>
      </c>
      <c r="BA40" s="26">
        <v>0.74106203776663881</v>
      </c>
      <c r="BB40" s="26">
        <v>0.82117205298750739</v>
      </c>
      <c r="BC40" s="26">
        <v>0.94012889499868402</v>
      </c>
      <c r="BD40" s="26"/>
      <c r="BE40" s="26"/>
      <c r="BF40" s="26"/>
      <c r="BG40" s="34">
        <v>0.81913453475639675</v>
      </c>
    </row>
    <row r="41" spans="1:59" x14ac:dyDescent="0.25">
      <c r="A41" s="129" t="s">
        <v>72</v>
      </c>
      <c r="B41" s="129">
        <v>0.93940637959898365</v>
      </c>
      <c r="C41" s="129">
        <v>0.93632298252845514</v>
      </c>
      <c r="D41" s="129">
        <v>0.70660200591039302</v>
      </c>
      <c r="E41" s="129">
        <v>0.64531864251056814</v>
      </c>
      <c r="I41" s="129">
        <v>0.83647544619946801</v>
      </c>
      <c r="K41" s="129" t="s">
        <v>72</v>
      </c>
      <c r="L41" s="129">
        <v>0.8509293647462649</v>
      </c>
      <c r="M41" s="129">
        <v>0.93434133679134934</v>
      </c>
      <c r="N41" s="129">
        <v>0.6760105126917807</v>
      </c>
      <c r="O41" s="129">
        <v>0.70455222504895165</v>
      </c>
      <c r="S41" s="129">
        <v>0.80192547518706381</v>
      </c>
      <c r="U41" s="129" t="s">
        <v>72</v>
      </c>
      <c r="V41" s="129">
        <v>0.96443707219874608</v>
      </c>
      <c r="W41" s="129">
        <v>0.93926076590055263</v>
      </c>
      <c r="X41" s="129">
        <v>0.73157259541823305</v>
      </c>
      <c r="Y41" s="129">
        <v>0.66728526257677812</v>
      </c>
      <c r="AC41" s="6">
        <v>0.85661292030068381</v>
      </c>
      <c r="AE41" s="129" t="s">
        <v>72</v>
      </c>
      <c r="AF41" s="129">
        <v>0.82589867214650248</v>
      </c>
      <c r="AG41" s="129">
        <v>0.93140355341925174</v>
      </c>
      <c r="AH41" s="129">
        <v>0.85923387595468548</v>
      </c>
      <c r="AI41" s="129">
        <v>0.89424633529604169</v>
      </c>
      <c r="AM41" s="129">
        <v>0.86558559882552899</v>
      </c>
      <c r="AO41" s="26" t="s">
        <v>72</v>
      </c>
      <c r="AP41" s="26">
        <v>0.9432040763809868</v>
      </c>
      <c r="AQ41" s="26">
        <v>0.92589886666356569</v>
      </c>
      <c r="AR41" s="26">
        <v>0.76219095220173783</v>
      </c>
      <c r="AS41" s="26">
        <v>0.67868142150942234</v>
      </c>
      <c r="AT41" s="26"/>
      <c r="AU41" s="26"/>
      <c r="AV41" s="26"/>
      <c r="AW41" s="26">
        <v>0.85481135516195572</v>
      </c>
      <c r="AX41" s="26"/>
      <c r="AY41" s="26" t="s">
        <v>72</v>
      </c>
      <c r="AZ41" s="26">
        <v>0.84713166796426176</v>
      </c>
      <c r="BA41" s="26">
        <v>0.94476545265623879</v>
      </c>
      <c r="BB41" s="26">
        <v>0.88985223273819025</v>
      </c>
      <c r="BC41" s="26">
        <v>0.88285017636339747</v>
      </c>
      <c r="BD41" s="26"/>
      <c r="BE41" s="26"/>
      <c r="BF41" s="26"/>
      <c r="BG41" s="34">
        <v>0.88269634235600969</v>
      </c>
    </row>
    <row r="42" spans="1:59" x14ac:dyDescent="0.25">
      <c r="A42" s="129" t="s">
        <v>73</v>
      </c>
      <c r="B42" s="129">
        <v>0.76645018301249634</v>
      </c>
      <c r="C42" s="130">
        <v>0.64947938147008744</v>
      </c>
      <c r="D42" s="130">
        <v>0.62863304475429116</v>
      </c>
      <c r="E42" s="130">
        <v>0.68267795593305591</v>
      </c>
      <c r="I42" s="129">
        <v>0.69603590407754734</v>
      </c>
      <c r="K42" s="129" t="s">
        <v>73</v>
      </c>
      <c r="L42" s="129">
        <v>0.67834700017126881</v>
      </c>
      <c r="M42" s="129">
        <v>0.9830452213467411</v>
      </c>
      <c r="N42" s="129">
        <v>0.7306751336868692</v>
      </c>
      <c r="O42" s="129">
        <v>0.68267795593305591</v>
      </c>
      <c r="S42" s="129">
        <v>0.75301832114953149</v>
      </c>
      <c r="U42" s="129" t="s">
        <v>73</v>
      </c>
      <c r="V42" s="129">
        <v>0.81989460673140524</v>
      </c>
      <c r="W42" s="129">
        <v>0.72017851081529205</v>
      </c>
      <c r="X42" s="129">
        <v>0.76853710598465419</v>
      </c>
      <c r="Y42" s="129">
        <v>0.81999910882153793</v>
      </c>
      <c r="AC42" s="6">
        <v>0.78712768767501473</v>
      </c>
      <c r="AE42" s="129" t="s">
        <v>73</v>
      </c>
      <c r="AF42" s="129">
        <v>0.86839266456796294</v>
      </c>
      <c r="AG42" s="129">
        <v>0.99200008751291491</v>
      </c>
      <c r="AH42" s="129">
        <v>0.77446257927330053</v>
      </c>
      <c r="AI42" s="129">
        <v>0.83068510546616547</v>
      </c>
      <c r="AM42" s="129">
        <v>0.86397549396801809</v>
      </c>
      <c r="AO42" s="26" t="s">
        <v>73</v>
      </c>
      <c r="AP42" s="26">
        <v>0.80579931731327137</v>
      </c>
      <c r="AQ42" s="26">
        <v>0.75489746059653462</v>
      </c>
      <c r="AR42" s="26">
        <v>0.89067427959588841</v>
      </c>
      <c r="AS42" s="26">
        <v>0.82957265144627601</v>
      </c>
      <c r="AT42" s="26"/>
      <c r="AU42" s="26"/>
      <c r="AV42" s="26"/>
      <c r="AW42" s="26">
        <v>0.82040368666052899</v>
      </c>
      <c r="AX42" s="26"/>
      <c r="AY42" s="26" t="s">
        <v>73</v>
      </c>
      <c r="AZ42" s="26">
        <v>0.88248795398609681</v>
      </c>
      <c r="BA42" s="26">
        <v>0.98470977731245291</v>
      </c>
      <c r="BB42" s="26">
        <v>0.78906964931805024</v>
      </c>
      <c r="BC42" s="26">
        <v>0.84025864809090356</v>
      </c>
      <c r="BD42" s="26"/>
      <c r="BE42" s="26"/>
      <c r="BF42" s="26"/>
      <c r="BG42" s="34">
        <v>0.87324334660007741</v>
      </c>
    </row>
    <row r="43" spans="1:59" x14ac:dyDescent="0.25"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</row>
    <row r="44" spans="1:59" x14ac:dyDescent="0.25">
      <c r="A44" s="129" t="s">
        <v>9</v>
      </c>
      <c r="B44" s="129" t="s">
        <v>225</v>
      </c>
      <c r="C44" s="129" t="s">
        <v>35</v>
      </c>
      <c r="D44" s="129" t="s">
        <v>36</v>
      </c>
      <c r="E44" s="129" t="s">
        <v>37</v>
      </c>
      <c r="F44" s="129" t="s">
        <v>52</v>
      </c>
      <c r="G44" s="129" t="s">
        <v>53</v>
      </c>
      <c r="H44" s="129" t="s">
        <v>54</v>
      </c>
      <c r="I44" s="129">
        <v>0.8370186742770388</v>
      </c>
      <c r="K44" s="129" t="s">
        <v>19</v>
      </c>
      <c r="L44" s="129" t="s">
        <v>225</v>
      </c>
      <c r="M44" s="129" t="s">
        <v>35</v>
      </c>
      <c r="N44" s="129" t="s">
        <v>36</v>
      </c>
      <c r="O44" s="129" t="s">
        <v>37</v>
      </c>
      <c r="P44" s="129" t="s">
        <v>52</v>
      </c>
      <c r="Q44" s="129" t="s">
        <v>53</v>
      </c>
      <c r="R44" s="129" t="s">
        <v>54</v>
      </c>
      <c r="S44" s="129">
        <v>0.69252339954331676</v>
      </c>
      <c r="U44" s="129" t="s">
        <v>9</v>
      </c>
      <c r="V44" s="129" t="s">
        <v>225</v>
      </c>
      <c r="W44" s="129" t="s">
        <v>35</v>
      </c>
      <c r="X44" s="129" t="s">
        <v>36</v>
      </c>
      <c r="Y44" s="129" t="s">
        <v>37</v>
      </c>
      <c r="Z44" s="129" t="s">
        <v>52</v>
      </c>
      <c r="AA44" s="129" t="s">
        <v>53</v>
      </c>
      <c r="AB44" s="129" t="s">
        <v>54</v>
      </c>
      <c r="AC44" s="6">
        <v>0.84741309166662759</v>
      </c>
      <c r="AE44" s="130" t="s">
        <v>19</v>
      </c>
      <c r="AF44" s="129" t="s">
        <v>225</v>
      </c>
      <c r="AG44" s="129" t="s">
        <v>35</v>
      </c>
      <c r="AH44" s="129" t="s">
        <v>36</v>
      </c>
      <c r="AI44" s="129" t="s">
        <v>37</v>
      </c>
      <c r="AJ44" s="129" t="s">
        <v>52</v>
      </c>
      <c r="AK44" s="129" t="s">
        <v>53</v>
      </c>
      <c r="AL44" s="129" t="s">
        <v>54</v>
      </c>
      <c r="AM44" s="129">
        <v>0.78994473404954957</v>
      </c>
      <c r="AO44" s="26" t="s">
        <v>9</v>
      </c>
      <c r="AP44" s="26" t="s">
        <v>225</v>
      </c>
      <c r="AQ44" s="26" t="s">
        <v>35</v>
      </c>
      <c r="AR44" s="26" t="s">
        <v>36</v>
      </c>
      <c r="AS44" s="26" t="s">
        <v>37</v>
      </c>
      <c r="AT44" s="26" t="s">
        <v>52</v>
      </c>
      <c r="AU44" s="26" t="s">
        <v>53</v>
      </c>
      <c r="AV44" s="26" t="s">
        <v>54</v>
      </c>
      <c r="AW44" s="26">
        <v>0.85246819778093974</v>
      </c>
      <c r="AX44" s="26"/>
      <c r="AY44" s="26" t="s">
        <v>19</v>
      </c>
      <c r="AZ44" s="26" t="s">
        <v>225</v>
      </c>
      <c r="BA44" s="26" t="s">
        <v>35</v>
      </c>
      <c r="BB44" s="26" t="s">
        <v>36</v>
      </c>
      <c r="BC44" s="26" t="s">
        <v>37</v>
      </c>
      <c r="BD44" s="26" t="s">
        <v>52</v>
      </c>
      <c r="BE44" s="26" t="s">
        <v>53</v>
      </c>
      <c r="BF44" s="26" t="s">
        <v>54</v>
      </c>
      <c r="BG44" s="34">
        <v>0.84800100640759601</v>
      </c>
    </row>
    <row r="45" spans="1:59" x14ac:dyDescent="0.25">
      <c r="A45" s="129" t="s">
        <v>226</v>
      </c>
      <c r="B45" s="129">
        <v>0.80897187701209239</v>
      </c>
      <c r="C45" s="129">
        <v>0.68394608807285084</v>
      </c>
      <c r="D45" s="129">
        <v>0.97186522734568559</v>
      </c>
      <c r="E45" s="129">
        <v>0.62378345569961458</v>
      </c>
      <c r="I45" s="129">
        <v>0.79691179361077069</v>
      </c>
      <c r="K45" s="129" t="s">
        <v>226</v>
      </c>
      <c r="L45" s="129">
        <v>0.68397187701209239</v>
      </c>
      <c r="M45" s="129">
        <v>0.76629112914427466</v>
      </c>
      <c r="N45" s="129">
        <v>0.69426381893756817</v>
      </c>
      <c r="O45" s="129">
        <v>0.86824239178592666</v>
      </c>
      <c r="S45" s="129">
        <v>0.73064929013597291</v>
      </c>
      <c r="U45" s="129" t="s">
        <v>226</v>
      </c>
      <c r="V45" s="129">
        <v>0.82001086231288445</v>
      </c>
      <c r="W45" s="129">
        <v>0.75367625838200913</v>
      </c>
      <c r="X45" s="129">
        <v>0.96196387810990736</v>
      </c>
      <c r="Y45" s="129">
        <v>0.65479234626726246</v>
      </c>
      <c r="AC45" s="6">
        <v>0.81744941806912186</v>
      </c>
      <c r="AE45" s="129" t="s">
        <v>226</v>
      </c>
      <c r="AF45" s="129">
        <v>0.79496177517885336</v>
      </c>
      <c r="AG45" s="129">
        <v>0.83602129945343295</v>
      </c>
      <c r="AH45" s="129">
        <v>0.8329505797363892</v>
      </c>
      <c r="AI45" s="129">
        <v>0.89925128235357454</v>
      </c>
      <c r="AM45" s="129">
        <v>0.8283143072493615</v>
      </c>
      <c r="AO45" s="26" t="s">
        <v>226</v>
      </c>
      <c r="AP45" s="26">
        <v>0.81735985603346084</v>
      </c>
      <c r="AQ45" s="26">
        <v>0.77553945617554243</v>
      </c>
      <c r="AR45" s="26">
        <v>0.96290874427050777</v>
      </c>
      <c r="AS45" s="26">
        <v>0.65090877891885057</v>
      </c>
      <c r="AT45" s="26"/>
      <c r="AU45" s="26"/>
      <c r="AV45" s="26"/>
      <c r="AW45" s="26">
        <v>0.82041533655394738</v>
      </c>
      <c r="AX45" s="26"/>
      <c r="AY45" s="26" t="s">
        <v>226</v>
      </c>
      <c r="AZ45" s="26">
        <v>0.79231076889942975</v>
      </c>
      <c r="BA45" s="26">
        <v>0.85788449724696614</v>
      </c>
      <c r="BB45" s="26">
        <v>0.83389544589698961</v>
      </c>
      <c r="BC45" s="26">
        <v>0.89536771500516266</v>
      </c>
      <c r="BD45" s="26"/>
      <c r="BE45" s="26"/>
      <c r="BF45" s="26"/>
      <c r="BG45" s="34">
        <v>0.83128022573418703</v>
      </c>
    </row>
    <row r="46" spans="1:59" x14ac:dyDescent="0.25">
      <c r="A46" s="129" t="s">
        <v>39</v>
      </c>
      <c r="B46" s="129">
        <v>0.99008862688944388</v>
      </c>
      <c r="C46" s="129">
        <v>0.98404217992837228</v>
      </c>
      <c r="D46" s="129">
        <v>0.89023888159804987</v>
      </c>
      <c r="E46" s="129">
        <v>0.8081544238941103</v>
      </c>
      <c r="I46" s="129">
        <v>0.93662677072508105</v>
      </c>
      <c r="K46" s="129" t="s">
        <v>39</v>
      </c>
      <c r="L46" s="129">
        <v>0.71248721848132646</v>
      </c>
      <c r="M46" s="129">
        <v>0.7152895212617264</v>
      </c>
      <c r="N46" s="129">
        <v>0.70715970999383271</v>
      </c>
      <c r="O46" s="129">
        <v>0.66424416769777228</v>
      </c>
      <c r="S46" s="129">
        <v>0.70447934429799997</v>
      </c>
      <c r="U46" s="129" t="s">
        <v>39</v>
      </c>
      <c r="V46" s="129">
        <v>0.99088188432707325</v>
      </c>
      <c r="W46" s="129">
        <v>0.98047576578236706</v>
      </c>
      <c r="X46" s="129">
        <v>0.8771332454735048</v>
      </c>
      <c r="Y46" s="129">
        <v>0.8486357522130098</v>
      </c>
      <c r="AC46" s="6">
        <v>0.93902658108763037</v>
      </c>
      <c r="AE46" s="129" t="s">
        <v>39</v>
      </c>
      <c r="AF46" s="130">
        <v>0.73151670726480933</v>
      </c>
      <c r="AG46" s="129">
        <v>0.83267749398621282</v>
      </c>
      <c r="AH46" s="130">
        <v>0.72026534611837778</v>
      </c>
      <c r="AI46" s="129">
        <v>0.83109057423291322</v>
      </c>
      <c r="AM46" s="129">
        <v>0.76387210436769781</v>
      </c>
      <c r="AO46" s="26" t="s">
        <v>39</v>
      </c>
      <c r="AP46" s="26">
        <v>0.99828045051791925</v>
      </c>
      <c r="AQ46" s="26">
        <v>0.98039796885660446</v>
      </c>
      <c r="AR46" s="26">
        <v>0.88925945446231713</v>
      </c>
      <c r="AS46" s="26">
        <v>0.856955078073666</v>
      </c>
      <c r="AT46" s="26"/>
      <c r="AU46" s="26"/>
      <c r="AV46" s="26"/>
      <c r="AW46" s="26">
        <v>0.94624989930511783</v>
      </c>
      <c r="AX46" s="26"/>
      <c r="AY46" s="26" t="s">
        <v>39</v>
      </c>
      <c r="AZ46" s="26">
        <v>0.85162996569762806</v>
      </c>
      <c r="BA46" s="26">
        <v>0.83259969706045023</v>
      </c>
      <c r="BB46" s="26">
        <v>0.88517850006924015</v>
      </c>
      <c r="BC46" s="26">
        <v>0.82277124837225701</v>
      </c>
      <c r="BD46" s="26"/>
      <c r="BE46" s="26"/>
      <c r="BF46" s="26"/>
      <c r="BG46" s="34">
        <v>0.85188223796428986</v>
      </c>
    </row>
    <row r="47" spans="1:59" x14ac:dyDescent="0.25">
      <c r="A47" s="129" t="s">
        <v>40</v>
      </c>
      <c r="B47" s="129">
        <v>0.75331731014651115</v>
      </c>
      <c r="C47" s="129">
        <v>0.58316976363022799</v>
      </c>
      <c r="D47" s="129">
        <v>0.75912354463558951</v>
      </c>
      <c r="E47" s="129">
        <v>0.95686944911817517</v>
      </c>
      <c r="I47" s="129">
        <v>0.75127218031127385</v>
      </c>
      <c r="K47" s="129" t="s">
        <v>40</v>
      </c>
      <c r="L47" s="129">
        <v>0.66321590173839373</v>
      </c>
      <c r="M47" s="129">
        <v>0.92981878185938749</v>
      </c>
      <c r="N47" s="129">
        <v>0.65754312203107723</v>
      </c>
      <c r="O47" s="129">
        <v>0.79313055088182483</v>
      </c>
      <c r="S47" s="129">
        <v>0.73460548020727801</v>
      </c>
      <c r="U47" s="129" t="s">
        <v>40</v>
      </c>
      <c r="V47" s="129">
        <v>0.74338329598955177</v>
      </c>
      <c r="W47" s="129">
        <v>0.64385345138432726</v>
      </c>
      <c r="X47" s="129">
        <v>0.8043254924446801</v>
      </c>
      <c r="Y47" s="129">
        <v>0.939620688959659</v>
      </c>
      <c r="AC47" s="6">
        <v>0.76814848512780509</v>
      </c>
      <c r="AE47" s="129" t="s">
        <v>40</v>
      </c>
      <c r="AF47" s="129">
        <v>0.78605171005478747</v>
      </c>
      <c r="AG47" s="129">
        <v>0.99050246961348676</v>
      </c>
      <c r="AH47" s="129">
        <v>0.84080495873780303</v>
      </c>
      <c r="AI47" s="129">
        <v>0.810379311040341</v>
      </c>
      <c r="AM47" s="129">
        <v>0.84427931428511438</v>
      </c>
      <c r="AO47" s="26" t="s">
        <v>40</v>
      </c>
      <c r="AP47" s="26">
        <v>0.75097555073402622</v>
      </c>
      <c r="AQ47" s="26">
        <v>0.62425876183332085</v>
      </c>
      <c r="AR47" s="26">
        <v>0.78308382146492517</v>
      </c>
      <c r="AS47" s="26">
        <v>0.93487110500131598</v>
      </c>
      <c r="AT47" s="26"/>
      <c r="AU47" s="26"/>
      <c r="AV47" s="26"/>
      <c r="AW47" s="26">
        <v>0.76124359377670336</v>
      </c>
      <c r="AX47" s="26"/>
      <c r="AY47" s="26" t="s">
        <v>40</v>
      </c>
      <c r="AZ47" s="26">
        <v>0.79364396479926191</v>
      </c>
      <c r="BA47" s="26">
        <v>0.97090778006248046</v>
      </c>
      <c r="BB47" s="26">
        <v>0.86204662971755797</v>
      </c>
      <c r="BC47" s="26">
        <v>0.81512889499868402</v>
      </c>
      <c r="BD47" s="26"/>
      <c r="BE47" s="26"/>
      <c r="BF47" s="26"/>
      <c r="BG47" s="34">
        <v>0.8494201336113929</v>
      </c>
    </row>
    <row r="48" spans="1:59" x14ac:dyDescent="0.25">
      <c r="A48" s="129" t="s">
        <v>72</v>
      </c>
      <c r="B48" s="129">
        <v>0.99676269807959827</v>
      </c>
      <c r="C48" s="129">
        <v>0.68434133679134934</v>
      </c>
      <c r="D48" s="129">
        <v>0.65517717935844733</v>
      </c>
      <c r="E48" s="129">
        <v>0.82955222504895165</v>
      </c>
      <c r="I48" s="129">
        <v>0.82380047518706379</v>
      </c>
      <c r="K48" s="129" t="s">
        <v>72</v>
      </c>
      <c r="L48" s="129">
        <v>0.59262298466022423</v>
      </c>
      <c r="M48" s="129">
        <v>0.87815866320865066</v>
      </c>
      <c r="N48" s="129">
        <v>0.4489894873082193</v>
      </c>
      <c r="O48" s="129">
        <v>0.57955222504895165</v>
      </c>
      <c r="S48" s="129">
        <v>0.61186113209021742</v>
      </c>
      <c r="U48" s="129" t="s">
        <v>72</v>
      </c>
      <c r="V48" s="129">
        <v>0.97173200547983585</v>
      </c>
      <c r="W48" s="129">
        <v>0.68140355341925174</v>
      </c>
      <c r="X48" s="129">
        <v>0.68014776886628736</v>
      </c>
      <c r="Y48" s="129">
        <v>0.80758560498274168</v>
      </c>
      <c r="AC48" s="6">
        <v>0.81614829583976789</v>
      </c>
      <c r="AE48" s="129" t="s">
        <v>72</v>
      </c>
      <c r="AF48" s="129">
        <v>0.78438882857406322</v>
      </c>
      <c r="AG48" s="129">
        <v>0.88109644658074826</v>
      </c>
      <c r="AH48" s="130">
        <v>0.67914401327070761</v>
      </c>
      <c r="AI48" s="130">
        <v>0.67904252811644594</v>
      </c>
      <c r="AM48" s="129">
        <v>0.76161720328091875</v>
      </c>
      <c r="AO48" s="26" t="s">
        <v>72</v>
      </c>
      <c r="AP48" s="26">
        <v>0.99296500129759513</v>
      </c>
      <c r="AQ48" s="26">
        <v>0.69476545265623879</v>
      </c>
      <c r="AR48" s="26">
        <v>0.71076612564979214</v>
      </c>
      <c r="AS48" s="26">
        <v>0.79618944605009745</v>
      </c>
      <c r="AT48" s="26"/>
      <c r="AU48" s="26"/>
      <c r="AV48" s="26"/>
      <c r="AW48" s="26">
        <v>0.83325903937024859</v>
      </c>
      <c r="AX48" s="26"/>
      <c r="AY48" s="26" t="s">
        <v>72</v>
      </c>
      <c r="AZ48" s="26">
        <v>0.94529598302221041</v>
      </c>
      <c r="BA48" s="26">
        <v>0.86773454734376121</v>
      </c>
      <c r="BB48" s="26">
        <v>0.79703220364358385</v>
      </c>
      <c r="BC48" s="26">
        <v>0.78613083626383051</v>
      </c>
      <c r="BD48" s="26"/>
      <c r="BE48" s="26"/>
      <c r="BF48" s="26"/>
      <c r="BG48" s="34">
        <v>0.86884297902810703</v>
      </c>
    </row>
    <row r="49" spans="1:59" x14ac:dyDescent="0.25">
      <c r="A49" s="129" t="s">
        <v>73</v>
      </c>
      <c r="B49" s="129">
        <v>0.80334700017126881</v>
      </c>
      <c r="C49" s="129">
        <v>0.993887888251475</v>
      </c>
      <c r="D49" s="129">
        <v>0.94085632176897427</v>
      </c>
      <c r="E49" s="129">
        <v>0.80767795593305591</v>
      </c>
      <c r="I49" s="129">
        <v>0.87648215155100451</v>
      </c>
      <c r="K49" s="129" t="s">
        <v>73</v>
      </c>
      <c r="L49" s="129">
        <v>0.54405159142061377</v>
      </c>
      <c r="M49" s="129">
        <v>0.77694544508185837</v>
      </c>
      <c r="N49" s="129">
        <v>0.69085632176897427</v>
      </c>
      <c r="O49" s="129">
        <v>0.90198629972169553</v>
      </c>
      <c r="S49" s="129">
        <v>0.68102175098511508</v>
      </c>
      <c r="U49" s="129" t="s">
        <v>73</v>
      </c>
      <c r="V49" s="129">
        <v>0.84289852038415991</v>
      </c>
      <c r="W49" s="129">
        <v>0.9849330220853012</v>
      </c>
      <c r="X49" s="129">
        <v>0.96618442650657677</v>
      </c>
      <c r="Y49" s="129">
        <v>0.80400372674295739</v>
      </c>
      <c r="AC49" s="6">
        <v>0.89629267820881209</v>
      </c>
      <c r="AE49" s="129" t="s">
        <v>73</v>
      </c>
      <c r="AF49" s="130">
        <v>0.69891373212908925</v>
      </c>
      <c r="AG49" s="129">
        <v>0.78590031124803217</v>
      </c>
      <c r="AH49" s="130">
        <v>0.71618442650657677</v>
      </c>
      <c r="AI49" s="129">
        <v>0.90566052891179405</v>
      </c>
      <c r="AM49" s="129">
        <v>0.7516407410646555</v>
      </c>
      <c r="AO49" s="26" t="s">
        <v>73</v>
      </c>
      <c r="AP49" s="26">
        <v>0.85699380980229378</v>
      </c>
      <c r="AQ49" s="26">
        <v>0.9922233322857632</v>
      </c>
      <c r="AR49" s="26">
        <v>0.95157735646182706</v>
      </c>
      <c r="AS49" s="26">
        <v>0.81357726936769548</v>
      </c>
      <c r="AT49" s="26"/>
      <c r="AU49" s="26"/>
      <c r="AV49" s="26"/>
      <c r="AW49" s="26">
        <v>0.90117311989868132</v>
      </c>
      <c r="AX49" s="26"/>
      <c r="AY49" s="26" t="s">
        <v>73</v>
      </c>
      <c r="AZ49" s="26">
        <v>0.82599082768945731</v>
      </c>
      <c r="BA49" s="26">
        <v>0.81726412297726536</v>
      </c>
      <c r="BB49" s="26">
        <v>0.8412690083428368</v>
      </c>
      <c r="BC49" s="26">
        <v>0.89608698628705596</v>
      </c>
      <c r="BD49" s="26"/>
      <c r="BE49" s="26"/>
      <c r="BF49" s="26"/>
      <c r="BG49" s="34">
        <v>0.83857945570000358</v>
      </c>
    </row>
    <row r="50" spans="1:59" x14ac:dyDescent="0.25"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</row>
    <row r="51" spans="1:59" x14ac:dyDescent="0.25">
      <c r="A51" s="129" t="s">
        <v>10</v>
      </c>
      <c r="B51" s="129" t="s">
        <v>225</v>
      </c>
      <c r="C51" s="129" t="s">
        <v>35</v>
      </c>
      <c r="D51" s="129" t="s">
        <v>36</v>
      </c>
      <c r="E51" s="129" t="s">
        <v>37</v>
      </c>
      <c r="F51" s="129" t="s">
        <v>52</v>
      </c>
      <c r="G51" s="129" t="s">
        <v>53</v>
      </c>
      <c r="H51" s="129" t="s">
        <v>54</v>
      </c>
      <c r="I51" s="129">
        <v>0.76550765504027096</v>
      </c>
      <c r="K51" s="129" t="s">
        <v>20</v>
      </c>
      <c r="L51" s="129" t="s">
        <v>225</v>
      </c>
      <c r="M51" s="129" t="s">
        <v>35</v>
      </c>
      <c r="N51" s="129" t="s">
        <v>36</v>
      </c>
      <c r="O51" s="129" t="s">
        <v>37</v>
      </c>
      <c r="P51" s="129" t="s">
        <v>52</v>
      </c>
      <c r="Q51" s="129" t="s">
        <v>53</v>
      </c>
      <c r="R51" s="129" t="s">
        <v>54</v>
      </c>
      <c r="S51" s="129">
        <v>0.68930977407591032</v>
      </c>
      <c r="U51" s="130" t="s">
        <v>10</v>
      </c>
      <c r="V51" s="129" t="s">
        <v>225</v>
      </c>
      <c r="W51" s="129" t="s">
        <v>35</v>
      </c>
      <c r="X51" s="129" t="s">
        <v>36</v>
      </c>
      <c r="Y51" s="129" t="s">
        <v>37</v>
      </c>
      <c r="Z51" s="129" t="s">
        <v>52</v>
      </c>
      <c r="AA51" s="129" t="s">
        <v>53</v>
      </c>
      <c r="AB51" s="129" t="s">
        <v>54</v>
      </c>
      <c r="AC51" s="6">
        <v>0.81520094205660276</v>
      </c>
      <c r="AE51" s="129" t="s">
        <v>20</v>
      </c>
      <c r="AF51" s="129" t="s">
        <v>225</v>
      </c>
      <c r="AG51" s="129" t="s">
        <v>35</v>
      </c>
      <c r="AH51" s="129" t="s">
        <v>36</v>
      </c>
      <c r="AI51" s="129" t="s">
        <v>37</v>
      </c>
      <c r="AJ51" s="129" t="s">
        <v>52</v>
      </c>
      <c r="AK51" s="129" t="s">
        <v>53</v>
      </c>
      <c r="AL51" s="129" t="s">
        <v>54</v>
      </c>
      <c r="AM51" s="129">
        <v>0.79851427696180788</v>
      </c>
      <c r="AO51" s="126" t="s">
        <v>10</v>
      </c>
      <c r="AP51" s="26" t="s">
        <v>225</v>
      </c>
      <c r="AQ51" s="26" t="s">
        <v>35</v>
      </c>
      <c r="AR51" s="26" t="s">
        <v>36</v>
      </c>
      <c r="AS51" s="26" t="s">
        <v>37</v>
      </c>
      <c r="AT51" s="26" t="s">
        <v>52</v>
      </c>
      <c r="AU51" s="26" t="s">
        <v>53</v>
      </c>
      <c r="AV51" s="26" t="s">
        <v>54</v>
      </c>
      <c r="AW51" s="26">
        <v>0.81885136083652432</v>
      </c>
      <c r="AX51" s="26"/>
      <c r="AY51" s="126" t="s">
        <v>20</v>
      </c>
      <c r="AZ51" s="26" t="s">
        <v>225</v>
      </c>
      <c r="BA51" s="26" t="s">
        <v>35</v>
      </c>
      <c r="BB51" s="26" t="s">
        <v>36</v>
      </c>
      <c r="BC51" s="26" t="s">
        <v>37</v>
      </c>
      <c r="BD51" s="26" t="s">
        <v>52</v>
      </c>
      <c r="BE51" s="26" t="s">
        <v>53</v>
      </c>
      <c r="BF51" s="26" t="s">
        <v>54</v>
      </c>
      <c r="BG51" s="34">
        <v>0.81761852346950337</v>
      </c>
    </row>
    <row r="52" spans="1:59" x14ac:dyDescent="0.25">
      <c r="A52" s="129" t="s">
        <v>226</v>
      </c>
      <c r="B52" s="129">
        <v>0.80897187701209239</v>
      </c>
      <c r="C52" s="129">
        <v>0.92625712460558951</v>
      </c>
      <c r="D52" s="129">
        <v>0.88883079549657851</v>
      </c>
      <c r="E52" s="129">
        <v>0.50121654430038542</v>
      </c>
      <c r="I52" s="129">
        <v>0.80623035624515726</v>
      </c>
      <c r="K52" s="129" t="s">
        <v>226</v>
      </c>
      <c r="L52" s="129">
        <v>0.7142938507158294</v>
      </c>
      <c r="M52" s="129">
        <v>0.49040954206107712</v>
      </c>
      <c r="N52" s="129">
        <v>0.57603189401235233</v>
      </c>
      <c r="O52" s="129">
        <v>0.62378345569961458</v>
      </c>
      <c r="S52" s="129">
        <v>0.62137494055657749</v>
      </c>
      <c r="U52" s="129" t="s">
        <v>226</v>
      </c>
      <c r="V52" s="129">
        <v>0.82001086231288445</v>
      </c>
      <c r="W52" s="129">
        <v>0.99598729491474791</v>
      </c>
      <c r="X52" s="129">
        <v>0.89873214473235674</v>
      </c>
      <c r="Y52" s="129">
        <v>0.47020765373273754</v>
      </c>
      <c r="AC52" s="6">
        <v>0.82241598815110328</v>
      </c>
      <c r="AE52" s="129" t="s">
        <v>226</v>
      </c>
      <c r="AF52" s="129">
        <v>0.79058485695267655</v>
      </c>
      <c r="AG52" s="129">
        <v>0.74091192538195805</v>
      </c>
      <c r="AH52" s="129">
        <v>0.77220430845711663</v>
      </c>
      <c r="AI52" s="129">
        <v>0.8037043430345916</v>
      </c>
      <c r="AM52" s="129">
        <v>0.77802305642693015</v>
      </c>
      <c r="AO52" s="26" t="s">
        <v>226</v>
      </c>
      <c r="AP52" s="26">
        <v>0.81735985603346084</v>
      </c>
      <c r="AQ52" s="26">
        <v>0.98214950729171879</v>
      </c>
      <c r="AR52" s="26">
        <v>0.89778727857175633</v>
      </c>
      <c r="AS52" s="26">
        <v>0.47409122108114943</v>
      </c>
      <c r="AT52" s="26"/>
      <c r="AU52" s="26"/>
      <c r="AV52" s="26"/>
      <c r="AW52" s="26">
        <v>0.81893434667683962</v>
      </c>
      <c r="AX52" s="26"/>
      <c r="AY52" s="26" t="s">
        <v>226</v>
      </c>
      <c r="AZ52" s="26">
        <v>0.79323586323210016</v>
      </c>
      <c r="BA52" s="26">
        <v>0.91374492846210531</v>
      </c>
      <c r="BB52" s="26">
        <v>0.89422621515599165</v>
      </c>
      <c r="BC52" s="26">
        <v>0.79982077568617971</v>
      </c>
      <c r="BD52" s="26"/>
      <c r="BE52" s="26"/>
      <c r="BF52" s="26"/>
      <c r="BG52" s="34">
        <v>0.84357300112718603</v>
      </c>
    </row>
    <row r="53" spans="1:59" x14ac:dyDescent="0.25">
      <c r="A53" s="129" t="s">
        <v>39</v>
      </c>
      <c r="B53" s="129">
        <v>0.63813322244091619</v>
      </c>
      <c r="C53" s="129">
        <v>0.92244481467540473</v>
      </c>
      <c r="D53" s="129">
        <v>0.98476111840195013</v>
      </c>
      <c r="E53" s="129">
        <v>0.73243829299576968</v>
      </c>
      <c r="I53" s="129">
        <v>0.79579827546130044</v>
      </c>
      <c r="K53" s="129" t="s">
        <v>39</v>
      </c>
      <c r="L53" s="129">
        <v>0.59425529355611051</v>
      </c>
      <c r="M53" s="129">
        <v>0.59705759633651057</v>
      </c>
      <c r="N53" s="129">
        <v>0.58892778506861676</v>
      </c>
      <c r="O53" s="129">
        <v>0.54601224277255644</v>
      </c>
      <c r="S53" s="129">
        <v>0.58624741937278402</v>
      </c>
      <c r="U53" s="129" t="s">
        <v>39</v>
      </c>
      <c r="V53" s="129">
        <v>0.66909622731317775</v>
      </c>
      <c r="W53" s="129">
        <v>0.95792686896466539</v>
      </c>
      <c r="X53" s="129">
        <v>0.9978667545264952</v>
      </c>
      <c r="Y53" s="129">
        <v>0.84174124307339038</v>
      </c>
      <c r="AC53" s="6">
        <v>0.83495173981083659</v>
      </c>
      <c r="AE53" s="129" t="s">
        <v>39</v>
      </c>
      <c r="AF53" s="129">
        <v>0.77359058249340529</v>
      </c>
      <c r="AG53" s="129">
        <v>0.76796645382302586</v>
      </c>
      <c r="AH53" s="129">
        <v>0.773561348325283</v>
      </c>
      <c r="AI53" s="129">
        <v>0.71160467813419936</v>
      </c>
      <c r="AM53" s="129">
        <v>0.76316056256341802</v>
      </c>
      <c r="AO53" s="26" t="s">
        <v>39</v>
      </c>
      <c r="AP53" s="26">
        <v>0.67649479350402375</v>
      </c>
      <c r="AQ53" s="26">
        <v>0.95800466589042799</v>
      </c>
      <c r="AR53" s="26">
        <v>0.98574054553768287</v>
      </c>
      <c r="AS53" s="26">
        <v>0.83342191721273418</v>
      </c>
      <c r="AT53" s="26"/>
      <c r="AU53" s="26"/>
      <c r="AV53" s="26"/>
      <c r="AW53" s="26">
        <v>0.83364727454602594</v>
      </c>
      <c r="AX53" s="26"/>
      <c r="AY53" s="26" t="s">
        <v>39</v>
      </c>
      <c r="AZ53" s="126">
        <v>0.76619201630255929</v>
      </c>
      <c r="BA53" s="126">
        <v>0.76788865689726327</v>
      </c>
      <c r="BB53" s="126">
        <v>0.76143513933647067</v>
      </c>
      <c r="BC53" s="26">
        <v>0.82436239281181789</v>
      </c>
      <c r="BD53" s="26"/>
      <c r="BE53" s="26"/>
      <c r="BF53" s="26"/>
      <c r="BG53" s="34">
        <v>0.77406768165636675</v>
      </c>
    </row>
    <row r="54" spans="1:59" x14ac:dyDescent="0.25">
      <c r="A54" s="129" t="s">
        <v>40</v>
      </c>
      <c r="B54" s="129">
        <v>0.55918268985348885</v>
      </c>
      <c r="C54" s="129">
        <v>0.95188188934596418</v>
      </c>
      <c r="D54" s="129">
        <v>0.75912354463558951</v>
      </c>
      <c r="E54" s="129">
        <v>0.83186944911817517</v>
      </c>
      <c r="I54" s="129">
        <v>0.72861075733721203</v>
      </c>
      <c r="K54" s="129" t="s">
        <v>40</v>
      </c>
      <c r="L54" s="129">
        <v>0.54498397681317789</v>
      </c>
      <c r="M54" s="129">
        <v>0.84994877974774807</v>
      </c>
      <c r="N54" s="129">
        <v>0.98176085512665867</v>
      </c>
      <c r="O54" s="129">
        <v>0.58186944911817517</v>
      </c>
      <c r="S54" s="129">
        <v>0.72070397782421181</v>
      </c>
      <c r="U54" s="129" t="s">
        <v>40</v>
      </c>
      <c r="V54" s="130">
        <v>0.66133242934788561</v>
      </c>
      <c r="W54" s="129">
        <v>0.89119820159186491</v>
      </c>
      <c r="X54" s="129">
        <v>0.8043254924446801</v>
      </c>
      <c r="Y54" s="129">
        <v>0.814620688959659</v>
      </c>
      <c r="AC54" s="6">
        <v>0.76604708851264613</v>
      </c>
      <c r="AE54" s="129" t="s">
        <v>40</v>
      </c>
      <c r="AF54" s="129">
        <v>0.74139016190840779</v>
      </c>
      <c r="AG54" s="129">
        <v>0.7892650919936488</v>
      </c>
      <c r="AH54" s="129">
        <v>0.97303719706425074</v>
      </c>
      <c r="AI54" s="129">
        <v>0.78899265206980029</v>
      </c>
      <c r="AM54" s="129">
        <v>0.81601728023862563</v>
      </c>
      <c r="AO54" s="26" t="s">
        <v>40</v>
      </c>
      <c r="AP54" s="126">
        <v>0.70084915226354927</v>
      </c>
      <c r="AQ54" s="26">
        <v>0.91079289114287132</v>
      </c>
      <c r="AR54" s="26">
        <v>0.88083499558067946</v>
      </c>
      <c r="AS54" s="26">
        <v>0.80987110500131598</v>
      </c>
      <c r="AT54" s="26"/>
      <c r="AU54" s="26"/>
      <c r="AV54" s="26"/>
      <c r="AW54" s="26">
        <v>0.8041876537793613</v>
      </c>
      <c r="AX54" s="26"/>
      <c r="AY54" s="26" t="s">
        <v>40</v>
      </c>
      <c r="AZ54" s="26">
        <v>0.74898241665288223</v>
      </c>
      <c r="BA54" s="26">
        <v>0.80885978154465521</v>
      </c>
      <c r="BB54" s="26">
        <v>0.99427886804400567</v>
      </c>
      <c r="BC54" s="26">
        <v>0.78424306811145728</v>
      </c>
      <c r="BD54" s="26"/>
      <c r="BE54" s="26"/>
      <c r="BF54" s="26"/>
      <c r="BG54" s="34">
        <v>0.827571100197804</v>
      </c>
    </row>
    <row r="55" spans="1:59" x14ac:dyDescent="0.25">
      <c r="A55" s="129" t="s">
        <v>72</v>
      </c>
      <c r="B55" s="129">
        <v>0.6490706352537351</v>
      </c>
      <c r="C55" s="129">
        <v>0.69065866320865066</v>
      </c>
      <c r="D55" s="129">
        <v>0.6989894873082193</v>
      </c>
      <c r="E55" s="129">
        <v>0.82727757859688023</v>
      </c>
      <c r="I55" s="129">
        <v>0.69659899535981107</v>
      </c>
      <c r="K55" s="129" t="s">
        <v>72</v>
      </c>
      <c r="L55" s="129">
        <v>0.88476665809599919</v>
      </c>
      <c r="M55" s="129">
        <v>0.71392439093657245</v>
      </c>
      <c r="N55" s="129">
        <v>0.86475577749832166</v>
      </c>
      <c r="O55" s="129">
        <v>0.62878110828438172</v>
      </c>
      <c r="S55" s="129">
        <v>0.80719765204295191</v>
      </c>
      <c r="U55" s="129" t="s">
        <v>72</v>
      </c>
      <c r="V55" s="129">
        <v>0.83628987552875389</v>
      </c>
      <c r="W55" s="129">
        <v>0.83289133461569897</v>
      </c>
      <c r="X55" s="129">
        <v>0.81158544264645083</v>
      </c>
      <c r="Y55" s="129">
        <v>0.84924419866309031</v>
      </c>
      <c r="AC55" s="6">
        <v>0.83137720759571765</v>
      </c>
      <c r="AE55" s="129" t="s">
        <v>72</v>
      </c>
      <c r="AF55" s="129">
        <v>0.90979735069576162</v>
      </c>
      <c r="AG55" s="129">
        <v>0.71686217430867005</v>
      </c>
      <c r="AH55" s="129">
        <v>0.88972636700616159</v>
      </c>
      <c r="AI55" s="129">
        <v>0.65074772835059169</v>
      </c>
      <c r="AM55" s="129">
        <v>0.82733512614416782</v>
      </c>
      <c r="AO55" s="26" t="s">
        <v>72</v>
      </c>
      <c r="AP55" s="26">
        <v>0.81505687971099461</v>
      </c>
      <c r="AQ55" s="26">
        <v>0.81952943537871192</v>
      </c>
      <c r="AR55" s="126">
        <v>0.78096708586294605</v>
      </c>
      <c r="AS55" s="26">
        <v>0.86064035759573443</v>
      </c>
      <c r="AT55" s="26"/>
      <c r="AU55" s="26"/>
      <c r="AV55" s="26"/>
      <c r="AW55" s="26">
        <v>0.81426646406523695</v>
      </c>
      <c r="AX55" s="26"/>
      <c r="AY55" s="26" t="s">
        <v>72</v>
      </c>
      <c r="AZ55" s="26">
        <v>0.88856435487800234</v>
      </c>
      <c r="BA55" s="26">
        <v>0.703500275071683</v>
      </c>
      <c r="BB55" s="26">
        <v>0.92034472378966636</v>
      </c>
      <c r="BC55" s="26">
        <v>0.66214388728323592</v>
      </c>
      <c r="BD55" s="26"/>
      <c r="BE55" s="26"/>
      <c r="BF55" s="26"/>
      <c r="BG55" s="34">
        <v>0.82553356100543962</v>
      </c>
    </row>
    <row r="56" spans="1:59" x14ac:dyDescent="0.25">
      <c r="A56" s="129" t="s">
        <v>73</v>
      </c>
      <c r="B56" s="129">
        <v>0.80334700017126881</v>
      </c>
      <c r="C56" s="129">
        <v>0.66824351838540297</v>
      </c>
      <c r="D56" s="129">
        <v>0.81585632176897427</v>
      </c>
      <c r="E56" s="129">
        <v>0.94232204406694409</v>
      </c>
      <c r="I56" s="129">
        <v>0.80029989079787334</v>
      </c>
      <c r="K56" s="129" t="s">
        <v>73</v>
      </c>
      <c r="L56" s="129">
        <v>0.67834700017126881</v>
      </c>
      <c r="M56" s="129">
        <v>0.80763315305801597</v>
      </c>
      <c r="N56" s="129">
        <v>0.7478889430375667</v>
      </c>
      <c r="O56" s="129">
        <v>0.60791476095682406</v>
      </c>
      <c r="S56" s="129">
        <v>0.71102488058302604</v>
      </c>
      <c r="U56" s="129" t="s">
        <v>73</v>
      </c>
      <c r="V56" s="129">
        <v>0.84289852038415991</v>
      </c>
      <c r="W56" s="129">
        <v>0.65928865221922917</v>
      </c>
      <c r="X56" s="129">
        <v>0.84118442650657677</v>
      </c>
      <c r="Y56" s="129">
        <v>0.94599627325704261</v>
      </c>
      <c r="AC56" s="6">
        <v>0.82121268621271049</v>
      </c>
      <c r="AE56" s="129" t="s">
        <v>73</v>
      </c>
      <c r="AF56" s="129">
        <v>0.86904189719957892</v>
      </c>
      <c r="AG56" s="129">
        <v>0.79867828689184217</v>
      </c>
      <c r="AH56" s="129">
        <v>0.7225608382999642</v>
      </c>
      <c r="AI56" s="129">
        <v>0.8002848906847102</v>
      </c>
      <c r="AM56" s="129">
        <v>0.80803535943589766</v>
      </c>
      <c r="AO56" s="26" t="s">
        <v>73</v>
      </c>
      <c r="AP56" s="26">
        <v>0.85699380980229378</v>
      </c>
      <c r="AQ56" s="26">
        <v>0.66657896241969117</v>
      </c>
      <c r="AR56" s="26">
        <v>0.82657735646182706</v>
      </c>
      <c r="AS56" s="26">
        <v>0.93642273063230452</v>
      </c>
      <c r="AT56" s="26"/>
      <c r="AU56" s="26"/>
      <c r="AV56" s="26"/>
      <c r="AW56" s="26">
        <v>0.82322106511515825</v>
      </c>
      <c r="AX56" s="26"/>
      <c r="AY56" s="26" t="s">
        <v>73</v>
      </c>
      <c r="AZ56" s="26">
        <v>0.88313718661771279</v>
      </c>
      <c r="BA56" s="126">
        <v>0.80596859709230417</v>
      </c>
      <c r="BB56" s="126">
        <v>0.73716790834471391</v>
      </c>
      <c r="BC56" s="126">
        <v>0.79071134805997212</v>
      </c>
      <c r="BD56" s="26"/>
      <c r="BE56" s="26"/>
      <c r="BF56" s="26"/>
      <c r="BG56" s="34">
        <v>0.81734727336072033</v>
      </c>
    </row>
    <row r="57" spans="1:59" x14ac:dyDescent="0.25"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</row>
    <row r="58" spans="1:59" x14ac:dyDescent="0.25">
      <c r="A58" s="130" t="s">
        <v>11</v>
      </c>
      <c r="B58" s="129" t="s">
        <v>225</v>
      </c>
      <c r="C58" s="129" t="s">
        <v>35</v>
      </c>
      <c r="D58" s="129" t="s">
        <v>36</v>
      </c>
      <c r="E58" s="129" t="s">
        <v>37</v>
      </c>
      <c r="F58" s="129" t="s">
        <v>52</v>
      </c>
      <c r="G58" s="129" t="s">
        <v>53</v>
      </c>
      <c r="H58" s="129" t="s">
        <v>54</v>
      </c>
      <c r="I58" s="129">
        <v>0.74163506780420474</v>
      </c>
      <c r="K58" s="129" t="s">
        <v>21</v>
      </c>
      <c r="L58" s="129" t="s">
        <v>225</v>
      </c>
      <c r="M58" s="129" t="s">
        <v>35</v>
      </c>
      <c r="N58" s="129" t="s">
        <v>36</v>
      </c>
      <c r="O58" s="129" t="s">
        <v>37</v>
      </c>
      <c r="P58" s="129" t="s">
        <v>52</v>
      </c>
      <c r="Q58" s="129" t="s">
        <v>53</v>
      </c>
      <c r="R58" s="129" t="s">
        <v>54</v>
      </c>
      <c r="S58" s="129">
        <v>0.77510704274460296</v>
      </c>
      <c r="U58" s="130" t="s">
        <v>11</v>
      </c>
      <c r="V58" s="129" t="s">
        <v>225</v>
      </c>
      <c r="W58" s="129" t="s">
        <v>35</v>
      </c>
      <c r="X58" s="129" t="s">
        <v>36</v>
      </c>
      <c r="Y58" s="129" t="s">
        <v>37</v>
      </c>
      <c r="Z58" s="129" t="s">
        <v>52</v>
      </c>
      <c r="AA58" s="129" t="s">
        <v>53</v>
      </c>
      <c r="AB58" s="129" t="s">
        <v>54</v>
      </c>
      <c r="AC58" s="6">
        <v>0.80572954954001563</v>
      </c>
      <c r="AE58" s="130" t="s">
        <v>21</v>
      </c>
      <c r="AF58" s="129" t="s">
        <v>225</v>
      </c>
      <c r="AG58" s="129" t="s">
        <v>35</v>
      </c>
      <c r="AH58" s="129" t="s">
        <v>36</v>
      </c>
      <c r="AI58" s="129" t="s">
        <v>37</v>
      </c>
      <c r="AJ58" s="129" t="s">
        <v>52</v>
      </c>
      <c r="AK58" s="129" t="s">
        <v>53</v>
      </c>
      <c r="AL58" s="129" t="s">
        <v>54</v>
      </c>
      <c r="AM58" s="129">
        <v>0.81213193899747582</v>
      </c>
      <c r="AO58" s="26" t="s">
        <v>11</v>
      </c>
      <c r="AP58" s="26" t="s">
        <v>225</v>
      </c>
      <c r="AQ58" s="26" t="s">
        <v>35</v>
      </c>
      <c r="AR58" s="26" t="s">
        <v>36</v>
      </c>
      <c r="AS58" s="26" t="s">
        <v>37</v>
      </c>
      <c r="AT58" s="26" t="s">
        <v>52</v>
      </c>
      <c r="AU58" s="26" t="s">
        <v>53</v>
      </c>
      <c r="AV58" s="26" t="s">
        <v>54</v>
      </c>
      <c r="AW58" s="26">
        <v>0.85568314672862589</v>
      </c>
      <c r="AX58" s="26"/>
      <c r="AY58" s="26" t="s">
        <v>21</v>
      </c>
      <c r="AZ58" s="26" t="s">
        <v>225</v>
      </c>
      <c r="BA58" s="26" t="s">
        <v>35</v>
      </c>
      <c r="BB58" s="26" t="s">
        <v>36</v>
      </c>
      <c r="BC58" s="26" t="s">
        <v>37</v>
      </c>
      <c r="BD58" s="26" t="s">
        <v>52</v>
      </c>
      <c r="BE58" s="26" t="s">
        <v>53</v>
      </c>
      <c r="BF58" s="26" t="s">
        <v>54</v>
      </c>
      <c r="BG58" s="34">
        <v>0.86447105143195002</v>
      </c>
    </row>
    <row r="59" spans="1:59" x14ac:dyDescent="0.25">
      <c r="A59" s="129" t="s">
        <v>226</v>
      </c>
      <c r="B59" s="129">
        <v>0.87977338779444858</v>
      </c>
      <c r="C59" s="129">
        <v>0.91642026158475476</v>
      </c>
      <c r="D59" s="129">
        <v>0.5885588472596448</v>
      </c>
      <c r="E59" s="129">
        <v>0.74878345569961458</v>
      </c>
      <c r="I59" s="129">
        <v>0.79465063760458376</v>
      </c>
      <c r="K59" s="129" t="s">
        <v>226</v>
      </c>
      <c r="L59" s="129">
        <v>0.98917469382832723</v>
      </c>
      <c r="M59" s="129">
        <v>0.86540954206107712</v>
      </c>
      <c r="N59" s="129">
        <v>0.77813477265431441</v>
      </c>
      <c r="O59" s="129">
        <v>0.75200530502997465</v>
      </c>
      <c r="S59" s="129">
        <v>0.87608627486162116</v>
      </c>
      <c r="U59" s="129" t="s">
        <v>226</v>
      </c>
      <c r="V59" s="129">
        <v>0.86873440249365652</v>
      </c>
      <c r="W59" s="129">
        <v>0.98615043189391316</v>
      </c>
      <c r="X59" s="129">
        <v>0.57865749802386657</v>
      </c>
      <c r="Y59" s="129">
        <v>0.77979234626726246</v>
      </c>
      <c r="AC59" s="6">
        <v>0.80635707382230115</v>
      </c>
      <c r="AE59" s="129" t="s">
        <v>226</v>
      </c>
      <c r="AF59" s="129">
        <v>0.99978632087088082</v>
      </c>
      <c r="AG59" s="129">
        <v>0.79567937175191883</v>
      </c>
      <c r="AH59" s="129">
        <v>0.78803612189009264</v>
      </c>
      <c r="AI59" s="129">
        <v>0.78301419559762253</v>
      </c>
      <c r="AM59" s="129">
        <v>0.87351156251090267</v>
      </c>
      <c r="AO59" s="26" t="s">
        <v>226</v>
      </c>
      <c r="AP59" s="26">
        <v>0.87138540877308013</v>
      </c>
      <c r="AQ59" s="26">
        <v>0.99198637031255354</v>
      </c>
      <c r="AR59" s="26">
        <v>0.73782642706278267</v>
      </c>
      <c r="AS59" s="26">
        <v>0.92433568379044706</v>
      </c>
      <c r="AT59" s="26"/>
      <c r="AU59" s="26"/>
      <c r="AV59" s="26"/>
      <c r="AW59" s="26">
        <v>0.8700583969060055</v>
      </c>
      <c r="AX59" s="26"/>
      <c r="AY59" s="26" t="s">
        <v>226</v>
      </c>
      <c r="AZ59" s="26">
        <v>0.99756267284969558</v>
      </c>
      <c r="BA59" s="26">
        <v>0.77381617395838553</v>
      </c>
      <c r="BB59" s="26">
        <v>0.78709125572949223</v>
      </c>
      <c r="BC59" s="26">
        <v>0.77913062824921064</v>
      </c>
      <c r="BD59" s="26"/>
      <c r="BE59" s="26"/>
      <c r="BF59" s="26"/>
      <c r="BG59" s="34">
        <v>0.86743071210131006</v>
      </c>
    </row>
    <row r="60" spans="1:59" x14ac:dyDescent="0.25">
      <c r="A60" s="129" t="s">
        <v>39</v>
      </c>
      <c r="B60" s="129">
        <v>0.63270011089241707</v>
      </c>
      <c r="C60" s="130">
        <v>0.60958454958380304</v>
      </c>
      <c r="D60" s="129">
        <v>0.63302684612987181</v>
      </c>
      <c r="E60" s="130">
        <v>0.55853919601984892</v>
      </c>
      <c r="I60" s="129">
        <v>0.61703454520917278</v>
      </c>
      <c r="K60" s="129" t="s">
        <v>39</v>
      </c>
      <c r="L60" s="129">
        <v>0.75991137311055612</v>
      </c>
      <c r="M60" s="129">
        <v>0.75710907033015618</v>
      </c>
      <c r="N60" s="129">
        <v>0.76523888159804987</v>
      </c>
      <c r="O60" s="129">
        <v>0.8081544238941103</v>
      </c>
      <c r="S60" s="129">
        <v>0.76791924729388272</v>
      </c>
      <c r="U60" s="129" t="s">
        <v>39</v>
      </c>
      <c r="V60" s="130">
        <v>0.78453065335290373</v>
      </c>
      <c r="W60" s="129">
        <v>0.81261443787029997</v>
      </c>
      <c r="X60" s="130">
        <v>0.77677287884398383</v>
      </c>
      <c r="Y60" s="130">
        <v>0.78584808367977343</v>
      </c>
      <c r="AC60" s="6">
        <v>0.7884055811781836</v>
      </c>
      <c r="AE60" s="129" t="s">
        <v>39</v>
      </c>
      <c r="AF60" s="129">
        <v>0.8655294737872874</v>
      </c>
      <c r="AG60" s="129">
        <v>0.79259112461941683</v>
      </c>
      <c r="AH60" s="129">
        <v>0.83148375506927241</v>
      </c>
      <c r="AI60" s="129">
        <v>0.8486357522130098</v>
      </c>
      <c r="AM60" s="129">
        <v>0.83989631603806791</v>
      </c>
      <c r="AO60" s="26" t="s">
        <v>39</v>
      </c>
      <c r="AP60" s="26">
        <v>0.84330392163609136</v>
      </c>
      <c r="AQ60" s="26">
        <v>0.81253664094453737</v>
      </c>
      <c r="AR60" s="26">
        <v>0.82964971723097491</v>
      </c>
      <c r="AS60" s="26">
        <v>0.83647301552928366</v>
      </c>
      <c r="AT60" s="26"/>
      <c r="AU60" s="26"/>
      <c r="AV60" s="26"/>
      <c r="AW60" s="26">
        <v>0.83271227848048035</v>
      </c>
      <c r="AX60" s="26"/>
      <c r="AY60" s="26" t="s">
        <v>39</v>
      </c>
      <c r="AZ60" s="26">
        <v>0.8729280399781334</v>
      </c>
      <c r="BA60" s="26">
        <v>0.79266892154517943</v>
      </c>
      <c r="BB60" s="26">
        <v>0.84360996405808475</v>
      </c>
      <c r="BC60" s="26">
        <v>0.856955078073666</v>
      </c>
      <c r="BD60" s="26"/>
      <c r="BE60" s="26"/>
      <c r="BF60" s="26"/>
      <c r="BG60" s="34">
        <v>0.8471507530258604</v>
      </c>
    </row>
    <row r="61" spans="1:59" x14ac:dyDescent="0.25">
      <c r="A61" s="129" t="s">
        <v>40</v>
      </c>
      <c r="B61" s="130">
        <v>0.55751093006047037</v>
      </c>
      <c r="C61" s="129">
        <v>0.7333845535855853</v>
      </c>
      <c r="D61" s="129">
        <v>0.90200205811738932</v>
      </c>
      <c r="E61" s="129">
        <v>0.78879487020162919</v>
      </c>
      <c r="I61" s="129">
        <v>0.71350102780089697</v>
      </c>
      <c r="K61" s="129" t="s">
        <v>40</v>
      </c>
      <c r="L61" s="129">
        <v>0.80918268985348885</v>
      </c>
      <c r="M61" s="129">
        <v>0.62921788691891867</v>
      </c>
      <c r="N61" s="129">
        <v>0.84245687796892277</v>
      </c>
      <c r="O61" s="129">
        <v>0.58186944911817517</v>
      </c>
      <c r="S61" s="129">
        <v>0.7474112901851363</v>
      </c>
      <c r="U61" s="129" t="s">
        <v>40</v>
      </c>
      <c r="V61" s="130">
        <v>0.72945183027735483</v>
      </c>
      <c r="W61" s="129">
        <v>0.79406824133968457</v>
      </c>
      <c r="X61" s="129">
        <v>0.85680011030829872</v>
      </c>
      <c r="Y61" s="129">
        <v>0.80604363036014537</v>
      </c>
      <c r="AC61" s="6">
        <v>0.7857009525099754</v>
      </c>
      <c r="AE61" s="129" t="s">
        <v>40</v>
      </c>
      <c r="AF61" s="129">
        <v>0.81911670401044823</v>
      </c>
      <c r="AG61" s="130">
        <v>0.74541340728799954</v>
      </c>
      <c r="AH61" s="129">
        <v>0.88765882577801336</v>
      </c>
      <c r="AI61" s="130">
        <v>0.73936884807176328</v>
      </c>
      <c r="AM61" s="129">
        <v>0.80954939671704707</v>
      </c>
      <c r="AO61" s="26" t="s">
        <v>40</v>
      </c>
      <c r="AP61" s="26">
        <v>0.88623307277373164</v>
      </c>
      <c r="AQ61" s="26">
        <v>0.89497472434769887</v>
      </c>
      <c r="AR61" s="26">
        <v>0.87804178128805366</v>
      </c>
      <c r="AS61" s="26">
        <v>0.88589039190895646</v>
      </c>
      <c r="AT61" s="26"/>
      <c r="AU61" s="26"/>
      <c r="AV61" s="26"/>
      <c r="AW61" s="26">
        <v>0.88588217808738934</v>
      </c>
      <c r="AX61" s="26"/>
      <c r="AY61" s="26" t="s">
        <v>40</v>
      </c>
      <c r="AZ61" s="26">
        <v>0.93165585623421865</v>
      </c>
      <c r="BA61" s="26">
        <v>0.77830568934913258</v>
      </c>
      <c r="BB61" s="26">
        <v>0.86641715479825843</v>
      </c>
      <c r="BC61" s="26">
        <v>0.83831370756099133</v>
      </c>
      <c r="BD61" s="26"/>
      <c r="BE61" s="26"/>
      <c r="BF61" s="26"/>
      <c r="BG61" s="34">
        <v>0.87067482519722728</v>
      </c>
    </row>
    <row r="62" spans="1:59" x14ac:dyDescent="0.25">
      <c r="A62" s="129" t="s">
        <v>72</v>
      </c>
      <c r="B62" s="129">
        <v>0.8990706352537351</v>
      </c>
      <c r="C62" s="129">
        <v>0.68434133679134934</v>
      </c>
      <c r="D62" s="129">
        <v>0.60912905606975665</v>
      </c>
      <c r="E62" s="129">
        <v>0.82955222504895165</v>
      </c>
      <c r="I62" s="129">
        <v>0.77321161923454584</v>
      </c>
      <c r="K62" s="129" t="s">
        <v>72</v>
      </c>
      <c r="L62" s="129">
        <v>0.8990706352537351</v>
      </c>
      <c r="M62" s="129">
        <v>0.7051746701246826</v>
      </c>
      <c r="N62" s="129">
        <v>0.69344842339453139</v>
      </c>
      <c r="O62" s="129">
        <v>0.95455222504895165</v>
      </c>
      <c r="S62" s="129">
        <v>0.81720812773240625</v>
      </c>
      <c r="U62" s="129" t="s">
        <v>72</v>
      </c>
      <c r="V62" s="129">
        <v>0.92410132785349752</v>
      </c>
      <c r="W62" s="129">
        <v>0.8576109466522488</v>
      </c>
      <c r="X62" s="129">
        <v>0.7517470372441527</v>
      </c>
      <c r="Y62" s="129">
        <v>0.80758560498274168</v>
      </c>
      <c r="AC62" s="6">
        <v>0.85023732053029821</v>
      </c>
      <c r="AE62" s="129" t="s">
        <v>72</v>
      </c>
      <c r="AF62" s="129">
        <v>0.92410132785349752</v>
      </c>
      <c r="AG62" s="129">
        <v>0.70223688675258511</v>
      </c>
      <c r="AH62" s="129">
        <v>0.66847783388669146</v>
      </c>
      <c r="AI62" s="129">
        <v>0.93258560498274168</v>
      </c>
      <c r="AM62" s="129">
        <v>0.81709520771100019</v>
      </c>
      <c r="AO62" s="26" t="s">
        <v>72</v>
      </c>
      <c r="AP62" s="26">
        <v>0.90286833203573824</v>
      </c>
      <c r="AQ62" s="26">
        <v>0.87097284588923585</v>
      </c>
      <c r="AR62" s="26">
        <v>0.78236539402765748</v>
      </c>
      <c r="AS62" s="26">
        <v>0.79618944605009745</v>
      </c>
      <c r="AT62" s="26"/>
      <c r="AU62" s="26"/>
      <c r="AV62" s="26"/>
      <c r="AW62" s="26">
        <v>0.85036166740657149</v>
      </c>
      <c r="AX62" s="26"/>
      <c r="AY62" s="26" t="s">
        <v>72</v>
      </c>
      <c r="AZ62" s="26">
        <v>0.90286833203573824</v>
      </c>
      <c r="BA62" s="26">
        <v>0.87154493678452694</v>
      </c>
      <c r="BB62" s="26">
        <v>0.80389046385803531</v>
      </c>
      <c r="BC62" s="26">
        <v>0.92118944605009745</v>
      </c>
      <c r="BD62" s="26"/>
      <c r="BE62" s="26"/>
      <c r="BF62" s="26"/>
      <c r="BG62" s="34">
        <v>0.87460735304322412</v>
      </c>
    </row>
    <row r="63" spans="1:59" x14ac:dyDescent="0.25">
      <c r="A63" s="129" t="s">
        <v>73</v>
      </c>
      <c r="B63" s="129">
        <v>0.73831966649539793</v>
      </c>
      <c r="C63" s="129">
        <v>0.79041934370731848</v>
      </c>
      <c r="D63" s="129">
        <v>0.94085632176897427</v>
      </c>
      <c r="E63" s="129">
        <v>0.80767795593305591</v>
      </c>
      <c r="I63" s="129">
        <v>0.80977750917182478</v>
      </c>
      <c r="K63" s="129" t="s">
        <v>73</v>
      </c>
      <c r="L63" s="129">
        <v>0.67834700017126881</v>
      </c>
      <c r="M63" s="129">
        <v>0.506112111748525</v>
      </c>
      <c r="N63" s="129">
        <v>0.69085632176897427</v>
      </c>
      <c r="O63" s="129">
        <v>0.81089980526341598</v>
      </c>
      <c r="S63" s="129">
        <v>0.66691027364996847</v>
      </c>
      <c r="U63" s="129" t="s">
        <v>73</v>
      </c>
      <c r="V63" s="130">
        <v>0.69876814628250683</v>
      </c>
      <c r="W63" s="130">
        <v>0.78146447754114468</v>
      </c>
      <c r="X63" s="129">
        <v>0.96618442650657677</v>
      </c>
      <c r="Y63" s="129">
        <v>0.80400372674295739</v>
      </c>
      <c r="AC63" s="6">
        <v>0.79794681965931946</v>
      </c>
      <c r="AE63" s="129" t="s">
        <v>73</v>
      </c>
      <c r="AF63" s="130">
        <v>0.71789852038415991</v>
      </c>
      <c r="AG63" s="130">
        <v>0.66658930409527783</v>
      </c>
      <c r="AH63" s="130">
        <v>0.71618442650657677</v>
      </c>
      <c r="AI63" s="129">
        <v>0.80722557607331746</v>
      </c>
      <c r="AM63" s="129">
        <v>0.72060721201036138</v>
      </c>
      <c r="AO63" s="26" t="s">
        <v>73</v>
      </c>
      <c r="AP63" s="26">
        <v>0.80575616454267673</v>
      </c>
      <c r="AQ63" s="26">
        <v>0.78583908712500528</v>
      </c>
      <c r="AR63" s="26">
        <v>0.95157735646182706</v>
      </c>
      <c r="AS63" s="26">
        <v>0.81357726936769548</v>
      </c>
      <c r="AT63" s="26"/>
      <c r="AU63" s="26"/>
      <c r="AV63" s="26"/>
      <c r="AW63" s="26">
        <v>0.83940121276268287</v>
      </c>
      <c r="AX63" s="26"/>
      <c r="AY63" s="26" t="s">
        <v>73</v>
      </c>
      <c r="AZ63" s="26">
        <v>0.88241529856716727</v>
      </c>
      <c r="BA63" s="26">
        <v>0.80256481053620332</v>
      </c>
      <c r="BB63" s="26">
        <v>0.8412690083428368</v>
      </c>
      <c r="BC63" s="26">
        <v>0.92463520114874687</v>
      </c>
      <c r="BD63" s="26"/>
      <c r="BE63" s="26"/>
      <c r="BF63" s="26"/>
      <c r="BG63" s="34">
        <v>0.8624916137921288</v>
      </c>
    </row>
    <row r="64" spans="1:59" x14ac:dyDescent="0.25"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</row>
    <row r="65" spans="1:59" x14ac:dyDescent="0.25">
      <c r="A65" s="129" t="s">
        <v>12</v>
      </c>
      <c r="B65" s="129" t="s">
        <v>225</v>
      </c>
      <c r="C65" s="129" t="s">
        <v>35</v>
      </c>
      <c r="D65" s="129" t="s">
        <v>36</v>
      </c>
      <c r="E65" s="129" t="s">
        <v>37</v>
      </c>
      <c r="F65" s="129" t="s">
        <v>52</v>
      </c>
      <c r="G65" s="129" t="s">
        <v>53</v>
      </c>
      <c r="H65" s="129" t="s">
        <v>54</v>
      </c>
      <c r="I65" s="129">
        <v>0.77101275340428499</v>
      </c>
      <c r="K65" s="129" t="s">
        <v>22</v>
      </c>
      <c r="L65" s="129" t="s">
        <v>225</v>
      </c>
      <c r="M65" s="129" t="s">
        <v>35</v>
      </c>
      <c r="N65" s="129" t="s">
        <v>36</v>
      </c>
      <c r="O65" s="129" t="s">
        <v>37</v>
      </c>
      <c r="P65" s="129" t="s">
        <v>52</v>
      </c>
      <c r="Q65" s="129" t="s">
        <v>53</v>
      </c>
      <c r="R65" s="129" t="s">
        <v>54</v>
      </c>
      <c r="S65" s="129">
        <v>0.79394100997124317</v>
      </c>
      <c r="U65" s="130" t="s">
        <v>12</v>
      </c>
      <c r="V65" s="129" t="s">
        <v>225</v>
      </c>
      <c r="W65" s="129" t="s">
        <v>35</v>
      </c>
      <c r="X65" s="129" t="s">
        <v>36</v>
      </c>
      <c r="Y65" s="129" t="s">
        <v>37</v>
      </c>
      <c r="Z65" s="129" t="s">
        <v>52</v>
      </c>
      <c r="AA65" s="129" t="s">
        <v>53</v>
      </c>
      <c r="AB65" s="129" t="s">
        <v>54</v>
      </c>
      <c r="AC65" s="6">
        <v>0.82185774572871217</v>
      </c>
      <c r="AE65" s="129" t="s">
        <v>22</v>
      </c>
      <c r="AF65" s="129" t="s">
        <v>225</v>
      </c>
      <c r="AG65" s="129" t="s">
        <v>35</v>
      </c>
      <c r="AH65" s="129" t="s">
        <v>36</v>
      </c>
      <c r="AI65" s="129" t="s">
        <v>37</v>
      </c>
      <c r="AJ65" s="129" t="s">
        <v>52</v>
      </c>
      <c r="AK65" s="129" t="s">
        <v>53</v>
      </c>
      <c r="AL65" s="129" t="s">
        <v>54</v>
      </c>
      <c r="AM65" s="129">
        <v>0.83714905878131274</v>
      </c>
      <c r="AO65" s="126" t="s">
        <v>12</v>
      </c>
      <c r="AP65" s="26" t="s">
        <v>225</v>
      </c>
      <c r="AQ65" s="26" t="s">
        <v>35</v>
      </c>
      <c r="AR65" s="26" t="s">
        <v>36</v>
      </c>
      <c r="AS65" s="26" t="s">
        <v>37</v>
      </c>
      <c r="AT65" s="26" t="s">
        <v>52</v>
      </c>
      <c r="AU65" s="26" t="s">
        <v>53</v>
      </c>
      <c r="AV65" s="26" t="s">
        <v>54</v>
      </c>
      <c r="AW65" s="26">
        <v>0.84032549715216742</v>
      </c>
      <c r="AX65" s="26"/>
      <c r="AY65" s="126" t="s">
        <v>22</v>
      </c>
      <c r="AZ65" s="26" t="s">
        <v>225</v>
      </c>
      <c r="BA65" s="26" t="s">
        <v>35</v>
      </c>
      <c r="BB65" s="26" t="s">
        <v>36</v>
      </c>
      <c r="BC65" s="26" t="s">
        <v>37</v>
      </c>
      <c r="BD65" s="26" t="s">
        <v>52</v>
      </c>
      <c r="BE65" s="26" t="s">
        <v>53</v>
      </c>
      <c r="BF65" s="26" t="s">
        <v>54</v>
      </c>
      <c r="BG65" s="34">
        <v>0.83952237932055218</v>
      </c>
    </row>
    <row r="66" spans="1:59" x14ac:dyDescent="0.25">
      <c r="A66" s="129" t="s">
        <v>226</v>
      </c>
      <c r="B66" s="129">
        <v>0.87852812298790761</v>
      </c>
      <c r="C66" s="129">
        <v>0.7348684781473892</v>
      </c>
      <c r="D66" s="129">
        <v>0.77813477265431441</v>
      </c>
      <c r="E66" s="129">
        <v>0.74878345569961458</v>
      </c>
      <c r="I66" s="129">
        <v>0.8052361563431617</v>
      </c>
      <c r="K66" s="129" t="s">
        <v>226</v>
      </c>
      <c r="L66" s="129">
        <v>0.93925596838114889</v>
      </c>
      <c r="M66" s="129">
        <v>0.6262840778528822</v>
      </c>
      <c r="N66" s="129">
        <v>0.99493211774746948</v>
      </c>
      <c r="O66" s="129">
        <v>0.87093245293132893</v>
      </c>
      <c r="S66" s="129">
        <v>0.88033210029960274</v>
      </c>
      <c r="U66" s="129" t="s">
        <v>226</v>
      </c>
      <c r="V66" s="129">
        <v>0.86748913768711555</v>
      </c>
      <c r="W66" s="129">
        <v>0.73588572320275225</v>
      </c>
      <c r="X66" s="129">
        <v>0.8428862458075842</v>
      </c>
      <c r="Y66" s="129">
        <v>0.98995777585675504</v>
      </c>
      <c r="AC66" s="6">
        <v>0.853388027545806</v>
      </c>
      <c r="AE66" s="129" t="s">
        <v>226</v>
      </c>
      <c r="AF66" s="129">
        <v>0.95029495368194095</v>
      </c>
      <c r="AG66" s="129">
        <v>0.69601424816204049</v>
      </c>
      <c r="AH66" s="129">
        <v>0.98503076851169125</v>
      </c>
      <c r="AI66" s="129">
        <v>0.83992356236368104</v>
      </c>
      <c r="AM66" s="129">
        <v>0.89156705758765953</v>
      </c>
      <c r="AO66" s="26" t="s">
        <v>226</v>
      </c>
      <c r="AP66" s="26">
        <v>0.87014014396653916</v>
      </c>
      <c r="AQ66" s="26">
        <v>0.71402252540921896</v>
      </c>
      <c r="AR66" s="26">
        <v>0.84194137964698379</v>
      </c>
      <c r="AS66" s="26">
        <v>0.98607420850834315</v>
      </c>
      <c r="AT66" s="26"/>
      <c r="AU66" s="26"/>
      <c r="AV66" s="26"/>
      <c r="AW66" s="26">
        <v>0.84925703885645687</v>
      </c>
      <c r="AX66" s="26"/>
      <c r="AY66" s="26" t="s">
        <v>226</v>
      </c>
      <c r="AZ66" s="26">
        <v>0.94764394740251734</v>
      </c>
      <c r="BA66" s="26">
        <v>0.71787744595557368</v>
      </c>
      <c r="BB66" s="26">
        <v>0.98597563467229166</v>
      </c>
      <c r="BC66" s="26">
        <v>0.84380712971209293</v>
      </c>
      <c r="BD66" s="26"/>
      <c r="BE66" s="26"/>
      <c r="BF66" s="26"/>
      <c r="BG66" s="34">
        <v>0.89569804627700844</v>
      </c>
    </row>
    <row r="67" spans="1:59" x14ac:dyDescent="0.25">
      <c r="A67" s="129" t="s">
        <v>39</v>
      </c>
      <c r="B67" s="129">
        <v>0.75991137311055612</v>
      </c>
      <c r="C67" s="129">
        <v>0.75710907033015618</v>
      </c>
      <c r="D67" s="129">
        <v>0.76523888159804987</v>
      </c>
      <c r="E67" s="129">
        <v>0.8081544238941103</v>
      </c>
      <c r="I67" s="129">
        <v>0.76791924729388272</v>
      </c>
      <c r="K67" s="129" t="s">
        <v>39</v>
      </c>
      <c r="L67" s="129">
        <v>0.98684448270877223</v>
      </c>
      <c r="M67" s="129">
        <v>0.98404217992837228</v>
      </c>
      <c r="N67" s="129">
        <v>0.99217199119626598</v>
      </c>
      <c r="O67" s="129">
        <v>0.96491246650767359</v>
      </c>
      <c r="S67" s="129">
        <v>0.98432609684440098</v>
      </c>
      <c r="U67" s="129" t="s">
        <v>39</v>
      </c>
      <c r="V67" s="130">
        <v>0.72137365462275382</v>
      </c>
      <c r="W67" s="129">
        <v>0.87510180793324022</v>
      </c>
      <c r="X67" s="129">
        <v>0.8527756591941924</v>
      </c>
      <c r="Y67" s="129">
        <v>0.8486357522130098</v>
      </c>
      <c r="AC67" s="6">
        <v>0.80405910106624923</v>
      </c>
      <c r="AE67" s="129" t="s">
        <v>39</v>
      </c>
      <c r="AF67" s="129">
        <v>0.96781499392528936</v>
      </c>
      <c r="AG67" s="129">
        <v>0.98047576578236706</v>
      </c>
      <c r="AH67" s="129">
        <v>0.97906635507172091</v>
      </c>
      <c r="AI67" s="129">
        <v>0.92443113818877409</v>
      </c>
      <c r="AM67" s="129">
        <v>0.96665241022283555</v>
      </c>
      <c r="AO67" s="26" t="s">
        <v>39</v>
      </c>
      <c r="AP67" s="126">
        <v>0.75002764648040809</v>
      </c>
      <c r="AQ67" s="26">
        <v>0.87517960485900281</v>
      </c>
      <c r="AR67" s="26">
        <v>0.86490186818300474</v>
      </c>
      <c r="AS67" s="26">
        <v>0.856955078073666</v>
      </c>
      <c r="AT67" s="26"/>
      <c r="AU67" s="26"/>
      <c r="AV67" s="26"/>
      <c r="AW67" s="26">
        <v>0.81981570832076489</v>
      </c>
      <c r="AX67" s="26"/>
      <c r="AY67" s="26" t="s">
        <v>39</v>
      </c>
      <c r="AZ67" s="26">
        <v>0.97521356011613536</v>
      </c>
      <c r="BA67" s="26">
        <v>0.98039796885660446</v>
      </c>
      <c r="BB67" s="26">
        <v>0.99119256406053324</v>
      </c>
      <c r="BC67" s="26">
        <v>0.91611181232811789</v>
      </c>
      <c r="BD67" s="26"/>
      <c r="BE67" s="26"/>
      <c r="BF67" s="26"/>
      <c r="BG67" s="34">
        <v>0.97137993068212602</v>
      </c>
    </row>
    <row r="68" spans="1:59" x14ac:dyDescent="0.25">
      <c r="A68" s="129" t="s">
        <v>40</v>
      </c>
      <c r="B68" s="129">
        <v>0.80918268985348885</v>
      </c>
      <c r="C68" s="129">
        <v>0.47494877974774807</v>
      </c>
      <c r="D68" s="129">
        <v>0.7857649713614373</v>
      </c>
      <c r="E68" s="129">
        <v>0.73294976546515245</v>
      </c>
      <c r="I68" s="129">
        <v>0.72504653955107734</v>
      </c>
      <c r="K68" s="129" t="s">
        <v>40</v>
      </c>
      <c r="L68" s="129">
        <v>0.96388420054829504</v>
      </c>
      <c r="M68" s="129">
        <v>0.83755122025225193</v>
      </c>
      <c r="N68" s="129">
        <v>0.65754312203107723</v>
      </c>
      <c r="O68" s="129">
        <v>0.61778662848598731</v>
      </c>
      <c r="S68" s="129">
        <v>0.81011769905043574</v>
      </c>
      <c r="U68" s="129" t="s">
        <v>40</v>
      </c>
      <c r="V68" s="129">
        <v>0.81911670401044823</v>
      </c>
      <c r="W68" s="130">
        <v>0.70866039246640056</v>
      </c>
      <c r="X68" s="129">
        <v>0.8534035650299483</v>
      </c>
      <c r="Y68" s="129">
        <v>0.86764388384074254</v>
      </c>
      <c r="AC68" s="6">
        <v>0.8128762339310579</v>
      </c>
      <c r="AE68" s="129" t="s">
        <v>40</v>
      </c>
      <c r="AF68" s="129">
        <v>0.95395018639133566</v>
      </c>
      <c r="AG68" s="129">
        <v>0.8982349080063512</v>
      </c>
      <c r="AH68" s="129">
        <v>0.61234117422198664</v>
      </c>
      <c r="AI68" s="129">
        <v>0.63503538864450348</v>
      </c>
      <c r="AM68" s="129">
        <v>0.80956765800997676</v>
      </c>
      <c r="AO68" s="26" t="s">
        <v>40</v>
      </c>
      <c r="AP68" s="126">
        <v>0.73197724316567803</v>
      </c>
      <c r="AQ68" s="26">
        <v>0.8098655989914203</v>
      </c>
      <c r="AR68" s="26">
        <v>0.87464523600970323</v>
      </c>
      <c r="AS68" s="26">
        <v>0.87239346779908555</v>
      </c>
      <c r="AT68" s="26"/>
      <c r="AU68" s="26"/>
      <c r="AV68" s="26"/>
      <c r="AW68" s="26">
        <v>0.80428434623684397</v>
      </c>
      <c r="AX68" s="26"/>
      <c r="AY68" s="26" t="s">
        <v>40</v>
      </c>
      <c r="AZ68" s="26">
        <v>0.96154244113581011</v>
      </c>
      <c r="BA68" s="26">
        <v>0.87864021845534479</v>
      </c>
      <c r="BB68" s="126">
        <v>0.63358284520174157</v>
      </c>
      <c r="BC68" s="126">
        <v>0.6397849726028465</v>
      </c>
      <c r="BD68" s="26"/>
      <c r="BE68" s="26"/>
      <c r="BF68" s="26"/>
      <c r="BG68" s="34">
        <v>0.8147084773362554</v>
      </c>
    </row>
    <row r="69" spans="1:59" x14ac:dyDescent="0.25">
      <c r="A69" s="129" t="s">
        <v>72</v>
      </c>
      <c r="B69" s="129">
        <v>0.65229248458409517</v>
      </c>
      <c r="C69" s="129">
        <v>0.8496770811365979</v>
      </c>
      <c r="D69" s="129">
        <v>0.92592259690643541</v>
      </c>
      <c r="E69" s="129">
        <v>0.57955222504895165</v>
      </c>
      <c r="I69" s="129">
        <v>0.7492658930449092</v>
      </c>
      <c r="K69" s="129" t="s">
        <v>72</v>
      </c>
      <c r="L69" s="129">
        <v>0.58009603141293153</v>
      </c>
      <c r="M69" s="129">
        <v>0.87815866320865066</v>
      </c>
      <c r="N69" s="129">
        <v>0.4489894873082193</v>
      </c>
      <c r="O69" s="129">
        <v>0.92044777495104835</v>
      </c>
      <c r="S69" s="129">
        <v>0.65798468327661486</v>
      </c>
      <c r="U69" s="129" t="s">
        <v>72</v>
      </c>
      <c r="V69" s="129">
        <v>0.78036134520288847</v>
      </c>
      <c r="W69" s="129">
        <v>0.8467392977645003</v>
      </c>
      <c r="X69" s="129">
        <v>0.90095200739859549</v>
      </c>
      <c r="Y69" s="129">
        <v>0.75205564210562625</v>
      </c>
      <c r="AC69" s="6">
        <v>0.81953874579954833</v>
      </c>
      <c r="AE69" s="129" t="s">
        <v>72</v>
      </c>
      <c r="AF69" s="129">
        <v>0.72581457643645075</v>
      </c>
      <c r="AG69" s="129">
        <v>0.88109644658074826</v>
      </c>
      <c r="AH69" s="129">
        <v>0.70326612404531452</v>
      </c>
      <c r="AI69" s="129">
        <v>0.94241439501725832</v>
      </c>
      <c r="AM69" s="129">
        <v>0.78372381015464743</v>
      </c>
      <c r="AO69" s="26" t="s">
        <v>72</v>
      </c>
      <c r="AP69" s="26">
        <v>0.82799035981177316</v>
      </c>
      <c r="AQ69" s="26">
        <v>0.86010119700148735</v>
      </c>
      <c r="AR69" s="26">
        <v>0.87033365061509071</v>
      </c>
      <c r="AS69" s="26">
        <v>0.86713040225513949</v>
      </c>
      <c r="AT69" s="26"/>
      <c r="AU69" s="26"/>
      <c r="AV69" s="26"/>
      <c r="AW69" s="26">
        <v>0.8508693563170503</v>
      </c>
      <c r="AX69" s="26"/>
      <c r="AY69" s="26" t="s">
        <v>72</v>
      </c>
      <c r="AZ69" s="126">
        <v>0.74704757225421003</v>
      </c>
      <c r="BA69" s="26">
        <v>0.86773454734376121</v>
      </c>
      <c r="BB69" s="126">
        <v>0.67264776726180975</v>
      </c>
      <c r="BC69" s="26">
        <v>0.95381055394990255</v>
      </c>
      <c r="BD69" s="26"/>
      <c r="BE69" s="26"/>
      <c r="BF69" s="26"/>
      <c r="BG69" s="34">
        <v>0.78359946327837404</v>
      </c>
    </row>
    <row r="70" spans="1:59" x14ac:dyDescent="0.25">
      <c r="A70" s="129" t="s">
        <v>73</v>
      </c>
      <c r="B70" s="129">
        <v>0.80334700017126881</v>
      </c>
      <c r="C70" s="129">
        <v>0.92144785609377355</v>
      </c>
      <c r="D70" s="129">
        <v>0.6424770115643591</v>
      </c>
      <c r="E70" s="129">
        <v>0.94232204406694409</v>
      </c>
      <c r="I70" s="129">
        <v>0.80759593078839365</v>
      </c>
      <c r="K70" s="129" t="s">
        <v>73</v>
      </c>
      <c r="L70" s="129">
        <v>0.61224571671861117</v>
      </c>
      <c r="M70" s="129">
        <v>0.631112111748525</v>
      </c>
      <c r="N70" s="129">
        <v>0.57675516223399892</v>
      </c>
      <c r="O70" s="129">
        <v>0.81089980526341598</v>
      </c>
      <c r="S70" s="129">
        <v>0.63694447038516155</v>
      </c>
      <c r="U70" s="129" t="s">
        <v>73</v>
      </c>
      <c r="V70" s="129">
        <v>0.84289852038415991</v>
      </c>
      <c r="W70" s="129">
        <v>0.93040272225994736</v>
      </c>
      <c r="X70" s="130">
        <v>0.6171489068267566</v>
      </c>
      <c r="Y70" s="129">
        <v>0.94599627325704261</v>
      </c>
      <c r="AC70" s="6">
        <v>0.81942662030089908</v>
      </c>
      <c r="AE70" s="129" t="s">
        <v>73</v>
      </c>
      <c r="AF70" s="129">
        <v>0.77690369387697711</v>
      </c>
      <c r="AG70" s="129">
        <v>0.6400669779146988</v>
      </c>
      <c r="AH70" s="129">
        <v>0.69750259354686539</v>
      </c>
      <c r="AI70" s="129">
        <v>0.80722557607331746</v>
      </c>
      <c r="AM70" s="129">
        <v>0.73423435793144465</v>
      </c>
      <c r="AO70" s="26" t="s">
        <v>73</v>
      </c>
      <c r="AP70" s="26">
        <v>0.85699380980229378</v>
      </c>
      <c r="AQ70" s="26">
        <v>0.92311241205948535</v>
      </c>
      <c r="AR70" s="26">
        <v>0.8380704804082435</v>
      </c>
      <c r="AS70" s="26">
        <v>0.93642273063230452</v>
      </c>
      <c r="AT70" s="26"/>
      <c r="AU70" s="26"/>
      <c r="AV70" s="26"/>
      <c r="AW70" s="26">
        <v>0.87740103602972119</v>
      </c>
      <c r="AX70" s="26"/>
      <c r="AY70" s="26" t="s">
        <v>73</v>
      </c>
      <c r="AZ70" s="26">
        <v>0.76280840445884324</v>
      </c>
      <c r="BA70" s="126">
        <v>0.6327766677142368</v>
      </c>
      <c r="BB70" s="126">
        <v>0.71210966359161509</v>
      </c>
      <c r="BC70" s="26">
        <v>0.81679911869805555</v>
      </c>
      <c r="BD70" s="26"/>
      <c r="BE70" s="26"/>
      <c r="BF70" s="26"/>
      <c r="BG70" s="34">
        <v>0.73222597902899689</v>
      </c>
    </row>
    <row r="71" spans="1:59" x14ac:dyDescent="0.25"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</row>
    <row r="72" spans="1:59" x14ac:dyDescent="0.25">
      <c r="A72" s="139" t="s">
        <v>231</v>
      </c>
      <c r="B72" s="139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U72" s="139" t="s">
        <v>241</v>
      </c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 spans="1:59" x14ac:dyDescent="0.25">
      <c r="A73" s="130" t="s">
        <v>224</v>
      </c>
      <c r="B73" s="129" t="s">
        <v>225</v>
      </c>
      <c r="C73" s="129" t="s">
        <v>35</v>
      </c>
      <c r="D73" s="129" t="s">
        <v>36</v>
      </c>
      <c r="E73" s="129" t="s">
        <v>37</v>
      </c>
      <c r="F73" s="129" t="s">
        <v>52</v>
      </c>
      <c r="G73" s="129" t="s">
        <v>53</v>
      </c>
      <c r="H73" s="129" t="s">
        <v>54</v>
      </c>
      <c r="I73" s="129">
        <v>0.76765648324265645</v>
      </c>
      <c r="K73" s="129" t="s">
        <v>13</v>
      </c>
      <c r="L73" s="129" t="s">
        <v>225</v>
      </c>
      <c r="M73" s="129" t="s">
        <v>35</v>
      </c>
      <c r="N73" s="129" t="s">
        <v>36</v>
      </c>
      <c r="O73" s="129" t="s">
        <v>37</v>
      </c>
      <c r="P73" s="129" t="s">
        <v>52</v>
      </c>
      <c r="Q73" s="129" t="s">
        <v>53</v>
      </c>
      <c r="R73" s="129" t="s">
        <v>54</v>
      </c>
      <c r="S73" s="129">
        <v>0.76765648324265645</v>
      </c>
      <c r="U73" s="129" t="s">
        <v>224</v>
      </c>
      <c r="V73" s="129" t="s">
        <v>225</v>
      </c>
      <c r="W73" s="129" t="s">
        <v>35</v>
      </c>
      <c r="X73" s="129" t="s">
        <v>36</v>
      </c>
      <c r="Y73" s="129" t="s">
        <v>37</v>
      </c>
      <c r="Z73" s="129" t="s">
        <v>52</v>
      </c>
      <c r="AA73" s="129" t="s">
        <v>53</v>
      </c>
      <c r="AB73" s="129" t="s">
        <v>54</v>
      </c>
      <c r="AC73" s="6">
        <v>0.83666451686799925</v>
      </c>
      <c r="AE73" s="129" t="s">
        <v>13</v>
      </c>
      <c r="AF73" s="129" t="s">
        <v>225</v>
      </c>
      <c r="AG73" s="129" t="s">
        <v>35</v>
      </c>
      <c r="AH73" s="129" t="s">
        <v>36</v>
      </c>
      <c r="AI73" s="129" t="s">
        <v>37</v>
      </c>
      <c r="AJ73" s="129" t="s">
        <v>52</v>
      </c>
      <c r="AK73" s="129" t="s">
        <v>53</v>
      </c>
      <c r="AL73" s="129" t="s">
        <v>54</v>
      </c>
      <c r="AM73" s="129">
        <v>0.83666451686799925</v>
      </c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 spans="1:59" x14ac:dyDescent="0.25">
      <c r="A74" s="129" t="s">
        <v>226</v>
      </c>
      <c r="B74" s="130">
        <v>0.56075949229769029</v>
      </c>
      <c r="C74" s="130">
        <v>0.48674366960971782</v>
      </c>
      <c r="D74" s="129">
        <v>0.97154961585796973</v>
      </c>
      <c r="E74" s="129">
        <v>0.87328090177601658</v>
      </c>
      <c r="I74" s="129">
        <v>0.69553207007191464</v>
      </c>
      <c r="K74" s="129" t="s">
        <v>226</v>
      </c>
      <c r="L74" s="129">
        <v>0.56075949229769029</v>
      </c>
      <c r="M74" s="129">
        <v>0.48674366960971782</v>
      </c>
      <c r="N74" s="129">
        <v>0.97154961585796973</v>
      </c>
      <c r="O74" s="129">
        <v>0.87328090177601658</v>
      </c>
      <c r="S74" s="129">
        <v>0.69553207007191464</v>
      </c>
      <c r="U74" s="129" t="s">
        <v>226</v>
      </c>
      <c r="V74" s="129">
        <v>0.79460126631592187</v>
      </c>
      <c r="W74" s="129">
        <v>0.8164159682168326</v>
      </c>
      <c r="X74" s="129">
        <v>0.96185561048915835</v>
      </c>
      <c r="Y74" s="129">
        <v>0.85394262916536712</v>
      </c>
      <c r="AC74" s="6">
        <v>0.84967899716682993</v>
      </c>
      <c r="AE74" s="129" t="s">
        <v>226</v>
      </c>
      <c r="AF74" s="129">
        <v>0.79460126631592187</v>
      </c>
      <c r="AG74" s="129">
        <v>0.8164159682168326</v>
      </c>
      <c r="AH74" s="129">
        <v>0.96185561048915835</v>
      </c>
      <c r="AI74" s="129">
        <v>0.85394262916536712</v>
      </c>
      <c r="AM74" s="129">
        <v>0.84967899716682993</v>
      </c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 spans="1:59" x14ac:dyDescent="0.25">
      <c r="A75" s="129" t="s">
        <v>39</v>
      </c>
      <c r="B75" s="129">
        <v>0.91244434346422176</v>
      </c>
      <c r="C75" s="129">
        <v>0.99103024425583686</v>
      </c>
      <c r="D75" s="129">
        <v>0.75076680586592259</v>
      </c>
      <c r="E75" s="129">
        <v>0.68524456807764655</v>
      </c>
      <c r="I75" s="129">
        <v>0.8536621729149837</v>
      </c>
      <c r="K75" s="129" t="s">
        <v>39</v>
      </c>
      <c r="L75" s="129">
        <v>0.91244434346422176</v>
      </c>
      <c r="M75" s="129">
        <v>0.99103024425583686</v>
      </c>
      <c r="N75" s="129">
        <v>0.75076680586592259</v>
      </c>
      <c r="O75" s="129">
        <v>0.68524456807764655</v>
      </c>
      <c r="S75" s="129">
        <v>0.8536621729149837</v>
      </c>
      <c r="U75" s="129" t="s">
        <v>39</v>
      </c>
      <c r="V75" s="129">
        <v>0.90718248114055933</v>
      </c>
      <c r="W75" s="129">
        <v>0.98043646903177295</v>
      </c>
      <c r="X75" s="129">
        <v>0.76356575696064566</v>
      </c>
      <c r="Y75" s="129">
        <v>0.72804535947534854</v>
      </c>
      <c r="AC75" s="6">
        <v>0.85905852942404204</v>
      </c>
      <c r="AE75" s="129" t="s">
        <v>39</v>
      </c>
      <c r="AF75" s="129">
        <v>0.90718248114055933</v>
      </c>
      <c r="AG75" s="129">
        <v>0.98043646903177295</v>
      </c>
      <c r="AH75" s="129">
        <v>0.76356575696064566</v>
      </c>
      <c r="AI75" s="129">
        <v>0.72804535947534854</v>
      </c>
      <c r="AM75" s="129">
        <v>0.85905852942404204</v>
      </c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 spans="1:59" x14ac:dyDescent="0.25">
      <c r="A76" s="129" t="s">
        <v>40</v>
      </c>
      <c r="B76" s="129">
        <v>0.94299549036074992</v>
      </c>
      <c r="C76" s="129">
        <v>0.6016240156726449</v>
      </c>
      <c r="D76" s="129">
        <v>0.90198391858544791</v>
      </c>
      <c r="E76" s="129">
        <v>0.71105283270968689</v>
      </c>
      <c r="I76" s="129">
        <v>0.82967690383164394</v>
      </c>
      <c r="K76" s="129" t="s">
        <v>40</v>
      </c>
      <c r="L76" s="129">
        <v>0.94299549036074992</v>
      </c>
      <c r="M76" s="129">
        <v>0.6016240156726449</v>
      </c>
      <c r="N76" s="129">
        <v>0.90198391858544791</v>
      </c>
      <c r="O76" s="129">
        <v>0.71105283270968689</v>
      </c>
      <c r="S76" s="129">
        <v>0.82967690383164394</v>
      </c>
      <c r="U76" s="129" t="s">
        <v>40</v>
      </c>
      <c r="V76" s="129">
        <v>0.92824076009276213</v>
      </c>
      <c r="W76" s="129">
        <v>0.64075730550714938</v>
      </c>
      <c r="X76" s="129">
        <v>0.87470033609300779</v>
      </c>
      <c r="Y76" s="129">
        <v>0.68548071640822283</v>
      </c>
      <c r="AC76" s="6">
        <v>0.82094495662302014</v>
      </c>
      <c r="AE76" s="129" t="s">
        <v>40</v>
      </c>
      <c r="AF76" s="129">
        <v>0.92824076009276213</v>
      </c>
      <c r="AG76" s="129">
        <v>0.64075730550714938</v>
      </c>
      <c r="AH76" s="129">
        <v>0.87470033609300779</v>
      </c>
      <c r="AI76" s="129">
        <v>0.68548071640822283</v>
      </c>
      <c r="AM76" s="129">
        <v>0.82094495662302014</v>
      </c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 spans="1:59" x14ac:dyDescent="0.25">
      <c r="A77" s="129" t="s">
        <v>72</v>
      </c>
      <c r="B77" s="129">
        <v>0.76712919448890393</v>
      </c>
      <c r="C77" s="129">
        <v>0.73713028796831037</v>
      </c>
      <c r="D77" s="129">
        <v>0.79882681306636405</v>
      </c>
      <c r="E77" s="129">
        <v>0.82915928568447161</v>
      </c>
      <c r="I77" s="129">
        <v>0.77835833150848543</v>
      </c>
      <c r="K77" s="129" t="s">
        <v>72</v>
      </c>
      <c r="L77" s="129">
        <v>0.76712919448890393</v>
      </c>
      <c r="M77" s="129">
        <v>0.73713028796831037</v>
      </c>
      <c r="N77" s="129">
        <v>0.79882681306636405</v>
      </c>
      <c r="O77" s="129">
        <v>0.82915928568447161</v>
      </c>
      <c r="S77" s="129">
        <v>0.77835833150848543</v>
      </c>
      <c r="U77" s="129" t="s">
        <v>72</v>
      </c>
      <c r="V77" s="129">
        <v>0.79232159432113636</v>
      </c>
      <c r="W77" s="129">
        <v>0.83932296216841373</v>
      </c>
      <c r="X77" s="129">
        <v>0.84469119185143282</v>
      </c>
      <c r="Y77" s="129">
        <v>0.79192270062664516</v>
      </c>
      <c r="AC77" s="6">
        <v>0.81475443321899232</v>
      </c>
      <c r="AE77" s="129" t="s">
        <v>72</v>
      </c>
      <c r="AF77" s="129">
        <v>0.79232159432113636</v>
      </c>
      <c r="AG77" s="129">
        <v>0.83932296216841373</v>
      </c>
      <c r="AH77" s="129">
        <v>0.84469119185143282</v>
      </c>
      <c r="AI77" s="129">
        <v>0.79192270062664516</v>
      </c>
      <c r="AM77" s="129">
        <v>0.81475443321899232</v>
      </c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 spans="1:59" x14ac:dyDescent="0.25">
      <c r="A78" s="129" t="s">
        <v>73</v>
      </c>
      <c r="B78" s="130">
        <v>0.37916232597575406</v>
      </c>
      <c r="C78" s="129">
        <v>0.88905664829298103</v>
      </c>
      <c r="D78" s="129">
        <v>0.92649533757055513</v>
      </c>
      <c r="E78" s="129">
        <v>0.79968562296478241</v>
      </c>
      <c r="I78" s="129">
        <v>0.68105293788625398</v>
      </c>
      <c r="K78" s="129" t="s">
        <v>73</v>
      </c>
      <c r="L78" s="129">
        <v>0.37916232597575406</v>
      </c>
      <c r="M78" s="129">
        <v>0.88905664829298103</v>
      </c>
      <c r="N78" s="129">
        <v>0.92649533757055513</v>
      </c>
      <c r="O78" s="129">
        <v>0.79968562296478241</v>
      </c>
      <c r="S78" s="129">
        <v>0.68105293788625398</v>
      </c>
      <c r="U78" s="129" t="s">
        <v>73</v>
      </c>
      <c r="V78" s="129">
        <v>0.78360583867972622</v>
      </c>
      <c r="W78" s="129">
        <v>0.88345429619868432</v>
      </c>
      <c r="X78" s="129">
        <v>0.91244845052339929</v>
      </c>
      <c r="Y78" s="129">
        <v>0.80426907043089535</v>
      </c>
      <c r="AC78" s="6">
        <v>0.8388856679071115</v>
      </c>
      <c r="AE78" s="129" t="s">
        <v>73</v>
      </c>
      <c r="AF78" s="129">
        <v>0.78360583867972622</v>
      </c>
      <c r="AG78" s="129">
        <v>0.88345429619868432</v>
      </c>
      <c r="AH78" s="129">
        <v>0.91244845052339929</v>
      </c>
      <c r="AI78" s="129">
        <v>0.80426907043089535</v>
      </c>
      <c r="AM78" s="129">
        <v>0.8388856679071115</v>
      </c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 spans="1:59" x14ac:dyDescent="0.25"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 spans="1:59" x14ac:dyDescent="0.25">
      <c r="A80" s="129" t="s">
        <v>4</v>
      </c>
      <c r="B80" s="129" t="s">
        <v>225</v>
      </c>
      <c r="C80" s="129" t="s">
        <v>35</v>
      </c>
      <c r="D80" s="129" t="s">
        <v>36</v>
      </c>
      <c r="E80" s="129" t="s">
        <v>37</v>
      </c>
      <c r="F80" s="129" t="s">
        <v>52</v>
      </c>
      <c r="G80" s="129" t="s">
        <v>53</v>
      </c>
      <c r="H80" s="129" t="s">
        <v>54</v>
      </c>
      <c r="I80" s="129">
        <v>0.81259059666461797</v>
      </c>
      <c r="K80" s="129" t="s">
        <v>14</v>
      </c>
      <c r="L80" s="129" t="s">
        <v>225</v>
      </c>
      <c r="M80" s="129" t="s">
        <v>35</v>
      </c>
      <c r="N80" s="129" t="s">
        <v>36</v>
      </c>
      <c r="O80" s="129" t="s">
        <v>37</v>
      </c>
      <c r="P80" s="129" t="s">
        <v>52</v>
      </c>
      <c r="Q80" s="129" t="s">
        <v>53</v>
      </c>
      <c r="R80" s="129" t="s">
        <v>54</v>
      </c>
      <c r="S80" s="129">
        <v>0.78800879090018916</v>
      </c>
      <c r="U80" s="130" t="s">
        <v>4</v>
      </c>
      <c r="V80" s="129" t="s">
        <v>225</v>
      </c>
      <c r="W80" s="129" t="s">
        <v>35</v>
      </c>
      <c r="X80" s="129" t="s">
        <v>36</v>
      </c>
      <c r="Y80" s="129" t="s">
        <v>37</v>
      </c>
      <c r="Z80" s="129" t="s">
        <v>52</v>
      </c>
      <c r="AA80" s="129" t="s">
        <v>53</v>
      </c>
      <c r="AB80" s="129" t="s">
        <v>54</v>
      </c>
      <c r="AC80" s="6">
        <v>0.81924953464123096</v>
      </c>
      <c r="AE80" s="130" t="s">
        <v>14</v>
      </c>
      <c r="AF80" s="129" t="s">
        <v>225</v>
      </c>
      <c r="AG80" s="129" t="s">
        <v>35</v>
      </c>
      <c r="AH80" s="129" t="s">
        <v>36</v>
      </c>
      <c r="AI80" s="129" t="s">
        <v>37</v>
      </c>
      <c r="AJ80" s="129" t="s">
        <v>52</v>
      </c>
      <c r="AK80" s="129" t="s">
        <v>53</v>
      </c>
      <c r="AL80" s="129" t="s">
        <v>54</v>
      </c>
      <c r="AM80" s="129">
        <v>0.83240513346657929</v>
      </c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 spans="1:58" x14ac:dyDescent="0.25">
      <c r="A81" s="129" t="s">
        <v>226</v>
      </c>
      <c r="B81" s="129">
        <v>0.63692000078265298</v>
      </c>
      <c r="C81" s="129">
        <v>0.92992299705694881</v>
      </c>
      <c r="D81" s="129">
        <v>0.65667223347239034</v>
      </c>
      <c r="E81" s="129">
        <v>0.99828090177601658</v>
      </c>
      <c r="I81" s="129">
        <v>0.75466279335895103</v>
      </c>
      <c r="K81" s="129" t="s">
        <v>226</v>
      </c>
      <c r="L81" s="129">
        <v>0.62558090041064585</v>
      </c>
      <c r="M81" s="129">
        <v>0.61174366960971782</v>
      </c>
      <c r="N81" s="129">
        <v>0.99461650625975362</v>
      </c>
      <c r="O81" s="129">
        <v>0.87328090177601658</v>
      </c>
      <c r="S81" s="129">
        <v>0.75222735591754286</v>
      </c>
      <c r="U81" s="129" t="s">
        <v>226</v>
      </c>
      <c r="V81" s="130">
        <v>0.63197008306841884</v>
      </c>
      <c r="W81" s="129">
        <v>0.99917720359026108</v>
      </c>
      <c r="X81" s="130">
        <v>0.66636623884120172</v>
      </c>
      <c r="Y81" s="129">
        <v>0.97894262916536712</v>
      </c>
      <c r="AC81" s="6">
        <v>0.76605642803052532</v>
      </c>
      <c r="AE81" s="129" t="s">
        <v>226</v>
      </c>
      <c r="AF81" s="130">
        <v>0.7783595525706184</v>
      </c>
      <c r="AG81" s="130">
        <v>0.65540919812068399</v>
      </c>
      <c r="AH81" s="129">
        <v>0.98492250089094224</v>
      </c>
      <c r="AI81" s="129">
        <v>0.85394262916536712</v>
      </c>
      <c r="AM81" s="129">
        <v>0.81674768024992483</v>
      </c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 spans="1:58" x14ac:dyDescent="0.25">
      <c r="A82" s="129" t="s">
        <v>39</v>
      </c>
      <c r="B82" s="129">
        <v>0.91244434346422176</v>
      </c>
      <c r="C82" s="129">
        <v>0.63909713465762075</v>
      </c>
      <c r="D82" s="129">
        <v>0.97993347253258922</v>
      </c>
      <c r="E82" s="129">
        <v>0.68524456807764655</v>
      </c>
      <c r="I82" s="129">
        <v>0.84056721766200715</v>
      </c>
      <c r="K82" s="129" t="s">
        <v>39</v>
      </c>
      <c r="L82" s="129">
        <v>0.86938546018161011</v>
      </c>
      <c r="M82" s="129">
        <v>0.89273266898821113</v>
      </c>
      <c r="N82" s="129">
        <v>0.90400075574121308</v>
      </c>
      <c r="O82" s="129">
        <v>0.68524456807764655</v>
      </c>
      <c r="S82" s="129">
        <v>0.85508759201723661</v>
      </c>
      <c r="U82" s="129" t="s">
        <v>39</v>
      </c>
      <c r="V82" s="129">
        <v>0.90718248114055933</v>
      </c>
      <c r="W82" s="129">
        <v>0.66763042137001094</v>
      </c>
      <c r="X82" s="129">
        <v>0.99273242362731229</v>
      </c>
      <c r="Y82" s="129">
        <v>0.72804535947534854</v>
      </c>
      <c r="AC82" s="6">
        <v>0.85378898655835633</v>
      </c>
      <c r="AE82" s="129" t="s">
        <v>39</v>
      </c>
      <c r="AF82" s="129">
        <v>0.87464732250527255</v>
      </c>
      <c r="AG82" s="129">
        <v>0.86419938227582094</v>
      </c>
      <c r="AH82" s="129">
        <v>0.89120180464649001</v>
      </c>
      <c r="AI82" s="129">
        <v>0.72804535947534854</v>
      </c>
      <c r="AM82" s="129">
        <v>0.85470606054019793</v>
      </c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 spans="1:58" x14ac:dyDescent="0.25">
      <c r="A83" s="129" t="s">
        <v>40</v>
      </c>
      <c r="B83" s="129">
        <v>0.80700450963925008</v>
      </c>
      <c r="C83" s="129">
        <v>0.64767213896133558</v>
      </c>
      <c r="D83" s="129">
        <v>0.77698391858544791</v>
      </c>
      <c r="E83" s="129">
        <v>0.82399882026650517</v>
      </c>
      <c r="I83" s="129">
        <v>0.77018203433430488</v>
      </c>
      <c r="K83" s="129" t="s">
        <v>40</v>
      </c>
      <c r="L83" s="129">
        <v>0.55700450963925008</v>
      </c>
      <c r="M83" s="129">
        <v>0.58471637703569113</v>
      </c>
      <c r="N83" s="129">
        <v>0.90198391858544791</v>
      </c>
      <c r="O83" s="129">
        <v>0.91716901662067318</v>
      </c>
      <c r="S83" s="129">
        <v>0.70281641140230122</v>
      </c>
      <c r="U83" s="129" t="s">
        <v>40</v>
      </c>
      <c r="V83" s="129">
        <v>0.82175923990723787</v>
      </c>
      <c r="W83" s="130">
        <v>0.68680542879584006</v>
      </c>
      <c r="X83" s="130">
        <v>0.74970033609300779</v>
      </c>
      <c r="Y83" s="129">
        <v>0.84957093656796911</v>
      </c>
      <c r="AC83" s="6">
        <v>0.7809255062305106</v>
      </c>
      <c r="AE83" s="129" t="s">
        <v>40</v>
      </c>
      <c r="AF83" s="130">
        <v>0.60934330806659276</v>
      </c>
      <c r="AG83" s="130">
        <v>0.61759719259670398</v>
      </c>
      <c r="AH83" s="129">
        <v>0.87470033609300779</v>
      </c>
      <c r="AI83" s="129">
        <v>0.94274113292213724</v>
      </c>
      <c r="AM83" s="129">
        <v>0.72734301570755044</v>
      </c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 spans="1:58" x14ac:dyDescent="0.25">
      <c r="A84" s="129" t="s">
        <v>72</v>
      </c>
      <c r="B84" s="129">
        <v>0.97732974159740815</v>
      </c>
      <c r="C84" s="129">
        <v>0.56544719149597777</v>
      </c>
      <c r="D84" s="129">
        <v>0.93033985360030269</v>
      </c>
      <c r="E84" s="129">
        <v>0.95415928568447161</v>
      </c>
      <c r="I84" s="129">
        <v>0.87973019119090523</v>
      </c>
      <c r="K84" s="129" t="s">
        <v>72</v>
      </c>
      <c r="L84" s="129">
        <v>0.60232974159740815</v>
      </c>
      <c r="M84" s="129">
        <v>0.73713028796831037</v>
      </c>
      <c r="N84" s="129">
        <v>0.96549347973303068</v>
      </c>
      <c r="O84" s="129">
        <v>0.92084071431552839</v>
      </c>
      <c r="S84" s="129">
        <v>0.76785743131321227</v>
      </c>
      <c r="U84" s="129" t="s">
        <v>72</v>
      </c>
      <c r="V84" s="129">
        <v>0.95213734176517573</v>
      </c>
      <c r="W84" s="129">
        <v>0.57354516570211145</v>
      </c>
      <c r="X84" s="129">
        <v>0.88447547481523381</v>
      </c>
      <c r="Y84" s="129">
        <v>0.91692270062664516</v>
      </c>
      <c r="AC84" s="6">
        <v>0.85422124364429775</v>
      </c>
      <c r="AE84" s="129" t="s">
        <v>72</v>
      </c>
      <c r="AF84" s="129">
        <v>0.80994020938766131</v>
      </c>
      <c r="AG84" s="129">
        <v>0.79632397954966039</v>
      </c>
      <c r="AH84" s="129">
        <v>0.98864214148190044</v>
      </c>
      <c r="AI84" s="129">
        <v>0.95807729937335484</v>
      </c>
      <c r="AM84" s="129">
        <v>0.87411300994147489</v>
      </c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 spans="1:58" x14ac:dyDescent="0.25">
      <c r="A85" s="129" t="s">
        <v>73</v>
      </c>
      <c r="B85" s="129">
        <v>0.92341515348853398</v>
      </c>
      <c r="C85" s="129">
        <v>0.88905664829298103</v>
      </c>
      <c r="D85" s="129">
        <v>0.57350466242944487</v>
      </c>
      <c r="E85" s="129">
        <v>0.84838126743700149</v>
      </c>
      <c r="I85" s="129">
        <v>0.81781074677692134</v>
      </c>
      <c r="K85" s="129" t="s">
        <v>73</v>
      </c>
      <c r="L85" s="129">
        <v>0.92341515348853398</v>
      </c>
      <c r="M85" s="129">
        <v>0.89277315535285084</v>
      </c>
      <c r="N85" s="129">
        <v>0.70172651175980494</v>
      </c>
      <c r="O85" s="129">
        <v>0.92468562296478241</v>
      </c>
      <c r="S85" s="129">
        <v>0.86205516385065251</v>
      </c>
      <c r="U85" s="129" t="s">
        <v>73</v>
      </c>
      <c r="V85" s="129">
        <v>0.97776772284486024</v>
      </c>
      <c r="W85" s="129">
        <v>0.88345429619868432</v>
      </c>
      <c r="X85" s="129">
        <v>0.58755154947660071</v>
      </c>
      <c r="Y85" s="129">
        <v>0.84379781997088854</v>
      </c>
      <c r="AC85" s="6">
        <v>0.84125550874246435</v>
      </c>
      <c r="AE85" s="129" t="s">
        <v>73</v>
      </c>
      <c r="AF85" s="129">
        <v>0.97776772284486024</v>
      </c>
      <c r="AG85" s="129">
        <v>0.89837550744714756</v>
      </c>
      <c r="AH85" s="129">
        <v>0.71577339880696078</v>
      </c>
      <c r="AI85" s="129">
        <v>0.92926907043089535</v>
      </c>
      <c r="AM85" s="129">
        <v>0.88911590089374815</v>
      </c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 spans="1:58" x14ac:dyDescent="0.25"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 spans="1:58" x14ac:dyDescent="0.25">
      <c r="A87" s="129" t="s">
        <v>5</v>
      </c>
      <c r="B87" s="129" t="s">
        <v>225</v>
      </c>
      <c r="C87" s="129" t="s">
        <v>35</v>
      </c>
      <c r="D87" s="129" t="s">
        <v>36</v>
      </c>
      <c r="E87" s="129" t="s">
        <v>37</v>
      </c>
      <c r="F87" s="129" t="s">
        <v>52</v>
      </c>
      <c r="G87" s="129" t="s">
        <v>53</v>
      </c>
      <c r="H87" s="129" t="s">
        <v>54</v>
      </c>
      <c r="I87" s="129">
        <v>0.82139714677635001</v>
      </c>
      <c r="K87" s="129" t="s">
        <v>15</v>
      </c>
      <c r="L87" s="129" t="s">
        <v>225</v>
      </c>
      <c r="M87" s="129" t="s">
        <v>35</v>
      </c>
      <c r="N87" s="129" t="s">
        <v>36</v>
      </c>
      <c r="O87" s="129" t="s">
        <v>37</v>
      </c>
      <c r="P87" s="129" t="s">
        <v>52</v>
      </c>
      <c r="Q87" s="129" t="s">
        <v>53</v>
      </c>
      <c r="R87" s="129" t="s">
        <v>54</v>
      </c>
      <c r="S87" s="129">
        <v>0.78909739327460116</v>
      </c>
      <c r="U87" s="129" t="s">
        <v>5</v>
      </c>
      <c r="V87" s="129" t="s">
        <v>225</v>
      </c>
      <c r="W87" s="129" t="s">
        <v>35</v>
      </c>
      <c r="X87" s="129" t="s">
        <v>36</v>
      </c>
      <c r="Y87" s="129" t="s">
        <v>37</v>
      </c>
      <c r="Z87" s="129" t="s">
        <v>52</v>
      </c>
      <c r="AA87" s="129" t="s">
        <v>53</v>
      </c>
      <c r="AB87" s="129" t="s">
        <v>54</v>
      </c>
      <c r="AC87" s="6">
        <v>0.82670294698858271</v>
      </c>
      <c r="AE87" s="129" t="s">
        <v>15</v>
      </c>
      <c r="AF87" s="129" t="s">
        <v>225</v>
      </c>
      <c r="AG87" s="129" t="s">
        <v>35</v>
      </c>
      <c r="AH87" s="129" t="s">
        <v>36</v>
      </c>
      <c r="AI87" s="129" t="s">
        <v>37</v>
      </c>
      <c r="AJ87" s="129" t="s">
        <v>52</v>
      </c>
      <c r="AK87" s="129" t="s">
        <v>53</v>
      </c>
      <c r="AL87" s="129" t="s">
        <v>54</v>
      </c>
      <c r="AM87" s="129">
        <v>0.8584514615847656</v>
      </c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 spans="1:58" x14ac:dyDescent="0.25">
      <c r="A88" s="129" t="s">
        <v>226</v>
      </c>
      <c r="B88" s="129">
        <v>0.93782173433638671</v>
      </c>
      <c r="C88" s="129">
        <v>0.62994995030424139</v>
      </c>
      <c r="D88" s="129">
        <v>0.9923829491913031</v>
      </c>
      <c r="E88" s="129">
        <v>0.89755243155731679</v>
      </c>
      <c r="I88" s="129">
        <v>0.88384728582682626</v>
      </c>
      <c r="K88" s="129" t="s">
        <v>226</v>
      </c>
      <c r="L88" s="129">
        <v>0.84787338731257877</v>
      </c>
      <c r="M88" s="129">
        <v>0.61174366960971782</v>
      </c>
      <c r="N88" s="129">
        <v>0.7852948806645107</v>
      </c>
      <c r="O88" s="129">
        <v>0.54763653190994455</v>
      </c>
      <c r="S88" s="129">
        <v>0.73996728879959439</v>
      </c>
      <c r="U88" s="129" t="s">
        <v>226</v>
      </c>
      <c r="V88" s="129">
        <v>0.94277165205062086</v>
      </c>
      <c r="W88" s="129">
        <v>0.7008497496570314</v>
      </c>
      <c r="X88" s="129">
        <v>0.98268894382249172</v>
      </c>
      <c r="Y88" s="129">
        <v>0.91689070416796625</v>
      </c>
      <c r="AC88" s="6">
        <v>0.90048445233247243</v>
      </c>
      <c r="AE88" s="129" t="s">
        <v>226</v>
      </c>
      <c r="AF88" s="129">
        <v>0.85282330502681292</v>
      </c>
      <c r="AG88" s="129">
        <v>0.95957826469746099</v>
      </c>
      <c r="AH88" s="129">
        <v>0.88918915897865836</v>
      </c>
      <c r="AI88" s="129">
        <v>0.91782001232475319</v>
      </c>
      <c r="AM88" s="129">
        <v>0.89301526654359498</v>
      </c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 spans="1:58" x14ac:dyDescent="0.25">
      <c r="A89" s="129" t="s">
        <v>39</v>
      </c>
      <c r="B89" s="129">
        <v>0.97355212684827674</v>
      </c>
      <c r="C89" s="129">
        <v>0.99326380132428738</v>
      </c>
      <c r="D89" s="129">
        <v>0.97993347253258922</v>
      </c>
      <c r="E89" s="129">
        <v>0.96381061458604689</v>
      </c>
      <c r="I89" s="129">
        <v>0.97762857132522252</v>
      </c>
      <c r="K89" s="129" t="s">
        <v>39</v>
      </c>
      <c r="L89" s="129">
        <v>0.81935980462493085</v>
      </c>
      <c r="M89" s="129">
        <v>0.79964813014892022</v>
      </c>
      <c r="N89" s="129">
        <v>0.81297845894061838</v>
      </c>
      <c r="O89" s="129">
        <v>0.75672254605925449</v>
      </c>
      <c r="S89" s="129">
        <v>0.80442654452379914</v>
      </c>
      <c r="U89" s="129" t="s">
        <v>39</v>
      </c>
      <c r="V89" s="129">
        <v>0.97881398917193918</v>
      </c>
      <c r="W89" s="129">
        <v>0.97820291196332243</v>
      </c>
      <c r="X89" s="129">
        <v>0.99273242362731229</v>
      </c>
      <c r="Y89" s="129">
        <v>0.9210098231883449</v>
      </c>
      <c r="AC89" s="6">
        <v>0.97350075744652009</v>
      </c>
      <c r="AE89" s="129" t="s">
        <v>39</v>
      </c>
      <c r="AF89" s="129">
        <v>0.81409794230126842</v>
      </c>
      <c r="AG89" s="129">
        <v>0.88503921082648218</v>
      </c>
      <c r="AH89" s="129">
        <v>0.80017950784589531</v>
      </c>
      <c r="AI89" s="129">
        <v>0.82751003834451153</v>
      </c>
      <c r="AM89" s="129">
        <v>0.82681840179895438</v>
      </c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 spans="1:58" x14ac:dyDescent="0.25">
      <c r="A90" s="129" t="s">
        <v>40</v>
      </c>
      <c r="B90" s="129">
        <v>0.96382882369408329</v>
      </c>
      <c r="C90" s="129">
        <v>0.87183027205057972</v>
      </c>
      <c r="D90" s="129">
        <v>0.52237171154848006</v>
      </c>
      <c r="E90" s="129">
        <v>0.86196619980443834</v>
      </c>
      <c r="I90" s="129">
        <v>0.81978544174553514</v>
      </c>
      <c r="K90" s="129" t="s">
        <v>40</v>
      </c>
      <c r="L90" s="129">
        <v>0.75674075516729089</v>
      </c>
      <c r="M90" s="129">
        <v>0.69909696551328127</v>
      </c>
      <c r="N90" s="129">
        <v>0.78020576791580798</v>
      </c>
      <c r="O90" s="129">
        <v>0.70783098337932682</v>
      </c>
      <c r="S90" s="129">
        <v>0.74374178465542362</v>
      </c>
      <c r="U90" s="129" t="s">
        <v>40</v>
      </c>
      <c r="V90" s="129">
        <v>0.9490740934260955</v>
      </c>
      <c r="W90" s="129">
        <v>0.83269698221607513</v>
      </c>
      <c r="X90" s="129">
        <v>0.54965529404092017</v>
      </c>
      <c r="Y90" s="129">
        <v>0.8875383161059025</v>
      </c>
      <c r="AC90" s="6">
        <v>0.81671360473976862</v>
      </c>
      <c r="AE90" s="129" t="s">
        <v>40</v>
      </c>
      <c r="AF90" s="129">
        <v>0.8435369250815552</v>
      </c>
      <c r="AG90" s="129">
        <v>0.91573225251649593</v>
      </c>
      <c r="AH90" s="129">
        <v>0.81789681283184501</v>
      </c>
      <c r="AI90" s="129">
        <v>0.83634909553405168</v>
      </c>
      <c r="AM90" s="129">
        <v>0.85048778807399039</v>
      </c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 spans="1:58" x14ac:dyDescent="0.25">
      <c r="A91" s="129" t="s">
        <v>72</v>
      </c>
      <c r="B91" s="129">
        <v>0.52267025840259185</v>
      </c>
      <c r="C91" s="129">
        <v>0.67946827774834162</v>
      </c>
      <c r="D91" s="129">
        <v>0.95117318693363595</v>
      </c>
      <c r="E91" s="129">
        <v>0.99449503002972017</v>
      </c>
      <c r="I91" s="129">
        <v>0.7319293101485721</v>
      </c>
      <c r="K91" s="129" t="s">
        <v>72</v>
      </c>
      <c r="L91" s="129">
        <v>0.88209730320454383</v>
      </c>
      <c r="M91" s="129">
        <v>0.96754221944151797</v>
      </c>
      <c r="N91" s="129">
        <v>0.57939503626399613</v>
      </c>
      <c r="O91" s="129">
        <v>0.73334071431552839</v>
      </c>
      <c r="S91" s="129">
        <v>0.80119723138344945</v>
      </c>
      <c r="U91" s="129" t="s">
        <v>72</v>
      </c>
      <c r="V91" s="129">
        <v>0.54786265823482427</v>
      </c>
      <c r="W91" s="129">
        <v>0.67137030354220784</v>
      </c>
      <c r="X91" s="129">
        <v>0.90530880814856718</v>
      </c>
      <c r="Y91" s="129">
        <v>0.95725844497189372</v>
      </c>
      <c r="AC91" s="6">
        <v>0.72333509278529706</v>
      </c>
      <c r="AE91" s="129" t="s">
        <v>72</v>
      </c>
      <c r="AF91" s="129">
        <v>0.85690490337231129</v>
      </c>
      <c r="AG91" s="129">
        <v>0.95944424523538419</v>
      </c>
      <c r="AH91" s="129">
        <v>0.75226944142305774</v>
      </c>
      <c r="AI91" s="129">
        <v>0.82017513483510618</v>
      </c>
      <c r="AM91" s="129">
        <v>0.84574444097703172</v>
      </c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 spans="1:58" x14ac:dyDescent="0.25">
      <c r="A92" s="129" t="s">
        <v>73</v>
      </c>
      <c r="B92" s="129">
        <v>0.8039562174022219</v>
      </c>
      <c r="C92" s="129">
        <v>0.85660767102682334</v>
      </c>
      <c r="D92" s="129">
        <v>0.57350466242944487</v>
      </c>
      <c r="E92" s="129">
        <v>0.38343292041319355</v>
      </c>
      <c r="I92" s="129">
        <v>0.69379512483559369</v>
      </c>
      <c r="K92" s="129" t="s">
        <v>73</v>
      </c>
      <c r="L92" s="129">
        <v>0.92341515348853398</v>
      </c>
      <c r="M92" s="129">
        <v>0.74264402291237075</v>
      </c>
      <c r="N92" s="129">
        <v>0.87129252075432029</v>
      </c>
      <c r="O92" s="129">
        <v>0.80290747229514248</v>
      </c>
      <c r="S92" s="129">
        <v>0.85615411701073929</v>
      </c>
      <c r="U92" s="129" t="s">
        <v>73</v>
      </c>
      <c r="V92" s="129">
        <v>0.85830878675854816</v>
      </c>
      <c r="W92" s="129">
        <v>0.86221002312112005</v>
      </c>
      <c r="X92" s="129">
        <v>0.58755154947660071</v>
      </c>
      <c r="Y92" s="129">
        <v>0.3788494729470806</v>
      </c>
      <c r="AC92" s="6">
        <v>0.71948082763885546</v>
      </c>
      <c r="AE92" s="129" t="s">
        <v>73</v>
      </c>
      <c r="AF92" s="129">
        <v>0.97776772284486024</v>
      </c>
      <c r="AG92" s="129">
        <v>0.74824637500666746</v>
      </c>
      <c r="AH92" s="129">
        <v>0.85724563370716456</v>
      </c>
      <c r="AI92" s="129">
        <v>0.80749091976125542</v>
      </c>
      <c r="AM92" s="129">
        <v>0.87619141053025718</v>
      </c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 spans="1:58" x14ac:dyDescent="0.25"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 spans="1:58" x14ac:dyDescent="0.25">
      <c r="A94" s="129" t="s">
        <v>6</v>
      </c>
      <c r="B94" s="129" t="s">
        <v>225</v>
      </c>
      <c r="C94" s="129" t="s">
        <v>35</v>
      </c>
      <c r="D94" s="129" t="s">
        <v>36</v>
      </c>
      <c r="E94" s="129" t="s">
        <v>37</v>
      </c>
      <c r="F94" s="129" t="s">
        <v>52</v>
      </c>
      <c r="G94" s="129" t="s">
        <v>53</v>
      </c>
      <c r="H94" s="129" t="s">
        <v>54</v>
      </c>
      <c r="I94" s="129">
        <v>0.80926673932213311</v>
      </c>
      <c r="K94" s="129" t="s">
        <v>16</v>
      </c>
      <c r="L94" s="129" t="s">
        <v>225</v>
      </c>
      <c r="M94" s="129" t="s">
        <v>35</v>
      </c>
      <c r="N94" s="129" t="s">
        <v>36</v>
      </c>
      <c r="O94" s="129" t="s">
        <v>37</v>
      </c>
      <c r="P94" s="129" t="s">
        <v>52</v>
      </c>
      <c r="Q94" s="129" t="s">
        <v>53</v>
      </c>
      <c r="R94" s="129" t="s">
        <v>54</v>
      </c>
      <c r="S94" s="129">
        <v>0.77930537024258995</v>
      </c>
      <c r="U94" s="129" t="s">
        <v>6</v>
      </c>
      <c r="V94" s="129" t="s">
        <v>225</v>
      </c>
      <c r="W94" s="129" t="s">
        <v>35</v>
      </c>
      <c r="X94" s="129" t="s">
        <v>36</v>
      </c>
      <c r="Y94" s="129" t="s">
        <v>37</v>
      </c>
      <c r="Z94" s="129" t="s">
        <v>52</v>
      </c>
      <c r="AA94" s="129" t="s">
        <v>53</v>
      </c>
      <c r="AB94" s="129" t="s">
        <v>54</v>
      </c>
      <c r="AC94" s="6">
        <v>0.85345630298171959</v>
      </c>
      <c r="AE94" s="129" t="s">
        <v>16</v>
      </c>
      <c r="AF94" s="129" t="s">
        <v>225</v>
      </c>
      <c r="AG94" s="129" t="s">
        <v>35</v>
      </c>
      <c r="AH94" s="129" t="s">
        <v>36</v>
      </c>
      <c r="AI94" s="129" t="s">
        <v>37</v>
      </c>
      <c r="AJ94" s="129" t="s">
        <v>52</v>
      </c>
      <c r="AK94" s="129" t="s">
        <v>53</v>
      </c>
      <c r="AL94" s="129" t="s">
        <v>54</v>
      </c>
      <c r="AM94" s="129">
        <v>0.83133869690366402</v>
      </c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 spans="1:58" x14ac:dyDescent="0.25">
      <c r="A95" s="129" t="s">
        <v>226</v>
      </c>
      <c r="B95" s="129">
        <v>0.80753764296733022</v>
      </c>
      <c r="C95" s="129">
        <v>0.68761196052421014</v>
      </c>
      <c r="D95" s="129">
        <v>0.87631717746510529</v>
      </c>
      <c r="E95" s="129">
        <v>0.62671909822398342</v>
      </c>
      <c r="I95" s="129">
        <v>0.77362460839164804</v>
      </c>
      <c r="K95" s="129" t="s">
        <v>226</v>
      </c>
      <c r="L95" s="129">
        <v>0.93782173433638671</v>
      </c>
      <c r="M95" s="129">
        <v>0.73120260569602991</v>
      </c>
      <c r="N95" s="129">
        <v>0.6798829491913031</v>
      </c>
      <c r="O95" s="129">
        <v>0.51589238577898977</v>
      </c>
      <c r="S95" s="129">
        <v>0.76872381003843493</v>
      </c>
      <c r="U95" s="129" t="s">
        <v>226</v>
      </c>
      <c r="V95" s="129">
        <v>0.81248756068156436</v>
      </c>
      <c r="W95" s="129">
        <v>0.92013477958775658</v>
      </c>
      <c r="X95" s="129">
        <v>0.86662317209629403</v>
      </c>
      <c r="Y95" s="129">
        <v>0.83226880013106297</v>
      </c>
      <c r="AC95" s="6">
        <v>0.85051809323391003</v>
      </c>
      <c r="AE95" s="129" t="s">
        <v>226</v>
      </c>
      <c r="AF95" s="129">
        <v>0.94277165205062086</v>
      </c>
      <c r="AG95" s="129">
        <v>0.75514720973661675</v>
      </c>
      <c r="AH95" s="129">
        <v>0.80624400148664843</v>
      </c>
      <c r="AI95" s="129">
        <v>0.69015557110599912</v>
      </c>
      <c r="AM95" s="129">
        <v>0.8332224388051338</v>
      </c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 spans="1:58" x14ac:dyDescent="0.25">
      <c r="A96" s="129" t="s">
        <v>39</v>
      </c>
      <c r="B96" s="129">
        <v>0.91038210142552556</v>
      </c>
      <c r="C96" s="129">
        <v>0.89067042694951493</v>
      </c>
      <c r="D96" s="129">
        <v>0.90400075574121308</v>
      </c>
      <c r="E96" s="129">
        <v>0.84774484285984908</v>
      </c>
      <c r="I96" s="129">
        <v>0.89544884132439395</v>
      </c>
      <c r="K96" s="129" t="s">
        <v>39</v>
      </c>
      <c r="L96" s="129">
        <v>0.71394787315172326</v>
      </c>
      <c r="M96" s="129">
        <v>0.69423619867571262</v>
      </c>
      <c r="N96" s="129">
        <v>0.70756652746741078</v>
      </c>
      <c r="O96" s="129">
        <v>0.7873656722502036</v>
      </c>
      <c r="S96" s="129">
        <v>0.71942287170021502</v>
      </c>
      <c r="U96" s="129" t="s">
        <v>39</v>
      </c>
      <c r="V96" s="129">
        <v>0.90512023910186312</v>
      </c>
      <c r="W96" s="129">
        <v>0.86213714023712473</v>
      </c>
      <c r="X96" s="129">
        <v>0.89120180464649001</v>
      </c>
      <c r="Y96" s="129">
        <v>0.80494405146214709</v>
      </c>
      <c r="AC96" s="6">
        <v>0.87801758256911477</v>
      </c>
      <c r="AE96" s="129" t="s">
        <v>39</v>
      </c>
      <c r="AF96" s="129">
        <v>0.80862613983988441</v>
      </c>
      <c r="AG96" s="129">
        <v>0.84270804685341061</v>
      </c>
      <c r="AH96" s="129">
        <v>0.79537417015954881</v>
      </c>
      <c r="AI96" s="129">
        <v>0.80757025410263827</v>
      </c>
      <c r="AM96" s="129">
        <v>0.81197114596191877</v>
      </c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 spans="1:39" x14ac:dyDescent="0.25">
      <c r="A97" s="129" t="s">
        <v>40</v>
      </c>
      <c r="B97" s="129">
        <v>0.84776305196788559</v>
      </c>
      <c r="C97" s="129">
        <v>0.83409818918454892</v>
      </c>
      <c r="D97" s="129">
        <v>0.49062756541752528</v>
      </c>
      <c r="E97" s="129">
        <v>0.83283098337932682</v>
      </c>
      <c r="I97" s="129">
        <v>0.75350639748534443</v>
      </c>
      <c r="K97" s="129" t="s">
        <v>40</v>
      </c>
      <c r="L97" s="129">
        <v>0.78738388135824</v>
      </c>
      <c r="M97" s="129">
        <v>0.70849792701925196</v>
      </c>
      <c r="N97" s="129">
        <v>0.81015585771453924</v>
      </c>
      <c r="O97" s="129">
        <v>0.83383568328733992</v>
      </c>
      <c r="S97" s="129">
        <v>0.78426745486888227</v>
      </c>
      <c r="U97" s="129" t="s">
        <v>40</v>
      </c>
      <c r="V97" s="129">
        <v>0.8330083216998978</v>
      </c>
      <c r="W97" s="129">
        <v>0.8732314790190534</v>
      </c>
      <c r="X97" s="129">
        <v>0.74048181012143055</v>
      </c>
      <c r="Y97" s="129">
        <v>0.80725886707786276</v>
      </c>
      <c r="AC97" s="6">
        <v>0.81405890707580675</v>
      </c>
      <c r="AE97" s="129" t="s">
        <v>40</v>
      </c>
      <c r="AF97" s="129">
        <v>0.83563452434038887</v>
      </c>
      <c r="AG97" s="129">
        <v>0.86214196887830186</v>
      </c>
      <c r="AH97" s="129">
        <v>0.89690306989643986</v>
      </c>
      <c r="AI97" s="129">
        <v>0.85940779958880387</v>
      </c>
      <c r="AM97" s="129">
        <v>0.85981914092424638</v>
      </c>
    </row>
    <row r="98" spans="1:39" x14ac:dyDescent="0.25">
      <c r="A98" s="129" t="s">
        <v>72</v>
      </c>
      <c r="B98" s="129">
        <v>0.92212692478117342</v>
      </c>
      <c r="C98" s="129">
        <v>0.71104038556230409</v>
      </c>
      <c r="D98" s="129">
        <v>0.70117318693363595</v>
      </c>
      <c r="E98" s="129">
        <v>0.70415928568447161</v>
      </c>
      <c r="I98" s="129">
        <v>0.7919760366110099</v>
      </c>
      <c r="K98" s="129" t="s">
        <v>72</v>
      </c>
      <c r="L98" s="129">
        <v>0.88415954524324003</v>
      </c>
      <c r="M98" s="129">
        <v>0.96960446148021429</v>
      </c>
      <c r="N98" s="129">
        <v>0.70441830628497637</v>
      </c>
      <c r="O98" s="129">
        <v>0.59519634444945635</v>
      </c>
      <c r="S98" s="129">
        <v>0.81296873863200148</v>
      </c>
      <c r="U98" s="129" t="s">
        <v>72</v>
      </c>
      <c r="V98" s="129">
        <v>0.89693452494894088</v>
      </c>
      <c r="W98" s="129">
        <v>0.8095539591160601</v>
      </c>
      <c r="X98" s="129">
        <v>0.87155200862153326</v>
      </c>
      <c r="Y98" s="129">
        <v>0.85767208313375531</v>
      </c>
      <c r="AC98" s="6">
        <v>0.86722341642823497</v>
      </c>
      <c r="AE98" s="129" t="s">
        <v>72</v>
      </c>
      <c r="AF98" s="129">
        <v>0.85896714541100772</v>
      </c>
      <c r="AG98" s="129">
        <v>0.96150648727408061</v>
      </c>
      <c r="AH98" s="129">
        <v>0.75028268507004525</v>
      </c>
      <c r="AI98" s="129">
        <v>0.6324329295072828</v>
      </c>
      <c r="AM98" s="129">
        <v>0.818323766312823</v>
      </c>
    </row>
    <row r="99" spans="1:39" x14ac:dyDescent="0.25">
      <c r="A99" s="129" t="s">
        <v>73</v>
      </c>
      <c r="B99" s="129">
        <v>0.6789562174022219</v>
      </c>
      <c r="C99" s="129">
        <v>0.9026100183736856</v>
      </c>
      <c r="D99" s="129">
        <v>0.94850466242944487</v>
      </c>
      <c r="E99" s="129">
        <v>0.95031437703521759</v>
      </c>
      <c r="I99" s="129">
        <v>0.83177781279826968</v>
      </c>
      <c r="K99" s="129" t="s">
        <v>73</v>
      </c>
      <c r="L99" s="129">
        <v>0.96034775975551401</v>
      </c>
      <c r="M99" s="129">
        <v>0.63420907943494065</v>
      </c>
      <c r="N99" s="129">
        <v>0.81796359851575695</v>
      </c>
      <c r="O99" s="129">
        <v>0.63781437703521759</v>
      </c>
      <c r="S99" s="129">
        <v>0.8111439759734157</v>
      </c>
      <c r="U99" s="129" t="s">
        <v>73</v>
      </c>
      <c r="V99" s="129">
        <v>0.73330878675854816</v>
      </c>
      <c r="W99" s="129">
        <v>0.90821237046798231</v>
      </c>
      <c r="X99" s="129">
        <v>0.96255154947660071</v>
      </c>
      <c r="Y99" s="129">
        <v>0.94573092956910465</v>
      </c>
      <c r="AC99" s="6">
        <v>0.85746351560153167</v>
      </c>
      <c r="AE99" s="129" t="s">
        <v>73</v>
      </c>
      <c r="AF99" s="129">
        <v>0.90599519039918774</v>
      </c>
      <c r="AG99" s="129">
        <v>0.70373697832216209</v>
      </c>
      <c r="AH99" s="129">
        <v>0.83201048556291279</v>
      </c>
      <c r="AI99" s="129">
        <v>0.81472599532908552</v>
      </c>
      <c r="AM99" s="129">
        <v>0.83335699251419859</v>
      </c>
    </row>
    <row r="101" spans="1:39" x14ac:dyDescent="0.25">
      <c r="A101" s="129" t="s">
        <v>7</v>
      </c>
      <c r="B101" s="129" t="s">
        <v>225</v>
      </c>
      <c r="C101" s="129" t="s">
        <v>35</v>
      </c>
      <c r="D101" s="129" t="s">
        <v>36</v>
      </c>
      <c r="E101" s="129" t="s">
        <v>37</v>
      </c>
      <c r="F101" s="129" t="s">
        <v>52</v>
      </c>
      <c r="G101" s="129" t="s">
        <v>53</v>
      </c>
      <c r="H101" s="129" t="s">
        <v>54</v>
      </c>
      <c r="I101" s="129">
        <v>0.81801817455992898</v>
      </c>
      <c r="K101" s="129" t="s">
        <v>17</v>
      </c>
      <c r="L101" s="129" t="s">
        <v>225</v>
      </c>
      <c r="M101" s="129" t="s">
        <v>35</v>
      </c>
      <c r="N101" s="129" t="s">
        <v>36</v>
      </c>
      <c r="O101" s="129" t="s">
        <v>37</v>
      </c>
      <c r="P101" s="129" t="s">
        <v>52</v>
      </c>
      <c r="Q101" s="129" t="s">
        <v>53</v>
      </c>
      <c r="R101" s="129" t="s">
        <v>54</v>
      </c>
      <c r="S101" s="129">
        <v>0.78124585571427763</v>
      </c>
      <c r="U101" s="130" t="s">
        <v>7</v>
      </c>
      <c r="V101" s="129" t="s">
        <v>225</v>
      </c>
      <c r="W101" s="129" t="s">
        <v>35</v>
      </c>
      <c r="X101" s="129" t="s">
        <v>36</v>
      </c>
      <c r="Y101" s="129" t="s">
        <v>37</v>
      </c>
      <c r="Z101" s="129" t="s">
        <v>52</v>
      </c>
      <c r="AA101" s="129" t="s">
        <v>53</v>
      </c>
      <c r="AB101" s="129" t="s">
        <v>54</v>
      </c>
      <c r="AC101" s="6">
        <v>0.8325938623455601</v>
      </c>
      <c r="AE101" s="129" t="s">
        <v>17</v>
      </c>
      <c r="AF101" s="129" t="s">
        <v>225</v>
      </c>
      <c r="AG101" s="129" t="s">
        <v>35</v>
      </c>
      <c r="AH101" s="129" t="s">
        <v>36</v>
      </c>
      <c r="AI101" s="129" t="s">
        <v>37</v>
      </c>
      <c r="AJ101" s="129" t="s">
        <v>52</v>
      </c>
      <c r="AK101" s="129" t="s">
        <v>53</v>
      </c>
      <c r="AL101" s="129" t="s">
        <v>54</v>
      </c>
      <c r="AM101" s="129">
        <v>0.84042052136399259</v>
      </c>
    </row>
    <row r="102" spans="1:39" x14ac:dyDescent="0.25">
      <c r="A102" s="129" t="s">
        <v>226</v>
      </c>
      <c r="B102" s="129">
        <v>0.70337097630066359</v>
      </c>
      <c r="C102" s="129">
        <v>0.72158966372361544</v>
      </c>
      <c r="D102" s="129">
        <v>0.90345038414203027</v>
      </c>
      <c r="E102" s="129">
        <v>0.89755243155731679</v>
      </c>
      <c r="I102" s="129">
        <v>0.78616178403409354</v>
      </c>
      <c r="K102" s="129" t="s">
        <v>226</v>
      </c>
      <c r="L102" s="129">
        <v>0.684155976946629</v>
      </c>
      <c r="M102" s="129">
        <v>0.614965518940078</v>
      </c>
      <c r="N102" s="129">
        <v>0.90345038414203027</v>
      </c>
      <c r="O102" s="129">
        <v>0.62328090177601658</v>
      </c>
      <c r="S102" s="129">
        <v>0.71601022586857721</v>
      </c>
      <c r="U102" s="129" t="s">
        <v>226</v>
      </c>
      <c r="V102" s="130">
        <v>0.70832089401489773</v>
      </c>
      <c r="W102" s="130">
        <v>0.79248946307640555</v>
      </c>
      <c r="X102" s="129">
        <v>0.91314438951084165</v>
      </c>
      <c r="Y102" s="129">
        <v>0.91689070416796625</v>
      </c>
      <c r="AC102" s="6">
        <v>0.80764595322414556</v>
      </c>
      <c r="AE102" s="129" t="s">
        <v>226</v>
      </c>
      <c r="AF102" s="129">
        <v>0.89590833640944645</v>
      </c>
      <c r="AG102" s="129">
        <v>0.74696113692970612</v>
      </c>
      <c r="AH102" s="129">
        <v>0.91314438951084165</v>
      </c>
      <c r="AI102" s="129">
        <v>0.82951209971438977</v>
      </c>
      <c r="AM102" s="129">
        <v>0.86046847428458872</v>
      </c>
    </row>
    <row r="103" spans="1:39" x14ac:dyDescent="0.25">
      <c r="A103" s="129" t="s">
        <v>39</v>
      </c>
      <c r="B103" s="129">
        <v>0.86938546018161011</v>
      </c>
      <c r="C103" s="129">
        <v>0.88909713465762075</v>
      </c>
      <c r="D103" s="129">
        <v>0.87576680586592259</v>
      </c>
      <c r="E103" s="129">
        <v>0.93202271874728648</v>
      </c>
      <c r="I103" s="129">
        <v>0.88431872028274183</v>
      </c>
      <c r="K103" s="129" t="s">
        <v>39</v>
      </c>
      <c r="L103" s="129">
        <v>0.86938546018161011</v>
      </c>
      <c r="M103" s="129">
        <v>0.88909713465762075</v>
      </c>
      <c r="N103" s="129">
        <v>0.87576680586592259</v>
      </c>
      <c r="O103" s="129">
        <v>0.93202271874728648</v>
      </c>
      <c r="S103" s="129">
        <v>0.88431872028274183</v>
      </c>
      <c r="U103" s="129" t="s">
        <v>39</v>
      </c>
      <c r="V103" s="129">
        <v>0.87464732250527255</v>
      </c>
      <c r="W103" s="129">
        <v>0.91763042137001094</v>
      </c>
      <c r="X103" s="129">
        <v>0.88856575696064566</v>
      </c>
      <c r="Y103" s="129">
        <v>0.97482351014498847</v>
      </c>
      <c r="AC103" s="6">
        <v>0.9017499790380209</v>
      </c>
      <c r="AE103" s="129" t="s">
        <v>39</v>
      </c>
      <c r="AF103" s="129">
        <v>0.87464732250527255</v>
      </c>
      <c r="AG103" s="129">
        <v>0.91763042137001094</v>
      </c>
      <c r="AH103" s="129">
        <v>0.88856575696064566</v>
      </c>
      <c r="AI103" s="129">
        <v>0.97482351014498847</v>
      </c>
      <c r="AM103" s="129">
        <v>0.9017499790380209</v>
      </c>
    </row>
    <row r="104" spans="1:39" x14ac:dyDescent="0.25">
      <c r="A104" s="129" t="s">
        <v>40</v>
      </c>
      <c r="B104" s="129">
        <v>0.93200450963925008</v>
      </c>
      <c r="C104" s="129">
        <v>0.70649452770533117</v>
      </c>
      <c r="D104" s="129">
        <v>0.92281725191878128</v>
      </c>
      <c r="E104" s="129">
        <v>0.99816672772457538</v>
      </c>
      <c r="I104" s="129">
        <v>0.89453003153514787</v>
      </c>
      <c r="K104" s="129" t="s">
        <v>40</v>
      </c>
      <c r="L104" s="129">
        <v>0.93200450963925008</v>
      </c>
      <c r="M104" s="129">
        <v>0.67842799283038069</v>
      </c>
      <c r="N104" s="129">
        <v>0.64454753687039557</v>
      </c>
      <c r="O104" s="129">
        <v>0.83383568328733992</v>
      </c>
      <c r="S104" s="129">
        <v>0.7946996391324761</v>
      </c>
      <c r="U104" s="129" t="s">
        <v>40</v>
      </c>
      <c r="V104" s="129">
        <v>0.94675923990723787</v>
      </c>
      <c r="W104" s="129">
        <v>0.66736123787082657</v>
      </c>
      <c r="X104" s="129">
        <v>0.89553366942634116</v>
      </c>
      <c r="Y104" s="129">
        <v>0.97259461142311132</v>
      </c>
      <c r="AC104" s="6">
        <v>0.88194855260711258</v>
      </c>
      <c r="AE104" s="129" t="s">
        <v>40</v>
      </c>
      <c r="AF104" s="129">
        <v>0.94675923990723787</v>
      </c>
      <c r="AG104" s="129">
        <v>0.71756128266488528</v>
      </c>
      <c r="AH104" s="129">
        <v>0.67183111936283568</v>
      </c>
      <c r="AI104" s="129">
        <v>0.85940779958880387</v>
      </c>
      <c r="AM104" s="129">
        <v>0.81908490227490183</v>
      </c>
    </row>
    <row r="105" spans="1:39" x14ac:dyDescent="0.25">
      <c r="A105" s="129" t="s">
        <v>72</v>
      </c>
      <c r="B105" s="129">
        <v>0.65089210773295192</v>
      </c>
      <c r="C105" s="129">
        <v>0.85256108651086615</v>
      </c>
      <c r="D105" s="129">
        <v>0.69143829706933713</v>
      </c>
      <c r="E105" s="129">
        <v>0.55576323485124024</v>
      </c>
      <c r="I105" s="129">
        <v>0.68709311989037436</v>
      </c>
      <c r="K105" s="129" t="s">
        <v>72</v>
      </c>
      <c r="L105" s="129">
        <v>0.61994122560038134</v>
      </c>
      <c r="M105" s="129">
        <v>0.78764552539390209</v>
      </c>
      <c r="N105" s="129">
        <v>0.86257207787290491</v>
      </c>
      <c r="O105" s="129">
        <v>0.70415928568447161</v>
      </c>
      <c r="S105" s="129">
        <v>0.72677250763982992</v>
      </c>
      <c r="U105" s="129" t="s">
        <v>72</v>
      </c>
      <c r="V105" s="130">
        <v>0.67608450756518434</v>
      </c>
      <c r="W105" s="129">
        <v>0.86065906071699994</v>
      </c>
      <c r="X105" s="129">
        <v>0.73730267585440601</v>
      </c>
      <c r="Y105" s="130">
        <v>0.59299981990906669</v>
      </c>
      <c r="AC105" s="6">
        <v>0.71584125711943525</v>
      </c>
      <c r="AE105" s="129" t="s">
        <v>72</v>
      </c>
      <c r="AF105" s="129">
        <v>0.81638391112785125</v>
      </c>
      <c r="AG105" s="129">
        <v>0.77954755118776842</v>
      </c>
      <c r="AH105" s="129">
        <v>0.90843645665797379</v>
      </c>
      <c r="AI105" s="129">
        <v>0.7358503885302401</v>
      </c>
      <c r="AM105" s="129">
        <v>0.81994974713272362</v>
      </c>
    </row>
    <row r="106" spans="1:39" x14ac:dyDescent="0.25">
      <c r="A106" s="129" t="s">
        <v>73</v>
      </c>
      <c r="B106" s="129">
        <v>0.8039562174022219</v>
      </c>
      <c r="C106" s="129">
        <v>0.88905664829298103</v>
      </c>
      <c r="D106" s="129">
        <v>0.94956222797233902</v>
      </c>
      <c r="E106" s="129">
        <v>0.67468562296478241</v>
      </c>
      <c r="I106" s="129">
        <v>0.83798721705728707</v>
      </c>
      <c r="K106" s="129" t="s">
        <v>73</v>
      </c>
      <c r="L106" s="129">
        <v>0.92341515348853398</v>
      </c>
      <c r="M106" s="129">
        <v>0.51405664829298103</v>
      </c>
      <c r="N106" s="129">
        <v>0.74131455215388287</v>
      </c>
      <c r="O106" s="129">
        <v>0.84614771036855096</v>
      </c>
      <c r="S106" s="129">
        <v>0.78442818564776318</v>
      </c>
      <c r="U106" s="129" t="s">
        <v>73</v>
      </c>
      <c r="V106" s="129">
        <v>0.85830878675854816</v>
      </c>
      <c r="W106" s="129">
        <v>0.88345429619868432</v>
      </c>
      <c r="X106" s="129">
        <v>0.93551534092518318</v>
      </c>
      <c r="Y106" s="129">
        <v>0.67926907043089535</v>
      </c>
      <c r="AC106" s="6">
        <v>0.85578356973908631</v>
      </c>
      <c r="AE106" s="129" t="s">
        <v>73</v>
      </c>
      <c r="AF106" s="129">
        <v>0.97776772284486024</v>
      </c>
      <c r="AG106" s="129">
        <v>0.50845429619868432</v>
      </c>
      <c r="AH106" s="129">
        <v>0.72726766510672691</v>
      </c>
      <c r="AI106" s="129">
        <v>0.84156426290243802</v>
      </c>
      <c r="AM106" s="129">
        <v>0.80084950408972844</v>
      </c>
    </row>
    <row r="108" spans="1:39" x14ac:dyDescent="0.25">
      <c r="A108" s="129" t="s">
        <v>8</v>
      </c>
      <c r="B108" s="129" t="s">
        <v>225</v>
      </c>
      <c r="C108" s="129" t="s">
        <v>35</v>
      </c>
      <c r="D108" s="129" t="s">
        <v>36</v>
      </c>
      <c r="E108" s="129" t="s">
        <v>37</v>
      </c>
      <c r="F108" s="129" t="s">
        <v>52</v>
      </c>
      <c r="G108" s="129" t="s">
        <v>53</v>
      </c>
      <c r="H108" s="129" t="s">
        <v>54</v>
      </c>
      <c r="I108" s="129">
        <v>0.76892412611217098</v>
      </c>
      <c r="K108" s="129" t="s">
        <v>18</v>
      </c>
      <c r="L108" s="129" t="s">
        <v>225</v>
      </c>
      <c r="M108" s="129" t="s">
        <v>35</v>
      </c>
      <c r="N108" s="129" t="s">
        <v>36</v>
      </c>
      <c r="O108" s="129" t="s">
        <v>37</v>
      </c>
      <c r="P108" s="129" t="s">
        <v>52</v>
      </c>
      <c r="Q108" s="129" t="s">
        <v>53</v>
      </c>
      <c r="R108" s="129" t="s">
        <v>54</v>
      </c>
      <c r="S108" s="129">
        <v>0.80177482878383588</v>
      </c>
      <c r="U108" s="129" t="s">
        <v>8</v>
      </c>
      <c r="V108" s="129" t="s">
        <v>225</v>
      </c>
      <c r="W108" s="129" t="s">
        <v>35</v>
      </c>
      <c r="X108" s="129" t="s">
        <v>36</v>
      </c>
      <c r="Y108" s="129" t="s">
        <v>37</v>
      </c>
      <c r="Z108" s="129" t="s">
        <v>52</v>
      </c>
      <c r="AA108" s="129" t="s">
        <v>53</v>
      </c>
      <c r="AB108" s="129" t="s">
        <v>54</v>
      </c>
      <c r="AC108" s="6">
        <v>0.83456515937642484</v>
      </c>
      <c r="AE108" s="129" t="s">
        <v>18</v>
      </c>
      <c r="AF108" s="129" t="s">
        <v>225</v>
      </c>
      <c r="AG108" s="129" t="s">
        <v>35</v>
      </c>
      <c r="AH108" s="129" t="s">
        <v>36</v>
      </c>
      <c r="AI108" s="129" t="s">
        <v>37</v>
      </c>
      <c r="AJ108" s="129" t="s">
        <v>52</v>
      </c>
      <c r="AK108" s="129" t="s">
        <v>53</v>
      </c>
      <c r="AL108" s="129" t="s">
        <v>54</v>
      </c>
      <c r="AM108" s="129">
        <v>0.85539254681805466</v>
      </c>
    </row>
    <row r="109" spans="1:39" x14ac:dyDescent="0.25">
      <c r="A109" s="129" t="s">
        <v>226</v>
      </c>
      <c r="B109" s="129">
        <v>0.87996235703266978</v>
      </c>
      <c r="C109" s="129">
        <v>0.61174366960971782</v>
      </c>
      <c r="D109" s="129">
        <v>0.52845038414203027</v>
      </c>
      <c r="E109" s="129">
        <v>0.54763653190994455</v>
      </c>
      <c r="I109" s="129">
        <v>0.68859175255701077</v>
      </c>
      <c r="K109" s="129" t="s">
        <v>226</v>
      </c>
      <c r="L109" s="129">
        <v>0.81746235703266978</v>
      </c>
      <c r="M109" s="129">
        <v>0.57137487376825813</v>
      </c>
      <c r="N109" s="129">
        <v>0.90345038414203027</v>
      </c>
      <c r="O109" s="129">
        <v>0.87671909822398342</v>
      </c>
      <c r="S109" s="129">
        <v>0.79863037833582473</v>
      </c>
      <c r="U109" s="129" t="s">
        <v>226</v>
      </c>
      <c r="V109" s="129">
        <v>0.87501243931843564</v>
      </c>
      <c r="W109" s="129">
        <v>0.69541774169346082</v>
      </c>
      <c r="X109" s="129">
        <v>0.79792266518001831</v>
      </c>
      <c r="Y109" s="129">
        <v>0.70602764417147656</v>
      </c>
      <c r="AC109" s="6">
        <v>0.79447333698679246</v>
      </c>
      <c r="AE109" s="129" t="s">
        <v>226</v>
      </c>
      <c r="AF109" s="129">
        <v>0.81251243931843564</v>
      </c>
      <c r="AG109" s="129">
        <v>0.64227467312104825</v>
      </c>
      <c r="AH109" s="129">
        <v>0.91314438951084165</v>
      </c>
      <c r="AI109" s="129">
        <v>0.89605737083463288</v>
      </c>
      <c r="AM109" s="129">
        <v>0.81615461335448936</v>
      </c>
    </row>
    <row r="110" spans="1:39" x14ac:dyDescent="0.25">
      <c r="A110" s="129" t="s">
        <v>39</v>
      </c>
      <c r="B110" s="129">
        <v>0.75150907613311135</v>
      </c>
      <c r="C110" s="129">
        <v>0.78493046799095412</v>
      </c>
      <c r="D110" s="129">
        <v>0.75731128099783362</v>
      </c>
      <c r="E110" s="129">
        <v>0.81680099441646314</v>
      </c>
      <c r="I110" s="129">
        <v>0.76943769346336321</v>
      </c>
      <c r="K110" s="129" t="s">
        <v>39</v>
      </c>
      <c r="L110" s="129">
        <v>0.86938546018161011</v>
      </c>
      <c r="M110" s="129">
        <v>0.88909713465762075</v>
      </c>
      <c r="N110" s="129">
        <v>0.87576680586592259</v>
      </c>
      <c r="O110" s="129">
        <v>0.93202271874728648</v>
      </c>
      <c r="S110" s="129">
        <v>0.88431872028274183</v>
      </c>
      <c r="U110" s="129" t="s">
        <v>39</v>
      </c>
      <c r="V110" s="129">
        <v>0.9241023348025329</v>
      </c>
      <c r="W110" s="129">
        <v>0.81346375470334431</v>
      </c>
      <c r="X110" s="129">
        <v>0.93706473407307345</v>
      </c>
      <c r="Y110" s="129">
        <v>0.85960178581416513</v>
      </c>
      <c r="AC110" s="6">
        <v>0.89554013625207507</v>
      </c>
      <c r="AE110" s="129" t="s">
        <v>39</v>
      </c>
      <c r="AF110" s="129">
        <v>0.87464732250527255</v>
      </c>
      <c r="AG110" s="129">
        <v>0.91763042137001094</v>
      </c>
      <c r="AH110" s="129">
        <v>0.88856575696064566</v>
      </c>
      <c r="AI110" s="129">
        <v>0.97482351014498847</v>
      </c>
      <c r="AM110" s="129">
        <v>0.9017499790380209</v>
      </c>
    </row>
    <row r="111" spans="1:39" x14ac:dyDescent="0.25">
      <c r="A111" s="129" t="s">
        <v>40</v>
      </c>
      <c r="B111" s="129">
        <v>0.81678278530842674</v>
      </c>
      <c r="C111" s="129">
        <v>0.64599792701925196</v>
      </c>
      <c r="D111" s="129">
        <v>0.78020576791580798</v>
      </c>
      <c r="E111" s="129">
        <v>0.91716901662067318</v>
      </c>
      <c r="I111" s="129">
        <v>0.78853949399927403</v>
      </c>
      <c r="K111" s="129" t="s">
        <v>40</v>
      </c>
      <c r="L111" s="129">
        <v>0.80700450963925008</v>
      </c>
      <c r="M111" s="129">
        <v>0.58149452770533117</v>
      </c>
      <c r="N111" s="129">
        <v>0.78020576791580798</v>
      </c>
      <c r="O111" s="129">
        <v>0.91716901662067318</v>
      </c>
      <c r="S111" s="129">
        <v>0.77172750386881928</v>
      </c>
      <c r="U111" s="129" t="s">
        <v>40</v>
      </c>
      <c r="V111" s="129">
        <v>0.83153751557641453</v>
      </c>
      <c r="W111" s="129">
        <v>0.74467656153849748</v>
      </c>
      <c r="X111" s="129">
        <v>0.86502495583376404</v>
      </c>
      <c r="Y111" s="129">
        <v>0.94274113292213724</v>
      </c>
      <c r="AC111" s="6">
        <v>0.83921772743502698</v>
      </c>
      <c r="AE111" s="129" t="s">
        <v>40</v>
      </c>
      <c r="AF111" s="129">
        <v>0.82175923990723787</v>
      </c>
      <c r="AG111" s="129">
        <v>0.72456349409281029</v>
      </c>
      <c r="AH111" s="129">
        <v>0.81228954387877361</v>
      </c>
      <c r="AI111" s="129">
        <v>0.94274113292213724</v>
      </c>
      <c r="AM111" s="129">
        <v>0.81809995068947117</v>
      </c>
    </row>
    <row r="112" spans="1:39" x14ac:dyDescent="0.25">
      <c r="A112" s="129" t="s">
        <v>72</v>
      </c>
      <c r="B112" s="129">
        <v>0.93800600274784041</v>
      </c>
      <c r="C112" s="129">
        <v>0.93343897715418667</v>
      </c>
      <c r="D112" s="129">
        <v>0.70441830628497637</v>
      </c>
      <c r="E112" s="129">
        <v>0.64571158187504818</v>
      </c>
      <c r="I112" s="129">
        <v>0.83485151038247485</v>
      </c>
      <c r="K112" s="129" t="s">
        <v>72</v>
      </c>
      <c r="L112" s="129">
        <v>0.85232974159740815</v>
      </c>
      <c r="M112" s="129">
        <v>0.93722534216561759</v>
      </c>
      <c r="N112" s="129">
        <v>0.67382681306636405</v>
      </c>
      <c r="O112" s="129">
        <v>0.70415928568447161</v>
      </c>
      <c r="S112" s="129">
        <v>0.80245756119134859</v>
      </c>
      <c r="U112" s="129" t="s">
        <v>72</v>
      </c>
      <c r="V112" s="129">
        <v>0.96319840258007283</v>
      </c>
      <c r="W112" s="129">
        <v>0.92534100294805299</v>
      </c>
      <c r="X112" s="129">
        <v>0.75028268507004525</v>
      </c>
      <c r="Y112" s="129">
        <v>0.68294816693287463</v>
      </c>
      <c r="AC112" s="6">
        <v>0.86036045792908233</v>
      </c>
      <c r="AE112" s="129" t="s">
        <v>72</v>
      </c>
      <c r="AF112" s="129">
        <v>0.82713734176517573</v>
      </c>
      <c r="AG112" s="129">
        <v>0.94532331637175138</v>
      </c>
      <c r="AH112" s="129">
        <v>0.87794396560649768</v>
      </c>
      <c r="AI112" s="129">
        <v>0.87858343093994518</v>
      </c>
      <c r="AM112" s="129">
        <v>0.87119310602303679</v>
      </c>
    </row>
    <row r="113" spans="1:39" x14ac:dyDescent="0.25">
      <c r="A113" s="129" t="s">
        <v>73</v>
      </c>
      <c r="B113" s="129">
        <v>0.76584096578154326</v>
      </c>
      <c r="C113" s="129">
        <v>0.68978712787081853</v>
      </c>
      <c r="D113" s="129">
        <v>0.7862168700617862</v>
      </c>
      <c r="E113" s="129">
        <v>0.81568100504336294</v>
      </c>
      <c r="I113" s="129">
        <v>0.76320018015873203</v>
      </c>
      <c r="K113" s="129" t="s">
        <v>73</v>
      </c>
      <c r="L113" s="129">
        <v>0.6789562174022219</v>
      </c>
      <c r="M113" s="129">
        <v>0.99098975789119714</v>
      </c>
      <c r="N113" s="129">
        <v>0.72302679302639861</v>
      </c>
      <c r="O113" s="129">
        <v>0.67468562296478241</v>
      </c>
      <c r="S113" s="129">
        <v>0.75173998024044519</v>
      </c>
      <c r="U113" s="129" t="s">
        <v>73</v>
      </c>
      <c r="V113" s="129">
        <v>0.80448434035701699</v>
      </c>
      <c r="W113" s="129">
        <v>0.72679119253130664</v>
      </c>
      <c r="X113" s="129">
        <v>0.77216998301463025</v>
      </c>
      <c r="Y113" s="129">
        <v>0.82026445250947588</v>
      </c>
      <c r="AC113" s="6">
        <v>0.78323413827914712</v>
      </c>
      <c r="AE113" s="129" t="s">
        <v>73</v>
      </c>
      <c r="AF113" s="129">
        <v>0.88380293094235118</v>
      </c>
      <c r="AG113" s="129">
        <v>0.98538740579690043</v>
      </c>
      <c r="AH113" s="129">
        <v>0.77809545630327659</v>
      </c>
      <c r="AI113" s="129">
        <v>0.83095044915410343</v>
      </c>
      <c r="AM113" s="129">
        <v>0.86976508498525518</v>
      </c>
    </row>
    <row r="115" spans="1:39" x14ac:dyDescent="0.25">
      <c r="A115" s="129" t="s">
        <v>9</v>
      </c>
      <c r="B115" s="129" t="s">
        <v>225</v>
      </c>
      <c r="C115" s="129" t="s">
        <v>35</v>
      </c>
      <c r="D115" s="129" t="s">
        <v>36</v>
      </c>
      <c r="E115" s="129" t="s">
        <v>37</v>
      </c>
      <c r="F115" s="129" t="s">
        <v>52</v>
      </c>
      <c r="G115" s="129" t="s">
        <v>53</v>
      </c>
      <c r="H115" s="129" t="s">
        <v>54</v>
      </c>
      <c r="I115" s="129">
        <v>0.83818782430880034</v>
      </c>
      <c r="K115" s="130" t="s">
        <v>19</v>
      </c>
      <c r="L115" s="129" t="s">
        <v>225</v>
      </c>
      <c r="M115" s="129" t="s">
        <v>35</v>
      </c>
      <c r="N115" s="129" t="s">
        <v>36</v>
      </c>
      <c r="O115" s="129" t="s">
        <v>37</v>
      </c>
      <c r="P115" s="129" t="s">
        <v>52</v>
      </c>
      <c r="Q115" s="129" t="s">
        <v>53</v>
      </c>
      <c r="R115" s="129" t="s">
        <v>54</v>
      </c>
      <c r="S115" s="129">
        <v>0.69593860595891432</v>
      </c>
      <c r="U115" s="129" t="s">
        <v>9</v>
      </c>
      <c r="V115" s="129" t="s">
        <v>225</v>
      </c>
      <c r="W115" s="129" t="s">
        <v>35</v>
      </c>
      <c r="X115" s="129" t="s">
        <v>36</v>
      </c>
      <c r="Y115" s="129" t="s">
        <v>37</v>
      </c>
      <c r="Z115" s="129" t="s">
        <v>52</v>
      </c>
      <c r="AA115" s="129" t="s">
        <v>53</v>
      </c>
      <c r="AB115" s="129" t="s">
        <v>54</v>
      </c>
      <c r="AC115" s="6">
        <v>0.84931519146885104</v>
      </c>
      <c r="AE115" s="129" t="s">
        <v>19</v>
      </c>
      <c r="AF115" s="129" t="s">
        <v>225</v>
      </c>
      <c r="AG115" s="129" t="s">
        <v>35</v>
      </c>
      <c r="AH115" s="129" t="s">
        <v>36</v>
      </c>
      <c r="AI115" s="129" t="s">
        <v>37</v>
      </c>
      <c r="AJ115" s="129" t="s">
        <v>52</v>
      </c>
      <c r="AK115" s="129" t="s">
        <v>53</v>
      </c>
      <c r="AL115" s="129" t="s">
        <v>54</v>
      </c>
      <c r="AM115" s="129">
        <v>0.8290997548881599</v>
      </c>
    </row>
    <row r="116" spans="1:39" x14ac:dyDescent="0.25">
      <c r="A116" s="129" t="s">
        <v>226</v>
      </c>
      <c r="B116" s="129">
        <v>0.80753764296733022</v>
      </c>
      <c r="C116" s="129">
        <v>0.68761196052421014</v>
      </c>
      <c r="D116" s="129">
        <v>0.97154961585796973</v>
      </c>
      <c r="E116" s="129">
        <v>0.62671909822398342</v>
      </c>
      <c r="I116" s="129">
        <v>0.79743271798986415</v>
      </c>
      <c r="K116" s="129" t="s">
        <v>226</v>
      </c>
      <c r="L116" s="129">
        <v>0.68253764296733022</v>
      </c>
      <c r="M116" s="129">
        <v>0.76995700159563385</v>
      </c>
      <c r="N116" s="129">
        <v>0.69394820744985231</v>
      </c>
      <c r="O116" s="129">
        <v>0.8711780343102955</v>
      </c>
      <c r="S116" s="129">
        <v>0.73117021451506625</v>
      </c>
      <c r="U116" s="129" t="s">
        <v>226</v>
      </c>
      <c r="V116" s="129">
        <v>0.81248756068156436</v>
      </c>
      <c r="W116" s="129">
        <v>0.75851175987700015</v>
      </c>
      <c r="X116" s="129">
        <v>0.96185561048915835</v>
      </c>
      <c r="Y116" s="129">
        <v>0.64605737083463288</v>
      </c>
      <c r="AC116" s="6">
        <v>0.81406988449551032</v>
      </c>
      <c r="AE116" s="129" t="s">
        <v>226</v>
      </c>
      <c r="AF116" s="129">
        <v>0.78743847354753327</v>
      </c>
      <c r="AG116" s="129">
        <v>0.84085680094842385</v>
      </c>
      <c r="AH116" s="129">
        <v>0.83284231211564008</v>
      </c>
      <c r="AI116" s="129">
        <v>0.89051630692094497</v>
      </c>
      <c r="AM116" s="129">
        <v>0.82493477367574986</v>
      </c>
    </row>
    <row r="117" spans="1:39" x14ac:dyDescent="0.25">
      <c r="A117" s="129" t="s">
        <v>39</v>
      </c>
      <c r="B117" s="129">
        <v>0.99438546018161011</v>
      </c>
      <c r="C117" s="129">
        <v>0.99103024425583686</v>
      </c>
      <c r="D117" s="129">
        <v>0.87576680586592259</v>
      </c>
      <c r="E117" s="129">
        <v>0.80702271874728648</v>
      </c>
      <c r="I117" s="129">
        <v>0.93595534220238497</v>
      </c>
      <c r="K117" s="129" t="s">
        <v>39</v>
      </c>
      <c r="L117" s="129">
        <v>0.72801313141027246</v>
      </c>
      <c r="M117" s="129">
        <v>0.70830145693426183</v>
      </c>
      <c r="N117" s="129">
        <v>0.72163178572595998</v>
      </c>
      <c r="O117" s="129">
        <v>0.66537587284459609</v>
      </c>
      <c r="S117" s="129">
        <v>0.71307987130914074</v>
      </c>
      <c r="U117" s="129" t="s">
        <v>39</v>
      </c>
      <c r="V117" s="129">
        <v>0.99964732250527255</v>
      </c>
      <c r="W117" s="129">
        <v>0.98043646903177295</v>
      </c>
      <c r="X117" s="129">
        <v>0.88856575696064566</v>
      </c>
      <c r="Y117" s="129">
        <v>0.84982351014498847</v>
      </c>
      <c r="AC117" s="6">
        <v>0.9455611885703733</v>
      </c>
      <c r="AE117" s="129" t="s">
        <v>39</v>
      </c>
      <c r="AF117" s="129">
        <v>0.85026309371027475</v>
      </c>
      <c r="AG117" s="129">
        <v>0.83263819723561872</v>
      </c>
      <c r="AH117" s="129">
        <v>0.88587219757091162</v>
      </c>
      <c r="AI117" s="129">
        <v>0.82990281630093454</v>
      </c>
      <c r="AM117" s="129">
        <v>0.85258634876910178</v>
      </c>
    </row>
    <row r="118" spans="1:39" x14ac:dyDescent="0.25">
      <c r="A118" s="129" t="s">
        <v>40</v>
      </c>
      <c r="B118" s="129">
        <v>0.75549549036074992</v>
      </c>
      <c r="C118" s="129">
        <v>0.6016240156726449</v>
      </c>
      <c r="D118" s="129">
        <v>0.76468274808121883</v>
      </c>
      <c r="E118" s="129">
        <v>0.95783098337932682</v>
      </c>
      <c r="I118" s="129">
        <v>0.75736833380603263</v>
      </c>
      <c r="K118" s="129" t="s">
        <v>40</v>
      </c>
      <c r="L118" s="129">
        <v>0.6653940819526325</v>
      </c>
      <c r="M118" s="129">
        <v>0.94827303390180451</v>
      </c>
      <c r="N118" s="129">
        <v>0.65198391858544791</v>
      </c>
      <c r="O118" s="129">
        <v>0.79216901662067318</v>
      </c>
      <c r="S118" s="129">
        <v>0.73763357170087696</v>
      </c>
      <c r="U118" s="129" t="s">
        <v>40</v>
      </c>
      <c r="V118" s="129">
        <v>0.74074076009276213</v>
      </c>
      <c r="W118" s="129">
        <v>0.64075730550714938</v>
      </c>
      <c r="X118" s="129">
        <v>0.79196633057365884</v>
      </c>
      <c r="Y118" s="129">
        <v>0.93225886707786276</v>
      </c>
      <c r="AC118" s="6">
        <v>0.76227817784362883</v>
      </c>
      <c r="AE118" s="129" t="s">
        <v>40</v>
      </c>
      <c r="AF118" s="129">
        <v>0.78340917415799782</v>
      </c>
      <c r="AG118" s="129">
        <v>0.9874063237363091</v>
      </c>
      <c r="AH118" s="129">
        <v>0.85316412060882418</v>
      </c>
      <c r="AI118" s="129">
        <v>0.81774113292213724</v>
      </c>
      <c r="AM118" s="129">
        <v>0.84679713450098759</v>
      </c>
    </row>
    <row r="119" spans="1:39" x14ac:dyDescent="0.25">
      <c r="A119" s="129" t="s">
        <v>72</v>
      </c>
      <c r="B119" s="129">
        <v>0.99816307493074152</v>
      </c>
      <c r="C119" s="129">
        <v>0.68722534216561759</v>
      </c>
      <c r="D119" s="129">
        <v>0.65299347973303068</v>
      </c>
      <c r="E119" s="129">
        <v>0.82915928568447161</v>
      </c>
      <c r="I119" s="129">
        <v>0.82433256119134857</v>
      </c>
      <c r="K119" s="129" t="s">
        <v>72</v>
      </c>
      <c r="L119" s="130">
        <v>0.59402336151136748</v>
      </c>
      <c r="M119" s="129">
        <v>0.87527465783438241</v>
      </c>
      <c r="N119" s="130">
        <v>0.45117318693363595</v>
      </c>
      <c r="O119" s="130">
        <v>0.57915928568447161</v>
      </c>
      <c r="S119" s="129">
        <v>0.6123314657575033</v>
      </c>
      <c r="U119" s="129" t="s">
        <v>72</v>
      </c>
      <c r="V119" s="129">
        <v>0.9729706750985091</v>
      </c>
      <c r="W119" s="129">
        <v>0.69532331637175138</v>
      </c>
      <c r="X119" s="129">
        <v>0.69885785851809956</v>
      </c>
      <c r="Y119" s="129">
        <v>0.79192270062664516</v>
      </c>
      <c r="AC119" s="6">
        <v>0.82175580303727558</v>
      </c>
      <c r="AE119" s="129" t="s">
        <v>72</v>
      </c>
      <c r="AF119" s="129">
        <v>0.78562749819273647</v>
      </c>
      <c r="AG119" s="129">
        <v>0.86717668362824862</v>
      </c>
      <c r="AH119" s="129">
        <v>0.80894047077527642</v>
      </c>
      <c r="AI119" s="129">
        <v>0.738270585357653</v>
      </c>
      <c r="AM119" s="129">
        <v>0.80066204150021136</v>
      </c>
    </row>
    <row r="120" spans="1:39" x14ac:dyDescent="0.25">
      <c r="A120" s="129" t="s">
        <v>73</v>
      </c>
      <c r="B120" s="129">
        <v>0.8039562174022219</v>
      </c>
      <c r="C120" s="129">
        <v>0.98594335170701897</v>
      </c>
      <c r="D120" s="129">
        <v>0.94850466242944487</v>
      </c>
      <c r="E120" s="129">
        <v>0.79968562296478241</v>
      </c>
      <c r="I120" s="129">
        <v>0.87585016635437118</v>
      </c>
      <c r="K120" s="129" t="s">
        <v>73</v>
      </c>
      <c r="L120" s="130">
        <v>0.54344237418966068</v>
      </c>
      <c r="M120" s="129">
        <v>0.7848899816263144</v>
      </c>
      <c r="N120" s="129">
        <v>0.69850466242944487</v>
      </c>
      <c r="O120" s="129">
        <v>0.90997863268996904</v>
      </c>
      <c r="S120" s="129">
        <v>0.6854779065119837</v>
      </c>
      <c r="U120" s="129" t="s">
        <v>73</v>
      </c>
      <c r="V120" s="129">
        <v>0.85830878675854816</v>
      </c>
      <c r="W120" s="129">
        <v>0.99154570380131568</v>
      </c>
      <c r="X120" s="129">
        <v>0.96255154947660071</v>
      </c>
      <c r="Y120" s="129">
        <v>0.80426907043089535</v>
      </c>
      <c r="AC120" s="6">
        <v>0.90291090339746694</v>
      </c>
      <c r="AE120" s="129" t="s">
        <v>73</v>
      </c>
      <c r="AF120" s="129">
        <v>0.82467585073320293</v>
      </c>
      <c r="AG120" s="129">
        <v>0.77928762953201769</v>
      </c>
      <c r="AH120" s="129">
        <v>0.79592532804594118</v>
      </c>
      <c r="AI120" s="129">
        <v>0.90539518522385609</v>
      </c>
      <c r="AM120" s="129">
        <v>0.82051847599474848</v>
      </c>
    </row>
    <row r="122" spans="1:39" x14ac:dyDescent="0.25">
      <c r="A122" s="130" t="s">
        <v>10</v>
      </c>
      <c r="B122" s="129" t="s">
        <v>225</v>
      </c>
      <c r="C122" s="129" t="s">
        <v>35</v>
      </c>
      <c r="D122" s="129" t="s">
        <v>36</v>
      </c>
      <c r="E122" s="129" t="s">
        <v>37</v>
      </c>
      <c r="F122" s="129" t="s">
        <v>52</v>
      </c>
      <c r="G122" s="129" t="s">
        <v>53</v>
      </c>
      <c r="H122" s="129" t="s">
        <v>54</v>
      </c>
      <c r="I122" s="129">
        <v>0.76490337443238599</v>
      </c>
      <c r="K122" s="129" t="s">
        <v>20</v>
      </c>
      <c r="L122" s="129" t="s">
        <v>225</v>
      </c>
      <c r="M122" s="129" t="s">
        <v>35</v>
      </c>
      <c r="N122" s="129" t="s">
        <v>36</v>
      </c>
      <c r="O122" s="129" t="s">
        <v>37</v>
      </c>
      <c r="P122" s="129" t="s">
        <v>52</v>
      </c>
      <c r="Q122" s="129" t="s">
        <v>53</v>
      </c>
      <c r="R122" s="129" t="s">
        <v>54</v>
      </c>
      <c r="S122" s="129">
        <v>0.69007668424989277</v>
      </c>
      <c r="U122" s="130" t="s">
        <v>10</v>
      </c>
      <c r="V122" s="129" t="s">
        <v>225</v>
      </c>
      <c r="W122" s="129" t="s">
        <v>35</v>
      </c>
      <c r="X122" s="129" t="s">
        <v>36</v>
      </c>
      <c r="Y122" s="129" t="s">
        <v>37</v>
      </c>
      <c r="Z122" s="129" t="s">
        <v>52</v>
      </c>
      <c r="AA122" s="129" t="s">
        <v>53</v>
      </c>
      <c r="AB122" s="129" t="s">
        <v>54</v>
      </c>
      <c r="AC122" s="6">
        <v>0.81606299330329046</v>
      </c>
      <c r="AE122" s="130" t="s">
        <v>20</v>
      </c>
      <c r="AF122" s="129" t="s">
        <v>225</v>
      </c>
      <c r="AG122" s="129" t="s">
        <v>35</v>
      </c>
      <c r="AH122" s="129" t="s">
        <v>36</v>
      </c>
      <c r="AI122" s="129" t="s">
        <v>37</v>
      </c>
      <c r="AJ122" s="129" t="s">
        <v>52</v>
      </c>
      <c r="AK122" s="129" t="s">
        <v>53</v>
      </c>
      <c r="AL122" s="129" t="s">
        <v>54</v>
      </c>
      <c r="AM122" s="129">
        <v>0.80007525919747446</v>
      </c>
    </row>
    <row r="123" spans="1:39" x14ac:dyDescent="0.25">
      <c r="A123" s="129" t="s">
        <v>226</v>
      </c>
      <c r="B123" s="129">
        <v>0.80753764296733022</v>
      </c>
      <c r="C123" s="129">
        <v>0.92992299705694881</v>
      </c>
      <c r="D123" s="129">
        <v>0.88914640698429437</v>
      </c>
      <c r="E123" s="129">
        <v>0.49828090177601658</v>
      </c>
      <c r="I123" s="129">
        <v>0.80602839361079803</v>
      </c>
      <c r="K123" s="129" t="s">
        <v>226</v>
      </c>
      <c r="L123" s="129">
        <v>0.71572808476059158</v>
      </c>
      <c r="M123" s="129">
        <v>0.48674366960971782</v>
      </c>
      <c r="N123" s="129">
        <v>0.57571628252463647</v>
      </c>
      <c r="O123" s="129">
        <v>0.62671909822398342</v>
      </c>
      <c r="S123" s="129">
        <v>0.62157690319093684</v>
      </c>
      <c r="U123" s="129" t="s">
        <v>226</v>
      </c>
      <c r="V123" s="129">
        <v>0.81248756068156436</v>
      </c>
      <c r="W123" s="129">
        <v>0.99917720359026108</v>
      </c>
      <c r="X123" s="129">
        <v>0.89884041235310574</v>
      </c>
      <c r="Y123" s="129">
        <v>0.47894262916536712</v>
      </c>
      <c r="AC123" s="6">
        <v>0.8213819624537595</v>
      </c>
      <c r="AE123" s="129" t="s">
        <v>226</v>
      </c>
      <c r="AF123" s="129">
        <v>0.79810815858399664</v>
      </c>
      <c r="AG123" s="130">
        <v>0.73607642388696704</v>
      </c>
      <c r="AH123" s="130">
        <v>0.77209604083636751</v>
      </c>
      <c r="AI123" s="129">
        <v>0.79496936760196202</v>
      </c>
      <c r="AM123" s="129">
        <v>0.77872796356037832</v>
      </c>
    </row>
    <row r="124" spans="1:39" x14ac:dyDescent="0.25">
      <c r="A124" s="129" t="s">
        <v>39</v>
      </c>
      <c r="B124" s="129">
        <v>0.62260730951197019</v>
      </c>
      <c r="C124" s="129">
        <v>0.92943287900286931</v>
      </c>
      <c r="D124" s="129">
        <v>0.99923319413407741</v>
      </c>
      <c r="E124" s="129">
        <v>0.73356999814259349</v>
      </c>
      <c r="I124" s="129">
        <v>0.7947732978602704</v>
      </c>
      <c r="K124" s="129" t="s">
        <v>39</v>
      </c>
      <c r="L124" s="129">
        <v>0.60978120648505652</v>
      </c>
      <c r="M124" s="129">
        <v>0.59006953200904588</v>
      </c>
      <c r="N124" s="129">
        <v>0.60339986080074404</v>
      </c>
      <c r="O124" s="129">
        <v>0.54714394791938026</v>
      </c>
      <c r="S124" s="129">
        <v>0.5948479463839248</v>
      </c>
      <c r="U124" s="129" t="s">
        <v>39</v>
      </c>
      <c r="V124" s="129">
        <v>0.67786166549137705</v>
      </c>
      <c r="W124" s="129">
        <v>0.9579661657152595</v>
      </c>
      <c r="X124" s="129">
        <v>0.98643424303935434</v>
      </c>
      <c r="Y124" s="129">
        <v>0.8405534851414117</v>
      </c>
      <c r="AC124" s="6">
        <v>0.83542948287065311</v>
      </c>
      <c r="AE124" s="129" t="s">
        <v>39</v>
      </c>
      <c r="AF124" s="129">
        <v>0.7648251443152061</v>
      </c>
      <c r="AG124" s="129">
        <v>0.76792715707243175</v>
      </c>
      <c r="AH124" s="129">
        <v>0.76212883683814203</v>
      </c>
      <c r="AI124" s="130">
        <v>0.7104169202022208</v>
      </c>
      <c r="AM124" s="129">
        <v>0.75661023638043745</v>
      </c>
    </row>
    <row r="125" spans="1:39" x14ac:dyDescent="0.25">
      <c r="A125" s="129" t="s">
        <v>40</v>
      </c>
      <c r="B125" s="129">
        <v>0.55700450963925008</v>
      </c>
      <c r="C125" s="129">
        <v>0.93342763730354728</v>
      </c>
      <c r="D125" s="129">
        <v>0.76468274808121883</v>
      </c>
      <c r="E125" s="129">
        <v>0.83283098337932682</v>
      </c>
      <c r="I125" s="129">
        <v>0.72558266584361319</v>
      </c>
      <c r="K125" s="129" t="s">
        <v>40</v>
      </c>
      <c r="L125" s="129">
        <v>0.54716215702741655</v>
      </c>
      <c r="M125" s="129">
        <v>0.83149452770533117</v>
      </c>
      <c r="N125" s="129">
        <v>0.987320058572288</v>
      </c>
      <c r="O125" s="129">
        <v>0.58283098337932682</v>
      </c>
      <c r="S125" s="129">
        <v>0.71941843050200394</v>
      </c>
      <c r="U125" s="129" t="s">
        <v>40</v>
      </c>
      <c r="V125" s="130">
        <v>0.68010807574985799</v>
      </c>
      <c r="W125" s="129">
        <v>0.89429434746904268</v>
      </c>
      <c r="X125" s="129">
        <v>0.79196633057365884</v>
      </c>
      <c r="Y125" s="129">
        <v>0.80725886707786276</v>
      </c>
      <c r="AC125" s="6">
        <v>0.76998251249884586</v>
      </c>
      <c r="AE125" s="129" t="s">
        <v>40</v>
      </c>
      <c r="AF125" s="129">
        <v>0.73874762601161814</v>
      </c>
      <c r="AG125" s="129">
        <v>0.79236123787082657</v>
      </c>
      <c r="AH125" s="129">
        <v>0.98539635893527189</v>
      </c>
      <c r="AI125" s="129">
        <v>0.78163083018800406</v>
      </c>
      <c r="AM125" s="129">
        <v>0.81756501224083111</v>
      </c>
    </row>
    <row r="126" spans="1:39" x14ac:dyDescent="0.25">
      <c r="A126" s="129" t="s">
        <v>72</v>
      </c>
      <c r="B126" s="130">
        <v>0.64767025840259185</v>
      </c>
      <c r="C126" s="130">
        <v>0.68777465783438241</v>
      </c>
      <c r="D126" s="129">
        <v>0.70117318693363595</v>
      </c>
      <c r="E126" s="129">
        <v>0.82767051796136037</v>
      </c>
      <c r="I126" s="129">
        <v>0.69606690935552629</v>
      </c>
      <c r="K126" s="129" t="s">
        <v>72</v>
      </c>
      <c r="L126" s="129">
        <v>0.88336628124485594</v>
      </c>
      <c r="M126" s="129">
        <v>0.71104038556230409</v>
      </c>
      <c r="N126" s="129">
        <v>0.86257207787290491</v>
      </c>
      <c r="O126" s="129">
        <v>0.62917404764886176</v>
      </c>
      <c r="S126" s="129">
        <v>0.80557371622595864</v>
      </c>
      <c r="U126" s="129" t="s">
        <v>72</v>
      </c>
      <c r="V126" s="129">
        <v>0.83505120591008064</v>
      </c>
      <c r="W126" s="129">
        <v>0.81897157166319934</v>
      </c>
      <c r="X126" s="129">
        <v>0.79287535299463863</v>
      </c>
      <c r="Y126" s="129">
        <v>0.86490710301918683</v>
      </c>
      <c r="AC126" s="6">
        <v>0.82576970039820985</v>
      </c>
      <c r="AE126" s="129" t="s">
        <v>72</v>
      </c>
      <c r="AF126" s="129">
        <v>0.90855868107708837</v>
      </c>
      <c r="AG126" s="129">
        <v>0.70294241135617042</v>
      </c>
      <c r="AH126" s="129">
        <v>0.90843645665797379</v>
      </c>
      <c r="AI126" s="129">
        <v>0.66641063270668821</v>
      </c>
      <c r="AM126" s="129">
        <v>0.83108266377256612</v>
      </c>
    </row>
    <row r="127" spans="1:39" x14ac:dyDescent="0.25">
      <c r="A127" s="129" t="s">
        <v>73</v>
      </c>
      <c r="B127" s="129">
        <v>0.8039562174022219</v>
      </c>
      <c r="C127" s="129">
        <v>0.66029898184094693</v>
      </c>
      <c r="D127" s="129">
        <v>0.82350466242944487</v>
      </c>
      <c r="E127" s="129">
        <v>0.95031437703521759</v>
      </c>
      <c r="I127" s="129">
        <v>0.80206560549172201</v>
      </c>
      <c r="K127" s="129" t="s">
        <v>73</v>
      </c>
      <c r="L127" s="129">
        <v>0.6789562174022219</v>
      </c>
      <c r="M127" s="129">
        <v>0.79968861651355994</v>
      </c>
      <c r="N127" s="129">
        <v>0.7402406023770961</v>
      </c>
      <c r="O127" s="129">
        <v>0.61590709392509757</v>
      </c>
      <c r="S127" s="129">
        <v>0.70896642494663942</v>
      </c>
      <c r="U127" s="129" t="s">
        <v>73</v>
      </c>
      <c r="V127" s="129">
        <v>0.85830878675854816</v>
      </c>
      <c r="W127" s="129">
        <v>0.66590133393524364</v>
      </c>
      <c r="X127" s="129">
        <v>0.83755154947660071</v>
      </c>
      <c r="Y127" s="129">
        <v>0.94573092956910465</v>
      </c>
      <c r="AC127" s="6">
        <v>0.82775130829498389</v>
      </c>
      <c r="AE127" s="129" t="s">
        <v>73</v>
      </c>
      <c r="AF127" s="129">
        <v>0.88445216357396717</v>
      </c>
      <c r="AG127" s="129">
        <v>0.80529096860785665</v>
      </c>
      <c r="AH127" s="129">
        <v>0.72619371532994026</v>
      </c>
      <c r="AI127" s="129">
        <v>0.80001954699677236</v>
      </c>
      <c r="AM127" s="129">
        <v>0.8163904200331592</v>
      </c>
    </row>
    <row r="129" spans="1:39" x14ac:dyDescent="0.25">
      <c r="A129" s="129" t="s">
        <v>11</v>
      </c>
      <c r="B129" s="129" t="s">
        <v>225</v>
      </c>
      <c r="C129" s="129" t="s">
        <v>35</v>
      </c>
      <c r="D129" s="129" t="s">
        <v>36</v>
      </c>
      <c r="E129" s="129" t="s">
        <v>37</v>
      </c>
      <c r="F129" s="129" t="s">
        <v>52</v>
      </c>
      <c r="G129" s="129" t="s">
        <v>53</v>
      </c>
      <c r="H129" s="129" t="s">
        <v>54</v>
      </c>
      <c r="I129" s="129">
        <v>0.76960070546621295</v>
      </c>
      <c r="K129" s="130" t="s">
        <v>21</v>
      </c>
      <c r="L129" s="129" t="s">
        <v>225</v>
      </c>
      <c r="M129" s="129" t="s">
        <v>35</v>
      </c>
      <c r="N129" s="129" t="s">
        <v>36</v>
      </c>
      <c r="O129" s="129" t="s">
        <v>37</v>
      </c>
      <c r="P129" s="129" t="s">
        <v>52</v>
      </c>
      <c r="Q129" s="129" t="s">
        <v>53</v>
      </c>
      <c r="R129" s="129" t="s">
        <v>54</v>
      </c>
      <c r="S129" s="129">
        <v>0.77471002818697543</v>
      </c>
      <c r="U129" s="129" t="s">
        <v>11</v>
      </c>
      <c r="V129" s="129" t="s">
        <v>225</v>
      </c>
      <c r="W129" s="129" t="s">
        <v>35</v>
      </c>
      <c r="X129" s="129" t="s">
        <v>36</v>
      </c>
      <c r="Y129" s="129" t="s">
        <v>37</v>
      </c>
      <c r="Z129" s="129" t="s">
        <v>52</v>
      </c>
      <c r="AA129" s="129" t="s">
        <v>53</v>
      </c>
      <c r="AB129" s="129" t="s">
        <v>54</v>
      </c>
      <c r="AC129" s="6">
        <v>0.83256260679476046</v>
      </c>
      <c r="AE129" s="129" t="s">
        <v>21</v>
      </c>
      <c r="AF129" s="129" t="s">
        <v>225</v>
      </c>
      <c r="AG129" s="129" t="s">
        <v>35</v>
      </c>
      <c r="AH129" s="129" t="s">
        <v>36</v>
      </c>
      <c r="AI129" s="129" t="s">
        <v>37</v>
      </c>
      <c r="AJ129" s="129" t="s">
        <v>52</v>
      </c>
      <c r="AK129" s="129" t="s">
        <v>53</v>
      </c>
      <c r="AL129" s="129" t="s">
        <v>54</v>
      </c>
      <c r="AM129" s="129">
        <v>0.83574730427035249</v>
      </c>
    </row>
    <row r="130" spans="1:39" x14ac:dyDescent="0.25">
      <c r="A130" s="129" t="s">
        <v>226</v>
      </c>
      <c r="B130" s="129">
        <v>0.88120762183921075</v>
      </c>
      <c r="C130" s="129">
        <v>0.92008613403611406</v>
      </c>
      <c r="D130" s="129">
        <v>0.58824323577192894</v>
      </c>
      <c r="E130" s="129">
        <v>0.75171909822398342</v>
      </c>
      <c r="I130" s="129">
        <v>0.79631894921948687</v>
      </c>
      <c r="K130" s="129" t="s">
        <v>226</v>
      </c>
      <c r="L130" s="129">
        <v>0.98774045978356506</v>
      </c>
      <c r="M130" s="129">
        <v>0.86174366960971782</v>
      </c>
      <c r="N130" s="129">
        <v>0.77845038414203027</v>
      </c>
      <c r="O130" s="129">
        <v>0.75494094755434349</v>
      </c>
      <c r="S130" s="129">
        <v>0.87529865600402867</v>
      </c>
      <c r="U130" s="129" t="s">
        <v>226</v>
      </c>
      <c r="V130" s="129">
        <v>0.87625770412497661</v>
      </c>
      <c r="W130" s="129">
        <v>0.99098593338890417</v>
      </c>
      <c r="X130" s="129">
        <v>0.57854923040311768</v>
      </c>
      <c r="Y130" s="129">
        <v>0.77105737083463288</v>
      </c>
      <c r="AC130" s="6">
        <v>0.80899618155374586</v>
      </c>
      <c r="AE130" s="129" t="s">
        <v>226</v>
      </c>
      <c r="AF130" s="129">
        <v>0.99269037749779909</v>
      </c>
      <c r="AG130" s="129">
        <v>0.79084387025692782</v>
      </c>
      <c r="AH130" s="129">
        <v>0.78814438951084165</v>
      </c>
      <c r="AI130" s="129">
        <v>0.77427922016499295</v>
      </c>
      <c r="AM130" s="129">
        <v>0.86842290545296452</v>
      </c>
    </row>
    <row r="131" spans="1:39" x14ac:dyDescent="0.25">
      <c r="A131" s="129" t="s">
        <v>39</v>
      </c>
      <c r="B131" s="129">
        <v>0.64822602382136307</v>
      </c>
      <c r="C131" s="129">
        <v>0.7436346339703872</v>
      </c>
      <c r="D131" s="129">
        <v>0.64749892186199909</v>
      </c>
      <c r="E131" s="129">
        <v>0.74154581554051657</v>
      </c>
      <c r="I131" s="129">
        <v>0.68112393911919988</v>
      </c>
      <c r="K131" s="129" t="s">
        <v>39</v>
      </c>
      <c r="L131" s="130">
        <v>0.74438546018161011</v>
      </c>
      <c r="M131" s="129">
        <v>0.76409713465762075</v>
      </c>
      <c r="N131" s="130">
        <v>0.75076680586592259</v>
      </c>
      <c r="O131" s="129">
        <v>0.80702271874728648</v>
      </c>
      <c r="S131" s="129">
        <v>0.75931872028274183</v>
      </c>
      <c r="U131" s="129" t="s">
        <v>39</v>
      </c>
      <c r="V131" s="129">
        <v>0.84193704964873806</v>
      </c>
      <c r="W131" s="129">
        <v>0.81257514111970586</v>
      </c>
      <c r="X131" s="129">
        <v>0.8303434147326465</v>
      </c>
      <c r="Y131" s="129">
        <v>0.8436045834579613</v>
      </c>
      <c r="AC131" s="6">
        <v>0.83341638928529227</v>
      </c>
      <c r="AE131" s="129" t="s">
        <v>39</v>
      </c>
      <c r="AF131" s="129">
        <v>0.8742949119654867</v>
      </c>
      <c r="AG131" s="129">
        <v>0.79263042137001094</v>
      </c>
      <c r="AH131" s="129">
        <v>0.84291626655641327</v>
      </c>
      <c r="AI131" s="129">
        <v>0.84982351014498847</v>
      </c>
      <c r="AM131" s="129">
        <v>0.84644664222104848</v>
      </c>
    </row>
    <row r="132" spans="1:39" x14ac:dyDescent="0.25">
      <c r="A132" s="129" t="s">
        <v>40</v>
      </c>
      <c r="B132" s="129">
        <v>0.74156402464855298</v>
      </c>
      <c r="C132" s="129">
        <v>0.7518388056280022</v>
      </c>
      <c r="D132" s="129">
        <v>0.89644285467175999</v>
      </c>
      <c r="E132" s="129">
        <v>0.78783333594047755</v>
      </c>
      <c r="I132" s="129">
        <v>0.78927908504403332</v>
      </c>
      <c r="K132" s="129" t="s">
        <v>40</v>
      </c>
      <c r="L132" s="129">
        <v>0.80700450963925008</v>
      </c>
      <c r="M132" s="130">
        <v>0.64767213896133558</v>
      </c>
      <c r="N132" s="129">
        <v>0.84801608141455209</v>
      </c>
      <c r="O132" s="130">
        <v>0.58283098337932682</v>
      </c>
      <c r="S132" s="129">
        <v>0.75176489950850434</v>
      </c>
      <c r="U132" s="129" t="s">
        <v>40</v>
      </c>
      <c r="V132" s="129">
        <v>0.81991125357952233</v>
      </c>
      <c r="W132" s="129">
        <v>0.7909720954625068</v>
      </c>
      <c r="X132" s="129">
        <v>0.86915927217931988</v>
      </c>
      <c r="Y132" s="129">
        <v>0.81340545224194161</v>
      </c>
      <c r="AC132" s="6">
        <v>0.82545955640543145</v>
      </c>
      <c r="AE132" s="129" t="s">
        <v>40</v>
      </c>
      <c r="AF132" s="129">
        <v>0.82175923990723787</v>
      </c>
      <c r="AG132" s="129">
        <v>0.775257628948957</v>
      </c>
      <c r="AH132" s="129">
        <v>0.87529966390699221</v>
      </c>
      <c r="AI132" s="129">
        <v>0.83570146963753811</v>
      </c>
      <c r="AM132" s="129">
        <v>0.82793535817506536</v>
      </c>
    </row>
    <row r="133" spans="1:39" x14ac:dyDescent="0.25">
      <c r="A133" s="129" t="s">
        <v>72</v>
      </c>
      <c r="B133" s="129">
        <v>0.89767025840259185</v>
      </c>
      <c r="C133" s="129">
        <v>0.68722534216561759</v>
      </c>
      <c r="D133" s="129">
        <v>0.60694535644434</v>
      </c>
      <c r="E133" s="129">
        <v>0.82915928568447161</v>
      </c>
      <c r="I133" s="129">
        <v>0.77262340375791605</v>
      </c>
      <c r="K133" s="129" t="s">
        <v>72</v>
      </c>
      <c r="L133" s="129">
        <v>0.89767025840259185</v>
      </c>
      <c r="M133" s="129">
        <v>0.70805867549895107</v>
      </c>
      <c r="N133" s="129">
        <v>0.69563212301994803</v>
      </c>
      <c r="O133" s="129">
        <v>0.95415928568447161</v>
      </c>
      <c r="S133" s="129">
        <v>0.81771176206848484</v>
      </c>
      <c r="U133" s="129" t="s">
        <v>72</v>
      </c>
      <c r="V133" s="129">
        <v>0.92286265823482427</v>
      </c>
      <c r="W133" s="129">
        <v>0.87153070960474843</v>
      </c>
      <c r="X133" s="129">
        <v>0.77045712689596491</v>
      </c>
      <c r="Y133" s="129">
        <v>0.79192270062664516</v>
      </c>
      <c r="AC133" s="6">
        <v>0.85485389203286744</v>
      </c>
      <c r="AE133" s="129" t="s">
        <v>72</v>
      </c>
      <c r="AF133" s="129">
        <v>0.92286265823482427</v>
      </c>
      <c r="AG133" s="129">
        <v>0.71615664970508475</v>
      </c>
      <c r="AH133" s="129">
        <v>0.64976774423487926</v>
      </c>
      <c r="AI133" s="129">
        <v>0.91692270062664516</v>
      </c>
      <c r="AM133" s="129">
        <v>0.8123567343876632</v>
      </c>
    </row>
    <row r="134" spans="1:39" x14ac:dyDescent="0.25">
      <c r="A134" s="129" t="s">
        <v>73</v>
      </c>
      <c r="B134" s="129">
        <v>0.73771044926444485</v>
      </c>
      <c r="C134" s="129">
        <v>0.78247480716286244</v>
      </c>
      <c r="D134" s="129">
        <v>0.94850466242944487</v>
      </c>
      <c r="E134" s="129">
        <v>0.79968562296478241</v>
      </c>
      <c r="I134" s="129">
        <v>0.80865815019042897</v>
      </c>
      <c r="K134" s="129" t="s">
        <v>73</v>
      </c>
      <c r="L134" s="129">
        <v>0.6789562174022219</v>
      </c>
      <c r="M134" s="130">
        <v>0.51405664829298103</v>
      </c>
      <c r="N134" s="129">
        <v>0.69850466242944487</v>
      </c>
      <c r="O134" s="129">
        <v>0.80290747229514248</v>
      </c>
      <c r="S134" s="129">
        <v>0.66945610307111758</v>
      </c>
      <c r="U134" s="129" t="s">
        <v>73</v>
      </c>
      <c r="V134" s="129">
        <v>0.80444118758642236</v>
      </c>
      <c r="W134" s="129">
        <v>0.78516145864055775</v>
      </c>
      <c r="X134" s="129">
        <v>0.96255154947660071</v>
      </c>
      <c r="Y134" s="129">
        <v>0.80426907043089535</v>
      </c>
      <c r="AC134" s="6">
        <v>0.84008701469646507</v>
      </c>
      <c r="AE134" s="129" t="s">
        <v>73</v>
      </c>
      <c r="AF134" s="129">
        <v>0.88373027552342165</v>
      </c>
      <c r="AG134" s="129">
        <v>0.74988900464989372</v>
      </c>
      <c r="AH134" s="129">
        <v>0.79592532804594118</v>
      </c>
      <c r="AI134" s="129">
        <v>0.80749091976125542</v>
      </c>
      <c r="AM134" s="129">
        <v>0.82357488111502108</v>
      </c>
    </row>
    <row r="136" spans="1:39" x14ac:dyDescent="0.25">
      <c r="A136" s="130" t="s">
        <v>12</v>
      </c>
      <c r="B136" s="129" t="s">
        <v>225</v>
      </c>
      <c r="C136" s="129" t="s">
        <v>35</v>
      </c>
      <c r="D136" s="129" t="s">
        <v>36</v>
      </c>
      <c r="E136" s="129" t="s">
        <v>37</v>
      </c>
      <c r="F136" s="129" t="s">
        <v>52</v>
      </c>
      <c r="G136" s="129" t="s">
        <v>53</v>
      </c>
      <c r="H136" s="129" t="s">
        <v>54</v>
      </c>
      <c r="I136" s="129">
        <v>0.76846996964224323</v>
      </c>
      <c r="K136" s="129" t="s">
        <v>22</v>
      </c>
      <c r="L136" s="129" t="s">
        <v>225</v>
      </c>
      <c r="M136" s="129" t="s">
        <v>35</v>
      </c>
      <c r="N136" s="129" t="s">
        <v>36</v>
      </c>
      <c r="O136" s="129" t="s">
        <v>37</v>
      </c>
      <c r="P136" s="129" t="s">
        <v>52</v>
      </c>
      <c r="Q136" s="129" t="s">
        <v>53</v>
      </c>
      <c r="R136" s="129" t="s">
        <v>54</v>
      </c>
      <c r="S136" s="129">
        <v>0.79258697165745695</v>
      </c>
      <c r="U136" s="129" t="s">
        <v>12</v>
      </c>
      <c r="V136" s="129" t="s">
        <v>225</v>
      </c>
      <c r="W136" s="129" t="s">
        <v>35</v>
      </c>
      <c r="X136" s="129" t="s">
        <v>36</v>
      </c>
      <c r="Y136" s="129" t="s">
        <v>37</v>
      </c>
      <c r="Z136" s="129" t="s">
        <v>52</v>
      </c>
      <c r="AA136" s="129" t="s">
        <v>53</v>
      </c>
      <c r="AB136" s="129" t="s">
        <v>54</v>
      </c>
      <c r="AC136" s="6">
        <v>0.83674370995100467</v>
      </c>
      <c r="AE136" s="129" t="s">
        <v>22</v>
      </c>
      <c r="AF136" s="129" t="s">
        <v>225</v>
      </c>
      <c r="AG136" s="129" t="s">
        <v>35</v>
      </c>
      <c r="AH136" s="129" t="s">
        <v>36</v>
      </c>
      <c r="AI136" s="129" t="s">
        <v>37</v>
      </c>
      <c r="AJ136" s="129" t="s">
        <v>52</v>
      </c>
      <c r="AK136" s="129" t="s">
        <v>53</v>
      </c>
      <c r="AL136" s="129" t="s">
        <v>54</v>
      </c>
      <c r="AM136" s="129">
        <v>0.8365054319393842</v>
      </c>
    </row>
    <row r="137" spans="1:39" x14ac:dyDescent="0.25">
      <c r="A137" s="129" t="s">
        <v>226</v>
      </c>
      <c r="B137" s="129">
        <v>0.87996235703266978</v>
      </c>
      <c r="C137" s="129">
        <v>0.73120260569602991</v>
      </c>
      <c r="D137" s="129">
        <v>0.77845038414203027</v>
      </c>
      <c r="E137" s="129">
        <v>0.75171909822398342</v>
      </c>
      <c r="I137" s="129">
        <v>0.80559592472137898</v>
      </c>
      <c r="K137" s="129" t="s">
        <v>226</v>
      </c>
      <c r="L137" s="129">
        <v>0.93782173433638671</v>
      </c>
      <c r="M137" s="129">
        <v>0.62994995030424139</v>
      </c>
      <c r="N137" s="129">
        <v>0.99461650625975362</v>
      </c>
      <c r="O137" s="129">
        <v>0.86799681040696008</v>
      </c>
      <c r="S137" s="129">
        <v>0.87997233192138535</v>
      </c>
      <c r="U137" s="129" t="s">
        <v>226</v>
      </c>
      <c r="V137" s="129">
        <v>0.87501243931843564</v>
      </c>
      <c r="W137" s="129">
        <v>0.73105022170776124</v>
      </c>
      <c r="X137" s="129">
        <v>0.8429945134283332</v>
      </c>
      <c r="Y137" s="129">
        <v>0.98122280042412546</v>
      </c>
      <c r="AC137" s="6">
        <v>0.85414706848962862</v>
      </c>
      <c r="AE137" s="129" t="s">
        <v>226</v>
      </c>
      <c r="AF137" s="129">
        <v>0.94277165205062086</v>
      </c>
      <c r="AG137" s="129">
        <v>0.7008497496570314</v>
      </c>
      <c r="AH137" s="129">
        <v>0.98492250089094224</v>
      </c>
      <c r="AI137" s="129">
        <v>0.84865853779631062</v>
      </c>
      <c r="AM137" s="129">
        <v>0.89080801664383669</v>
      </c>
    </row>
    <row r="138" spans="1:39" x14ac:dyDescent="0.25">
      <c r="A138" s="129" t="s">
        <v>39</v>
      </c>
      <c r="B138" s="130">
        <v>0.74438546018161011</v>
      </c>
      <c r="C138" s="129">
        <v>0.76409713465762075</v>
      </c>
      <c r="D138" s="130">
        <v>0.75076680586592259</v>
      </c>
      <c r="E138" s="129">
        <v>0.80702271874728648</v>
      </c>
      <c r="I138" s="129">
        <v>0.75931872028274183</v>
      </c>
      <c r="K138" s="129" t="s">
        <v>39</v>
      </c>
      <c r="L138" s="129">
        <v>0.97131856977982622</v>
      </c>
      <c r="M138" s="129">
        <v>0.99103024425583686</v>
      </c>
      <c r="N138" s="129">
        <v>0.9776999154641387</v>
      </c>
      <c r="O138" s="129">
        <v>0.96604417165449741</v>
      </c>
      <c r="S138" s="129">
        <v>0.97606508137730708</v>
      </c>
      <c r="U138" s="129" t="s">
        <v>39</v>
      </c>
      <c r="V138" s="129">
        <v>0.739190406307904</v>
      </c>
      <c r="W138" s="129">
        <v>0.87514110468383433</v>
      </c>
      <c r="X138" s="129">
        <v>0.86420817068133327</v>
      </c>
      <c r="Y138" s="129">
        <v>0.84982351014498847</v>
      </c>
      <c r="AC138" s="6">
        <v>0.81422995265201004</v>
      </c>
      <c r="AE138" s="129" t="s">
        <v>39</v>
      </c>
      <c r="AF138" s="129">
        <v>0.97658043210348866</v>
      </c>
      <c r="AG138" s="129">
        <v>0.98043646903177295</v>
      </c>
      <c r="AH138" s="129">
        <v>0.99049886655886177</v>
      </c>
      <c r="AI138" s="129">
        <v>0.92324338025679542</v>
      </c>
      <c r="AM138" s="129">
        <v>0.97283069032598479</v>
      </c>
    </row>
    <row r="139" spans="1:39" x14ac:dyDescent="0.25">
      <c r="A139" s="129" t="s">
        <v>40</v>
      </c>
      <c r="B139" s="129">
        <v>0.80700450963925008</v>
      </c>
      <c r="C139" s="130">
        <v>0.45649452770533117</v>
      </c>
      <c r="D139" s="129">
        <v>0.78020576791580798</v>
      </c>
      <c r="E139" s="129">
        <v>0.73198823120400092</v>
      </c>
      <c r="I139" s="129">
        <v>0.71895038605631845</v>
      </c>
      <c r="K139" s="129" t="s">
        <v>40</v>
      </c>
      <c r="L139" s="129">
        <v>0.96606238076253381</v>
      </c>
      <c r="M139" s="129">
        <v>0.85600547229466883</v>
      </c>
      <c r="N139" s="129">
        <v>0.65198391858544791</v>
      </c>
      <c r="O139" s="129">
        <v>0.61682509422483567</v>
      </c>
      <c r="S139" s="129">
        <v>0.81314579054403469</v>
      </c>
      <c r="U139" s="129" t="s">
        <v>40</v>
      </c>
      <c r="V139" s="129">
        <v>0.82175923990723787</v>
      </c>
      <c r="W139" s="129">
        <v>0.73715394247358235</v>
      </c>
      <c r="X139" s="129">
        <v>0.86576272690096945</v>
      </c>
      <c r="Y139" s="129">
        <v>0.87500570572253877</v>
      </c>
      <c r="AC139" s="6">
        <v>0.82382602204123478</v>
      </c>
      <c r="AE139" s="129" t="s">
        <v>40</v>
      </c>
      <c r="AF139" s="129">
        <v>0.95130765049454602</v>
      </c>
      <c r="AG139" s="129">
        <v>0.89513876212917343</v>
      </c>
      <c r="AH139" s="129">
        <v>0.62470033609300779</v>
      </c>
      <c r="AI139" s="129">
        <v>0.64239721052629972</v>
      </c>
      <c r="AM139" s="129">
        <v>0.81208547822585009</v>
      </c>
    </row>
    <row r="140" spans="1:39" x14ac:dyDescent="0.25">
      <c r="A140" s="129" t="s">
        <v>72</v>
      </c>
      <c r="B140" s="130">
        <v>0.65089210773295192</v>
      </c>
      <c r="C140" s="129">
        <v>0.85256108651086615</v>
      </c>
      <c r="D140" s="129">
        <v>0.92810629653185206</v>
      </c>
      <c r="E140" s="130">
        <v>0.57915928568447161</v>
      </c>
      <c r="I140" s="129">
        <v>0.74976952738098779</v>
      </c>
      <c r="K140" s="129" t="s">
        <v>72</v>
      </c>
      <c r="L140" s="129">
        <v>0.58149640826407478</v>
      </c>
      <c r="M140" s="129">
        <v>0.87527465783438241</v>
      </c>
      <c r="N140" s="129">
        <v>0.45117318693363595</v>
      </c>
      <c r="O140" s="129">
        <v>0.92084071431552839</v>
      </c>
      <c r="S140" s="129">
        <v>0.65857289875324465</v>
      </c>
      <c r="U140" s="129" t="s">
        <v>72</v>
      </c>
      <c r="V140" s="129">
        <v>0.77912267558421522</v>
      </c>
      <c r="W140" s="129">
        <v>0.86065906071699994</v>
      </c>
      <c r="X140" s="129">
        <v>0.88224191774678329</v>
      </c>
      <c r="Y140" s="129">
        <v>0.73639273774952974</v>
      </c>
      <c r="AC140" s="6">
        <v>0.81480027247621134</v>
      </c>
      <c r="AE140" s="129" t="s">
        <v>72</v>
      </c>
      <c r="AF140" s="129">
        <v>0.727053246055124</v>
      </c>
      <c r="AG140" s="129">
        <v>0.86717668362824862</v>
      </c>
      <c r="AH140" s="129">
        <v>0.68455603439350232</v>
      </c>
      <c r="AI140" s="129">
        <v>0.95807729937335484</v>
      </c>
      <c r="AM140" s="129">
        <v>0.77910723865207809</v>
      </c>
    </row>
    <row r="141" spans="1:39" x14ac:dyDescent="0.25">
      <c r="A141" s="129" t="s">
        <v>73</v>
      </c>
      <c r="B141" s="129">
        <v>0.8039562174022219</v>
      </c>
      <c r="C141" s="129">
        <v>0.92939239263822959</v>
      </c>
      <c r="D141" s="129">
        <v>0.6348286709038885</v>
      </c>
      <c r="E141" s="129">
        <v>0.95031437703521759</v>
      </c>
      <c r="I141" s="129">
        <v>0.80871528976978946</v>
      </c>
      <c r="K141" s="129" t="s">
        <v>73</v>
      </c>
      <c r="L141" s="129">
        <v>0.61163649948765808</v>
      </c>
      <c r="M141" s="129">
        <v>0.63905664829298103</v>
      </c>
      <c r="N141" s="129">
        <v>0.56910682157352832</v>
      </c>
      <c r="O141" s="129">
        <v>0.80290747229514248</v>
      </c>
      <c r="S141" s="129">
        <v>0.63517875569131288</v>
      </c>
      <c r="U141" s="129" t="s">
        <v>73</v>
      </c>
      <c r="V141" s="129">
        <v>0.85830878675854816</v>
      </c>
      <c r="W141" s="129">
        <v>0.92379004054393288</v>
      </c>
      <c r="X141" s="129">
        <v>0.82709628739346985</v>
      </c>
      <c r="Y141" s="129">
        <v>0.94573092956910465</v>
      </c>
      <c r="AC141" s="6">
        <v>0.8767152340959391</v>
      </c>
      <c r="AE141" s="129" t="s">
        <v>73</v>
      </c>
      <c r="AF141" s="129">
        <v>0.76149342750258886</v>
      </c>
      <c r="AG141" s="129">
        <v>0.63345429619868432</v>
      </c>
      <c r="AH141" s="129">
        <v>0.70113547057684145</v>
      </c>
      <c r="AI141" s="129">
        <v>0.80749091976125542</v>
      </c>
      <c r="AM141" s="129">
        <v>0.72769573584917113</v>
      </c>
    </row>
    <row r="143" spans="1:39" x14ac:dyDescent="0.25">
      <c r="A143" s="139" t="s">
        <v>233</v>
      </c>
      <c r="B143" s="139"/>
      <c r="C143" s="139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U143" s="139" t="s">
        <v>243</v>
      </c>
      <c r="V143" s="139"/>
      <c r="W143" s="139"/>
      <c r="X143" s="139"/>
      <c r="Y143" s="139"/>
      <c r="Z143" s="139"/>
      <c r="AA143" s="139"/>
      <c r="AB143" s="139"/>
      <c r="AC143" s="139"/>
      <c r="AD143" s="139"/>
      <c r="AE143" s="139"/>
      <c r="AF143" s="139"/>
      <c r="AG143" s="139"/>
      <c r="AH143" s="139"/>
      <c r="AI143" s="139"/>
      <c r="AJ143" s="139"/>
      <c r="AK143" s="139"/>
      <c r="AL143" s="139"/>
      <c r="AM143" s="139"/>
    </row>
    <row r="144" spans="1:39" x14ac:dyDescent="0.25">
      <c r="A144" s="129" t="s">
        <v>224</v>
      </c>
      <c r="B144" s="129" t="s">
        <v>225</v>
      </c>
      <c r="C144" s="129" t="s">
        <v>35</v>
      </c>
      <c r="D144" s="129" t="s">
        <v>36</v>
      </c>
      <c r="E144" s="129" t="s">
        <v>37</v>
      </c>
      <c r="F144" s="129" t="s">
        <v>52</v>
      </c>
      <c r="G144" s="129" t="s">
        <v>53</v>
      </c>
      <c r="H144" s="129" t="s">
        <v>54</v>
      </c>
      <c r="I144" s="129">
        <v>0.80709739447307616</v>
      </c>
      <c r="K144" s="129" t="s">
        <v>13</v>
      </c>
      <c r="L144" s="129" t="s">
        <v>225</v>
      </c>
      <c r="M144" s="129" t="s">
        <v>35</v>
      </c>
      <c r="N144" s="129" t="s">
        <v>36</v>
      </c>
      <c r="O144" s="129" t="s">
        <v>37</v>
      </c>
      <c r="P144" s="129" t="s">
        <v>52</v>
      </c>
      <c r="Q144" s="129" t="s">
        <v>53</v>
      </c>
      <c r="R144" s="129" t="s">
        <v>54</v>
      </c>
      <c r="S144" s="129">
        <v>0.80709739447307616</v>
      </c>
      <c r="U144" s="130" t="s">
        <v>224</v>
      </c>
      <c r="V144" s="129" t="s">
        <v>225</v>
      </c>
      <c r="W144" s="129" t="s">
        <v>35</v>
      </c>
      <c r="X144" s="129" t="s">
        <v>36</v>
      </c>
      <c r="Y144" s="129" t="s">
        <v>37</v>
      </c>
      <c r="Z144" s="129" t="s">
        <v>52</v>
      </c>
      <c r="AA144" s="129" t="s">
        <v>53</v>
      </c>
      <c r="AB144" s="129" t="s">
        <v>54</v>
      </c>
      <c r="AC144" s="6">
        <v>0.83633052811368302</v>
      </c>
      <c r="AE144" s="129" t="s">
        <v>13</v>
      </c>
      <c r="AF144" s="129" t="s">
        <v>225</v>
      </c>
      <c r="AG144" s="129" t="s">
        <v>35</v>
      </c>
      <c r="AH144" s="129" t="s">
        <v>36</v>
      </c>
      <c r="AI144" s="129" t="s">
        <v>37</v>
      </c>
      <c r="AJ144" s="129" t="s">
        <v>52</v>
      </c>
      <c r="AK144" s="129" t="s">
        <v>53</v>
      </c>
      <c r="AL144" s="129" t="s">
        <v>54</v>
      </c>
      <c r="AM144" s="129">
        <v>0.83633052811368302</v>
      </c>
    </row>
    <row r="145" spans="1:39" x14ac:dyDescent="0.25">
      <c r="A145" s="129" t="s">
        <v>226</v>
      </c>
      <c r="B145" s="129">
        <v>0.69619775340715484</v>
      </c>
      <c r="C145" s="129">
        <v>0.71221184938871474</v>
      </c>
      <c r="D145" s="129">
        <v>0.97188041799371994</v>
      </c>
      <c r="E145" s="129">
        <v>0.87272640649579769</v>
      </c>
      <c r="I145" s="129">
        <v>0.79480053671340456</v>
      </c>
      <c r="K145" s="129" t="s">
        <v>226</v>
      </c>
      <c r="L145" s="129">
        <v>0.69619775340715484</v>
      </c>
      <c r="M145" s="129">
        <v>0.71221184938871474</v>
      </c>
      <c r="N145" s="129">
        <v>0.97188041799371994</v>
      </c>
      <c r="O145" s="129">
        <v>0.87272640649579769</v>
      </c>
      <c r="S145" s="129">
        <v>0.79480053671340456</v>
      </c>
      <c r="U145" s="129" t="s">
        <v>226</v>
      </c>
      <c r="V145" s="129">
        <v>0.79949879110574296</v>
      </c>
      <c r="W145" s="129">
        <v>0.80707914480260823</v>
      </c>
      <c r="X145" s="129">
        <v>0.9680193225651591</v>
      </c>
      <c r="Y145" s="129">
        <v>0.85343444798127877</v>
      </c>
      <c r="AC145" s="6">
        <v>0.85123534324130046</v>
      </c>
      <c r="AE145" s="129" t="s">
        <v>226</v>
      </c>
      <c r="AF145" s="129">
        <v>0.79949879110574296</v>
      </c>
      <c r="AG145" s="129">
        <v>0.80707914480260823</v>
      </c>
      <c r="AH145" s="129">
        <v>0.9680193225651591</v>
      </c>
      <c r="AI145" s="129">
        <v>0.85343444798127877</v>
      </c>
      <c r="AM145" s="129">
        <v>0.85123534324130046</v>
      </c>
    </row>
    <row r="146" spans="1:39" x14ac:dyDescent="0.25">
      <c r="A146" s="129" t="s">
        <v>39</v>
      </c>
      <c r="B146" s="129">
        <v>0.92066270626292845</v>
      </c>
      <c r="C146" s="129">
        <v>0.99083852327971034</v>
      </c>
      <c r="D146" s="129">
        <v>0.7410197855045102</v>
      </c>
      <c r="E146" s="129">
        <v>0.68454040876813271</v>
      </c>
      <c r="I146" s="129">
        <v>0.85436879485246087</v>
      </c>
      <c r="K146" s="129" t="s">
        <v>39</v>
      </c>
      <c r="L146" s="129">
        <v>0.92066270626292845</v>
      </c>
      <c r="M146" s="129">
        <v>0.99083852327971034</v>
      </c>
      <c r="N146" s="129">
        <v>0.7410197855045102</v>
      </c>
      <c r="O146" s="129">
        <v>0.68454040876813271</v>
      </c>
      <c r="S146" s="129">
        <v>0.85436879485246087</v>
      </c>
      <c r="U146" s="129" t="s">
        <v>39</v>
      </c>
      <c r="V146" s="129">
        <v>0.90764868692520551</v>
      </c>
      <c r="W146" s="129">
        <v>0.98052308218724027</v>
      </c>
      <c r="X146" s="129">
        <v>0.76374483804448734</v>
      </c>
      <c r="Y146" s="129">
        <v>0.73309656165291659</v>
      </c>
      <c r="AC146" s="6">
        <v>0.86006478496658967</v>
      </c>
      <c r="AE146" s="129" t="s">
        <v>39</v>
      </c>
      <c r="AF146" s="129">
        <v>0.90764868692520551</v>
      </c>
      <c r="AG146" s="129">
        <v>0.98052308218724027</v>
      </c>
      <c r="AH146" s="129">
        <v>0.76374483804448734</v>
      </c>
      <c r="AI146" s="129">
        <v>0.73309656165291659</v>
      </c>
      <c r="AM146" s="129">
        <v>0.86006478496658967</v>
      </c>
    </row>
    <row r="147" spans="1:39" x14ac:dyDescent="0.25">
      <c r="A147" s="129" t="s">
        <v>40</v>
      </c>
      <c r="B147" s="129">
        <v>0.94394284671147011</v>
      </c>
      <c r="C147" s="129">
        <v>0.60270111362211898</v>
      </c>
      <c r="D147" s="129">
        <v>0.90323283946718558</v>
      </c>
      <c r="E147" s="129">
        <v>0.7004852875345996</v>
      </c>
      <c r="I147" s="129">
        <v>0.82899836440599817</v>
      </c>
      <c r="K147" s="129" t="s">
        <v>40</v>
      </c>
      <c r="L147" s="129">
        <v>0.94394284671147011</v>
      </c>
      <c r="M147" s="129">
        <v>0.60270111362211898</v>
      </c>
      <c r="N147" s="129">
        <v>0.90323283946718558</v>
      </c>
      <c r="O147" s="129">
        <v>0.7004852875345996</v>
      </c>
      <c r="S147" s="129">
        <v>0.82899836440599817</v>
      </c>
      <c r="U147" s="129" t="s">
        <v>40</v>
      </c>
      <c r="V147" s="129">
        <v>0.93136194541210671</v>
      </c>
      <c r="W147" s="130">
        <v>0.63125357609227173</v>
      </c>
      <c r="X147" s="129">
        <v>0.86952865630317455</v>
      </c>
      <c r="Y147" s="130">
        <v>0.68553829564062407</v>
      </c>
      <c r="AC147" s="6">
        <v>0.81900840180518442</v>
      </c>
      <c r="AE147" s="129" t="s">
        <v>40</v>
      </c>
      <c r="AF147" s="129">
        <v>0.93136194541210671</v>
      </c>
      <c r="AG147" s="129">
        <v>0.63125357609227173</v>
      </c>
      <c r="AH147" s="129">
        <v>0.86952865630317455</v>
      </c>
      <c r="AI147" s="129">
        <v>0.68553829564062407</v>
      </c>
      <c r="AM147" s="129">
        <v>0.81900840180518442</v>
      </c>
    </row>
    <row r="148" spans="1:39" x14ac:dyDescent="0.25">
      <c r="A148" s="129" t="s">
        <v>72</v>
      </c>
      <c r="B148" s="129">
        <v>0.76682656785239733</v>
      </c>
      <c r="C148" s="129">
        <v>0.73115333082412226</v>
      </c>
      <c r="D148" s="129">
        <v>0.81254571279083132</v>
      </c>
      <c r="E148" s="129">
        <v>0.81299174636675098</v>
      </c>
      <c r="I148" s="129">
        <v>0.77804648345850391</v>
      </c>
      <c r="K148" s="129" t="s">
        <v>72</v>
      </c>
      <c r="L148" s="129">
        <v>0.76682656785239733</v>
      </c>
      <c r="M148" s="129">
        <v>0.73115333082412226</v>
      </c>
      <c r="N148" s="129">
        <v>0.81254571279083132</v>
      </c>
      <c r="O148" s="129">
        <v>0.81299174636675098</v>
      </c>
      <c r="S148" s="129">
        <v>0.77804648345850391</v>
      </c>
      <c r="U148" s="129" t="s">
        <v>72</v>
      </c>
      <c r="V148" s="130">
        <v>0.78352272788845934</v>
      </c>
      <c r="W148" s="129">
        <v>0.83943015267003696</v>
      </c>
      <c r="X148" s="129">
        <v>0.84505905160637917</v>
      </c>
      <c r="Y148" s="130">
        <v>0.79861506460773135</v>
      </c>
      <c r="AC148" s="6">
        <v>0.81235214428214564</v>
      </c>
      <c r="AE148" s="129" t="s">
        <v>72</v>
      </c>
      <c r="AF148" s="129">
        <v>0.78352272788845934</v>
      </c>
      <c r="AG148" s="129">
        <v>0.83943015267003696</v>
      </c>
      <c r="AH148" s="129">
        <v>0.84505905160637917</v>
      </c>
      <c r="AI148" s="129">
        <v>0.79861506460773135</v>
      </c>
      <c r="AM148" s="129">
        <v>0.81235214428214564</v>
      </c>
    </row>
    <row r="149" spans="1:39" x14ac:dyDescent="0.25">
      <c r="A149" s="129" t="s">
        <v>73</v>
      </c>
      <c r="B149" s="129">
        <v>0.62802261688932337</v>
      </c>
      <c r="C149" s="129">
        <v>0.8800294709681159</v>
      </c>
      <c r="D149" s="129">
        <v>0.92824899798058391</v>
      </c>
      <c r="E149" s="129">
        <v>0.79997068327010012</v>
      </c>
      <c r="I149" s="129">
        <v>0.7792727929350135</v>
      </c>
      <c r="K149" s="129" t="s">
        <v>73</v>
      </c>
      <c r="L149" s="129">
        <v>0.62802261688932337</v>
      </c>
      <c r="M149" s="129">
        <v>0.8800294709681159</v>
      </c>
      <c r="N149" s="129">
        <v>0.92824899798058391</v>
      </c>
      <c r="O149" s="129">
        <v>0.79997068327010012</v>
      </c>
      <c r="S149" s="129">
        <v>0.7792727929350135</v>
      </c>
      <c r="U149" s="129" t="s">
        <v>73</v>
      </c>
      <c r="V149" s="129">
        <v>0.78384570627492356</v>
      </c>
      <c r="W149" s="129">
        <v>0.88377492183827511</v>
      </c>
      <c r="X149" s="129">
        <v>0.91222965938720413</v>
      </c>
      <c r="Y149" s="129">
        <v>0.80427523032512793</v>
      </c>
      <c r="AC149" s="6">
        <v>0.83899196627319472</v>
      </c>
      <c r="AE149" s="129" t="s">
        <v>73</v>
      </c>
      <c r="AF149" s="129">
        <v>0.78384570627492356</v>
      </c>
      <c r="AG149" s="129">
        <v>0.88377492183827511</v>
      </c>
      <c r="AH149" s="129">
        <v>0.91222965938720413</v>
      </c>
      <c r="AI149" s="129">
        <v>0.80427523032512793</v>
      </c>
      <c r="AM149" s="129">
        <v>0.83899196627319472</v>
      </c>
    </row>
    <row r="151" spans="1:39" x14ac:dyDescent="0.25">
      <c r="A151" s="129" t="s">
        <v>4</v>
      </c>
      <c r="B151" s="129" t="s">
        <v>225</v>
      </c>
      <c r="C151" s="129" t="s">
        <v>35</v>
      </c>
      <c r="D151" s="129" t="s">
        <v>36</v>
      </c>
      <c r="E151" s="129" t="s">
        <v>37</v>
      </c>
      <c r="F151" s="129" t="s">
        <v>52</v>
      </c>
      <c r="G151" s="129" t="s">
        <v>53</v>
      </c>
      <c r="H151" s="129" t="s">
        <v>54</v>
      </c>
      <c r="I151" s="129">
        <v>0.81542435433548266</v>
      </c>
      <c r="K151" s="130" t="s">
        <v>14</v>
      </c>
      <c r="L151" s="129" t="s">
        <v>225</v>
      </c>
      <c r="M151" s="129" t="s">
        <v>35</v>
      </c>
      <c r="N151" s="129" t="s">
        <v>36</v>
      </c>
      <c r="O151" s="129" t="s">
        <v>37</v>
      </c>
      <c r="P151" s="129" t="s">
        <v>52</v>
      </c>
      <c r="Q151" s="129" t="s">
        <v>53</v>
      </c>
      <c r="R151" s="129" t="s">
        <v>54</v>
      </c>
      <c r="S151" s="129">
        <v>0.79170876510138255</v>
      </c>
      <c r="U151" s="129" t="s">
        <v>4</v>
      </c>
      <c r="V151" s="129" t="s">
        <v>225</v>
      </c>
      <c r="W151" s="129" t="s">
        <v>35</v>
      </c>
      <c r="X151" s="129" t="s">
        <v>36</v>
      </c>
      <c r="Y151" s="129" t="s">
        <v>37</v>
      </c>
      <c r="Z151" s="129" t="s">
        <v>52</v>
      </c>
      <c r="AA151" s="129" t="s">
        <v>53</v>
      </c>
      <c r="AB151" s="129" t="s">
        <v>54</v>
      </c>
      <c r="AC151" s="6">
        <v>0.84851330024372495</v>
      </c>
      <c r="AE151" s="129" t="s">
        <v>14</v>
      </c>
      <c r="AF151" s="129" t="s">
        <v>225</v>
      </c>
      <c r="AG151" s="129" t="s">
        <v>35</v>
      </c>
      <c r="AH151" s="129" t="s">
        <v>36</v>
      </c>
      <c r="AI151" s="129" t="s">
        <v>37</v>
      </c>
      <c r="AJ151" s="129" t="s">
        <v>52</v>
      </c>
      <c r="AK151" s="129" t="s">
        <v>53</v>
      </c>
      <c r="AL151" s="129" t="s">
        <v>54</v>
      </c>
      <c r="AM151" s="129">
        <v>0.85059445339955286</v>
      </c>
    </row>
    <row r="152" spans="1:39" x14ac:dyDescent="0.25">
      <c r="A152" s="129" t="s">
        <v>226</v>
      </c>
      <c r="B152" s="129">
        <v>0.64753178881815399</v>
      </c>
      <c r="C152" s="129">
        <v>0.94690876053207096</v>
      </c>
      <c r="D152" s="129">
        <v>0.65634143133664014</v>
      </c>
      <c r="E152" s="129">
        <v>0.99772640649579769</v>
      </c>
      <c r="I152" s="129">
        <v>0.76213878644220556</v>
      </c>
      <c r="K152" s="129" t="s">
        <v>226</v>
      </c>
      <c r="L152" s="130">
        <v>0.63619268844614685</v>
      </c>
      <c r="M152" s="130">
        <v>0.59475790613459578</v>
      </c>
      <c r="N152" s="129">
        <v>0.99494730839550383</v>
      </c>
      <c r="O152" s="129">
        <v>0.87272640649579769</v>
      </c>
      <c r="S152" s="129">
        <v>0.7530744446786235</v>
      </c>
      <c r="U152" s="129" t="s">
        <v>226</v>
      </c>
      <c r="V152" s="129">
        <v>0.76313763021143854</v>
      </c>
      <c r="W152" s="129">
        <v>0.98984038017603682</v>
      </c>
      <c r="X152" s="129">
        <v>0.81989434638814174</v>
      </c>
      <c r="Y152" s="129">
        <v>0.97843444798127877</v>
      </c>
      <c r="AC152" s="6">
        <v>0.85496188191401001</v>
      </c>
      <c r="AE152" s="129" t="s">
        <v>226</v>
      </c>
      <c r="AF152" s="129">
        <v>0.87423265163573882</v>
      </c>
      <c r="AG152" s="129">
        <v>0.72990249690689235</v>
      </c>
      <c r="AH152" s="129">
        <v>0.99108621296694299</v>
      </c>
      <c r="AI152" s="129">
        <v>0.85343444798127877</v>
      </c>
      <c r="AM152" s="129">
        <v>0.87146028047460167</v>
      </c>
    </row>
    <row r="153" spans="1:39" x14ac:dyDescent="0.25">
      <c r="A153" s="129" t="s">
        <v>39</v>
      </c>
      <c r="B153" s="129">
        <v>0.92066270626292845</v>
      </c>
      <c r="C153" s="129">
        <v>0.63890541368149423</v>
      </c>
      <c r="D153" s="129">
        <v>0.97018645217117683</v>
      </c>
      <c r="E153" s="129">
        <v>0.68454040876813271</v>
      </c>
      <c r="I153" s="129">
        <v>0.84127383959948443</v>
      </c>
      <c r="K153" s="129" t="s">
        <v>39</v>
      </c>
      <c r="L153" s="129">
        <v>0.86116709738290353</v>
      </c>
      <c r="M153" s="129">
        <v>0.89292438996433776</v>
      </c>
      <c r="N153" s="129">
        <v>0.91374777610262536</v>
      </c>
      <c r="O153" s="129">
        <v>0.68454040876813271</v>
      </c>
      <c r="S153" s="129">
        <v>0.85416972228690524</v>
      </c>
      <c r="U153" s="129" t="s">
        <v>39</v>
      </c>
      <c r="V153" s="129">
        <v>0.90764868692520551</v>
      </c>
      <c r="W153" s="129">
        <v>0.66754380821454362</v>
      </c>
      <c r="X153" s="129">
        <v>0.99291150471115397</v>
      </c>
      <c r="Y153" s="129">
        <v>0.73309656165291659</v>
      </c>
      <c r="AC153" s="6">
        <v>0.85476059683871697</v>
      </c>
      <c r="AE153" s="129" t="s">
        <v>39</v>
      </c>
      <c r="AF153" s="129">
        <v>0.87418111672062637</v>
      </c>
      <c r="AG153" s="129">
        <v>0.86428599543128826</v>
      </c>
      <c r="AH153" s="129">
        <v>0.89102272356264822</v>
      </c>
      <c r="AI153" s="129">
        <v>0.73309656165291659</v>
      </c>
      <c r="AM153" s="129">
        <v>0.8552498109131077</v>
      </c>
    </row>
    <row r="154" spans="1:39" x14ac:dyDescent="0.25">
      <c r="A154" s="129" t="s">
        <v>40</v>
      </c>
      <c r="B154" s="129">
        <v>0.80605715328852989</v>
      </c>
      <c r="C154" s="129">
        <v>0.64874923691080966</v>
      </c>
      <c r="D154" s="129">
        <v>0.77823283946718558</v>
      </c>
      <c r="E154" s="129">
        <v>0.83456636544159246</v>
      </c>
      <c r="I154" s="129">
        <v>0.7719158733806093</v>
      </c>
      <c r="K154" s="129" t="s">
        <v>40</v>
      </c>
      <c r="L154" s="130">
        <v>0.55605715328852989</v>
      </c>
      <c r="M154" s="130">
        <v>0.58363927908621704</v>
      </c>
      <c r="N154" s="129">
        <v>0.90323283946718558</v>
      </c>
      <c r="O154" s="129">
        <v>0.92773656179576047</v>
      </c>
      <c r="S154" s="129">
        <v>0.70411941126881583</v>
      </c>
      <c r="U154" s="129" t="s">
        <v>40</v>
      </c>
      <c r="V154" s="129">
        <v>0.81863805458789329</v>
      </c>
      <c r="W154" s="129">
        <v>0.87227109540505554</v>
      </c>
      <c r="X154" s="129">
        <v>0.81439550216682677</v>
      </c>
      <c r="Y154" s="129">
        <v>0.84951335733556799</v>
      </c>
      <c r="AC154" s="6">
        <v>0.83293532005821025</v>
      </c>
      <c r="AE154" s="129" t="s">
        <v>40</v>
      </c>
      <c r="AF154" s="129">
        <v>0.65307155722144161</v>
      </c>
      <c r="AG154" s="129">
        <v>0.70339615008659395</v>
      </c>
      <c r="AH154" s="129">
        <v>0.86952865630317455</v>
      </c>
      <c r="AI154" s="129">
        <v>0.942683553689736</v>
      </c>
      <c r="AM154" s="129">
        <v>0.76069255003514946</v>
      </c>
    </row>
    <row r="155" spans="1:39" x14ac:dyDescent="0.25">
      <c r="A155" s="129" t="s">
        <v>72</v>
      </c>
      <c r="B155" s="129">
        <v>0.97763236823391475</v>
      </c>
      <c r="C155" s="129">
        <v>0.57142414864016589</v>
      </c>
      <c r="D155" s="129">
        <v>0.91662095387583531</v>
      </c>
      <c r="E155" s="129">
        <v>0.93799174636675098</v>
      </c>
      <c r="I155" s="129">
        <v>0.87519177744557053</v>
      </c>
      <c r="K155" s="129" t="s">
        <v>72</v>
      </c>
      <c r="L155" s="130">
        <v>0.60263236823391475</v>
      </c>
      <c r="M155" s="130">
        <v>0.73115333082412226</v>
      </c>
      <c r="N155" s="129">
        <v>0.97921237945749806</v>
      </c>
      <c r="O155" s="129">
        <v>0.93700825363324902</v>
      </c>
      <c r="S155" s="129">
        <v>0.77263794636775218</v>
      </c>
      <c r="U155" s="129" t="s">
        <v>72</v>
      </c>
      <c r="V155" s="129">
        <v>0.96093620819785275</v>
      </c>
      <c r="W155" s="129">
        <v>0.57343797520048823</v>
      </c>
      <c r="X155" s="129">
        <v>0.88410761506028734</v>
      </c>
      <c r="Y155" s="129">
        <v>0.92361506460773135</v>
      </c>
      <c r="AC155" s="6">
        <v>0.85863124177547023</v>
      </c>
      <c r="AE155" s="129" t="s">
        <v>72</v>
      </c>
      <c r="AF155" s="129">
        <v>0.81873907582033834</v>
      </c>
      <c r="AG155" s="129">
        <v>0.79643117005128361</v>
      </c>
      <c r="AH155" s="129">
        <v>0.98827428172695408</v>
      </c>
      <c r="AI155" s="129">
        <v>0.95138493539226865</v>
      </c>
      <c r="AM155" s="129">
        <v>0.87655817507897094</v>
      </c>
    </row>
    <row r="156" spans="1:39" x14ac:dyDescent="0.25">
      <c r="A156" s="129" t="s">
        <v>73</v>
      </c>
      <c r="B156" s="129">
        <v>0.95110854760328456</v>
      </c>
      <c r="C156" s="129">
        <v>0.8800294709681159</v>
      </c>
      <c r="D156" s="129">
        <v>0.57175100201941609</v>
      </c>
      <c r="E156" s="129">
        <v>0.84809620713168377</v>
      </c>
      <c r="I156" s="129">
        <v>0.8266014948095437</v>
      </c>
      <c r="K156" s="129" t="s">
        <v>73</v>
      </c>
      <c r="L156" s="129">
        <v>0.95110854760328456</v>
      </c>
      <c r="M156" s="129">
        <v>0.90180033267771598</v>
      </c>
      <c r="N156" s="129">
        <v>0.69997285134977616</v>
      </c>
      <c r="O156" s="129">
        <v>0.92497068327010012</v>
      </c>
      <c r="S156" s="129">
        <v>0.87454230090481622</v>
      </c>
      <c r="U156" s="129" t="s">
        <v>73</v>
      </c>
      <c r="V156" s="129">
        <v>0.9775278552496629</v>
      </c>
      <c r="W156" s="129">
        <v>0.88377492183827511</v>
      </c>
      <c r="X156" s="129">
        <v>0.58777034061279587</v>
      </c>
      <c r="Y156" s="129">
        <v>0.84379166007665596</v>
      </c>
      <c r="AC156" s="6">
        <v>0.84127746063221753</v>
      </c>
      <c r="AE156" s="129" t="s">
        <v>73</v>
      </c>
      <c r="AF156" s="129">
        <v>0.9775278552496629</v>
      </c>
      <c r="AG156" s="129">
        <v>0.89805488180755688</v>
      </c>
      <c r="AH156" s="129">
        <v>0.71599218994315594</v>
      </c>
      <c r="AI156" s="129">
        <v>0.92927523032512793</v>
      </c>
      <c r="AM156" s="129">
        <v>0.88901145049593466</v>
      </c>
    </row>
    <row r="158" spans="1:39" x14ac:dyDescent="0.25">
      <c r="A158" s="129" t="s">
        <v>5</v>
      </c>
      <c r="B158" s="129" t="s">
        <v>225</v>
      </c>
      <c r="C158" s="129" t="s">
        <v>35</v>
      </c>
      <c r="D158" s="129" t="s">
        <v>36</v>
      </c>
      <c r="E158" s="129" t="s">
        <v>37</v>
      </c>
      <c r="F158" s="129" t="s">
        <v>52</v>
      </c>
      <c r="G158" s="129" t="s">
        <v>53</v>
      </c>
      <c r="H158" s="129" t="s">
        <v>54</v>
      </c>
      <c r="I158" s="129">
        <v>0.82146279424729707</v>
      </c>
      <c r="K158" s="129" t="s">
        <v>15</v>
      </c>
      <c r="L158" s="129" t="s">
        <v>225</v>
      </c>
      <c r="M158" s="129" t="s">
        <v>35</v>
      </c>
      <c r="N158" s="129" t="s">
        <v>36</v>
      </c>
      <c r="O158" s="129" t="s">
        <v>37</v>
      </c>
      <c r="P158" s="129" t="s">
        <v>52</v>
      </c>
      <c r="Q158" s="129" t="s">
        <v>53</v>
      </c>
      <c r="R158" s="129" t="s">
        <v>54</v>
      </c>
      <c r="S158" s="129">
        <v>0.79086383720660247</v>
      </c>
      <c r="U158" s="130" t="s">
        <v>5</v>
      </c>
      <c r="V158" s="129" t="s">
        <v>225</v>
      </c>
      <c r="W158" s="129" t="s">
        <v>35</v>
      </c>
      <c r="X158" s="129" t="s">
        <v>36</v>
      </c>
      <c r="Y158" s="129" t="s">
        <v>37</v>
      </c>
      <c r="Z158" s="129" t="s">
        <v>52</v>
      </c>
      <c r="AA158" s="129" t="s">
        <v>53</v>
      </c>
      <c r="AB158" s="129" t="s">
        <v>54</v>
      </c>
      <c r="AC158" s="6">
        <v>0.82796343617855384</v>
      </c>
      <c r="AE158" s="129" t="s">
        <v>15</v>
      </c>
      <c r="AF158" s="129" t="s">
        <v>225</v>
      </c>
      <c r="AG158" s="129" t="s">
        <v>35</v>
      </c>
      <c r="AH158" s="129" t="s">
        <v>36</v>
      </c>
      <c r="AI158" s="129" t="s">
        <v>37</v>
      </c>
      <c r="AJ158" s="129" t="s">
        <v>52</v>
      </c>
      <c r="AK158" s="129" t="s">
        <v>53</v>
      </c>
      <c r="AL158" s="129" t="s">
        <v>54</v>
      </c>
      <c r="AM158" s="129">
        <v>0.85870195453988063</v>
      </c>
    </row>
    <row r="159" spans="1:39" x14ac:dyDescent="0.25">
      <c r="A159" s="129" t="s">
        <v>226</v>
      </c>
      <c r="B159" s="129">
        <v>0.92720994630088571</v>
      </c>
      <c r="C159" s="129">
        <v>0.64693571377936343</v>
      </c>
      <c r="D159" s="129">
        <v>0.99271375132705331</v>
      </c>
      <c r="E159" s="129">
        <v>0.89810692683753568</v>
      </c>
      <c r="I159" s="129">
        <v>0.88316559813362061</v>
      </c>
      <c r="K159" s="129" t="s">
        <v>226</v>
      </c>
      <c r="L159" s="129">
        <v>0.83726159927707777</v>
      </c>
      <c r="M159" s="129">
        <v>0.59475790613459578</v>
      </c>
      <c r="N159" s="129">
        <v>0.7856256828002609</v>
      </c>
      <c r="O159" s="129">
        <v>0.54708203662972565</v>
      </c>
      <c r="S159" s="129">
        <v>0.73232494713227436</v>
      </c>
      <c r="U159" s="129" t="s">
        <v>226</v>
      </c>
      <c r="V159" s="129">
        <v>0.94766917684044194</v>
      </c>
      <c r="W159" s="129">
        <v>0.71018657307125577</v>
      </c>
      <c r="X159" s="129">
        <v>0.98885265589849247</v>
      </c>
      <c r="Y159" s="129">
        <v>0.9173988853520546</v>
      </c>
      <c r="AC159" s="6">
        <v>0.90592798212785919</v>
      </c>
      <c r="AE159" s="129" t="s">
        <v>226</v>
      </c>
      <c r="AF159" s="129">
        <v>0.857720829816634</v>
      </c>
      <c r="AG159" s="129">
        <v>0.95024144128323673</v>
      </c>
      <c r="AH159" s="129">
        <v>0.89535287105465911</v>
      </c>
      <c r="AI159" s="129">
        <v>0.91731183114066484</v>
      </c>
      <c r="AM159" s="129">
        <v>0.89457161261806539</v>
      </c>
    </row>
    <row r="160" spans="1:39" x14ac:dyDescent="0.25">
      <c r="A160" s="129" t="s">
        <v>39</v>
      </c>
      <c r="B160" s="129">
        <v>0.96533376404957016</v>
      </c>
      <c r="C160" s="129">
        <v>0.99307208034816086</v>
      </c>
      <c r="D160" s="129">
        <v>0.97018645217117683</v>
      </c>
      <c r="E160" s="129">
        <v>0.96451477389556073</v>
      </c>
      <c r="I160" s="129">
        <v>0.9719717508165886</v>
      </c>
      <c r="K160" s="129" t="s">
        <v>39</v>
      </c>
      <c r="L160" s="129">
        <v>0.82757816742363743</v>
      </c>
      <c r="M160" s="129">
        <v>0.79983985112504674</v>
      </c>
      <c r="N160" s="129">
        <v>0.82272547930203077</v>
      </c>
      <c r="O160" s="129">
        <v>0.75742670536876833</v>
      </c>
      <c r="S160" s="129">
        <v>0.81029461282528725</v>
      </c>
      <c r="U160" s="129" t="s">
        <v>39</v>
      </c>
      <c r="V160" s="129">
        <v>0.97834778338729311</v>
      </c>
      <c r="W160" s="129">
        <v>0.97828952511878975</v>
      </c>
      <c r="X160" s="129">
        <v>0.99291150471115397</v>
      </c>
      <c r="Y160" s="129">
        <v>0.91595862101077685</v>
      </c>
      <c r="AC160" s="6">
        <v>0.97261868770808024</v>
      </c>
      <c r="AE160" s="129" t="s">
        <v>39</v>
      </c>
      <c r="AF160" s="129">
        <v>0.81456414808591449</v>
      </c>
      <c r="AG160" s="129">
        <v>0.8851258239819495</v>
      </c>
      <c r="AH160" s="129">
        <v>0.80000042676205363</v>
      </c>
      <c r="AI160" s="129">
        <v>0.82245883616694349</v>
      </c>
      <c r="AM160" s="129">
        <v>0.82621975614631049</v>
      </c>
    </row>
    <row r="161" spans="1:39" x14ac:dyDescent="0.25">
      <c r="A161" s="129" t="s">
        <v>40</v>
      </c>
      <c r="B161" s="129">
        <v>0.96477618004480348</v>
      </c>
      <c r="C161" s="129">
        <v>0.87075317410110553</v>
      </c>
      <c r="D161" s="129">
        <v>0.52112279066674239</v>
      </c>
      <c r="E161" s="129">
        <v>0.87253374497952563</v>
      </c>
      <c r="I161" s="129">
        <v>0.82122186625175697</v>
      </c>
      <c r="K161" s="129" t="s">
        <v>40</v>
      </c>
      <c r="L161" s="129">
        <v>0.75768811151801108</v>
      </c>
      <c r="M161" s="129">
        <v>0.70017406346275535</v>
      </c>
      <c r="N161" s="129">
        <v>0.78145468879754565</v>
      </c>
      <c r="O161" s="129">
        <v>0.69726343820423953</v>
      </c>
      <c r="S161" s="129">
        <v>0.74306324522977785</v>
      </c>
      <c r="U161" s="129" t="s">
        <v>40</v>
      </c>
      <c r="V161" s="129">
        <v>0.95219527874544008</v>
      </c>
      <c r="W161" s="129">
        <v>0.84220071163095289</v>
      </c>
      <c r="X161" s="130">
        <v>0.55482697383075341</v>
      </c>
      <c r="Y161" s="129">
        <v>0.88748073687350115</v>
      </c>
      <c r="AC161" s="6">
        <v>0.82114710781308009</v>
      </c>
      <c r="AE161" s="129" t="s">
        <v>40</v>
      </c>
      <c r="AF161" s="129">
        <v>0.84665811040089989</v>
      </c>
      <c r="AG161" s="129">
        <v>0.90622852310161817</v>
      </c>
      <c r="AH161" s="129">
        <v>0.81272513304201177</v>
      </c>
      <c r="AI161" s="129">
        <v>0.83640667476645292</v>
      </c>
      <c r="AM161" s="129">
        <v>0.84855123325615445</v>
      </c>
    </row>
    <row r="162" spans="1:39" x14ac:dyDescent="0.25">
      <c r="A162" s="129" t="s">
        <v>72</v>
      </c>
      <c r="B162" s="129">
        <v>0.52236763176608525</v>
      </c>
      <c r="C162" s="129">
        <v>0.67349132060415351</v>
      </c>
      <c r="D162" s="129">
        <v>0.93745428720916868</v>
      </c>
      <c r="E162" s="129">
        <v>0.97832749071199954</v>
      </c>
      <c r="I162" s="129">
        <v>0.72475801223635694</v>
      </c>
      <c r="K162" s="129" t="s">
        <v>72</v>
      </c>
      <c r="L162" s="129">
        <v>0.88239992984105031</v>
      </c>
      <c r="M162" s="129">
        <v>0.96156526229732986</v>
      </c>
      <c r="N162" s="129">
        <v>0.56567613653952875</v>
      </c>
      <c r="O162" s="129">
        <v>0.74950825363324902</v>
      </c>
      <c r="S162" s="129">
        <v>0.79911829657575562</v>
      </c>
      <c r="U162" s="129" t="s">
        <v>72</v>
      </c>
      <c r="V162" s="130">
        <v>0.53906379180214725</v>
      </c>
      <c r="W162" s="130">
        <v>0.67147749404383106</v>
      </c>
      <c r="X162" s="129">
        <v>0.90494094839362083</v>
      </c>
      <c r="Y162" s="129">
        <v>0.96395080895297991</v>
      </c>
      <c r="AC162" s="6">
        <v>0.72074887397097731</v>
      </c>
      <c r="AE162" s="129" t="s">
        <v>72</v>
      </c>
      <c r="AF162" s="129">
        <v>0.86570376980498831</v>
      </c>
      <c r="AG162" s="129">
        <v>0.95955143573700741</v>
      </c>
      <c r="AH162" s="129">
        <v>0.75190158166811139</v>
      </c>
      <c r="AI162" s="129">
        <v>0.81348277085401999</v>
      </c>
      <c r="AM162" s="129">
        <v>0.84818960611452765</v>
      </c>
    </row>
    <row r="163" spans="1:39" x14ac:dyDescent="0.25">
      <c r="A163" s="129" t="s">
        <v>73</v>
      </c>
      <c r="B163" s="129">
        <v>0.83164961151697248</v>
      </c>
      <c r="C163" s="129">
        <v>0.86563484835168847</v>
      </c>
      <c r="D163" s="129">
        <v>0.57175100201941609</v>
      </c>
      <c r="E163" s="129">
        <v>0.38314786010787583</v>
      </c>
      <c r="I163" s="129">
        <v>0.70619674379816211</v>
      </c>
      <c r="K163" s="129" t="s">
        <v>73</v>
      </c>
      <c r="L163" s="129">
        <v>0.95110854760328456</v>
      </c>
      <c r="M163" s="129">
        <v>0.75167120023723588</v>
      </c>
      <c r="N163" s="129">
        <v>0.87304618116434907</v>
      </c>
      <c r="O163" s="129">
        <v>0.8031925326004602</v>
      </c>
      <c r="S163" s="129">
        <v>0.86951808426991739</v>
      </c>
      <c r="U163" s="129" t="s">
        <v>73</v>
      </c>
      <c r="V163" s="129">
        <v>0.85806891916335082</v>
      </c>
      <c r="W163" s="129">
        <v>0.86188939748152926</v>
      </c>
      <c r="X163" s="130">
        <v>0.58777034061279587</v>
      </c>
      <c r="Y163" s="130">
        <v>0.37884331305284802</v>
      </c>
      <c r="AC163" s="6">
        <v>0.71937452927277235</v>
      </c>
      <c r="AE163" s="129" t="s">
        <v>73</v>
      </c>
      <c r="AF163" s="129">
        <v>0.9775278552496629</v>
      </c>
      <c r="AG163" s="129">
        <v>0.74792574936707656</v>
      </c>
      <c r="AH163" s="129">
        <v>0.85702684257096928</v>
      </c>
      <c r="AI163" s="129">
        <v>0.807497079655488</v>
      </c>
      <c r="AM163" s="129">
        <v>0.87597756456434606</v>
      </c>
    </row>
    <row r="165" spans="1:39" x14ac:dyDescent="0.25">
      <c r="A165" s="129" t="s">
        <v>6</v>
      </c>
      <c r="B165" s="129" t="s">
        <v>225</v>
      </c>
      <c r="C165" s="129" t="s">
        <v>35</v>
      </c>
      <c r="D165" s="129" t="s">
        <v>36</v>
      </c>
      <c r="E165" s="129" t="s">
        <v>37</v>
      </c>
      <c r="F165" s="129" t="s">
        <v>52</v>
      </c>
      <c r="G165" s="129" t="s">
        <v>53</v>
      </c>
      <c r="H165" s="129" t="s">
        <v>54</v>
      </c>
      <c r="I165" s="129">
        <v>0.81113789994239838</v>
      </c>
      <c r="K165" s="130" t="s">
        <v>16</v>
      </c>
      <c r="L165" s="129" t="s">
        <v>225</v>
      </c>
      <c r="M165" s="129" t="s">
        <v>35</v>
      </c>
      <c r="N165" s="129" t="s">
        <v>36</v>
      </c>
      <c r="O165" s="129" t="s">
        <v>37</v>
      </c>
      <c r="P165" s="129" t="s">
        <v>52</v>
      </c>
      <c r="Q165" s="129" t="s">
        <v>53</v>
      </c>
      <c r="R165" s="129" t="s">
        <v>54</v>
      </c>
      <c r="S165" s="129">
        <v>0.7783681763039032</v>
      </c>
      <c r="U165" s="129" t="s">
        <v>6</v>
      </c>
      <c r="V165" s="129" t="s">
        <v>225</v>
      </c>
      <c r="W165" s="129" t="s">
        <v>35</v>
      </c>
      <c r="X165" s="129" t="s">
        <v>36</v>
      </c>
      <c r="Y165" s="129" t="s">
        <v>37</v>
      </c>
      <c r="Z165" s="129" t="s">
        <v>52</v>
      </c>
      <c r="AA165" s="129" t="s">
        <v>53</v>
      </c>
      <c r="AB165" s="129" t="s">
        <v>54</v>
      </c>
      <c r="AC165" s="6">
        <v>0.8554244520188321</v>
      </c>
      <c r="AE165" s="130" t="s">
        <v>16</v>
      </c>
      <c r="AF165" s="129" t="s">
        <v>225</v>
      </c>
      <c r="AG165" s="129" t="s">
        <v>35</v>
      </c>
      <c r="AH165" s="129" t="s">
        <v>36</v>
      </c>
      <c r="AI165" s="129" t="s">
        <v>37</v>
      </c>
      <c r="AJ165" s="129" t="s">
        <v>52</v>
      </c>
      <c r="AK165" s="129" t="s">
        <v>53</v>
      </c>
      <c r="AL165" s="129" t="s">
        <v>54</v>
      </c>
      <c r="AM165" s="129">
        <v>0.8324427077687172</v>
      </c>
    </row>
    <row r="166" spans="1:39" x14ac:dyDescent="0.25">
      <c r="A166" s="129" t="s">
        <v>226</v>
      </c>
      <c r="B166" s="129">
        <v>0.79692585493182921</v>
      </c>
      <c r="C166" s="129">
        <v>0.70459772399933218</v>
      </c>
      <c r="D166" s="129">
        <v>0.8766479796008555</v>
      </c>
      <c r="E166" s="129">
        <v>0.62727359350420231</v>
      </c>
      <c r="I166" s="129">
        <v>0.77294292069844228</v>
      </c>
      <c r="K166" s="129" t="s">
        <v>226</v>
      </c>
      <c r="L166" s="129">
        <v>0.92720994630088571</v>
      </c>
      <c r="M166" s="130">
        <v>0.71421684222090787</v>
      </c>
      <c r="N166" s="130">
        <v>0.68021375132705331</v>
      </c>
      <c r="O166" s="130">
        <v>0.51533789049877088</v>
      </c>
      <c r="S166" s="129">
        <v>0.7610814683711149</v>
      </c>
      <c r="U166" s="129" t="s">
        <v>226</v>
      </c>
      <c r="V166" s="129">
        <v>0.81738508547138544</v>
      </c>
      <c r="W166" s="129">
        <v>0.92947160300198095</v>
      </c>
      <c r="X166" s="129">
        <v>0.87278688417229477</v>
      </c>
      <c r="Y166" s="129">
        <v>0.83277698131515132</v>
      </c>
      <c r="AC166" s="6">
        <v>0.85596162302929679</v>
      </c>
      <c r="AE166" s="129" t="s">
        <v>226</v>
      </c>
      <c r="AF166" s="129">
        <v>0.94766917684044194</v>
      </c>
      <c r="AG166" s="129">
        <v>0.74581038632239238</v>
      </c>
      <c r="AH166" s="129">
        <v>0.81240771356264918</v>
      </c>
      <c r="AI166" s="129">
        <v>0.68964738992191077</v>
      </c>
      <c r="AM166" s="129">
        <v>0.83477878487960422</v>
      </c>
    </row>
    <row r="167" spans="1:39" x14ac:dyDescent="0.25">
      <c r="A167" s="129" t="s">
        <v>39</v>
      </c>
      <c r="B167" s="129">
        <v>0.91860046422423203</v>
      </c>
      <c r="C167" s="129">
        <v>0.89086214792564133</v>
      </c>
      <c r="D167" s="129">
        <v>0.91374777610262536</v>
      </c>
      <c r="E167" s="129">
        <v>0.84844900216936292</v>
      </c>
      <c r="I167" s="129">
        <v>0.90131690962588196</v>
      </c>
      <c r="K167" s="129" t="s">
        <v>39</v>
      </c>
      <c r="L167" s="130">
        <v>0.72216623595042984</v>
      </c>
      <c r="M167" s="130">
        <v>0.69442791965183914</v>
      </c>
      <c r="N167" s="130">
        <v>0.71731354782882317</v>
      </c>
      <c r="O167" s="129">
        <v>0.78806983155971744</v>
      </c>
      <c r="S167" s="129">
        <v>0.72529094000170313</v>
      </c>
      <c r="U167" s="129" t="s">
        <v>39</v>
      </c>
      <c r="V167" s="129">
        <v>0.90558644488650919</v>
      </c>
      <c r="W167" s="129">
        <v>0.86222375339259205</v>
      </c>
      <c r="X167" s="129">
        <v>0.89102272356264822</v>
      </c>
      <c r="Y167" s="129">
        <v>0.79989284928457915</v>
      </c>
      <c r="AC167" s="6">
        <v>0.87741893691647088</v>
      </c>
      <c r="AE167" s="129" t="s">
        <v>39</v>
      </c>
      <c r="AF167" s="130">
        <v>0.80909234562453058</v>
      </c>
      <c r="AG167" s="129">
        <v>0.84279466000887793</v>
      </c>
      <c r="AH167" s="130">
        <v>0.79519508907570713</v>
      </c>
      <c r="AI167" s="130">
        <v>0.80251905192507023</v>
      </c>
      <c r="AM167" s="129">
        <v>0.81137250030927521</v>
      </c>
    </row>
    <row r="168" spans="1:39" x14ac:dyDescent="0.25">
      <c r="A168" s="129" t="s">
        <v>40</v>
      </c>
      <c r="B168" s="129">
        <v>0.84871040831860567</v>
      </c>
      <c r="C168" s="129">
        <v>0.835175287134023</v>
      </c>
      <c r="D168" s="129">
        <v>0.48937864453578761</v>
      </c>
      <c r="E168" s="129">
        <v>0.82226343820423953</v>
      </c>
      <c r="I168" s="129">
        <v>0.75220339761882982</v>
      </c>
      <c r="K168" s="129" t="s">
        <v>40</v>
      </c>
      <c r="L168" s="129">
        <v>0.78833123770896019</v>
      </c>
      <c r="M168" s="130">
        <v>0.70742082906977788</v>
      </c>
      <c r="N168" s="129">
        <v>0.81140477859627691</v>
      </c>
      <c r="O168" s="129">
        <v>0.84440322846242721</v>
      </c>
      <c r="S168" s="129">
        <v>0.78632833981597294</v>
      </c>
      <c r="U168" s="129" t="s">
        <v>40</v>
      </c>
      <c r="V168" s="129">
        <v>0.83612950701924227</v>
      </c>
      <c r="W168" s="129">
        <v>0.86372774960417564</v>
      </c>
      <c r="X168" s="129">
        <v>0.74565348991126379</v>
      </c>
      <c r="Y168" s="129">
        <v>0.807316446310264</v>
      </c>
      <c r="AC168" s="6">
        <v>0.81470819215288759</v>
      </c>
      <c r="AE168" s="129" t="s">
        <v>40</v>
      </c>
      <c r="AF168" s="129">
        <v>0.83875570965973345</v>
      </c>
      <c r="AG168" s="129">
        <v>0.87164569829317962</v>
      </c>
      <c r="AH168" s="129">
        <v>0.89173139010660663</v>
      </c>
      <c r="AI168" s="129">
        <v>0.85935022035640274</v>
      </c>
      <c r="AM168" s="129">
        <v>0.86166680410264151</v>
      </c>
    </row>
    <row r="169" spans="1:39" x14ac:dyDescent="0.25">
      <c r="A169" s="129" t="s">
        <v>72</v>
      </c>
      <c r="B169" s="129">
        <v>0.9224295514176799</v>
      </c>
      <c r="C169" s="129">
        <v>0.70506342841811598</v>
      </c>
      <c r="D169" s="129">
        <v>0.68745428720916868</v>
      </c>
      <c r="E169" s="129">
        <v>0.68799174636675098</v>
      </c>
      <c r="I169" s="129">
        <v>0.78504684000800007</v>
      </c>
      <c r="K169" s="129" t="s">
        <v>72</v>
      </c>
      <c r="L169" s="129">
        <v>0.88446217187974674</v>
      </c>
      <c r="M169" s="129">
        <v>0.96362750433602617</v>
      </c>
      <c r="N169" s="129">
        <v>0.71813720600944375</v>
      </c>
      <c r="O169" s="129">
        <v>0.61136388376717699</v>
      </c>
      <c r="S169" s="129">
        <v>0.8177492536865415</v>
      </c>
      <c r="U169" s="129" t="s">
        <v>72</v>
      </c>
      <c r="V169" s="129">
        <v>0.9057333913816179</v>
      </c>
      <c r="W169" s="129">
        <v>0.80966114961768332</v>
      </c>
      <c r="X169" s="129">
        <v>0.87118414886658679</v>
      </c>
      <c r="Y169" s="129">
        <v>0.86436444711484151</v>
      </c>
      <c r="AC169" s="6">
        <v>0.87167629076005682</v>
      </c>
      <c r="AE169" s="129" t="s">
        <v>72</v>
      </c>
      <c r="AF169" s="129">
        <v>0.86776601184368474</v>
      </c>
      <c r="AG169" s="129">
        <v>0.96161367777570383</v>
      </c>
      <c r="AH169" s="130">
        <v>0.75065054482499161</v>
      </c>
      <c r="AI169" s="130">
        <v>0.62574056552619661</v>
      </c>
      <c r="AM169" s="129">
        <v>0.8209528613277921</v>
      </c>
    </row>
    <row r="170" spans="1:39" x14ac:dyDescent="0.25">
      <c r="A170" s="129" t="s">
        <v>73</v>
      </c>
      <c r="B170" s="129">
        <v>0.70664961151697248</v>
      </c>
      <c r="C170" s="129">
        <v>0.91163719569855073</v>
      </c>
      <c r="D170" s="129">
        <v>0.94675100201941609</v>
      </c>
      <c r="E170" s="129">
        <v>0.95002931672989988</v>
      </c>
      <c r="I170" s="129">
        <v>0.84417943176083809</v>
      </c>
      <c r="K170" s="129" t="s">
        <v>73</v>
      </c>
      <c r="L170" s="129">
        <v>0.93265436564076343</v>
      </c>
      <c r="M170" s="129">
        <v>0.64323625675980578</v>
      </c>
      <c r="N170" s="129">
        <v>0.81620993810572817</v>
      </c>
      <c r="O170" s="129">
        <v>0.63752931672989988</v>
      </c>
      <c r="S170" s="129">
        <v>0.80139087964418365</v>
      </c>
      <c r="U170" s="129" t="s">
        <v>73</v>
      </c>
      <c r="V170" s="129">
        <v>0.73306891916335082</v>
      </c>
      <c r="W170" s="129">
        <v>0.90789174482839163</v>
      </c>
      <c r="X170" s="129">
        <v>0.96277034061279587</v>
      </c>
      <c r="Y170" s="129">
        <v>0.94572476967487207</v>
      </c>
      <c r="AC170" s="6">
        <v>0.85735721723544844</v>
      </c>
      <c r="AE170" s="129" t="s">
        <v>73</v>
      </c>
      <c r="AF170" s="129">
        <v>0.90623505799438508</v>
      </c>
      <c r="AG170" s="129">
        <v>0.7034163526825713</v>
      </c>
      <c r="AH170" s="129">
        <v>0.83222927669910796</v>
      </c>
      <c r="AI170" s="129">
        <v>0.81471983543485305</v>
      </c>
      <c r="AM170" s="129">
        <v>0.83344258822427331</v>
      </c>
    </row>
    <row r="172" spans="1:39" x14ac:dyDescent="0.25">
      <c r="A172" s="129" t="s">
        <v>7</v>
      </c>
      <c r="B172" s="129" t="s">
        <v>225</v>
      </c>
      <c r="C172" s="129" t="s">
        <v>35</v>
      </c>
      <c r="D172" s="129" t="s">
        <v>36</v>
      </c>
      <c r="E172" s="129" t="s">
        <v>37</v>
      </c>
      <c r="F172" s="129" t="s">
        <v>52</v>
      </c>
      <c r="G172" s="129" t="s">
        <v>53</v>
      </c>
      <c r="H172" s="129" t="s">
        <v>54</v>
      </c>
      <c r="I172" s="129">
        <v>0.81963814899666132</v>
      </c>
      <c r="K172" s="130" t="s">
        <v>17</v>
      </c>
      <c r="L172" s="129" t="s">
        <v>225</v>
      </c>
      <c r="M172" s="129" t="s">
        <v>35</v>
      </c>
      <c r="N172" s="129" t="s">
        <v>36</v>
      </c>
      <c r="O172" s="129" t="s">
        <v>37</v>
      </c>
      <c r="P172" s="129" t="s">
        <v>52</v>
      </c>
      <c r="Q172" s="129" t="s">
        <v>53</v>
      </c>
      <c r="R172" s="129" t="s">
        <v>54</v>
      </c>
      <c r="S172" s="129">
        <v>0.78235002161308032</v>
      </c>
      <c r="U172" s="129" t="s">
        <v>7</v>
      </c>
      <c r="V172" s="129" t="s">
        <v>225</v>
      </c>
      <c r="W172" s="129" t="s">
        <v>35</v>
      </c>
      <c r="X172" s="129" t="s">
        <v>36</v>
      </c>
      <c r="Y172" s="129" t="s">
        <v>37</v>
      </c>
      <c r="Z172" s="129" t="s">
        <v>52</v>
      </c>
      <c r="AA172" s="129" t="s">
        <v>53</v>
      </c>
      <c r="AB172" s="129" t="s">
        <v>54</v>
      </c>
      <c r="AC172" s="6">
        <v>0.8696596925876543</v>
      </c>
      <c r="AE172" s="129" t="s">
        <v>17</v>
      </c>
      <c r="AF172" s="129" t="s">
        <v>225</v>
      </c>
      <c r="AG172" s="129" t="s">
        <v>35</v>
      </c>
      <c r="AH172" s="129" t="s">
        <v>36</v>
      </c>
      <c r="AI172" s="129" t="s">
        <v>37</v>
      </c>
      <c r="AJ172" s="129" t="s">
        <v>52</v>
      </c>
      <c r="AK172" s="129" t="s">
        <v>53</v>
      </c>
      <c r="AL172" s="129" t="s">
        <v>54</v>
      </c>
      <c r="AM172" s="129">
        <v>0.83998842925201112</v>
      </c>
    </row>
    <row r="173" spans="1:39" x14ac:dyDescent="0.25">
      <c r="A173" s="129" t="s">
        <v>226</v>
      </c>
      <c r="B173" s="129">
        <v>0.69275918826516258</v>
      </c>
      <c r="C173" s="129">
        <v>0.73857542719873759</v>
      </c>
      <c r="D173" s="129">
        <v>0.90311958200628006</v>
      </c>
      <c r="E173" s="129">
        <v>0.89810692683753568</v>
      </c>
      <c r="I173" s="129">
        <v>0.78531469527301301</v>
      </c>
      <c r="K173" s="129" t="s">
        <v>226</v>
      </c>
      <c r="L173" s="130">
        <v>0.69476776498213</v>
      </c>
      <c r="M173" s="130">
        <v>0.59797975546495585</v>
      </c>
      <c r="N173" s="129">
        <v>0.90311958200628006</v>
      </c>
      <c r="O173" s="130">
        <v>0.62272640649579769</v>
      </c>
      <c r="S173" s="129">
        <v>0.71669191356178297</v>
      </c>
      <c r="U173" s="129" t="s">
        <v>226</v>
      </c>
      <c r="V173" s="129">
        <v>0.9070078583302198</v>
      </c>
      <c r="W173" s="129">
        <v>0.84284714213526302</v>
      </c>
      <c r="X173" s="129">
        <v>0.9069806774348409</v>
      </c>
      <c r="Y173" s="129">
        <v>0.9173988853520546</v>
      </c>
      <c r="AC173" s="6">
        <v>0.89572757392065894</v>
      </c>
      <c r="AE173" s="129" t="s">
        <v>226</v>
      </c>
      <c r="AF173" s="129">
        <v>0.89101081161962536</v>
      </c>
      <c r="AG173" s="129">
        <v>0.73762431351548186</v>
      </c>
      <c r="AH173" s="129">
        <v>0.9069806774348409</v>
      </c>
      <c r="AI173" s="129">
        <v>0.82900391853030142</v>
      </c>
      <c r="AM173" s="129">
        <v>0.85502494448920197</v>
      </c>
    </row>
    <row r="174" spans="1:39" x14ac:dyDescent="0.25">
      <c r="A174" s="129" t="s">
        <v>39</v>
      </c>
      <c r="B174" s="129">
        <v>0.86116709738290353</v>
      </c>
      <c r="C174" s="129">
        <v>0.88890541368149423</v>
      </c>
      <c r="D174" s="129">
        <v>0.8660197855045102</v>
      </c>
      <c r="E174" s="129">
        <v>0.93131855943777264</v>
      </c>
      <c r="I174" s="129">
        <v>0.87845065198125383</v>
      </c>
      <c r="K174" s="129" t="s">
        <v>39</v>
      </c>
      <c r="L174" s="129">
        <v>0.86116709738290353</v>
      </c>
      <c r="M174" s="129">
        <v>0.88890541368149423</v>
      </c>
      <c r="N174" s="129">
        <v>0.8660197855045102</v>
      </c>
      <c r="O174" s="129">
        <v>0.93131855943777264</v>
      </c>
      <c r="S174" s="129">
        <v>0.87845065198125383</v>
      </c>
      <c r="U174" s="129" t="s">
        <v>39</v>
      </c>
      <c r="V174" s="129">
        <v>0.87418111672062637</v>
      </c>
      <c r="W174" s="129">
        <v>0.91754380821454362</v>
      </c>
      <c r="X174" s="129">
        <v>0.88874483804448734</v>
      </c>
      <c r="Y174" s="129">
        <v>0.97987471232255652</v>
      </c>
      <c r="AC174" s="6">
        <v>0.90234862469066457</v>
      </c>
      <c r="AE174" s="129" t="s">
        <v>39</v>
      </c>
      <c r="AF174" s="129">
        <v>0.87418111672062637</v>
      </c>
      <c r="AG174" s="129">
        <v>0.91754380821454362</v>
      </c>
      <c r="AH174" s="129">
        <v>0.88874483804448734</v>
      </c>
      <c r="AI174" s="129">
        <v>0.97987471232255652</v>
      </c>
      <c r="AM174" s="129">
        <v>0.90234862469066457</v>
      </c>
    </row>
    <row r="175" spans="1:39" x14ac:dyDescent="0.25">
      <c r="A175" s="129" t="s">
        <v>40</v>
      </c>
      <c r="B175" s="129">
        <v>0.93105715328852989</v>
      </c>
      <c r="C175" s="129">
        <v>0.70541742975585697</v>
      </c>
      <c r="D175" s="129">
        <v>0.92406617280051895</v>
      </c>
      <c r="E175" s="129">
        <v>0.98759918254948809</v>
      </c>
      <c r="I175" s="129">
        <v>0.89266276784913634</v>
      </c>
      <c r="K175" s="129" t="s">
        <v>40</v>
      </c>
      <c r="L175" s="129">
        <v>0.93105715328852989</v>
      </c>
      <c r="M175" s="129">
        <v>0.67950509077985488</v>
      </c>
      <c r="N175" s="129">
        <v>0.6432986159886579</v>
      </c>
      <c r="O175" s="129">
        <v>0.84440322846242721</v>
      </c>
      <c r="S175" s="129">
        <v>0.79580901773791146</v>
      </c>
      <c r="U175" s="129" t="s">
        <v>40</v>
      </c>
      <c r="V175" s="129">
        <v>0.94363805458789329</v>
      </c>
      <c r="W175" s="129">
        <v>0.67686496728570433</v>
      </c>
      <c r="X175" s="129">
        <v>0.89036198963650792</v>
      </c>
      <c r="Y175" s="129">
        <v>0.97265219065551256</v>
      </c>
      <c r="AC175" s="6">
        <v>0.88131654129975212</v>
      </c>
      <c r="AE175" s="129" t="s">
        <v>40</v>
      </c>
      <c r="AF175" s="129">
        <v>0.94363805458789329</v>
      </c>
      <c r="AG175" s="129">
        <v>0.70805755325000752</v>
      </c>
      <c r="AH175" s="129">
        <v>0.67700279915266892</v>
      </c>
      <c r="AI175" s="129">
        <v>0.85935022035640274</v>
      </c>
      <c r="AM175" s="129">
        <v>0.81721996532678653</v>
      </c>
    </row>
    <row r="176" spans="1:39" x14ac:dyDescent="0.25">
      <c r="A176" s="129" t="s">
        <v>72</v>
      </c>
      <c r="B176" s="129">
        <v>0.65058948109644532</v>
      </c>
      <c r="C176" s="129">
        <v>0.85853804365505426</v>
      </c>
      <c r="D176" s="129">
        <v>0.70515719679380451</v>
      </c>
      <c r="E176" s="129">
        <v>0.57193077416896088</v>
      </c>
      <c r="I176" s="129">
        <v>0.69402231649338419</v>
      </c>
      <c r="K176" s="129" t="s">
        <v>72</v>
      </c>
      <c r="L176" s="130">
        <v>0.62024385223688794</v>
      </c>
      <c r="M176" s="129">
        <v>0.78166856824971398</v>
      </c>
      <c r="N176" s="129">
        <v>0.87629097759737229</v>
      </c>
      <c r="O176" s="130">
        <v>0.68799174636675098</v>
      </c>
      <c r="S176" s="129">
        <v>0.72670276089905372</v>
      </c>
      <c r="U176" s="129" t="s">
        <v>72</v>
      </c>
      <c r="V176" s="129">
        <v>0.86899981045287999</v>
      </c>
      <c r="W176" s="129">
        <v>0.86055187021537671</v>
      </c>
      <c r="X176" s="129">
        <v>0.73767053560935236</v>
      </c>
      <c r="Y176" s="129">
        <v>0.72719877914412623</v>
      </c>
      <c r="AC176" s="6">
        <v>0.81320774899818449</v>
      </c>
      <c r="AE176" s="129" t="s">
        <v>72</v>
      </c>
      <c r="AF176" s="129">
        <v>0.82518277756052827</v>
      </c>
      <c r="AG176" s="129">
        <v>0.77965474168939164</v>
      </c>
      <c r="AH176" s="129">
        <v>0.90880431641292025</v>
      </c>
      <c r="AI176" s="129">
        <v>0.74254275251132629</v>
      </c>
      <c r="AM176" s="129">
        <v>0.82458655134201864</v>
      </c>
    </row>
    <row r="177" spans="1:39" x14ac:dyDescent="0.25">
      <c r="A177" s="129" t="s">
        <v>73</v>
      </c>
      <c r="B177" s="129">
        <v>0.83164961151697248</v>
      </c>
      <c r="C177" s="129">
        <v>0.8800294709681159</v>
      </c>
      <c r="D177" s="129">
        <v>0.9513158883823678</v>
      </c>
      <c r="E177" s="129">
        <v>0.67497068327010012</v>
      </c>
      <c r="I177" s="129">
        <v>0.84774031338651923</v>
      </c>
      <c r="K177" s="129" t="s">
        <v>73</v>
      </c>
      <c r="L177" s="129">
        <v>0.95110854760328456</v>
      </c>
      <c r="M177" s="129">
        <v>0.5050294709681159</v>
      </c>
      <c r="N177" s="129">
        <v>0.74306821256391165</v>
      </c>
      <c r="O177" s="129">
        <v>0.84586265006323325</v>
      </c>
      <c r="S177" s="129">
        <v>0.79409576388539993</v>
      </c>
      <c r="U177" s="129" t="s">
        <v>73</v>
      </c>
      <c r="V177" s="129">
        <v>0.85806891916335082</v>
      </c>
      <c r="W177" s="129">
        <v>0.88377492183827511</v>
      </c>
      <c r="X177" s="129">
        <v>0.93529654978898802</v>
      </c>
      <c r="Y177" s="129">
        <v>0.67927523032512793</v>
      </c>
      <c r="AC177" s="6">
        <v>0.8556979740290116</v>
      </c>
      <c r="AE177" s="129" t="s">
        <v>73</v>
      </c>
      <c r="AF177" s="129">
        <v>0.9775278552496629</v>
      </c>
      <c r="AG177" s="129">
        <v>0.50877492183827511</v>
      </c>
      <c r="AH177" s="129">
        <v>0.72704887397053186</v>
      </c>
      <c r="AI177" s="129">
        <v>0.84155810300820544</v>
      </c>
      <c r="AM177" s="129">
        <v>0.80076206041138387</v>
      </c>
    </row>
    <row r="179" spans="1:39" x14ac:dyDescent="0.25">
      <c r="A179" s="130" t="s">
        <v>8</v>
      </c>
      <c r="B179" s="129" t="s">
        <v>225</v>
      </c>
      <c r="C179" s="129" t="s">
        <v>35</v>
      </c>
      <c r="D179" s="129" t="s">
        <v>36</v>
      </c>
      <c r="E179" s="129" t="s">
        <v>37</v>
      </c>
      <c r="F179" s="129" t="s">
        <v>52</v>
      </c>
      <c r="G179" s="129" t="s">
        <v>53</v>
      </c>
      <c r="H179" s="129" t="s">
        <v>54</v>
      </c>
      <c r="I179" s="129">
        <v>0.76729698310635985</v>
      </c>
      <c r="K179" s="129" t="s">
        <v>18</v>
      </c>
      <c r="L179" s="129" t="s">
        <v>225</v>
      </c>
      <c r="M179" s="129" t="s">
        <v>35</v>
      </c>
      <c r="N179" s="129" t="s">
        <v>36</v>
      </c>
      <c r="O179" s="129" t="s">
        <v>37</v>
      </c>
      <c r="P179" s="129" t="s">
        <v>52</v>
      </c>
      <c r="Q179" s="129" t="s">
        <v>53</v>
      </c>
      <c r="R179" s="129" t="s">
        <v>54</v>
      </c>
      <c r="S179" s="129">
        <v>0.80480510991953147</v>
      </c>
      <c r="U179" s="130" t="s">
        <v>8</v>
      </c>
      <c r="V179" s="129" t="s">
        <v>225</v>
      </c>
      <c r="W179" s="129" t="s">
        <v>35</v>
      </c>
      <c r="X179" s="129" t="s">
        <v>36</v>
      </c>
      <c r="Y179" s="129" t="s">
        <v>37</v>
      </c>
      <c r="Z179" s="129" t="s">
        <v>52</v>
      </c>
      <c r="AA179" s="129" t="s">
        <v>53</v>
      </c>
      <c r="AB179" s="129" t="s">
        <v>54</v>
      </c>
      <c r="AC179" s="6">
        <v>0.83257993552827503</v>
      </c>
      <c r="AE179" s="129" t="s">
        <v>18</v>
      </c>
      <c r="AF179" s="129" t="s">
        <v>225</v>
      </c>
      <c r="AG179" s="129" t="s">
        <v>35</v>
      </c>
      <c r="AH179" s="129" t="s">
        <v>36</v>
      </c>
      <c r="AI179" s="129" t="s">
        <v>37</v>
      </c>
      <c r="AJ179" s="129" t="s">
        <v>52</v>
      </c>
      <c r="AK179" s="129" t="s">
        <v>53</v>
      </c>
      <c r="AL179" s="129" t="s">
        <v>54</v>
      </c>
      <c r="AM179" s="129">
        <v>0.85597281617798748</v>
      </c>
    </row>
    <row r="180" spans="1:39" x14ac:dyDescent="0.25">
      <c r="A180" s="129" t="s">
        <v>226</v>
      </c>
      <c r="B180" s="129">
        <v>0.89057414506817079</v>
      </c>
      <c r="C180" s="130">
        <v>0.59475790613459578</v>
      </c>
      <c r="D180" s="130">
        <v>0.52811958200628006</v>
      </c>
      <c r="E180" s="130">
        <v>0.54708203662972565</v>
      </c>
      <c r="I180" s="129">
        <v>0.68927344025021642</v>
      </c>
      <c r="K180" s="129" t="s">
        <v>226</v>
      </c>
      <c r="L180" s="129">
        <v>0.82807414506817079</v>
      </c>
      <c r="M180" s="129">
        <v>0.58836063724338028</v>
      </c>
      <c r="N180" s="129">
        <v>0.90311958200628006</v>
      </c>
      <c r="O180" s="129">
        <v>0.87727359350420231</v>
      </c>
      <c r="S180" s="129">
        <v>0.80627272000314476</v>
      </c>
      <c r="U180" s="129" t="s">
        <v>226</v>
      </c>
      <c r="V180" s="129">
        <v>0.87011491452861456</v>
      </c>
      <c r="W180" s="130">
        <v>0.68608091827923645</v>
      </c>
      <c r="X180" s="129">
        <v>0.79175895310401756</v>
      </c>
      <c r="Y180" s="130">
        <v>0.70551946298738821</v>
      </c>
      <c r="AC180" s="6">
        <v>0.78902980719140581</v>
      </c>
      <c r="AE180" s="129" t="s">
        <v>226</v>
      </c>
      <c r="AF180" s="129">
        <v>0.80761491452861456</v>
      </c>
      <c r="AG180" s="129">
        <v>0.65161149653527251</v>
      </c>
      <c r="AH180" s="129">
        <v>0.9069806774348409</v>
      </c>
      <c r="AI180" s="129">
        <v>0.89656555201872123</v>
      </c>
      <c r="AM180" s="129">
        <v>0.81459826728001883</v>
      </c>
    </row>
    <row r="181" spans="1:39" x14ac:dyDescent="0.25">
      <c r="A181" s="129" t="s">
        <v>39</v>
      </c>
      <c r="B181" s="130">
        <v>0.74329071333440477</v>
      </c>
      <c r="C181" s="129">
        <v>0.7847387470148276</v>
      </c>
      <c r="D181" s="130">
        <v>0.74756426063642123</v>
      </c>
      <c r="E181" s="129">
        <v>0.8160968351069493</v>
      </c>
      <c r="I181" s="129">
        <v>0.7635696251618751</v>
      </c>
      <c r="K181" s="129" t="s">
        <v>39</v>
      </c>
      <c r="L181" s="129">
        <v>0.86116709738290353</v>
      </c>
      <c r="M181" s="129">
        <v>0.88890541368149423</v>
      </c>
      <c r="N181" s="129">
        <v>0.8660197855045102</v>
      </c>
      <c r="O181" s="129">
        <v>0.93131855943777264</v>
      </c>
      <c r="S181" s="129">
        <v>0.87845065198125383</v>
      </c>
      <c r="U181" s="129" t="s">
        <v>39</v>
      </c>
      <c r="V181" s="129">
        <v>0.92363612901788672</v>
      </c>
      <c r="W181" s="129">
        <v>0.81337714154787699</v>
      </c>
      <c r="X181" s="129">
        <v>0.93724381515691513</v>
      </c>
      <c r="Y181" s="129">
        <v>0.86465298799173318</v>
      </c>
      <c r="AC181" s="6">
        <v>0.89613878190471885</v>
      </c>
      <c r="AE181" s="129" t="s">
        <v>39</v>
      </c>
      <c r="AF181" s="129">
        <v>0.87418111672062637</v>
      </c>
      <c r="AG181" s="129">
        <v>0.91754380821454362</v>
      </c>
      <c r="AH181" s="129">
        <v>0.88874483804448734</v>
      </c>
      <c r="AI181" s="129">
        <v>0.97987471232255652</v>
      </c>
      <c r="AM181" s="129">
        <v>0.90234862469066457</v>
      </c>
    </row>
    <row r="182" spans="1:39" x14ac:dyDescent="0.25">
      <c r="A182" s="129" t="s">
        <v>40</v>
      </c>
      <c r="B182" s="129">
        <v>0.81583542895770655</v>
      </c>
      <c r="C182" s="130">
        <v>0.64492082906977788</v>
      </c>
      <c r="D182" s="130">
        <v>0.78145468879754565</v>
      </c>
      <c r="E182" s="129">
        <v>0.92773656179576047</v>
      </c>
      <c r="I182" s="129">
        <v>0.78984249386578864</v>
      </c>
      <c r="K182" s="129" t="s">
        <v>40</v>
      </c>
      <c r="L182" s="129">
        <v>0.80605715328852989</v>
      </c>
      <c r="M182" s="129">
        <v>0.58041742975585697</v>
      </c>
      <c r="N182" s="129">
        <v>0.78145468879754565</v>
      </c>
      <c r="O182" s="129">
        <v>0.92773656179576047</v>
      </c>
      <c r="S182" s="129">
        <v>0.77303050373533377</v>
      </c>
      <c r="U182" s="129" t="s">
        <v>40</v>
      </c>
      <c r="V182" s="129">
        <v>0.82841633025706995</v>
      </c>
      <c r="W182" s="129">
        <v>0.75418029095337524</v>
      </c>
      <c r="X182" s="129">
        <v>0.8598532760439308</v>
      </c>
      <c r="Y182" s="129">
        <v>0.942683553689736</v>
      </c>
      <c r="AC182" s="6">
        <v>0.83856844235794614</v>
      </c>
      <c r="AE182" s="129" t="s">
        <v>40</v>
      </c>
      <c r="AF182" s="129">
        <v>0.81863805458789329</v>
      </c>
      <c r="AG182" s="129">
        <v>0.73406722350768805</v>
      </c>
      <c r="AH182" s="129">
        <v>0.80711786408894037</v>
      </c>
      <c r="AI182" s="129">
        <v>0.942683553689736</v>
      </c>
      <c r="AM182" s="129">
        <v>0.81745066561239044</v>
      </c>
    </row>
    <row r="183" spans="1:39" x14ac:dyDescent="0.25">
      <c r="A183" s="129" t="s">
        <v>72</v>
      </c>
      <c r="B183" s="129">
        <v>0.93770337611133381</v>
      </c>
      <c r="C183" s="129">
        <v>0.92746202000999856</v>
      </c>
      <c r="D183" s="129">
        <v>0.71813720600944375</v>
      </c>
      <c r="E183" s="129">
        <v>0.66187912119276882</v>
      </c>
      <c r="I183" s="129">
        <v>0.83938992412780955</v>
      </c>
      <c r="K183" s="129" t="s">
        <v>72</v>
      </c>
      <c r="L183" s="129">
        <v>0.85263236823391475</v>
      </c>
      <c r="M183" s="129">
        <v>0.9432022993098057</v>
      </c>
      <c r="N183" s="129">
        <v>0.68754571279083132</v>
      </c>
      <c r="O183" s="129">
        <v>0.68799174636675098</v>
      </c>
      <c r="S183" s="129">
        <v>0.80477859730824752</v>
      </c>
      <c r="U183" s="129" t="s">
        <v>72</v>
      </c>
      <c r="V183" s="129">
        <v>0.95439953614739581</v>
      </c>
      <c r="W183" s="129">
        <v>0.92544819344967622</v>
      </c>
      <c r="X183" s="129">
        <v>0.75065054482499161</v>
      </c>
      <c r="Y183" s="129">
        <v>0.67625580295178844</v>
      </c>
      <c r="AC183" s="6">
        <v>0.85595045979790974</v>
      </c>
      <c r="AE183" s="129" t="s">
        <v>72</v>
      </c>
      <c r="AF183" s="129">
        <v>0.83593620819785275</v>
      </c>
      <c r="AG183" s="129">
        <v>0.94521612587012815</v>
      </c>
      <c r="AH183" s="129">
        <v>0.87831182536144414</v>
      </c>
      <c r="AI183" s="129">
        <v>0.88527579492103137</v>
      </c>
      <c r="AM183" s="129">
        <v>0.87578703403168245</v>
      </c>
    </row>
    <row r="184" spans="1:39" x14ac:dyDescent="0.25">
      <c r="A184" s="129" t="s">
        <v>73</v>
      </c>
      <c r="B184" s="130">
        <v>0.73814757166679268</v>
      </c>
      <c r="C184" s="130">
        <v>0.69881430519568366</v>
      </c>
      <c r="D184" s="129">
        <v>0.78797053047181498</v>
      </c>
      <c r="E184" s="129">
        <v>0.81596606534868066</v>
      </c>
      <c r="I184" s="129">
        <v>0.75440943212610967</v>
      </c>
      <c r="K184" s="129" t="s">
        <v>73</v>
      </c>
      <c r="L184" s="129">
        <v>0.70664961151697248</v>
      </c>
      <c r="M184" s="129">
        <v>0.98196258056633201</v>
      </c>
      <c r="N184" s="129">
        <v>0.72478045343642739</v>
      </c>
      <c r="O184" s="129">
        <v>0.67497068327010012</v>
      </c>
      <c r="S184" s="129">
        <v>0.76149307656967735</v>
      </c>
      <c r="U184" s="129" t="s">
        <v>73</v>
      </c>
      <c r="V184" s="129">
        <v>0.80472420795221433</v>
      </c>
      <c r="W184" s="130">
        <v>0.72647056689171574</v>
      </c>
      <c r="X184" s="130">
        <v>0.77195119187843519</v>
      </c>
      <c r="Y184" s="129">
        <v>0.82027061240370847</v>
      </c>
      <c r="AC184" s="6">
        <v>0.78321218638939405</v>
      </c>
      <c r="AE184" s="129" t="s">
        <v>73</v>
      </c>
      <c r="AF184" s="129">
        <v>0.88356306334715384</v>
      </c>
      <c r="AG184" s="129">
        <v>0.98570803143649122</v>
      </c>
      <c r="AH184" s="129">
        <v>0.77787666516708143</v>
      </c>
      <c r="AI184" s="129">
        <v>0.83095660904833601</v>
      </c>
      <c r="AM184" s="129">
        <v>0.86967948927518057</v>
      </c>
    </row>
    <row r="186" spans="1:39" x14ac:dyDescent="0.25">
      <c r="A186" s="129" t="s">
        <v>9</v>
      </c>
      <c r="B186" s="129" t="s">
        <v>225</v>
      </c>
      <c r="C186" s="129" t="s">
        <v>35</v>
      </c>
      <c r="D186" s="129" t="s">
        <v>36</v>
      </c>
      <c r="E186" s="129" t="s">
        <v>37</v>
      </c>
      <c r="F186" s="129" t="s">
        <v>52</v>
      </c>
      <c r="G186" s="129" t="s">
        <v>53</v>
      </c>
      <c r="H186" s="129" t="s">
        <v>54</v>
      </c>
      <c r="I186" s="129">
        <v>0.83957890777077115</v>
      </c>
      <c r="K186" s="130" t="s">
        <v>19</v>
      </c>
      <c r="L186" s="129" t="s">
        <v>225</v>
      </c>
      <c r="M186" s="129" t="s">
        <v>35</v>
      </c>
      <c r="N186" s="129" t="s">
        <v>36</v>
      </c>
      <c r="O186" s="129" t="s">
        <v>37</v>
      </c>
      <c r="P186" s="129" t="s">
        <v>52</v>
      </c>
      <c r="Q186" s="129" t="s">
        <v>53</v>
      </c>
      <c r="R186" s="129" t="s">
        <v>54</v>
      </c>
      <c r="S186" s="129">
        <v>0.74271237339583407</v>
      </c>
      <c r="U186" s="129" t="s">
        <v>9</v>
      </c>
      <c r="V186" s="129" t="s">
        <v>225</v>
      </c>
      <c r="W186" s="129" t="s">
        <v>35</v>
      </c>
      <c r="X186" s="129" t="s">
        <v>36</v>
      </c>
      <c r="Y186" s="129" t="s">
        <v>37</v>
      </c>
      <c r="Z186" s="129" t="s">
        <v>52</v>
      </c>
      <c r="AA186" s="129" t="s">
        <v>53</v>
      </c>
      <c r="AB186" s="129" t="s">
        <v>54</v>
      </c>
      <c r="AC186" s="6">
        <v>0.85155830814847699</v>
      </c>
      <c r="AE186" s="130" t="s">
        <v>19</v>
      </c>
      <c r="AF186" s="129" t="s">
        <v>225</v>
      </c>
      <c r="AG186" s="129" t="s">
        <v>35</v>
      </c>
      <c r="AH186" s="129" t="s">
        <v>36</v>
      </c>
      <c r="AI186" s="129" t="s">
        <v>37</v>
      </c>
      <c r="AJ186" s="129" t="s">
        <v>52</v>
      </c>
      <c r="AK186" s="129" t="s">
        <v>53</v>
      </c>
      <c r="AL186" s="129" t="s">
        <v>54</v>
      </c>
      <c r="AM186" s="129">
        <v>0.83061131005874367</v>
      </c>
    </row>
    <row r="187" spans="1:39" x14ac:dyDescent="0.25">
      <c r="A187" s="129" t="s">
        <v>226</v>
      </c>
      <c r="B187" s="129">
        <v>0.79692585493182921</v>
      </c>
      <c r="C187" s="129">
        <v>0.70459772399933218</v>
      </c>
      <c r="D187" s="129">
        <v>0.97188041799371994</v>
      </c>
      <c r="E187" s="129">
        <v>0.62727359350420231</v>
      </c>
      <c r="I187" s="129">
        <v>0.79675103029665839</v>
      </c>
      <c r="K187" s="129" t="s">
        <v>226</v>
      </c>
      <c r="L187" s="130">
        <v>0.67192585493182921</v>
      </c>
      <c r="M187" s="129">
        <v>0.78694276507075589</v>
      </c>
      <c r="N187" s="130">
        <v>0.69427900958560251</v>
      </c>
      <c r="O187" s="129">
        <v>0.87173252959051439</v>
      </c>
      <c r="S187" s="129">
        <v>0.73048852682186061</v>
      </c>
      <c r="U187" s="129" t="s">
        <v>226</v>
      </c>
      <c r="V187" s="129">
        <v>0.81738508547138544</v>
      </c>
      <c r="W187" s="129">
        <v>0.76784858329122452</v>
      </c>
      <c r="X187" s="129">
        <v>0.9680193225651591</v>
      </c>
      <c r="Y187" s="129">
        <v>0.64656555201872123</v>
      </c>
      <c r="AC187" s="6">
        <v>0.81951341429089708</v>
      </c>
      <c r="AE187" s="129" t="s">
        <v>226</v>
      </c>
      <c r="AF187" s="129">
        <v>0.79233599833735435</v>
      </c>
      <c r="AG187" s="129">
        <v>0.85019362436264823</v>
      </c>
      <c r="AH187" s="129">
        <v>0.83900602419164083</v>
      </c>
      <c r="AI187" s="129">
        <v>0.89102448810503332</v>
      </c>
      <c r="AM187" s="129">
        <v>0.8303783034711365</v>
      </c>
    </row>
    <row r="188" spans="1:39" x14ac:dyDescent="0.25">
      <c r="A188" s="129" t="s">
        <v>39</v>
      </c>
      <c r="B188" s="129">
        <v>0.98616709738290353</v>
      </c>
      <c r="C188" s="129">
        <v>0.99083852327971034</v>
      </c>
      <c r="D188" s="129">
        <v>0.8660197855045102</v>
      </c>
      <c r="E188" s="129">
        <v>0.80631855943777264</v>
      </c>
      <c r="I188" s="129">
        <v>0.93008727390089696</v>
      </c>
      <c r="K188" s="129" t="s">
        <v>39</v>
      </c>
      <c r="L188" s="129">
        <v>0.73623149420897904</v>
      </c>
      <c r="M188" s="130">
        <v>0.70849317791038835</v>
      </c>
      <c r="N188" s="129">
        <v>0.73137880608737238</v>
      </c>
      <c r="O188" s="130">
        <v>0.66608003215410994</v>
      </c>
      <c r="S188" s="129">
        <v>0.71894793961062886</v>
      </c>
      <c r="U188" s="129" t="s">
        <v>39</v>
      </c>
      <c r="V188" s="129">
        <v>0.99918111672062637</v>
      </c>
      <c r="W188" s="129">
        <v>0.98052308218724027</v>
      </c>
      <c r="X188" s="129">
        <v>0.88874483804448734</v>
      </c>
      <c r="Y188" s="129">
        <v>0.85487471232255652</v>
      </c>
      <c r="AC188" s="6">
        <v>0.94619447948520397</v>
      </c>
      <c r="AE188" s="129" t="s">
        <v>39</v>
      </c>
      <c r="AF188" s="129">
        <v>0.85072929949492093</v>
      </c>
      <c r="AG188" s="129">
        <v>0.83272481039108603</v>
      </c>
      <c r="AH188" s="129">
        <v>0.88569311648706994</v>
      </c>
      <c r="AI188" s="129">
        <v>0.82485161412336649</v>
      </c>
      <c r="AM188" s="129">
        <v>0.85198770311645811</v>
      </c>
    </row>
    <row r="189" spans="1:39" x14ac:dyDescent="0.25">
      <c r="A189" s="129" t="s">
        <v>40</v>
      </c>
      <c r="B189" s="129">
        <v>0.75644284671147011</v>
      </c>
      <c r="C189" s="129">
        <v>0.60270111362211898</v>
      </c>
      <c r="D189" s="129">
        <v>0.76343382719948116</v>
      </c>
      <c r="E189" s="129">
        <v>0.94726343820423953</v>
      </c>
      <c r="I189" s="129">
        <v>0.75606533393951803</v>
      </c>
      <c r="K189" s="129" t="s">
        <v>40</v>
      </c>
      <c r="L189" s="130">
        <v>0.66634143830335268</v>
      </c>
      <c r="M189" s="129">
        <v>0.9493501318512787</v>
      </c>
      <c r="N189" s="130">
        <v>0.65323283946718558</v>
      </c>
      <c r="O189" s="129">
        <v>0.80273656179576047</v>
      </c>
      <c r="S189" s="129">
        <v>0.74012529582775732</v>
      </c>
      <c r="U189" s="129" t="s">
        <v>40</v>
      </c>
      <c r="V189" s="129">
        <v>0.74386194541210671</v>
      </c>
      <c r="W189" s="129">
        <v>0.63125357609227173</v>
      </c>
      <c r="X189" s="129">
        <v>0.79713801036349219</v>
      </c>
      <c r="Y189" s="129">
        <v>0.932316446310264</v>
      </c>
      <c r="AC189" s="6">
        <v>0.76292746292070968</v>
      </c>
      <c r="AE189" s="129" t="s">
        <v>40</v>
      </c>
      <c r="AF189" s="129">
        <v>0.7865303594773424</v>
      </c>
      <c r="AG189" s="129">
        <v>0.97790259432143123</v>
      </c>
      <c r="AH189" s="129">
        <v>0.84799244081899094</v>
      </c>
      <c r="AI189" s="129">
        <v>0.817683553689736</v>
      </c>
      <c r="AM189" s="129">
        <v>0.84484330591343137</v>
      </c>
    </row>
    <row r="190" spans="1:39" x14ac:dyDescent="0.25">
      <c r="A190" s="129" t="s">
        <v>72</v>
      </c>
      <c r="B190" s="129">
        <v>0.99846570156724812</v>
      </c>
      <c r="C190" s="129">
        <v>0.6932022993098057</v>
      </c>
      <c r="D190" s="129">
        <v>0.66671237945749806</v>
      </c>
      <c r="E190" s="129">
        <v>0.81299174636675098</v>
      </c>
      <c r="I190" s="129">
        <v>0.82665359730824761</v>
      </c>
      <c r="K190" s="129" t="s">
        <v>72</v>
      </c>
      <c r="L190" s="129">
        <v>0.8111225246614755</v>
      </c>
      <c r="M190" s="129">
        <v>0.8692977006901943</v>
      </c>
      <c r="N190" s="129">
        <v>0.69257940267949691</v>
      </c>
      <c r="O190" s="129">
        <v>0.68444866950045524</v>
      </c>
      <c r="S190" s="129">
        <v>0.77412070109757158</v>
      </c>
      <c r="U190" s="129" t="s">
        <v>72</v>
      </c>
      <c r="V190" s="129">
        <v>0.98176954153118612</v>
      </c>
      <c r="W190" s="129">
        <v>0.69521612587012815</v>
      </c>
      <c r="X190" s="129">
        <v>0.69922571827304592</v>
      </c>
      <c r="Y190" s="129">
        <v>0.79861506460773135</v>
      </c>
      <c r="AC190" s="6">
        <v>0.82634973104592124</v>
      </c>
      <c r="AE190" s="129" t="s">
        <v>72</v>
      </c>
      <c r="AF190" s="130">
        <v>0.79442636462541349</v>
      </c>
      <c r="AG190" s="129">
        <v>0.86728387412987185</v>
      </c>
      <c r="AH190" s="129">
        <v>0.80857261102032996</v>
      </c>
      <c r="AI190" s="130">
        <v>0.74496294933873919</v>
      </c>
      <c r="AM190" s="129">
        <v>0.8051149158320331</v>
      </c>
    </row>
    <row r="191" spans="1:39" x14ac:dyDescent="0.25">
      <c r="A191" s="129" t="s">
        <v>73</v>
      </c>
      <c r="B191" s="129">
        <v>0.83164961151697248</v>
      </c>
      <c r="C191" s="129">
        <v>0.9949705290318841</v>
      </c>
      <c r="D191" s="129">
        <v>0.94675100201941609</v>
      </c>
      <c r="E191" s="129">
        <v>0.79997068327010012</v>
      </c>
      <c r="I191" s="129">
        <v>0.8883373034085349</v>
      </c>
      <c r="K191" s="129" t="s">
        <v>73</v>
      </c>
      <c r="L191" s="129">
        <v>0.71016264099627668</v>
      </c>
      <c r="M191" s="129">
        <v>0.77586280430144927</v>
      </c>
      <c r="N191" s="129">
        <v>0.69675100201941609</v>
      </c>
      <c r="O191" s="129">
        <v>0.90969357238465132</v>
      </c>
      <c r="S191" s="129">
        <v>0.74987940362135219</v>
      </c>
      <c r="U191" s="129" t="s">
        <v>73</v>
      </c>
      <c r="V191" s="129">
        <v>0.85806891916335082</v>
      </c>
      <c r="W191" s="129">
        <v>0.99122507816172489</v>
      </c>
      <c r="X191" s="129">
        <v>0.96277034061279587</v>
      </c>
      <c r="Y191" s="129">
        <v>0.80427523032512793</v>
      </c>
      <c r="AC191" s="6">
        <v>0.90280645299965356</v>
      </c>
      <c r="AE191" s="129" t="s">
        <v>73</v>
      </c>
      <c r="AF191" s="129">
        <v>0.82491571832840027</v>
      </c>
      <c r="AG191" s="130">
        <v>0.77960825517160848</v>
      </c>
      <c r="AH191" s="130">
        <v>0.79614411918213635</v>
      </c>
      <c r="AI191" s="129">
        <v>0.90538902532962351</v>
      </c>
      <c r="AM191" s="129">
        <v>0.82073232196065948</v>
      </c>
    </row>
    <row r="193" spans="1:39" x14ac:dyDescent="0.25">
      <c r="A193" s="130" t="s">
        <v>10</v>
      </c>
      <c r="B193" s="129" t="s">
        <v>225</v>
      </c>
      <c r="C193" s="129" t="s">
        <v>35</v>
      </c>
      <c r="D193" s="129" t="s">
        <v>36</v>
      </c>
      <c r="E193" s="129" t="s">
        <v>37</v>
      </c>
      <c r="F193" s="129" t="s">
        <v>52</v>
      </c>
      <c r="G193" s="129" t="s">
        <v>53</v>
      </c>
      <c r="H193" s="129" t="s">
        <v>54</v>
      </c>
      <c r="I193" s="129">
        <v>0.77657406389331762</v>
      </c>
      <c r="K193" s="129" t="s">
        <v>20</v>
      </c>
      <c r="L193" s="129" t="s">
        <v>225</v>
      </c>
      <c r="M193" s="129" t="s">
        <v>35</v>
      </c>
      <c r="N193" s="129" t="s">
        <v>36</v>
      </c>
      <c r="O193" s="129" t="s">
        <v>37</v>
      </c>
      <c r="P193" s="129" t="s">
        <v>52</v>
      </c>
      <c r="Q193" s="129" t="s">
        <v>53</v>
      </c>
      <c r="R193" s="129" t="s">
        <v>54</v>
      </c>
      <c r="S193" s="129">
        <v>0.69466959015254237</v>
      </c>
      <c r="U193" s="130" t="s">
        <v>10</v>
      </c>
      <c r="V193" s="129" t="s">
        <v>225</v>
      </c>
      <c r="W193" s="129" t="s">
        <v>35</v>
      </c>
      <c r="X193" s="129" t="s">
        <v>36</v>
      </c>
      <c r="Y193" s="129" t="s">
        <v>37</v>
      </c>
      <c r="Z193" s="129" t="s">
        <v>52</v>
      </c>
      <c r="AA193" s="129" t="s">
        <v>53</v>
      </c>
      <c r="AB193" s="129" t="s">
        <v>54</v>
      </c>
      <c r="AC193" s="6">
        <v>0.81592472469524524</v>
      </c>
      <c r="AE193" s="129" t="s">
        <v>20</v>
      </c>
      <c r="AF193" s="129" t="s">
        <v>225</v>
      </c>
      <c r="AG193" s="129" t="s">
        <v>35</v>
      </c>
      <c r="AH193" s="129" t="s">
        <v>36</v>
      </c>
      <c r="AI193" s="129" t="s">
        <v>37</v>
      </c>
      <c r="AJ193" s="129" t="s">
        <v>52</v>
      </c>
      <c r="AK193" s="129" t="s">
        <v>53</v>
      </c>
      <c r="AL193" s="129" t="s">
        <v>54</v>
      </c>
      <c r="AM193" s="129">
        <v>0.81643554644107541</v>
      </c>
    </row>
    <row r="194" spans="1:39" x14ac:dyDescent="0.25">
      <c r="A194" s="129" t="s">
        <v>226</v>
      </c>
      <c r="B194" s="129">
        <v>0.79692585493182921</v>
      </c>
      <c r="C194" s="129">
        <v>0.94690876053207096</v>
      </c>
      <c r="D194" s="129">
        <v>0.88881560484854416</v>
      </c>
      <c r="E194" s="129">
        <v>0.49772640649579769</v>
      </c>
      <c r="I194" s="129">
        <v>0.80501495626565156</v>
      </c>
      <c r="K194" s="129" t="s">
        <v>226</v>
      </c>
      <c r="L194" s="129">
        <v>0.72633987279609258</v>
      </c>
      <c r="M194" s="129">
        <v>0.46975790613459578</v>
      </c>
      <c r="N194" s="129">
        <v>0.57604708466038668</v>
      </c>
      <c r="O194" s="129">
        <v>0.62727359350420231</v>
      </c>
      <c r="S194" s="129">
        <v>0.6225903405360832</v>
      </c>
      <c r="U194" s="129" t="s">
        <v>226</v>
      </c>
      <c r="V194" s="129">
        <v>0.81738508547138544</v>
      </c>
      <c r="W194" s="129">
        <v>0.98984038017603682</v>
      </c>
      <c r="X194" s="129">
        <v>0.892676700277105</v>
      </c>
      <c r="Y194" s="129">
        <v>0.47843444798127877</v>
      </c>
      <c r="AC194" s="6">
        <v>0.81985645249022965</v>
      </c>
      <c r="AE194" s="129" t="s">
        <v>226</v>
      </c>
      <c r="AF194" s="129">
        <v>0.79321063379417556</v>
      </c>
      <c r="AG194" s="129">
        <v>0.92143580134642322</v>
      </c>
      <c r="AH194" s="129">
        <v>0.89933679345064299</v>
      </c>
      <c r="AI194" s="129">
        <v>0.79547754878605037</v>
      </c>
      <c r="AM194" s="129">
        <v>0.84572724446752323</v>
      </c>
    </row>
    <row r="195" spans="1:39" x14ac:dyDescent="0.25">
      <c r="A195" s="129" t="s">
        <v>39</v>
      </c>
      <c r="B195" s="129">
        <v>0.61438894671326361</v>
      </c>
      <c r="C195" s="129">
        <v>0.92924115802674279</v>
      </c>
      <c r="D195" s="129">
        <v>0.9910197855045102</v>
      </c>
      <c r="E195" s="129">
        <v>0.73427415745210733</v>
      </c>
      <c r="I195" s="129">
        <v>0.78949988028459772</v>
      </c>
      <c r="K195" s="129" t="s">
        <v>39</v>
      </c>
      <c r="L195" s="129">
        <v>0.61799956928376321</v>
      </c>
      <c r="M195" s="129">
        <v>0.59026125298517251</v>
      </c>
      <c r="N195" s="129">
        <v>0.61314688116215654</v>
      </c>
      <c r="O195" s="129">
        <v>0.5478481072288941</v>
      </c>
      <c r="S195" s="129">
        <v>0.60071601468541314</v>
      </c>
      <c r="U195" s="129" t="s">
        <v>39</v>
      </c>
      <c r="V195" s="129">
        <v>0.67739545970673087</v>
      </c>
      <c r="W195" s="129">
        <v>0.95787955255979218</v>
      </c>
      <c r="X195" s="129">
        <v>0.98625516195551266</v>
      </c>
      <c r="Y195" s="129">
        <v>0.83550228296384366</v>
      </c>
      <c r="AC195" s="6">
        <v>0.83442322732810559</v>
      </c>
      <c r="AE195" s="129" t="s">
        <v>39</v>
      </c>
      <c r="AF195" s="129">
        <v>0.76529135009985216</v>
      </c>
      <c r="AG195" s="129">
        <v>0.76801377022789907</v>
      </c>
      <c r="AH195" s="129">
        <v>0.76194975575430046</v>
      </c>
      <c r="AI195" s="129">
        <v>0.82644275856292737</v>
      </c>
      <c r="AM195" s="129">
        <v>0.77417314680853488</v>
      </c>
    </row>
    <row r="196" spans="1:39" x14ac:dyDescent="0.25">
      <c r="A196" s="129" t="s">
        <v>40</v>
      </c>
      <c r="B196" s="130">
        <v>0.55605715328852989</v>
      </c>
      <c r="C196" s="129">
        <v>0.93235053935407308</v>
      </c>
      <c r="D196" s="129">
        <v>0.76343382719948116</v>
      </c>
      <c r="E196" s="129">
        <v>0.82226343820423953</v>
      </c>
      <c r="I196" s="129">
        <v>0.72309094171673294</v>
      </c>
      <c r="K196" s="129" t="s">
        <v>40</v>
      </c>
      <c r="L196" s="129">
        <v>0.54810951337813685</v>
      </c>
      <c r="M196" s="129">
        <v>0.83041742975585697</v>
      </c>
      <c r="N196" s="129">
        <v>0.98607113769055033</v>
      </c>
      <c r="O196" s="129">
        <v>0.57226343820423953</v>
      </c>
      <c r="S196" s="129">
        <v>0.71768459145569974</v>
      </c>
      <c r="U196" s="129" t="s">
        <v>40</v>
      </c>
      <c r="V196" s="130">
        <v>0.68845394106307423</v>
      </c>
      <c r="W196" s="129">
        <v>0.90379807688392044</v>
      </c>
      <c r="X196" s="129">
        <v>0.79713801036349219</v>
      </c>
      <c r="Y196" s="129">
        <v>0.807316446310264</v>
      </c>
      <c r="AC196" s="6">
        <v>0.77652316133942645</v>
      </c>
      <c r="AE196" s="129" t="s">
        <v>40</v>
      </c>
      <c r="AF196" s="129">
        <v>0.74186881133096261</v>
      </c>
      <c r="AG196" s="129">
        <v>0.80186496728570433</v>
      </c>
      <c r="AH196" s="129">
        <v>0.98022467914543865</v>
      </c>
      <c r="AI196" s="129">
        <v>0.78168840942040529</v>
      </c>
      <c r="AM196" s="129">
        <v>0.8194299491889464</v>
      </c>
    </row>
    <row r="197" spans="1:39" x14ac:dyDescent="0.25">
      <c r="A197" s="129" t="s">
        <v>72</v>
      </c>
      <c r="B197" s="129">
        <v>0.75201672445029621</v>
      </c>
      <c r="C197" s="129">
        <v>0.75775673285521428</v>
      </c>
      <c r="D197" s="130">
        <v>0.68745428720916868</v>
      </c>
      <c r="E197" s="129">
        <v>0.8438380572790809</v>
      </c>
      <c r="I197" s="129">
        <v>0.75079731674531569</v>
      </c>
      <c r="K197" s="129" t="s">
        <v>72</v>
      </c>
      <c r="L197" s="129">
        <v>0.88306365460834935</v>
      </c>
      <c r="M197" s="129">
        <v>0.70506342841811598</v>
      </c>
      <c r="N197" s="129">
        <v>0.87629097759737229</v>
      </c>
      <c r="O197" s="129">
        <v>0.64534158696658239</v>
      </c>
      <c r="S197" s="129">
        <v>0.81011212997129345</v>
      </c>
      <c r="U197" s="129" t="s">
        <v>72</v>
      </c>
      <c r="V197" s="129">
        <v>0.82625233947740362</v>
      </c>
      <c r="W197" s="129">
        <v>0.81907876216482256</v>
      </c>
      <c r="X197" s="129">
        <v>0.79250749323969227</v>
      </c>
      <c r="Y197" s="129">
        <v>0.85821473903810053</v>
      </c>
      <c r="AC197" s="6">
        <v>0.82117577238956418</v>
      </c>
      <c r="AE197" s="129" t="s">
        <v>72</v>
      </c>
      <c r="AF197" s="129">
        <v>0.89975981464441135</v>
      </c>
      <c r="AG197" s="129">
        <v>0.70304960185779364</v>
      </c>
      <c r="AH197" s="129">
        <v>0.90880431641292025</v>
      </c>
      <c r="AI197" s="129">
        <v>0.65971826872560202</v>
      </c>
      <c r="AM197" s="129">
        <v>0.82667266564139363</v>
      </c>
    </row>
    <row r="198" spans="1:39" x14ac:dyDescent="0.25">
      <c r="A198" s="129" t="s">
        <v>73</v>
      </c>
      <c r="B198" s="129">
        <v>0.83164961151697248</v>
      </c>
      <c r="C198" s="129">
        <v>0.66932615916581206</v>
      </c>
      <c r="D198" s="129">
        <v>0.82175100201941609</v>
      </c>
      <c r="E198" s="129">
        <v>0.95002931672989988</v>
      </c>
      <c r="I198" s="129">
        <v>0.81446722445429043</v>
      </c>
      <c r="K198" s="129" t="s">
        <v>73</v>
      </c>
      <c r="L198" s="129">
        <v>0.70664961151697248</v>
      </c>
      <c r="M198" s="129">
        <v>0.80871579383842507</v>
      </c>
      <c r="N198" s="129">
        <v>0.74199426278712488</v>
      </c>
      <c r="O198" s="129">
        <v>0.61562203361977985</v>
      </c>
      <c r="S198" s="129">
        <v>0.72224487411422222</v>
      </c>
      <c r="U198" s="129" t="s">
        <v>73</v>
      </c>
      <c r="V198" s="129">
        <v>0.85806891916335082</v>
      </c>
      <c r="W198" s="129">
        <v>0.66558070829565286</v>
      </c>
      <c r="X198" s="129">
        <v>0.83777034061279587</v>
      </c>
      <c r="Y198" s="129">
        <v>0.94572476967487207</v>
      </c>
      <c r="AC198" s="6">
        <v>0.82764500992890055</v>
      </c>
      <c r="AE198" s="129" t="s">
        <v>73</v>
      </c>
      <c r="AF198" s="129">
        <v>0.88421229597876982</v>
      </c>
      <c r="AG198" s="129">
        <v>0.80497034296826586</v>
      </c>
      <c r="AH198" s="129">
        <v>0.7259749241937451</v>
      </c>
      <c r="AI198" s="129">
        <v>0.80001338710253966</v>
      </c>
      <c r="AM198" s="129">
        <v>0.81617472609897834</v>
      </c>
    </row>
    <row r="200" spans="1:39" x14ac:dyDescent="0.25">
      <c r="A200" s="130" t="s">
        <v>11</v>
      </c>
      <c r="B200" s="129" t="s">
        <v>225</v>
      </c>
      <c r="C200" s="129" t="s">
        <v>35</v>
      </c>
      <c r="D200" s="129" t="s">
        <v>36</v>
      </c>
      <c r="E200" s="129" t="s">
        <v>37</v>
      </c>
      <c r="F200" s="129" t="s">
        <v>52</v>
      </c>
      <c r="G200" s="129" t="s">
        <v>53</v>
      </c>
      <c r="H200" s="129" t="s">
        <v>54</v>
      </c>
      <c r="I200" s="129">
        <v>0.77131648381293716</v>
      </c>
      <c r="K200" s="129" t="s">
        <v>21</v>
      </c>
      <c r="L200" s="129" t="s">
        <v>225</v>
      </c>
      <c r="M200" s="129" t="s">
        <v>35</v>
      </c>
      <c r="N200" s="129" t="s">
        <v>36</v>
      </c>
      <c r="O200" s="129" t="s">
        <v>37</v>
      </c>
      <c r="P200" s="129" t="s">
        <v>52</v>
      </c>
      <c r="Q200" s="129" t="s">
        <v>53</v>
      </c>
      <c r="R200" s="129" t="s">
        <v>54</v>
      </c>
      <c r="S200" s="129">
        <v>0.79987825268276025</v>
      </c>
      <c r="U200" s="130" t="s">
        <v>11</v>
      </c>
      <c r="V200" s="129" t="s">
        <v>225</v>
      </c>
      <c r="W200" s="129" t="s">
        <v>35</v>
      </c>
      <c r="X200" s="129" t="s">
        <v>36</v>
      </c>
      <c r="Y200" s="129" t="s">
        <v>37</v>
      </c>
      <c r="Z200" s="129" t="s">
        <v>52</v>
      </c>
      <c r="AA200" s="129" t="s">
        <v>53</v>
      </c>
      <c r="AB200" s="129" t="s">
        <v>54</v>
      </c>
      <c r="AC200" s="6">
        <v>0.83185984910334587</v>
      </c>
      <c r="AE200" s="130" t="s">
        <v>21</v>
      </c>
      <c r="AF200" s="129" t="s">
        <v>225</v>
      </c>
      <c r="AG200" s="129" t="s">
        <v>35</v>
      </c>
      <c r="AH200" s="129" t="s">
        <v>36</v>
      </c>
      <c r="AI200" s="129" t="s">
        <v>37</v>
      </c>
      <c r="AJ200" s="129" t="s">
        <v>52</v>
      </c>
      <c r="AK200" s="129" t="s">
        <v>53</v>
      </c>
      <c r="AL200" s="129" t="s">
        <v>54</v>
      </c>
      <c r="AM200" s="129">
        <v>0.83470183061215231</v>
      </c>
    </row>
    <row r="201" spans="1:39" x14ac:dyDescent="0.25">
      <c r="A201" s="129" t="s">
        <v>226</v>
      </c>
      <c r="B201" s="129">
        <v>0.89181940987471175</v>
      </c>
      <c r="C201" s="129">
        <v>0.93707189751123621</v>
      </c>
      <c r="D201" s="129">
        <v>0.58857403790767915</v>
      </c>
      <c r="E201" s="129">
        <v>0.75227359350420231</v>
      </c>
      <c r="I201" s="129">
        <v>0.80412669195468212</v>
      </c>
      <c r="K201" s="129" t="s">
        <v>226</v>
      </c>
      <c r="L201" s="129">
        <v>0.97712867174806406</v>
      </c>
      <c r="M201" s="129">
        <v>0.84475790613459578</v>
      </c>
      <c r="N201" s="129">
        <v>0.77811958200628006</v>
      </c>
      <c r="O201" s="129">
        <v>0.75549544283456238</v>
      </c>
      <c r="S201" s="129">
        <v>0.86765726185289915</v>
      </c>
      <c r="U201" s="129" t="s">
        <v>226</v>
      </c>
      <c r="V201" s="129">
        <v>0.87136017933515553</v>
      </c>
      <c r="W201" s="129">
        <v>0.99967724319687157</v>
      </c>
      <c r="X201" s="130">
        <v>0.58471294247911842</v>
      </c>
      <c r="Y201" s="130">
        <v>0.77156555201872123</v>
      </c>
      <c r="AC201" s="6">
        <v>0.81039258879602427</v>
      </c>
      <c r="AE201" s="129" t="s">
        <v>226</v>
      </c>
      <c r="AF201" s="129">
        <v>0.99758790228762018</v>
      </c>
      <c r="AG201" s="129">
        <v>0.78150704684270345</v>
      </c>
      <c r="AH201" s="129">
        <v>0.7819806774348409</v>
      </c>
      <c r="AI201" s="129">
        <v>0.77478740134908131</v>
      </c>
      <c r="AM201" s="129">
        <v>0.86704984984466127</v>
      </c>
    </row>
    <row r="202" spans="1:39" x14ac:dyDescent="0.25">
      <c r="A202" s="129" t="s">
        <v>39</v>
      </c>
      <c r="B202" s="130">
        <v>0.65644438662006965</v>
      </c>
      <c r="C202" s="129">
        <v>0.74382635494651361</v>
      </c>
      <c r="D202" s="130">
        <v>0.65724594222341159</v>
      </c>
      <c r="E202" s="129">
        <v>0.74224997485003041</v>
      </c>
      <c r="I202" s="129">
        <v>0.686992007420688</v>
      </c>
      <c r="K202" s="129" t="s">
        <v>39</v>
      </c>
      <c r="L202" s="129">
        <v>0.86081468684311768</v>
      </c>
      <c r="M202" s="129">
        <v>0.76390541368149423</v>
      </c>
      <c r="N202" s="129">
        <v>0.82037029510027781</v>
      </c>
      <c r="O202" s="129">
        <v>0.80631855943777264</v>
      </c>
      <c r="S202" s="129">
        <v>0.82314731516428119</v>
      </c>
      <c r="U202" s="129" t="s">
        <v>39</v>
      </c>
      <c r="V202" s="129">
        <v>0.84240325543338423</v>
      </c>
      <c r="W202" s="129">
        <v>0.81266175427517318</v>
      </c>
      <c r="X202" s="129">
        <v>0.83016433364880471</v>
      </c>
      <c r="Y202" s="129">
        <v>0.83855338128039314</v>
      </c>
      <c r="AC202" s="6">
        <v>0.83281774363264849</v>
      </c>
      <c r="AE202" s="129" t="s">
        <v>39</v>
      </c>
      <c r="AF202" s="129">
        <v>0.87382870618084052</v>
      </c>
      <c r="AG202" s="129">
        <v>0.79254380821454362</v>
      </c>
      <c r="AH202" s="129">
        <v>0.84309534764025496</v>
      </c>
      <c r="AI202" s="129">
        <v>0.85487471232255652</v>
      </c>
      <c r="AM202" s="129">
        <v>0.84704528787369227</v>
      </c>
    </row>
    <row r="203" spans="1:39" x14ac:dyDescent="0.25">
      <c r="A203" s="129" t="s">
        <v>40</v>
      </c>
      <c r="B203" s="129">
        <v>0.74251138099927316</v>
      </c>
      <c r="C203" s="129">
        <v>0.7529159035774764</v>
      </c>
      <c r="D203" s="129">
        <v>0.89769177555349766</v>
      </c>
      <c r="E203" s="129">
        <v>0.79840088111556484</v>
      </c>
      <c r="I203" s="129">
        <v>0.79177080917091369</v>
      </c>
      <c r="K203" s="129" t="s">
        <v>40</v>
      </c>
      <c r="L203" s="129">
        <v>0.80605715328852989</v>
      </c>
      <c r="M203" s="129">
        <v>0.70426106952579137</v>
      </c>
      <c r="N203" s="129">
        <v>0.84676716053281442</v>
      </c>
      <c r="O203" s="129">
        <v>0.74701159731634381</v>
      </c>
      <c r="S203" s="129">
        <v>0.78701860495122555</v>
      </c>
      <c r="U203" s="129" t="s">
        <v>40</v>
      </c>
      <c r="V203" s="130">
        <v>0.82303243889886701</v>
      </c>
      <c r="W203" s="130">
        <v>0.78146836604762904</v>
      </c>
      <c r="X203" s="129">
        <v>0.86398759238948664</v>
      </c>
      <c r="Y203" s="130">
        <v>0.81334787300954037</v>
      </c>
      <c r="AC203" s="6">
        <v>0.82350572781787534</v>
      </c>
      <c r="AE203" s="129" t="s">
        <v>40</v>
      </c>
      <c r="AF203" s="130">
        <v>0.81863805458789329</v>
      </c>
      <c r="AG203" s="130">
        <v>0.76575389953407935</v>
      </c>
      <c r="AH203" s="129">
        <v>0.88047134369682545</v>
      </c>
      <c r="AI203" s="129">
        <v>0.83575904886993935</v>
      </c>
      <c r="AM203" s="129">
        <v>0.82608769499667045</v>
      </c>
    </row>
    <row r="204" spans="1:39" x14ac:dyDescent="0.25">
      <c r="A204" s="129" t="s">
        <v>72</v>
      </c>
      <c r="B204" s="129">
        <v>0.89736763176608525</v>
      </c>
      <c r="C204" s="129">
        <v>0.6932022993098057</v>
      </c>
      <c r="D204" s="129">
        <v>0.62066425616880738</v>
      </c>
      <c r="E204" s="129">
        <v>0.81299174636675098</v>
      </c>
      <c r="I204" s="129">
        <v>0.77470233856560977</v>
      </c>
      <c r="K204" s="129" t="s">
        <v>72</v>
      </c>
      <c r="L204" s="129">
        <v>0.89736763176608525</v>
      </c>
      <c r="M204" s="129">
        <v>0.71403563264313918</v>
      </c>
      <c r="N204" s="129">
        <v>0.68191322329548076</v>
      </c>
      <c r="O204" s="129">
        <v>0.93799174636675098</v>
      </c>
      <c r="S204" s="129">
        <v>0.8129312470139447</v>
      </c>
      <c r="U204" s="129" t="s">
        <v>72</v>
      </c>
      <c r="V204" s="129">
        <v>0.91406379180214725</v>
      </c>
      <c r="W204" s="129">
        <v>0.87142351910312521</v>
      </c>
      <c r="X204" s="129">
        <v>0.77082498665091126</v>
      </c>
      <c r="Y204" s="129">
        <v>0.79861506460773135</v>
      </c>
      <c r="AC204" s="6">
        <v>0.8524087268953715</v>
      </c>
      <c r="AE204" s="129" t="s">
        <v>72</v>
      </c>
      <c r="AF204" s="129">
        <v>0.91406379180214725</v>
      </c>
      <c r="AG204" s="130">
        <v>0.71604945920346152</v>
      </c>
      <c r="AH204" s="130">
        <v>0.64939988447993291</v>
      </c>
      <c r="AI204" s="129">
        <v>0.92361506460773135</v>
      </c>
      <c r="AM204" s="129">
        <v>0.80972763937269399</v>
      </c>
    </row>
    <row r="205" spans="1:39" x14ac:dyDescent="0.25">
      <c r="A205" s="129" t="s">
        <v>73</v>
      </c>
      <c r="B205" s="129">
        <v>0.71001705514969427</v>
      </c>
      <c r="C205" s="129">
        <v>0.79150198448772757</v>
      </c>
      <c r="D205" s="129">
        <v>0.94675100201941609</v>
      </c>
      <c r="E205" s="129">
        <v>0.79997068327010012</v>
      </c>
      <c r="I205" s="129">
        <v>0.79899057195279222</v>
      </c>
      <c r="K205" s="129" t="s">
        <v>73</v>
      </c>
      <c r="L205" s="129">
        <v>0.70664961151697248</v>
      </c>
      <c r="M205" s="129">
        <v>0.65655179714869494</v>
      </c>
      <c r="N205" s="129">
        <v>0.69675100201941609</v>
      </c>
      <c r="O205" s="129">
        <v>0.8031925326004602</v>
      </c>
      <c r="S205" s="129">
        <v>0.70863683443145098</v>
      </c>
      <c r="U205" s="129" t="s">
        <v>73</v>
      </c>
      <c r="V205" s="129">
        <v>0.8046810551816197</v>
      </c>
      <c r="W205" s="129">
        <v>0.78484083300096696</v>
      </c>
      <c r="X205" s="129">
        <v>0.96277034061279587</v>
      </c>
      <c r="Y205" s="129">
        <v>0.80427523032512793</v>
      </c>
      <c r="AC205" s="6">
        <v>0.84017445837480942</v>
      </c>
      <c r="AE205" s="129" t="s">
        <v>73</v>
      </c>
      <c r="AF205" s="129">
        <v>0.88349040792822431</v>
      </c>
      <c r="AG205" s="130">
        <v>0.75020963028948451</v>
      </c>
      <c r="AH205" s="130">
        <v>0.79614411918213635</v>
      </c>
      <c r="AI205" s="130">
        <v>0.807497079655488</v>
      </c>
      <c r="AM205" s="129">
        <v>0.82359868097304401</v>
      </c>
    </row>
    <row r="207" spans="1:39" x14ac:dyDescent="0.25">
      <c r="A207" s="130" t="s">
        <v>12</v>
      </c>
      <c r="B207" s="129" t="s">
        <v>225</v>
      </c>
      <c r="C207" s="129" t="s">
        <v>35</v>
      </c>
      <c r="D207" s="129" t="s">
        <v>36</v>
      </c>
      <c r="E207" s="129" t="s">
        <v>37</v>
      </c>
      <c r="F207" s="129" t="s">
        <v>52</v>
      </c>
      <c r="G207" s="129" t="s">
        <v>53</v>
      </c>
      <c r="H207" s="129" t="s">
        <v>54</v>
      </c>
      <c r="I207" s="129">
        <v>0.79188206700093966</v>
      </c>
      <c r="K207" s="129" t="s">
        <v>22</v>
      </c>
      <c r="L207" s="129" t="s">
        <v>225</v>
      </c>
      <c r="M207" s="129" t="s">
        <v>35</v>
      </c>
      <c r="N207" s="129" t="s">
        <v>36</v>
      </c>
      <c r="O207" s="129" t="s">
        <v>37</v>
      </c>
      <c r="P207" s="129" t="s">
        <v>52</v>
      </c>
      <c r="Q207" s="129" t="s">
        <v>53</v>
      </c>
      <c r="R207" s="129" t="s">
        <v>54</v>
      </c>
      <c r="S207" s="129">
        <v>0.78888823437159961</v>
      </c>
      <c r="U207" s="130" t="s">
        <v>12</v>
      </c>
      <c r="V207" s="129" t="s">
        <v>225</v>
      </c>
      <c r="W207" s="129" t="s">
        <v>35</v>
      </c>
      <c r="X207" s="129" t="s">
        <v>36</v>
      </c>
      <c r="Y207" s="129" t="s">
        <v>37</v>
      </c>
      <c r="Z207" s="129" t="s">
        <v>52</v>
      </c>
      <c r="AA207" s="129" t="s">
        <v>53</v>
      </c>
      <c r="AB207" s="129" t="s">
        <v>54</v>
      </c>
      <c r="AC207" s="6">
        <v>0.83513205923942258</v>
      </c>
      <c r="AE207" s="129" t="s">
        <v>22</v>
      </c>
      <c r="AF207" s="129" t="s">
        <v>225</v>
      </c>
      <c r="AG207" s="129" t="s">
        <v>35</v>
      </c>
      <c r="AH207" s="129" t="s">
        <v>36</v>
      </c>
      <c r="AI207" s="129" t="s">
        <v>37</v>
      </c>
      <c r="AJ207" s="129" t="s">
        <v>52</v>
      </c>
      <c r="AK207" s="129" t="s">
        <v>53</v>
      </c>
      <c r="AL207" s="129" t="s">
        <v>54</v>
      </c>
      <c r="AM207" s="129">
        <v>0.8375067600629329</v>
      </c>
    </row>
    <row r="208" spans="1:39" x14ac:dyDescent="0.25">
      <c r="A208" s="129" t="s">
        <v>226</v>
      </c>
      <c r="B208" s="129">
        <v>0.89057414506817079</v>
      </c>
      <c r="C208" s="129">
        <v>0.71421684222090787</v>
      </c>
      <c r="D208" s="129">
        <v>0.77811958200628006</v>
      </c>
      <c r="E208" s="129">
        <v>0.75227359350420231</v>
      </c>
      <c r="I208" s="129">
        <v>0.80644396099865034</v>
      </c>
      <c r="K208" s="129" t="s">
        <v>226</v>
      </c>
      <c r="L208" s="129">
        <v>0.92720994630088571</v>
      </c>
      <c r="M208" s="129">
        <v>0.64693571377936343</v>
      </c>
      <c r="N208" s="129">
        <v>0.99494730839550383</v>
      </c>
      <c r="O208" s="129">
        <v>0.86744231512674119</v>
      </c>
      <c r="S208" s="129">
        <v>0.8791242956441141</v>
      </c>
      <c r="U208" s="129" t="s">
        <v>226</v>
      </c>
      <c r="V208" s="129">
        <v>0.87011491452861456</v>
      </c>
      <c r="W208" s="129">
        <v>0.72171339829353687</v>
      </c>
      <c r="X208" s="129">
        <v>0.83683080135233245</v>
      </c>
      <c r="Y208" s="129">
        <v>0.98173098160821382</v>
      </c>
      <c r="AC208" s="6">
        <v>0.84885599304946846</v>
      </c>
      <c r="AE208" s="129" t="s">
        <v>226</v>
      </c>
      <c r="AF208" s="129">
        <v>0.94766917684044194</v>
      </c>
      <c r="AG208" s="129">
        <v>0.71018657307125577</v>
      </c>
      <c r="AH208" s="129">
        <v>0.99108621296694299</v>
      </c>
      <c r="AI208" s="129">
        <v>0.84815035661222227</v>
      </c>
      <c r="AM208" s="129">
        <v>0.89609909208399696</v>
      </c>
    </row>
    <row r="209" spans="1:39" x14ac:dyDescent="0.25">
      <c r="A209" s="129" t="s">
        <v>39</v>
      </c>
      <c r="B209" s="130">
        <v>0.72785980183458898</v>
      </c>
      <c r="C209" s="130">
        <v>0.76390541368149423</v>
      </c>
      <c r="D209" s="129">
        <v>0.8416621992251978</v>
      </c>
      <c r="E209" s="129">
        <v>0.80631855943777264</v>
      </c>
      <c r="I209" s="129">
        <v>0.77528833719209977</v>
      </c>
      <c r="K209" s="129" t="s">
        <v>39</v>
      </c>
      <c r="L209" s="129">
        <v>0.96310020698111964</v>
      </c>
      <c r="M209" s="129">
        <v>0.99083852327971034</v>
      </c>
      <c r="N209" s="129">
        <v>0.96795289510272631</v>
      </c>
      <c r="O209" s="129">
        <v>0.96674833096401125</v>
      </c>
      <c r="S209" s="129">
        <v>0.97040826086867316</v>
      </c>
      <c r="U209" s="129" t="s">
        <v>39</v>
      </c>
      <c r="V209" s="130">
        <v>0.73872420052325793</v>
      </c>
      <c r="W209" s="129">
        <v>0.87505449152836701</v>
      </c>
      <c r="X209" s="129">
        <v>0.86438725176517495</v>
      </c>
      <c r="Y209" s="129">
        <v>0.85487471232255652</v>
      </c>
      <c r="AC209" s="6">
        <v>0.81482859830465371</v>
      </c>
      <c r="AE209" s="129" t="s">
        <v>39</v>
      </c>
      <c r="AF209" s="129">
        <v>0.97611422631884248</v>
      </c>
      <c r="AG209" s="129">
        <v>0.98052308218724027</v>
      </c>
      <c r="AH209" s="129">
        <v>0.99067794764270345</v>
      </c>
      <c r="AI209" s="129">
        <v>0.91819217807922737</v>
      </c>
      <c r="AM209" s="129">
        <v>0.97194862058754516</v>
      </c>
    </row>
    <row r="210" spans="1:39" x14ac:dyDescent="0.25">
      <c r="A210" s="129" t="s">
        <v>40</v>
      </c>
      <c r="B210" s="129">
        <v>0.80605715328852989</v>
      </c>
      <c r="C210" s="130">
        <v>0.57375241866183868</v>
      </c>
      <c r="D210" s="129">
        <v>0.78145468879754565</v>
      </c>
      <c r="E210" s="130">
        <v>0.74255577637908821</v>
      </c>
      <c r="I210" s="129">
        <v>0.74392038370402935</v>
      </c>
      <c r="K210" s="129" t="s">
        <v>40</v>
      </c>
      <c r="L210" s="129">
        <v>0.967009737113254</v>
      </c>
      <c r="M210" s="129">
        <v>0.85708257024414303</v>
      </c>
      <c r="N210" s="129">
        <v>0.65323283946718558</v>
      </c>
      <c r="O210" s="129">
        <v>0.62739263939992296</v>
      </c>
      <c r="S210" s="129">
        <v>0.81563751467091516</v>
      </c>
      <c r="U210" s="129" t="s">
        <v>40</v>
      </c>
      <c r="V210" s="130">
        <v>0.81863805458789329</v>
      </c>
      <c r="W210" s="130">
        <v>0.74665767188846011</v>
      </c>
      <c r="X210" s="129">
        <v>0.86059104711113621</v>
      </c>
      <c r="Y210" s="129">
        <v>0.87494812649013753</v>
      </c>
      <c r="AC210" s="6">
        <v>0.82317673696415405</v>
      </c>
      <c r="AE210" s="129" t="s">
        <v>40</v>
      </c>
      <c r="AF210" s="129">
        <v>0.9544288358138906</v>
      </c>
      <c r="AG210" s="129">
        <v>0.88563503271429567</v>
      </c>
      <c r="AH210" s="129">
        <v>0.61952865630317455</v>
      </c>
      <c r="AI210" s="129">
        <v>0.64233963129389848</v>
      </c>
      <c r="AM210" s="129">
        <v>0.81013164963829387</v>
      </c>
    </row>
    <row r="211" spans="1:39" x14ac:dyDescent="0.25">
      <c r="A211" s="129" t="s">
        <v>72</v>
      </c>
      <c r="B211" s="129">
        <v>0.75362764911547619</v>
      </c>
      <c r="C211" s="129">
        <v>0.85853804365505426</v>
      </c>
      <c r="D211" s="129">
        <v>0.91438739680738479</v>
      </c>
      <c r="E211" s="129">
        <v>0.75746178348963555</v>
      </c>
      <c r="I211" s="129">
        <v>0.81537478510249284</v>
      </c>
      <c r="K211" s="129" t="s">
        <v>72</v>
      </c>
      <c r="L211" s="129">
        <v>0.58179903490058149</v>
      </c>
      <c r="M211" s="129">
        <v>0.8692977006901943</v>
      </c>
      <c r="N211" s="129">
        <v>0.43745428720916868</v>
      </c>
      <c r="O211" s="129">
        <v>0.93700825363324902</v>
      </c>
      <c r="S211" s="129">
        <v>0.65649396394555104</v>
      </c>
      <c r="U211" s="129" t="s">
        <v>72</v>
      </c>
      <c r="V211" s="130">
        <v>0.7703238091515382</v>
      </c>
      <c r="W211" s="129">
        <v>0.86055187021537671</v>
      </c>
      <c r="X211" s="129">
        <v>0.88187405799183693</v>
      </c>
      <c r="Y211" s="130">
        <v>0.74308510173061593</v>
      </c>
      <c r="AC211" s="6">
        <v>0.81217117746124234</v>
      </c>
      <c r="AE211" s="129" t="s">
        <v>72</v>
      </c>
      <c r="AF211" s="129">
        <v>0.73585211248780102</v>
      </c>
      <c r="AG211" s="129">
        <v>0.86728387412987185</v>
      </c>
      <c r="AH211" s="129">
        <v>0.68418817463855586</v>
      </c>
      <c r="AI211" s="129">
        <v>0.95138493539226865</v>
      </c>
      <c r="AM211" s="129">
        <v>0.78155240378957402</v>
      </c>
    </row>
    <row r="212" spans="1:39" x14ac:dyDescent="0.25">
      <c r="A212" s="129" t="s">
        <v>73</v>
      </c>
      <c r="B212" s="129">
        <v>0.83164961151697248</v>
      </c>
      <c r="C212" s="129">
        <v>0.92036521531336446</v>
      </c>
      <c r="D212" s="129">
        <v>0.63658233131391728</v>
      </c>
      <c r="E212" s="129">
        <v>0.95002931672989988</v>
      </c>
      <c r="I212" s="129">
        <v>0.81838286800742621</v>
      </c>
      <c r="K212" s="129" t="s">
        <v>73</v>
      </c>
      <c r="L212" s="129">
        <v>0.5839431053729075</v>
      </c>
      <c r="M212" s="129">
        <v>0.6300294709681159</v>
      </c>
      <c r="N212" s="129">
        <v>0.5708604819835571</v>
      </c>
      <c r="O212" s="129">
        <v>0.8031925326004602</v>
      </c>
      <c r="S212" s="129">
        <v>0.62277713672874446</v>
      </c>
      <c r="U212" s="129" t="s">
        <v>73</v>
      </c>
      <c r="V212" s="129">
        <v>0.85806891916335082</v>
      </c>
      <c r="W212" s="129">
        <v>0.92411066618352367</v>
      </c>
      <c r="X212" s="129">
        <v>0.82687749625727469</v>
      </c>
      <c r="Y212" s="129">
        <v>0.94572476967487207</v>
      </c>
      <c r="AC212" s="6">
        <v>0.87662779041759453</v>
      </c>
      <c r="AE212" s="129" t="s">
        <v>73</v>
      </c>
      <c r="AF212" s="129">
        <v>0.7617332950977862</v>
      </c>
      <c r="AG212" s="129">
        <v>0.63377492183827511</v>
      </c>
      <c r="AH212" s="129">
        <v>0.70091667944064628</v>
      </c>
      <c r="AI212" s="129">
        <v>0.807497079655488</v>
      </c>
      <c r="AM212" s="129">
        <v>0.72780203421525425</v>
      </c>
    </row>
    <row r="214" spans="1:39" x14ac:dyDescent="0.25">
      <c r="A214" s="139" t="s">
        <v>235</v>
      </c>
      <c r="B214" s="139"/>
      <c r="C214" s="139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U214" s="139" t="s">
        <v>245</v>
      </c>
      <c r="V214" s="139"/>
      <c r="W214" s="139"/>
      <c r="X214" s="139"/>
      <c r="Y214" s="139"/>
      <c r="Z214" s="139"/>
      <c r="AA214" s="139"/>
      <c r="AB214" s="139"/>
      <c r="AC214" s="139"/>
      <c r="AD214" s="139"/>
      <c r="AE214" s="139"/>
      <c r="AF214" s="139"/>
      <c r="AG214" s="139"/>
      <c r="AH214" s="139"/>
      <c r="AI214" s="139"/>
      <c r="AJ214" s="139"/>
      <c r="AK214" s="139"/>
      <c r="AL214" s="139"/>
      <c r="AM214" s="139"/>
    </row>
    <row r="215" spans="1:39" x14ac:dyDescent="0.25">
      <c r="A215" s="129" t="s">
        <v>224</v>
      </c>
      <c r="B215" s="129" t="s">
        <v>225</v>
      </c>
      <c r="C215" s="129" t="s">
        <v>35</v>
      </c>
      <c r="D215" s="129" t="s">
        <v>36</v>
      </c>
      <c r="E215" s="129" t="s">
        <v>37</v>
      </c>
      <c r="F215" s="129" t="s">
        <v>52</v>
      </c>
      <c r="G215" s="129" t="s">
        <v>53</v>
      </c>
      <c r="H215" s="129" t="s">
        <v>54</v>
      </c>
      <c r="I215" s="129">
        <v>0.80803607911518915</v>
      </c>
      <c r="K215" s="129" t="s">
        <v>13</v>
      </c>
      <c r="L215" s="129" t="s">
        <v>225</v>
      </c>
      <c r="M215" s="129" t="s">
        <v>35</v>
      </c>
      <c r="N215" s="129" t="s">
        <v>36</v>
      </c>
      <c r="O215" s="129" t="s">
        <v>37</v>
      </c>
      <c r="P215" s="129" t="s">
        <v>52</v>
      </c>
      <c r="Q215" s="129" t="s">
        <v>53</v>
      </c>
      <c r="R215" s="129" t="s">
        <v>54</v>
      </c>
      <c r="S215" s="129">
        <v>0.80803607911518915</v>
      </c>
      <c r="U215" s="129" t="s">
        <v>224</v>
      </c>
      <c r="V215" s="129" t="s">
        <v>225</v>
      </c>
      <c r="W215" s="129" t="s">
        <v>35</v>
      </c>
      <c r="X215" s="129" t="s">
        <v>36</v>
      </c>
      <c r="Y215" s="129" t="s">
        <v>37</v>
      </c>
      <c r="Z215" s="129" t="s">
        <v>52</v>
      </c>
      <c r="AA215" s="129" t="s">
        <v>53</v>
      </c>
      <c r="AB215" s="129" t="s">
        <v>54</v>
      </c>
      <c r="AC215" s="6">
        <v>0.84580874834869602</v>
      </c>
      <c r="AE215" s="129" t="s">
        <v>13</v>
      </c>
      <c r="AF215" s="129" t="s">
        <v>225</v>
      </c>
      <c r="AG215" s="129" t="s">
        <v>35</v>
      </c>
      <c r="AH215" s="129" t="s">
        <v>36</v>
      </c>
      <c r="AI215" s="129" t="s">
        <v>37</v>
      </c>
      <c r="AJ215" s="129" t="s">
        <v>52</v>
      </c>
      <c r="AK215" s="129" t="s">
        <v>53</v>
      </c>
      <c r="AL215" s="129" t="s">
        <v>54</v>
      </c>
      <c r="AM215" s="129">
        <v>0.84580874834869602</v>
      </c>
    </row>
    <row r="216" spans="1:39" x14ac:dyDescent="0.25">
      <c r="A216" s="129" t="s">
        <v>226</v>
      </c>
      <c r="B216" s="129">
        <v>0.7067912750038805</v>
      </c>
      <c r="C216" s="129">
        <v>0.68722761632152174</v>
      </c>
      <c r="D216" s="129">
        <v>0.97231669230929141</v>
      </c>
      <c r="E216" s="129">
        <v>0.84529403530946146</v>
      </c>
      <c r="I216" s="129">
        <v>0.79003531163959861</v>
      </c>
      <c r="K216" s="129" t="s">
        <v>226</v>
      </c>
      <c r="L216" s="129">
        <v>0.7067912750038805</v>
      </c>
      <c r="M216" s="129">
        <v>0.68722761632152174</v>
      </c>
      <c r="N216" s="129">
        <v>0.97231669230929141</v>
      </c>
      <c r="O216" s="129">
        <v>0.84529403530946146</v>
      </c>
      <c r="S216" s="129">
        <v>0.79003531163959861</v>
      </c>
      <c r="U216" s="129" t="s">
        <v>226</v>
      </c>
      <c r="V216" s="129">
        <v>0.79769296523411015</v>
      </c>
      <c r="W216" s="129">
        <v>0.80022488049282003</v>
      </c>
      <c r="X216" s="129">
        <v>0.96244421785567946</v>
      </c>
      <c r="Y216" s="129">
        <v>0.85208894577794891</v>
      </c>
      <c r="AC216" s="6">
        <v>0.84754655852282035</v>
      </c>
      <c r="AE216" s="129" t="s">
        <v>226</v>
      </c>
      <c r="AF216" s="129">
        <v>0.79769296523411015</v>
      </c>
      <c r="AG216" s="129">
        <v>0.80022488049282003</v>
      </c>
      <c r="AH216" s="129">
        <v>0.96244421785567946</v>
      </c>
      <c r="AI216" s="129">
        <v>0.85208894577794891</v>
      </c>
      <c r="AM216" s="129">
        <v>0.84754655852282035</v>
      </c>
    </row>
    <row r="217" spans="1:39" x14ac:dyDescent="0.25">
      <c r="A217" s="129" t="s">
        <v>39</v>
      </c>
      <c r="B217" s="129">
        <v>0.92080083379431632</v>
      </c>
      <c r="C217" s="129">
        <v>0.99967139216579848</v>
      </c>
      <c r="D217" s="129">
        <v>0.74211809753331104</v>
      </c>
      <c r="E217" s="129">
        <v>0.69672943187169267</v>
      </c>
      <c r="I217" s="129">
        <v>0.85829355111496786</v>
      </c>
      <c r="K217" s="129" t="s">
        <v>39</v>
      </c>
      <c r="L217" s="129">
        <v>0.92080083379431632</v>
      </c>
      <c r="M217" s="129">
        <v>0.99967139216579848</v>
      </c>
      <c r="N217" s="129">
        <v>0.74211809753331104</v>
      </c>
      <c r="O217" s="129">
        <v>0.69672943187169267</v>
      </c>
      <c r="S217" s="129">
        <v>0.85829355111496786</v>
      </c>
      <c r="U217" s="129" t="s">
        <v>39</v>
      </c>
      <c r="V217" s="129">
        <v>0.90670346184132034</v>
      </c>
      <c r="W217" s="129">
        <v>0.98044732820218694</v>
      </c>
      <c r="X217" s="129">
        <v>0.76270329116062607</v>
      </c>
      <c r="Y217" s="129">
        <v>0.73436705498541877</v>
      </c>
      <c r="AC217" s="6">
        <v>0.85960173141493479</v>
      </c>
      <c r="AE217" s="129" t="s">
        <v>39</v>
      </c>
      <c r="AF217" s="129">
        <v>0.90670346184132034</v>
      </c>
      <c r="AG217" s="129">
        <v>0.98044732820218694</v>
      </c>
      <c r="AH217" s="129">
        <v>0.76270329116062607</v>
      </c>
      <c r="AI217" s="129">
        <v>0.73436705498541877</v>
      </c>
      <c r="AM217" s="129">
        <v>0.85960173141493479</v>
      </c>
    </row>
    <row r="218" spans="1:39" x14ac:dyDescent="0.25">
      <c r="A218" s="129" t="s">
        <v>40</v>
      </c>
      <c r="B218" s="129">
        <v>0.94150722658862163</v>
      </c>
      <c r="C218" s="129">
        <v>0.62335322962404049</v>
      </c>
      <c r="D218" s="129">
        <v>0.88404913869070656</v>
      </c>
      <c r="E218" s="129">
        <v>0.70604542439994189</v>
      </c>
      <c r="I218" s="129">
        <v>0.82819263489292472</v>
      </c>
      <c r="K218" s="129" t="s">
        <v>40</v>
      </c>
      <c r="L218" s="129">
        <v>0.94150722658862163</v>
      </c>
      <c r="M218" s="129">
        <v>0.62335322962404049</v>
      </c>
      <c r="N218" s="129">
        <v>0.88404913869070656</v>
      </c>
      <c r="O218" s="129">
        <v>0.70604542439994189</v>
      </c>
      <c r="S218" s="129">
        <v>0.82819263489292472</v>
      </c>
      <c r="U218" s="129" t="s">
        <v>40</v>
      </c>
      <c r="V218" s="129">
        <v>0.93606682380084849</v>
      </c>
      <c r="W218" s="129">
        <v>0.70558925988158039</v>
      </c>
      <c r="X218" s="129">
        <v>0.88014028248951826</v>
      </c>
      <c r="Y218" s="129">
        <v>0.68757493562434358</v>
      </c>
      <c r="AC218" s="6">
        <v>0.83871589246268663</v>
      </c>
      <c r="AE218" s="129" t="s">
        <v>40</v>
      </c>
      <c r="AF218" s="129">
        <v>0.93606682380084849</v>
      </c>
      <c r="AG218" s="129">
        <v>0.70558925988158039</v>
      </c>
      <c r="AH218" s="129">
        <v>0.88014028248951826</v>
      </c>
      <c r="AI218" s="129">
        <v>0.68757493562434358</v>
      </c>
      <c r="AM218" s="129">
        <v>0.83871589246268663</v>
      </c>
    </row>
    <row r="219" spans="1:39" x14ac:dyDescent="0.25">
      <c r="A219" s="129" t="s">
        <v>72</v>
      </c>
      <c r="B219" s="129">
        <v>0.78496106319063996</v>
      </c>
      <c r="C219" s="129">
        <v>0.72868865039226238</v>
      </c>
      <c r="D219" s="129">
        <v>0.81672714933942192</v>
      </c>
      <c r="E219" s="129">
        <v>0.81245597993305219</v>
      </c>
      <c r="I219" s="129">
        <v>0.78577233967952176</v>
      </c>
      <c r="K219" s="129" t="s">
        <v>72</v>
      </c>
      <c r="L219" s="129">
        <v>0.78496106319063996</v>
      </c>
      <c r="M219" s="129">
        <v>0.72868865039226238</v>
      </c>
      <c r="N219" s="129">
        <v>0.81672714933942192</v>
      </c>
      <c r="O219" s="129">
        <v>0.81245597993305219</v>
      </c>
      <c r="S219" s="129">
        <v>0.78577233967952176</v>
      </c>
      <c r="U219" s="129" t="s">
        <v>72</v>
      </c>
      <c r="V219" s="129">
        <v>0.84307893980263005</v>
      </c>
      <c r="W219" s="129">
        <v>0.83983399355090171</v>
      </c>
      <c r="X219" s="129">
        <v>0.85563925497614324</v>
      </c>
      <c r="Y219" s="129">
        <v>0.80994094542292183</v>
      </c>
      <c r="AC219" s="6">
        <v>0.84059933018870647</v>
      </c>
      <c r="AE219" s="129" t="s">
        <v>72</v>
      </c>
      <c r="AF219" s="129">
        <v>0.84307893980263005</v>
      </c>
      <c r="AG219" s="129">
        <v>0.83983399355090171</v>
      </c>
      <c r="AH219" s="129">
        <v>0.85563925497614324</v>
      </c>
      <c r="AI219" s="129">
        <v>0.80994094542292183</v>
      </c>
      <c r="AM219" s="129">
        <v>0.84059933018870647</v>
      </c>
    </row>
    <row r="220" spans="1:39" x14ac:dyDescent="0.25">
      <c r="A220" s="129" t="s">
        <v>73</v>
      </c>
      <c r="B220" s="129">
        <v>0.62314383770344328</v>
      </c>
      <c r="C220" s="129">
        <v>0.88469275453856</v>
      </c>
      <c r="D220" s="129">
        <v>0.9268857006687008</v>
      </c>
      <c r="E220" s="129">
        <v>0.79979364728445568</v>
      </c>
      <c r="I220" s="129">
        <v>0.77788655824893282</v>
      </c>
      <c r="K220" s="129" t="s">
        <v>73</v>
      </c>
      <c r="L220" s="129">
        <v>0.62314383770344328</v>
      </c>
      <c r="M220" s="129">
        <v>0.88469275453856</v>
      </c>
      <c r="N220" s="129">
        <v>0.9268857006687008</v>
      </c>
      <c r="O220" s="129">
        <v>0.79979364728445568</v>
      </c>
      <c r="S220" s="129">
        <v>0.77788655824893282</v>
      </c>
      <c r="U220" s="129" t="s">
        <v>73</v>
      </c>
      <c r="V220" s="129">
        <v>0.7841837038540499</v>
      </c>
      <c r="W220" s="129">
        <v>0.87967992392849459</v>
      </c>
      <c r="X220" s="129">
        <v>0.92379183006926846</v>
      </c>
      <c r="Y220" s="129">
        <v>0.81348536873130717</v>
      </c>
      <c r="AC220" s="6">
        <v>0.84258022915433217</v>
      </c>
      <c r="AE220" s="129" t="s">
        <v>73</v>
      </c>
      <c r="AF220" s="129">
        <v>0.7841837038540499</v>
      </c>
      <c r="AG220" s="129">
        <v>0.87967992392849459</v>
      </c>
      <c r="AH220" s="129">
        <v>0.92379183006926846</v>
      </c>
      <c r="AI220" s="129">
        <v>0.81348536873130717</v>
      </c>
      <c r="AM220" s="129">
        <v>0.84258022915433217</v>
      </c>
    </row>
    <row r="222" spans="1:39" x14ac:dyDescent="0.25">
      <c r="A222" s="129" t="s">
        <v>4</v>
      </c>
      <c r="B222" s="129" t="s">
        <v>225</v>
      </c>
      <c r="C222" s="129" t="s">
        <v>35</v>
      </c>
      <c r="D222" s="129" t="s">
        <v>36</v>
      </c>
      <c r="E222" s="129" t="s">
        <v>37</v>
      </c>
      <c r="F222" s="129" t="s">
        <v>52</v>
      </c>
      <c r="G222" s="129" t="s">
        <v>53</v>
      </c>
      <c r="H222" s="129" t="s">
        <v>54</v>
      </c>
      <c r="I222" s="129">
        <v>0.81451063445604777</v>
      </c>
      <c r="K222" s="129" t="s">
        <v>14</v>
      </c>
      <c r="L222" s="129" t="s">
        <v>225</v>
      </c>
      <c r="M222" s="129" t="s">
        <v>35</v>
      </c>
      <c r="N222" s="129" t="s">
        <v>36</v>
      </c>
      <c r="O222" s="129" t="s">
        <v>37</v>
      </c>
      <c r="P222" s="129" t="s">
        <v>52</v>
      </c>
      <c r="Q222" s="129" t="s">
        <v>53</v>
      </c>
      <c r="R222" s="129" t="s">
        <v>54</v>
      </c>
      <c r="S222" s="129">
        <v>0.83057014113162642</v>
      </c>
      <c r="U222" s="129" t="s">
        <v>4</v>
      </c>
      <c r="V222" s="129" t="s">
        <v>225</v>
      </c>
      <c r="W222" s="129" t="s">
        <v>35</v>
      </c>
      <c r="X222" s="129" t="s">
        <v>36</v>
      </c>
      <c r="Y222" s="129" t="s">
        <v>37</v>
      </c>
      <c r="Z222" s="129" t="s">
        <v>52</v>
      </c>
      <c r="AA222" s="129" t="s">
        <v>53</v>
      </c>
      <c r="AB222" s="129" t="s">
        <v>54</v>
      </c>
      <c r="AC222" s="6">
        <v>0.84732002750955038</v>
      </c>
      <c r="AE222" s="129" t="s">
        <v>14</v>
      </c>
      <c r="AF222" s="129" t="s">
        <v>225</v>
      </c>
      <c r="AG222" s="129" t="s">
        <v>35</v>
      </c>
      <c r="AH222" s="129" t="s">
        <v>36</v>
      </c>
      <c r="AI222" s="129" t="s">
        <v>37</v>
      </c>
      <c r="AJ222" s="129" t="s">
        <v>52</v>
      </c>
      <c r="AK222" s="129" t="s">
        <v>53</v>
      </c>
      <c r="AL222" s="129" t="s">
        <v>54</v>
      </c>
      <c r="AM222" s="129">
        <v>0.85132889656748634</v>
      </c>
    </row>
    <row r="223" spans="1:39" x14ac:dyDescent="0.25">
      <c r="A223" s="129" t="s">
        <v>226</v>
      </c>
      <c r="B223" s="129">
        <v>0.63693826722142832</v>
      </c>
      <c r="C223" s="129">
        <v>0.97189299359926395</v>
      </c>
      <c r="D223" s="129">
        <v>0.65590515702106866</v>
      </c>
      <c r="E223" s="129">
        <v>0.97029403530946146</v>
      </c>
      <c r="I223" s="129">
        <v>0.75867430016011062</v>
      </c>
      <c r="K223" s="129" t="s">
        <v>226</v>
      </c>
      <c r="L223" s="129">
        <v>0.78332773672362788</v>
      </c>
      <c r="M223" s="129">
        <v>0.68433900093115896</v>
      </c>
      <c r="N223" s="129">
        <v>0.9953835827110753</v>
      </c>
      <c r="O223" s="129">
        <v>0.84529403530946146</v>
      </c>
      <c r="S223" s="129">
        <v>0.82583889584987102</v>
      </c>
      <c r="U223" s="129" t="s">
        <v>226</v>
      </c>
      <c r="V223" s="129">
        <v>0.76494345608307124</v>
      </c>
      <c r="W223" s="129">
        <v>0.98298611586624851</v>
      </c>
      <c r="X223" s="129">
        <v>0.82546945109762138</v>
      </c>
      <c r="Y223" s="129">
        <v>0.97708894577794891</v>
      </c>
      <c r="AC223" s="6">
        <v>0.85550531024757603</v>
      </c>
      <c r="AE223" s="129" t="s">
        <v>226</v>
      </c>
      <c r="AF223" s="129">
        <v>0.87603847750737163</v>
      </c>
      <c r="AG223" s="129">
        <v>0.72304823259710416</v>
      </c>
      <c r="AH223" s="129">
        <v>0.98551110825746335</v>
      </c>
      <c r="AI223" s="129">
        <v>0.85208894577794891</v>
      </c>
      <c r="AM223" s="129">
        <v>0.86921615645342765</v>
      </c>
    </row>
    <row r="224" spans="1:39" x14ac:dyDescent="0.25">
      <c r="A224" s="129" t="s">
        <v>39</v>
      </c>
      <c r="B224" s="129">
        <v>0.92080083379431632</v>
      </c>
      <c r="C224" s="129">
        <v>0.64839549823598541</v>
      </c>
      <c r="D224" s="129">
        <v>0.97128476419997756</v>
      </c>
      <c r="E224" s="129">
        <v>0.69672943187169267</v>
      </c>
      <c r="I224" s="129">
        <v>0.84533003899567194</v>
      </c>
      <c r="K224" s="129" t="s">
        <v>39</v>
      </c>
      <c r="L224" s="129">
        <v>0.86102896985151556</v>
      </c>
      <c r="M224" s="129">
        <v>0.88343430540984658</v>
      </c>
      <c r="N224" s="129">
        <v>0.91264946407382463</v>
      </c>
      <c r="O224" s="129">
        <v>0.69672943187169267</v>
      </c>
      <c r="S224" s="129">
        <v>0.85377022982178563</v>
      </c>
      <c r="U224" s="129" t="s">
        <v>39</v>
      </c>
      <c r="V224" s="129">
        <v>0.90670346184132034</v>
      </c>
      <c r="W224" s="129">
        <v>0.66761956219959695</v>
      </c>
      <c r="X224" s="129">
        <v>0.9918699578272927</v>
      </c>
      <c r="Y224" s="129">
        <v>0.73436705498541877</v>
      </c>
      <c r="AC224" s="6">
        <v>0.8543278448810836</v>
      </c>
      <c r="AE224" s="129" t="s">
        <v>39</v>
      </c>
      <c r="AF224" s="129">
        <v>0.87512634180451165</v>
      </c>
      <c r="AG224" s="129">
        <v>0.86421024144623493</v>
      </c>
      <c r="AH224" s="129">
        <v>0.8920642704465096</v>
      </c>
      <c r="AI224" s="129">
        <v>0.73436705498541877</v>
      </c>
      <c r="AM224" s="129">
        <v>0.85606371087049193</v>
      </c>
    </row>
    <row r="225" spans="1:39" x14ac:dyDescent="0.25">
      <c r="A225" s="129" t="s">
        <v>40</v>
      </c>
      <c r="B225" s="129">
        <v>0.80849277341137837</v>
      </c>
      <c r="C225" s="129">
        <v>0.66940135291273117</v>
      </c>
      <c r="D225" s="129">
        <v>0.75904913869070656</v>
      </c>
      <c r="E225" s="129">
        <v>0.82900622857625006</v>
      </c>
      <c r="I225" s="129">
        <v>0.77139059890621176</v>
      </c>
      <c r="K225" s="129" t="s">
        <v>40</v>
      </c>
      <c r="L225" s="129">
        <v>0.59607684157073326</v>
      </c>
      <c r="M225" s="129">
        <v>0.63500126847981286</v>
      </c>
      <c r="N225" s="129">
        <v>0.88404913869070656</v>
      </c>
      <c r="O225" s="129">
        <v>0.92217642493041818</v>
      </c>
      <c r="S225" s="129">
        <v>0.72476973873649519</v>
      </c>
      <c r="U225" s="129" t="s">
        <v>40</v>
      </c>
      <c r="V225" s="129">
        <v>0.81393317619915151</v>
      </c>
      <c r="W225" s="129">
        <v>0.8598100133994564</v>
      </c>
      <c r="X225" s="129">
        <v>0.82500712835317047</v>
      </c>
      <c r="Y225" s="129">
        <v>0.84747671735184849</v>
      </c>
      <c r="AC225" s="6">
        <v>0.83090856285062187</v>
      </c>
      <c r="AE225" s="129" t="s">
        <v>40</v>
      </c>
      <c r="AF225" s="129">
        <v>0.64836667883269983</v>
      </c>
      <c r="AG225" s="129">
        <v>0.71585723209219321</v>
      </c>
      <c r="AH225" s="129">
        <v>0.88014028248951826</v>
      </c>
      <c r="AI225" s="129">
        <v>0.9406469137060165</v>
      </c>
      <c r="AM225" s="129">
        <v>0.76365022562980067</v>
      </c>
    </row>
    <row r="226" spans="1:39" x14ac:dyDescent="0.25">
      <c r="A226" s="129" t="s">
        <v>72</v>
      </c>
      <c r="B226" s="129">
        <v>0.95949787289567212</v>
      </c>
      <c r="C226" s="129">
        <v>0.57388882907202565</v>
      </c>
      <c r="D226" s="129">
        <v>0.91243951732724471</v>
      </c>
      <c r="E226" s="129">
        <v>0.93745597993305219</v>
      </c>
      <c r="I226" s="129">
        <v>0.86730519129444295</v>
      </c>
      <c r="K226" s="129" t="s">
        <v>72</v>
      </c>
      <c r="L226" s="129">
        <v>0.81730074051815782</v>
      </c>
      <c r="M226" s="129">
        <v>0.79598031617974607</v>
      </c>
      <c r="N226" s="129">
        <v>0.98339381600608866</v>
      </c>
      <c r="O226" s="129">
        <v>0.93754402006694781</v>
      </c>
      <c r="S226" s="129">
        <v>0.8725964164547767</v>
      </c>
      <c r="U226" s="129" t="s">
        <v>72</v>
      </c>
      <c r="V226" s="129">
        <v>0.97273129139635772</v>
      </c>
      <c r="W226" s="129">
        <v>0.57303413431962347</v>
      </c>
      <c r="X226" s="129">
        <v>0.87352741169052339</v>
      </c>
      <c r="Y226" s="129">
        <v>0.91817349757469269</v>
      </c>
      <c r="AC226" s="6">
        <v>0.85980722098130247</v>
      </c>
      <c r="AE226" s="129" t="s">
        <v>72</v>
      </c>
      <c r="AF226" s="129">
        <v>0.83053415901884331</v>
      </c>
      <c r="AG226" s="129">
        <v>0.79683501093214826</v>
      </c>
      <c r="AH226" s="129">
        <v>0.97769407835719013</v>
      </c>
      <c r="AI226" s="129">
        <v>0.95682650242530731</v>
      </c>
      <c r="AM226" s="129">
        <v>0.87952816074706064</v>
      </c>
    </row>
    <row r="227" spans="1:39" x14ac:dyDescent="0.25">
      <c r="A227" s="129" t="s">
        <v>73</v>
      </c>
      <c r="B227" s="129">
        <v>0.95598732678916465</v>
      </c>
      <c r="C227" s="129">
        <v>0.88469275453856</v>
      </c>
      <c r="D227" s="129">
        <v>0.5731142993312992</v>
      </c>
      <c r="E227" s="129">
        <v>0.84827324311732821</v>
      </c>
      <c r="I227" s="129">
        <v>0.82985304292380202</v>
      </c>
      <c r="K227" s="129" t="s">
        <v>73</v>
      </c>
      <c r="L227" s="129">
        <v>0.95598732678916465</v>
      </c>
      <c r="M227" s="129">
        <v>0.89713704910727188</v>
      </c>
      <c r="N227" s="129">
        <v>0.70133614866165928</v>
      </c>
      <c r="O227" s="129">
        <v>0.92479364728445568</v>
      </c>
      <c r="S227" s="129">
        <v>0.87587542479520353</v>
      </c>
      <c r="U227" s="129" t="s">
        <v>73</v>
      </c>
      <c r="V227" s="129">
        <v>0.97718985767053657</v>
      </c>
      <c r="W227" s="129">
        <v>0.87967992392849459</v>
      </c>
      <c r="X227" s="129">
        <v>0.57620816993073154</v>
      </c>
      <c r="Y227" s="129">
        <v>0.83458152167047672</v>
      </c>
      <c r="AC227" s="6">
        <v>0.83605119858716803</v>
      </c>
      <c r="AE227" s="129" t="s">
        <v>73</v>
      </c>
      <c r="AF227" s="129">
        <v>0.97718985767053657</v>
      </c>
      <c r="AG227" s="129">
        <v>0.90214987971733729</v>
      </c>
      <c r="AH227" s="129">
        <v>0.70443001926109161</v>
      </c>
      <c r="AI227" s="129">
        <v>0.93848536873130717</v>
      </c>
      <c r="AM227" s="129">
        <v>0.88818622913665113</v>
      </c>
    </row>
    <row r="229" spans="1:39" x14ac:dyDescent="0.25">
      <c r="A229" s="129" t="s">
        <v>5</v>
      </c>
      <c r="B229" s="129" t="s">
        <v>225</v>
      </c>
      <c r="C229" s="129" t="s">
        <v>35</v>
      </c>
      <c r="D229" s="129" t="s">
        <v>36</v>
      </c>
      <c r="E229" s="129" t="s">
        <v>37</v>
      </c>
      <c r="F229" s="129" t="s">
        <v>52</v>
      </c>
      <c r="G229" s="129" t="s">
        <v>53</v>
      </c>
      <c r="H229" s="129" t="s">
        <v>54</v>
      </c>
      <c r="I229" s="129">
        <v>0.82518297625440074</v>
      </c>
      <c r="K229" s="130" t="s">
        <v>15</v>
      </c>
      <c r="L229" s="129" t="s">
        <v>225</v>
      </c>
      <c r="M229" s="129" t="s">
        <v>35</v>
      </c>
      <c r="N229" s="129" t="s">
        <v>36</v>
      </c>
      <c r="O229" s="129" t="s">
        <v>37</v>
      </c>
      <c r="P229" s="129" t="s">
        <v>52</v>
      </c>
      <c r="Q229" s="129" t="s">
        <v>53</v>
      </c>
      <c r="R229" s="129" t="s">
        <v>54</v>
      </c>
      <c r="S229" s="129">
        <v>0.78734845618314797</v>
      </c>
      <c r="U229" s="129" t="s">
        <v>5</v>
      </c>
      <c r="V229" s="129" t="s">
        <v>225</v>
      </c>
      <c r="W229" s="129" t="s">
        <v>35</v>
      </c>
      <c r="X229" s="129" t="s">
        <v>36</v>
      </c>
      <c r="Y229" s="129" t="s">
        <v>37</v>
      </c>
      <c r="Z229" s="129" t="s">
        <v>52</v>
      </c>
      <c r="AA229" s="129" t="s">
        <v>53</v>
      </c>
      <c r="AB229" s="129" t="s">
        <v>54</v>
      </c>
      <c r="AC229" s="6">
        <v>0.87255621820175067</v>
      </c>
      <c r="AE229" s="129" t="s">
        <v>15</v>
      </c>
      <c r="AF229" s="129" t="s">
        <v>225</v>
      </c>
      <c r="AG229" s="129" t="s">
        <v>35</v>
      </c>
      <c r="AH229" s="129" t="s">
        <v>36</v>
      </c>
      <c r="AI229" s="129" t="s">
        <v>37</v>
      </c>
      <c r="AJ229" s="129" t="s">
        <v>52</v>
      </c>
      <c r="AK229" s="129" t="s">
        <v>53</v>
      </c>
      <c r="AL229" s="129" t="s">
        <v>54</v>
      </c>
      <c r="AM229" s="129">
        <v>0.85995430940396156</v>
      </c>
    </row>
    <row r="230" spans="1:39" x14ac:dyDescent="0.25">
      <c r="A230" s="129" t="s">
        <v>226</v>
      </c>
      <c r="B230" s="129">
        <v>0.93780346789761149</v>
      </c>
      <c r="C230" s="129">
        <v>0.67191994684655643</v>
      </c>
      <c r="D230" s="129">
        <v>0.99315002564262478</v>
      </c>
      <c r="E230" s="129">
        <v>0.92553929802387191</v>
      </c>
      <c r="I230" s="129">
        <v>0.89662377764259293</v>
      </c>
      <c r="K230" s="129" t="s">
        <v>226</v>
      </c>
      <c r="L230" s="129">
        <v>0.84785512087380344</v>
      </c>
      <c r="M230" s="130">
        <v>0.56977367306740279</v>
      </c>
      <c r="N230" s="129">
        <v>0.78606195711583238</v>
      </c>
      <c r="O230" s="130">
        <v>0.51964966544338942</v>
      </c>
      <c r="S230" s="129">
        <v>0.72755972205846842</v>
      </c>
      <c r="U230" s="129" t="s">
        <v>226</v>
      </c>
      <c r="V230" s="129">
        <v>0.94586335096880914</v>
      </c>
      <c r="W230" s="129">
        <v>0.71704083738104396</v>
      </c>
      <c r="X230" s="129">
        <v>0.98327755118901283</v>
      </c>
      <c r="Y230" s="129">
        <v>0.91874438755538446</v>
      </c>
      <c r="AC230" s="6">
        <v>0.90538455379429328</v>
      </c>
      <c r="AE230" s="129" t="s">
        <v>226</v>
      </c>
      <c r="AF230" s="129">
        <v>0.8559150039450012</v>
      </c>
      <c r="AG230" s="129">
        <v>0.94338717697344843</v>
      </c>
      <c r="AH230" s="129">
        <v>0.88977776634517947</v>
      </c>
      <c r="AI230" s="129">
        <v>0.91596632893733498</v>
      </c>
      <c r="AM230" s="129">
        <v>0.89088282789958528</v>
      </c>
    </row>
    <row r="231" spans="1:39" x14ac:dyDescent="0.25">
      <c r="A231" s="129" t="s">
        <v>39</v>
      </c>
      <c r="B231" s="129">
        <v>0.96519563651818219</v>
      </c>
      <c r="C231" s="129">
        <v>0.99743783509734796</v>
      </c>
      <c r="D231" s="129">
        <v>0.97128476419997756</v>
      </c>
      <c r="E231" s="129">
        <v>0.95232575079200077</v>
      </c>
      <c r="I231" s="129">
        <v>0.97123587529553712</v>
      </c>
      <c r="K231" s="129" t="s">
        <v>39</v>
      </c>
      <c r="L231" s="129">
        <v>0.82771629495502541</v>
      </c>
      <c r="M231" s="129">
        <v>0.79034976657055556</v>
      </c>
      <c r="N231" s="129">
        <v>0.82162716727323004</v>
      </c>
      <c r="O231" s="129">
        <v>0.74523768226520837</v>
      </c>
      <c r="S231" s="129">
        <v>0.80634891545420995</v>
      </c>
      <c r="U231" s="129" t="s">
        <v>39</v>
      </c>
      <c r="V231" s="129">
        <v>0.97929300847117828</v>
      </c>
      <c r="W231" s="129">
        <v>0.97821377113373642</v>
      </c>
      <c r="X231" s="129">
        <v>0.9918699578272927</v>
      </c>
      <c r="Y231" s="129">
        <v>0.91468812767827468</v>
      </c>
      <c r="AC231" s="6">
        <v>0.97253066622378292</v>
      </c>
      <c r="AE231" s="129" t="s">
        <v>39</v>
      </c>
      <c r="AF231" s="129">
        <v>0.81361892300202932</v>
      </c>
      <c r="AG231" s="129">
        <v>0.88505006999689617</v>
      </c>
      <c r="AH231" s="129">
        <v>0.8010419736459149</v>
      </c>
      <c r="AI231" s="129">
        <v>0.82118834283444131</v>
      </c>
      <c r="AM231" s="129">
        <v>0.82589632803683588</v>
      </c>
    </row>
    <row r="232" spans="1:39" x14ac:dyDescent="0.25">
      <c r="A232" s="129" t="s">
        <v>40</v>
      </c>
      <c r="B232" s="129">
        <v>0.962340559921955</v>
      </c>
      <c r="C232" s="129">
        <v>0.85010105809918401</v>
      </c>
      <c r="D232" s="129">
        <v>0.5403064914432214</v>
      </c>
      <c r="E232" s="129">
        <v>0.86697360811418345</v>
      </c>
      <c r="I232" s="129">
        <v>0.82007909966655168</v>
      </c>
      <c r="K232" s="129" t="s">
        <v>40</v>
      </c>
      <c r="L232" s="129">
        <v>0.7552524913951626</v>
      </c>
      <c r="M232" s="130">
        <v>0.72082617946467686</v>
      </c>
      <c r="N232" s="129">
        <v>0.76227098802106663</v>
      </c>
      <c r="O232" s="130">
        <v>0.70282357506958182</v>
      </c>
      <c r="S232" s="129">
        <v>0.7422575157167044</v>
      </c>
      <c r="U232" s="129" t="s">
        <v>40</v>
      </c>
      <c r="V232" s="129">
        <v>0.95690015713418186</v>
      </c>
      <c r="W232" s="129">
        <v>0.85466179363655215</v>
      </c>
      <c r="X232" s="129">
        <v>0.70981846762908818</v>
      </c>
      <c r="Y232" s="129">
        <v>0.88544409688978165</v>
      </c>
      <c r="AC232" s="6">
        <v>0.86396365302172251</v>
      </c>
      <c r="AE232" s="129" t="s">
        <v>40</v>
      </c>
      <c r="AF232" s="129">
        <v>0.85136298878964167</v>
      </c>
      <c r="AG232" s="129">
        <v>0.89376744109601902</v>
      </c>
      <c r="AH232" s="129">
        <v>0.82333675922835547</v>
      </c>
      <c r="AI232" s="129">
        <v>0.83844331475017242</v>
      </c>
      <c r="AM232" s="129">
        <v>0.85089937075467525</v>
      </c>
    </row>
    <row r="233" spans="1:39" x14ac:dyDescent="0.25">
      <c r="A233" s="129" t="s">
        <v>72</v>
      </c>
      <c r="B233" s="129">
        <v>0.54050212710432788</v>
      </c>
      <c r="C233" s="129">
        <v>0.67102664017229374</v>
      </c>
      <c r="D233" s="129">
        <v>0.93327285066057808</v>
      </c>
      <c r="E233" s="129">
        <v>0.97779172427830074</v>
      </c>
      <c r="I233" s="129">
        <v>0.73039315018307949</v>
      </c>
      <c r="K233" s="129" t="s">
        <v>72</v>
      </c>
      <c r="L233" s="129">
        <v>0.86426543450280779</v>
      </c>
      <c r="M233" s="129">
        <v>0.95910058186547009</v>
      </c>
      <c r="N233" s="129">
        <v>0.56149469999093815</v>
      </c>
      <c r="O233" s="129">
        <v>0.75004402006694781</v>
      </c>
      <c r="S233" s="129">
        <v>0.79040656818199384</v>
      </c>
      <c r="U233" s="129" t="s">
        <v>72</v>
      </c>
      <c r="V233" s="129">
        <v>0.720849471759474</v>
      </c>
      <c r="W233" s="129">
        <v>0.82217170750609481</v>
      </c>
      <c r="X233" s="129">
        <v>0.89436074502385676</v>
      </c>
      <c r="Y233" s="129">
        <v>0.95850924191994125</v>
      </c>
      <c r="AC233" s="6">
        <v>0.82014070274896389</v>
      </c>
      <c r="AE233" s="129" t="s">
        <v>72</v>
      </c>
      <c r="AF233" s="129">
        <v>0.87749885300349328</v>
      </c>
      <c r="AG233" s="129">
        <v>0.95995527661787228</v>
      </c>
      <c r="AH233" s="129">
        <v>0.74132137829834732</v>
      </c>
      <c r="AI233" s="129">
        <v>0.81892433788705865</v>
      </c>
      <c r="AM233" s="129">
        <v>0.85115959178261735</v>
      </c>
    </row>
    <row r="234" spans="1:39" x14ac:dyDescent="0.25">
      <c r="A234" s="129" t="s">
        <v>73</v>
      </c>
      <c r="B234" s="129">
        <v>0.83652839070285256</v>
      </c>
      <c r="C234" s="129">
        <v>0.86097156478124437</v>
      </c>
      <c r="D234" s="129">
        <v>0.5731142993312992</v>
      </c>
      <c r="E234" s="129">
        <v>0.38332489609352027</v>
      </c>
      <c r="I234" s="129">
        <v>0.70758297848424279</v>
      </c>
      <c r="K234" s="129" t="s">
        <v>73</v>
      </c>
      <c r="L234" s="129">
        <v>0.95598732678916465</v>
      </c>
      <c r="M234" s="129">
        <v>0.74700791666679178</v>
      </c>
      <c r="N234" s="129">
        <v>0.87168288385246595</v>
      </c>
      <c r="O234" s="129">
        <v>0.80301549661481575</v>
      </c>
      <c r="S234" s="129">
        <v>0.87016955950436314</v>
      </c>
      <c r="U234" s="129" t="s">
        <v>73</v>
      </c>
      <c r="V234" s="129">
        <v>0.85773092158422448</v>
      </c>
      <c r="W234" s="129">
        <v>0.86598439539130978</v>
      </c>
      <c r="X234" s="129">
        <v>0.73671293252707104</v>
      </c>
      <c r="Y234" s="129">
        <v>0.66862689584180957</v>
      </c>
      <c r="AC234" s="6">
        <v>0.80076151521999095</v>
      </c>
      <c r="AE234" s="129" t="s">
        <v>73</v>
      </c>
      <c r="AF234" s="129">
        <v>0.97718985767053657</v>
      </c>
      <c r="AG234" s="129">
        <v>0.75202074727685719</v>
      </c>
      <c r="AH234" s="129">
        <v>0.86858901325303361</v>
      </c>
      <c r="AI234" s="129">
        <v>0.81670721806166724</v>
      </c>
      <c r="AM234" s="129">
        <v>0.88093342854609458</v>
      </c>
    </row>
    <row r="236" spans="1:39" x14ac:dyDescent="0.25">
      <c r="A236" s="129" t="s">
        <v>6</v>
      </c>
      <c r="B236" s="129" t="s">
        <v>225</v>
      </c>
      <c r="C236" s="129" t="s">
        <v>35</v>
      </c>
      <c r="D236" s="129" t="s">
        <v>36</v>
      </c>
      <c r="E236" s="129" t="s">
        <v>37</v>
      </c>
      <c r="F236" s="129" t="s">
        <v>52</v>
      </c>
      <c r="G236" s="129" t="s">
        <v>53</v>
      </c>
      <c r="H236" s="129" t="s">
        <v>54</v>
      </c>
      <c r="I236" s="129">
        <v>0.8133003758174524</v>
      </c>
      <c r="K236" s="129" t="s">
        <v>16</v>
      </c>
      <c r="L236" s="129" t="s">
        <v>225</v>
      </c>
      <c r="M236" s="129" t="s">
        <v>35</v>
      </c>
      <c r="N236" s="129" t="s">
        <v>36</v>
      </c>
      <c r="O236" s="129" t="s">
        <v>37</v>
      </c>
      <c r="P236" s="129" t="s">
        <v>52</v>
      </c>
      <c r="Q236" s="129" t="s">
        <v>53</v>
      </c>
      <c r="R236" s="129" t="s">
        <v>54</v>
      </c>
      <c r="S236" s="129">
        <v>0.81073066827581464</v>
      </c>
      <c r="U236" s="129" t="s">
        <v>6</v>
      </c>
      <c r="V236" s="129" t="s">
        <v>225</v>
      </c>
      <c r="W236" s="129" t="s">
        <v>35</v>
      </c>
      <c r="X236" s="129" t="s">
        <v>36</v>
      </c>
      <c r="Y236" s="129" t="s">
        <v>37</v>
      </c>
      <c r="Z236" s="129" t="s">
        <v>52</v>
      </c>
      <c r="AA236" s="129" t="s">
        <v>53</v>
      </c>
      <c r="AB236" s="129" t="s">
        <v>54</v>
      </c>
      <c r="AC236" s="6">
        <v>0.85420939614670177</v>
      </c>
      <c r="AE236" s="129" t="s">
        <v>16</v>
      </c>
      <c r="AF236" s="129" t="s">
        <v>225</v>
      </c>
      <c r="AG236" s="129" t="s">
        <v>35</v>
      </c>
      <c r="AH236" s="129" t="s">
        <v>36</v>
      </c>
      <c r="AI236" s="129" t="s">
        <v>37</v>
      </c>
      <c r="AJ236" s="129" t="s">
        <v>52</v>
      </c>
      <c r="AK236" s="129" t="s">
        <v>53</v>
      </c>
      <c r="AL236" s="129" t="s">
        <v>54</v>
      </c>
      <c r="AM236" s="129">
        <v>0.84412800345400929</v>
      </c>
    </row>
    <row r="237" spans="1:39" x14ac:dyDescent="0.25">
      <c r="A237" s="129" t="s">
        <v>226</v>
      </c>
      <c r="B237" s="129">
        <v>0.80751937652855488</v>
      </c>
      <c r="C237" s="129">
        <v>0.72958195706652518</v>
      </c>
      <c r="D237" s="129">
        <v>0.87708425391642697</v>
      </c>
      <c r="E237" s="129">
        <v>0.65470596469053854</v>
      </c>
      <c r="I237" s="129">
        <v>0.78640110020741449</v>
      </c>
      <c r="K237" s="129" t="s">
        <v>226</v>
      </c>
      <c r="L237" s="129">
        <v>0.93780346789761149</v>
      </c>
      <c r="M237" s="129">
        <v>0.78407701254709172</v>
      </c>
      <c r="N237" s="129">
        <v>0.81670508330678149</v>
      </c>
      <c r="O237" s="129">
        <v>0.68150697725009346</v>
      </c>
      <c r="S237" s="129">
        <v>0.83833910708267245</v>
      </c>
      <c r="U237" s="129" t="s">
        <v>226</v>
      </c>
      <c r="V237" s="129">
        <v>0.81557925959975264</v>
      </c>
      <c r="W237" s="129">
        <v>0.93632586731176914</v>
      </c>
      <c r="X237" s="129">
        <v>0.86721177946281514</v>
      </c>
      <c r="Y237" s="129">
        <v>0.83412248351848117</v>
      </c>
      <c r="AC237" s="6">
        <v>0.85541819469573077</v>
      </c>
      <c r="AE237" s="129" t="s">
        <v>226</v>
      </c>
      <c r="AF237" s="129">
        <v>0.94586335096880914</v>
      </c>
      <c r="AG237" s="129">
        <v>0.73895612201260419</v>
      </c>
      <c r="AH237" s="129">
        <v>0.80683260885316954</v>
      </c>
      <c r="AI237" s="129">
        <v>0.68830188771858092</v>
      </c>
      <c r="AM237" s="129">
        <v>0.831090000161124</v>
      </c>
    </row>
    <row r="238" spans="1:39" x14ac:dyDescent="0.25">
      <c r="A238" s="129" t="s">
        <v>39</v>
      </c>
      <c r="B238" s="129">
        <v>0.91873859175562012</v>
      </c>
      <c r="C238" s="129">
        <v>0.88137206337115015</v>
      </c>
      <c r="D238" s="129">
        <v>0.91264946407382463</v>
      </c>
      <c r="E238" s="129">
        <v>0.83625997906580296</v>
      </c>
      <c r="I238" s="129">
        <v>0.89737121225480476</v>
      </c>
      <c r="K238" s="129" t="s">
        <v>39</v>
      </c>
      <c r="L238" s="129">
        <v>0.8222444924936414</v>
      </c>
      <c r="M238" s="129">
        <v>0.79460208185943193</v>
      </c>
      <c r="N238" s="129">
        <v>0.81682182958688343</v>
      </c>
      <c r="O238" s="129">
        <v>0.77588080845615748</v>
      </c>
      <c r="S238" s="129">
        <v>0.80840579203448748</v>
      </c>
      <c r="U238" s="129" t="s">
        <v>39</v>
      </c>
      <c r="V238" s="129">
        <v>0.90464121980262391</v>
      </c>
      <c r="W238" s="129">
        <v>0.86214799940753872</v>
      </c>
      <c r="X238" s="129">
        <v>0.8920642704465096</v>
      </c>
      <c r="Y238" s="129">
        <v>0.79862235595207687</v>
      </c>
      <c r="AC238" s="6">
        <v>0.87709550880699616</v>
      </c>
      <c r="AE238" s="129" t="s">
        <v>39</v>
      </c>
      <c r="AF238" s="129">
        <v>0.86466620024393093</v>
      </c>
      <c r="AG238" s="129">
        <v>0.8427189060238246</v>
      </c>
      <c r="AH238" s="129">
        <v>0.7962366359595684</v>
      </c>
      <c r="AI238" s="129">
        <v>0.85477526886590693</v>
      </c>
      <c r="AM238" s="129">
        <v>0.8416857106221155</v>
      </c>
    </row>
    <row r="239" spans="1:39" x14ac:dyDescent="0.25">
      <c r="A239" s="129" t="s">
        <v>40</v>
      </c>
      <c r="B239" s="129">
        <v>0.8462747881957573</v>
      </c>
      <c r="C239" s="129">
        <v>0.85582740313594452</v>
      </c>
      <c r="D239" s="129">
        <v>0.50856234531226663</v>
      </c>
      <c r="E239" s="129">
        <v>0.82782357506958182</v>
      </c>
      <c r="I239" s="129">
        <v>0.76098951849399576</v>
      </c>
      <c r="K239" s="129" t="s">
        <v>40</v>
      </c>
      <c r="L239" s="129">
        <v>0.78589561758611171</v>
      </c>
      <c r="M239" s="129">
        <v>0.79333063742160637</v>
      </c>
      <c r="N239" s="129">
        <v>0.79222107781979789</v>
      </c>
      <c r="O239" s="129">
        <v>0.83884309159708481</v>
      </c>
      <c r="S239" s="129">
        <v>0.79690610771327819</v>
      </c>
      <c r="U239" s="129" t="s">
        <v>40</v>
      </c>
      <c r="V239" s="129">
        <v>0.84083438540798405</v>
      </c>
      <c r="W239" s="129">
        <v>0.8512666675985765</v>
      </c>
      <c r="X239" s="129">
        <v>0.73504186372492009</v>
      </c>
      <c r="Y239" s="129">
        <v>0.8093530862939835</v>
      </c>
      <c r="AC239" s="6">
        <v>0.8117505165582366</v>
      </c>
      <c r="AE239" s="129" t="s">
        <v>40</v>
      </c>
      <c r="AF239" s="129">
        <v>0.84346058804847523</v>
      </c>
      <c r="AG239" s="129">
        <v>0.88410678029877876</v>
      </c>
      <c r="AH239" s="129">
        <v>0.90234301629295033</v>
      </c>
      <c r="AI239" s="129">
        <v>0.85731358037268324</v>
      </c>
      <c r="AM239" s="129">
        <v>0.86838838240828586</v>
      </c>
    </row>
    <row r="240" spans="1:39" x14ac:dyDescent="0.25">
      <c r="A240" s="129" t="s">
        <v>72</v>
      </c>
      <c r="B240" s="129">
        <v>0.90429505607943739</v>
      </c>
      <c r="C240" s="129">
        <v>0.7025987479862561</v>
      </c>
      <c r="D240" s="129">
        <v>0.68327285066057808</v>
      </c>
      <c r="E240" s="129">
        <v>0.68745597993305219</v>
      </c>
      <c r="I240" s="129">
        <v>0.77617438168412856</v>
      </c>
      <c r="K240" s="129" t="s">
        <v>72</v>
      </c>
      <c r="L240" s="129">
        <v>0.866327676541504</v>
      </c>
      <c r="M240" s="129">
        <v>0.9611628239041663</v>
      </c>
      <c r="N240" s="129">
        <v>0.72231864255803435</v>
      </c>
      <c r="O240" s="129">
        <v>0.61189965020087578</v>
      </c>
      <c r="S240" s="129">
        <v>0.8111282435670748</v>
      </c>
      <c r="U240" s="129" t="s">
        <v>72</v>
      </c>
      <c r="V240" s="129">
        <v>0.91752847458012288</v>
      </c>
      <c r="W240" s="129">
        <v>0.81006499049854808</v>
      </c>
      <c r="X240" s="129">
        <v>0.86060394549682284</v>
      </c>
      <c r="Y240" s="129">
        <v>0.85892288008180284</v>
      </c>
      <c r="AC240" s="6">
        <v>0.87301380631823489</v>
      </c>
      <c r="AE240" s="129" t="s">
        <v>72</v>
      </c>
      <c r="AF240" s="129">
        <v>0.87956109504218971</v>
      </c>
      <c r="AG240" s="129">
        <v>0.96201751865656848</v>
      </c>
      <c r="AH240" s="129">
        <v>0.76123074819475556</v>
      </c>
      <c r="AI240" s="129">
        <v>0.76543714583470257</v>
      </c>
      <c r="AM240" s="129">
        <v>0.84935120067208392</v>
      </c>
    </row>
    <row r="241" spans="1:39" x14ac:dyDescent="0.25">
      <c r="A241" s="129" t="s">
        <v>73</v>
      </c>
      <c r="B241" s="129">
        <v>0.71152839070285256</v>
      </c>
      <c r="C241" s="129">
        <v>0.90697391212810663</v>
      </c>
      <c r="D241" s="129">
        <v>0.9481142993312992</v>
      </c>
      <c r="E241" s="129">
        <v>0.95020635271554432</v>
      </c>
      <c r="I241" s="129">
        <v>0.84556566644691877</v>
      </c>
      <c r="K241" s="129" t="s">
        <v>73</v>
      </c>
      <c r="L241" s="129">
        <v>0.92777558645488334</v>
      </c>
      <c r="M241" s="129">
        <v>0.63857297318936168</v>
      </c>
      <c r="N241" s="129">
        <v>0.81757323541761129</v>
      </c>
      <c r="O241" s="129">
        <v>0.63770635271554432</v>
      </c>
      <c r="S241" s="129">
        <v>0.79887409098156026</v>
      </c>
      <c r="U241" s="129" t="s">
        <v>73</v>
      </c>
      <c r="V241" s="129">
        <v>0.73273092158422448</v>
      </c>
      <c r="W241" s="129">
        <v>0.91198674273817204</v>
      </c>
      <c r="X241" s="129">
        <v>0.95120816993073154</v>
      </c>
      <c r="Y241" s="129">
        <v>0.93651463126869283</v>
      </c>
      <c r="AC241" s="6">
        <v>0.8537689543543111</v>
      </c>
      <c r="AE241" s="129" t="s">
        <v>73</v>
      </c>
      <c r="AF241" s="129">
        <v>0.90657305557351142</v>
      </c>
      <c r="AG241" s="129">
        <v>0.70751135059235182</v>
      </c>
      <c r="AH241" s="129">
        <v>0.82066710601704362</v>
      </c>
      <c r="AI241" s="129">
        <v>0.8055096970286737</v>
      </c>
      <c r="AM241" s="129">
        <v>0.83012472340643695</v>
      </c>
    </row>
    <row r="243" spans="1:39" x14ac:dyDescent="0.25">
      <c r="A243" s="129" t="s">
        <v>7</v>
      </c>
      <c r="B243" s="129" t="s">
        <v>225</v>
      </c>
      <c r="C243" s="129" t="s">
        <v>35</v>
      </c>
      <c r="D243" s="129" t="s">
        <v>36</v>
      </c>
      <c r="E243" s="129" t="s">
        <v>37</v>
      </c>
      <c r="F243" s="129" t="s">
        <v>52</v>
      </c>
      <c r="G243" s="129" t="s">
        <v>53</v>
      </c>
      <c r="H243" s="129" t="s">
        <v>54</v>
      </c>
      <c r="I243" s="129">
        <v>0.82392953037530037</v>
      </c>
      <c r="K243" s="129" t="s">
        <v>17</v>
      </c>
      <c r="L243" s="129" t="s">
        <v>225</v>
      </c>
      <c r="M243" s="129" t="s">
        <v>35</v>
      </c>
      <c r="N243" s="129" t="s">
        <v>36</v>
      </c>
      <c r="O243" s="129" t="s">
        <v>37</v>
      </c>
      <c r="P243" s="129" t="s">
        <v>52</v>
      </c>
      <c r="Q243" s="129" t="s">
        <v>53</v>
      </c>
      <c r="R243" s="129" t="s">
        <v>54</v>
      </c>
      <c r="S243" s="129">
        <v>0.83343619270023361</v>
      </c>
      <c r="U243" s="129" t="s">
        <v>7</v>
      </c>
      <c r="V243" s="129" t="s">
        <v>225</v>
      </c>
      <c r="W243" s="129" t="s">
        <v>35</v>
      </c>
      <c r="X243" s="129" t="s">
        <v>36</v>
      </c>
      <c r="Y243" s="129" t="s">
        <v>37</v>
      </c>
      <c r="Z243" s="129" t="s">
        <v>52</v>
      </c>
      <c r="AA243" s="129" t="s">
        <v>53</v>
      </c>
      <c r="AB243" s="129" t="s">
        <v>54</v>
      </c>
      <c r="AC243" s="6">
        <v>0.87128300638366907</v>
      </c>
      <c r="AE243" s="129" t="s">
        <v>17</v>
      </c>
      <c r="AF243" s="129" t="s">
        <v>225</v>
      </c>
      <c r="AG243" s="129" t="s">
        <v>35</v>
      </c>
      <c r="AH243" s="129" t="s">
        <v>36</v>
      </c>
      <c r="AI243" s="129" t="s">
        <v>37</v>
      </c>
      <c r="AJ243" s="129" t="s">
        <v>52</v>
      </c>
      <c r="AK243" s="129" t="s">
        <v>53</v>
      </c>
      <c r="AL243" s="129" t="s">
        <v>54</v>
      </c>
      <c r="AM243" s="129">
        <v>0.8401317745882757</v>
      </c>
    </row>
    <row r="244" spans="1:39" x14ac:dyDescent="0.25">
      <c r="A244" s="129" t="s">
        <v>226</v>
      </c>
      <c r="B244" s="129">
        <v>0.70335270986188836</v>
      </c>
      <c r="C244" s="129">
        <v>0.76355966026593058</v>
      </c>
      <c r="D244" s="129">
        <v>0.90268330769070859</v>
      </c>
      <c r="E244" s="129">
        <v>0.92553929802387191</v>
      </c>
      <c r="I244" s="129">
        <v>0.79855473762419948</v>
      </c>
      <c r="K244" s="129" t="s">
        <v>226</v>
      </c>
      <c r="L244" s="129">
        <v>0.90087652056245582</v>
      </c>
      <c r="M244" s="129">
        <v>0.77589093974018108</v>
      </c>
      <c r="N244" s="129">
        <v>0.90268330769070859</v>
      </c>
      <c r="O244" s="129">
        <v>0.82086350585848411</v>
      </c>
      <c r="S244" s="129">
        <v>0.86432914897446833</v>
      </c>
      <c r="U244" s="129" t="s">
        <v>226</v>
      </c>
      <c r="V244" s="129">
        <v>0.90520203245858699</v>
      </c>
      <c r="W244" s="129">
        <v>0.84970140644505132</v>
      </c>
      <c r="X244" s="129">
        <v>0.91255578214432054</v>
      </c>
      <c r="Y244" s="129">
        <v>0.91874438755538446</v>
      </c>
      <c r="AC244" s="6">
        <v>0.89797169794183285</v>
      </c>
      <c r="AE244" s="129" t="s">
        <v>226</v>
      </c>
      <c r="AF244" s="129">
        <v>0.89281663749125806</v>
      </c>
      <c r="AG244" s="129">
        <v>0.73077004920569355</v>
      </c>
      <c r="AH244" s="129">
        <v>0.91255578214432054</v>
      </c>
      <c r="AI244" s="129">
        <v>0.82765841632697157</v>
      </c>
      <c r="AM244" s="129">
        <v>0.85556837282276788</v>
      </c>
    </row>
    <row r="245" spans="1:39" x14ac:dyDescent="0.25">
      <c r="A245" s="129" t="s">
        <v>39</v>
      </c>
      <c r="B245" s="129">
        <v>0.86102896985151556</v>
      </c>
      <c r="C245" s="129">
        <v>0.89839549823598541</v>
      </c>
      <c r="D245" s="129">
        <v>0.86711809753331104</v>
      </c>
      <c r="E245" s="129">
        <v>0.9435075825413326</v>
      </c>
      <c r="I245" s="129">
        <v>0.88239634935233091</v>
      </c>
      <c r="K245" s="129" t="s">
        <v>39</v>
      </c>
      <c r="L245" s="129">
        <v>0.86102896985151556</v>
      </c>
      <c r="M245" s="129">
        <v>0.89839549823598541</v>
      </c>
      <c r="N245" s="129">
        <v>0.86711809753331104</v>
      </c>
      <c r="O245" s="129">
        <v>0.9435075825413326</v>
      </c>
      <c r="S245" s="129">
        <v>0.88239634935233091</v>
      </c>
      <c r="U245" s="129" t="s">
        <v>39</v>
      </c>
      <c r="V245" s="129">
        <v>0.87512634180451165</v>
      </c>
      <c r="W245" s="129">
        <v>0.91761956219959695</v>
      </c>
      <c r="X245" s="129">
        <v>0.88770329116062607</v>
      </c>
      <c r="Y245" s="129">
        <v>0.98114520565505869</v>
      </c>
      <c r="AC245" s="6">
        <v>0.90267205280013929</v>
      </c>
      <c r="AE245" s="129" t="s">
        <v>39</v>
      </c>
      <c r="AF245" s="129">
        <v>0.87512634180451165</v>
      </c>
      <c r="AG245" s="129">
        <v>0.91761956219959695</v>
      </c>
      <c r="AH245" s="129">
        <v>0.88770329116062607</v>
      </c>
      <c r="AI245" s="129">
        <v>0.98114520565505869</v>
      </c>
      <c r="AM245" s="129">
        <v>0.90267205280013929</v>
      </c>
    </row>
    <row r="246" spans="1:39" x14ac:dyDescent="0.25">
      <c r="A246" s="129" t="s">
        <v>40</v>
      </c>
      <c r="B246" s="129">
        <v>0.93349277341137837</v>
      </c>
      <c r="C246" s="129">
        <v>0.68476531375393546</v>
      </c>
      <c r="D246" s="129">
        <v>0.90488247202403993</v>
      </c>
      <c r="E246" s="129">
        <v>0.99315931941483038</v>
      </c>
      <c r="I246" s="129">
        <v>0.88554468803357311</v>
      </c>
      <c r="K246" s="129" t="s">
        <v>40</v>
      </c>
      <c r="L246" s="129">
        <v>0.93349277341137837</v>
      </c>
      <c r="M246" s="129">
        <v>0.7001572067817764</v>
      </c>
      <c r="N246" s="129">
        <v>0.66248231676513691</v>
      </c>
      <c r="O246" s="129">
        <v>0.83884309159708481</v>
      </c>
      <c r="S246" s="129">
        <v>0.80487559365175365</v>
      </c>
      <c r="U246" s="129" t="s">
        <v>40</v>
      </c>
      <c r="V246" s="129">
        <v>0.93893317619915151</v>
      </c>
      <c r="W246" s="129">
        <v>0.68932604929130359</v>
      </c>
      <c r="X246" s="129">
        <v>0.90097361582285163</v>
      </c>
      <c r="Y246" s="129">
        <v>0.97468883063923206</v>
      </c>
      <c r="AC246" s="6">
        <v>0.88488520888951905</v>
      </c>
      <c r="AE246" s="129" t="s">
        <v>40</v>
      </c>
      <c r="AF246" s="129">
        <v>0.93893317619915151</v>
      </c>
      <c r="AG246" s="129">
        <v>0.69559647124440827</v>
      </c>
      <c r="AH246" s="129">
        <v>0.66639117296632522</v>
      </c>
      <c r="AI246" s="129">
        <v>0.85731358037268324</v>
      </c>
      <c r="AM246" s="129">
        <v>0.80988739502602614</v>
      </c>
    </row>
    <row r="247" spans="1:39" x14ac:dyDescent="0.25">
      <c r="A247" s="129" t="s">
        <v>72</v>
      </c>
      <c r="B247" s="129">
        <v>0.66872397643468795</v>
      </c>
      <c r="C247" s="129">
        <v>0.86100272408691414</v>
      </c>
      <c r="D247" s="129">
        <v>0.70933863334239511</v>
      </c>
      <c r="E247" s="129">
        <v>0.57246654060265967</v>
      </c>
      <c r="I247" s="129">
        <v>0.70289477481725582</v>
      </c>
      <c r="K247" s="129" t="s">
        <v>72</v>
      </c>
      <c r="L247" s="129">
        <v>0.82374444225834775</v>
      </c>
      <c r="M247" s="129">
        <v>0.77920388781785421</v>
      </c>
      <c r="N247" s="129">
        <v>0.88047241414596289</v>
      </c>
      <c r="O247" s="129">
        <v>0.75638366783664712</v>
      </c>
      <c r="S247" s="129">
        <v>0.81891420817889782</v>
      </c>
      <c r="U247" s="129" t="s">
        <v>72</v>
      </c>
      <c r="V247" s="129">
        <v>0.85720472725437502</v>
      </c>
      <c r="W247" s="129">
        <v>0.86014802933451195</v>
      </c>
      <c r="X247" s="129">
        <v>0.74825073897911643</v>
      </c>
      <c r="Y247" s="129">
        <v>0.73264034617716489</v>
      </c>
      <c r="AC247" s="6">
        <v>0.81187023344000619</v>
      </c>
      <c r="AE247" s="129" t="s">
        <v>72</v>
      </c>
      <c r="AF247" s="129">
        <v>0.83697786075903324</v>
      </c>
      <c r="AG247" s="129">
        <v>0.7800585825702564</v>
      </c>
      <c r="AH247" s="129">
        <v>0.91938451978268421</v>
      </c>
      <c r="AI247" s="129">
        <v>0.73710118547828762</v>
      </c>
      <c r="AM247" s="129">
        <v>0.83121416858507891</v>
      </c>
    </row>
    <row r="248" spans="1:39" x14ac:dyDescent="0.25">
      <c r="A248" s="129" t="s">
        <v>73</v>
      </c>
      <c r="B248" s="129">
        <v>0.83652839070285256</v>
      </c>
      <c r="C248" s="129">
        <v>0.88469275453856</v>
      </c>
      <c r="D248" s="129">
        <v>0.94995259107048469</v>
      </c>
      <c r="E248" s="129">
        <v>0.67479364728445568</v>
      </c>
      <c r="I248" s="129">
        <v>0.85025710204914262</v>
      </c>
      <c r="K248" s="129" t="s">
        <v>73</v>
      </c>
      <c r="L248" s="129">
        <v>0.95598732678916465</v>
      </c>
      <c r="M248" s="129">
        <v>0.50969275453856</v>
      </c>
      <c r="N248" s="129">
        <v>0.74170491525202853</v>
      </c>
      <c r="O248" s="129">
        <v>0.84603968604887769</v>
      </c>
      <c r="S248" s="129">
        <v>0.79666566334371669</v>
      </c>
      <c r="U248" s="129" t="s">
        <v>73</v>
      </c>
      <c r="V248" s="129">
        <v>0.85773092158422448</v>
      </c>
      <c r="W248" s="129">
        <v>0.87967992392849459</v>
      </c>
      <c r="X248" s="129">
        <v>0.94685872047105235</v>
      </c>
      <c r="Y248" s="129">
        <v>0.68848536873130717</v>
      </c>
      <c r="AC248" s="6">
        <v>0.85901583884684785</v>
      </c>
      <c r="AE248" s="129" t="s">
        <v>73</v>
      </c>
      <c r="AF248" s="129">
        <v>0.97718985767053657</v>
      </c>
      <c r="AG248" s="129">
        <v>0.50467992392849459</v>
      </c>
      <c r="AH248" s="129">
        <v>0.73861104465259619</v>
      </c>
      <c r="AI248" s="129">
        <v>0.8323479646020262</v>
      </c>
      <c r="AM248" s="129">
        <v>0.80131688370736665</v>
      </c>
    </row>
    <row r="250" spans="1:39" x14ac:dyDescent="0.25">
      <c r="A250" s="129" t="s">
        <v>8</v>
      </c>
      <c r="B250" s="129" t="s">
        <v>225</v>
      </c>
      <c r="C250" s="129" t="s">
        <v>35</v>
      </c>
      <c r="D250" s="129" t="s">
        <v>36</v>
      </c>
      <c r="E250" s="129" t="s">
        <v>37</v>
      </c>
      <c r="F250" s="129" t="s">
        <v>52</v>
      </c>
      <c r="G250" s="129" t="s">
        <v>53</v>
      </c>
      <c r="H250" s="129" t="s">
        <v>54</v>
      </c>
      <c r="I250" s="129">
        <v>0.8306156166167552</v>
      </c>
      <c r="K250" s="130" t="s">
        <v>18</v>
      </c>
      <c r="L250" s="129" t="s">
        <v>225</v>
      </c>
      <c r="M250" s="129" t="s">
        <v>35</v>
      </c>
      <c r="N250" s="129" t="s">
        <v>36</v>
      </c>
      <c r="O250" s="129" t="s">
        <v>37</v>
      </c>
      <c r="P250" s="129" t="s">
        <v>52</v>
      </c>
      <c r="Q250" s="129" t="s">
        <v>53</v>
      </c>
      <c r="R250" s="129" t="s">
        <v>54</v>
      </c>
      <c r="S250" s="129">
        <v>0.80413425439063313</v>
      </c>
      <c r="U250" s="129" t="s">
        <v>8</v>
      </c>
      <c r="V250" s="129" t="s">
        <v>225</v>
      </c>
      <c r="W250" s="129" t="s">
        <v>35</v>
      </c>
      <c r="X250" s="129" t="s">
        <v>36</v>
      </c>
      <c r="Y250" s="129" t="s">
        <v>37</v>
      </c>
      <c r="Z250" s="129" t="s">
        <v>52</v>
      </c>
      <c r="AA250" s="129" t="s">
        <v>53</v>
      </c>
      <c r="AB250" s="129" t="s">
        <v>54</v>
      </c>
      <c r="AC250" s="6">
        <v>0.84761787989456927</v>
      </c>
      <c r="AE250" s="129" t="s">
        <v>18</v>
      </c>
      <c r="AF250" s="129" t="s">
        <v>225</v>
      </c>
      <c r="AG250" s="129" t="s">
        <v>35</v>
      </c>
      <c r="AH250" s="129" t="s">
        <v>36</v>
      </c>
      <c r="AI250" s="129" t="s">
        <v>37</v>
      </c>
      <c r="AJ250" s="129" t="s">
        <v>52</v>
      </c>
      <c r="AK250" s="129" t="s">
        <v>53</v>
      </c>
      <c r="AL250" s="129" t="s">
        <v>54</v>
      </c>
      <c r="AM250" s="129">
        <v>0.85932358300421863</v>
      </c>
    </row>
    <row r="251" spans="1:39" x14ac:dyDescent="0.25">
      <c r="A251" s="129" t="s">
        <v>226</v>
      </c>
      <c r="B251" s="129">
        <v>0.87998062347144512</v>
      </c>
      <c r="C251" s="129">
        <v>0.72434754450393579</v>
      </c>
      <c r="D251" s="129">
        <v>0.78746158335988525</v>
      </c>
      <c r="E251" s="129">
        <v>0.69737905031557079</v>
      </c>
      <c r="I251" s="129">
        <v>0.79833401167667217</v>
      </c>
      <c r="K251" s="129" t="s">
        <v>226</v>
      </c>
      <c r="L251" s="129">
        <v>0.81748062347144512</v>
      </c>
      <c r="M251" s="129">
        <v>0.61334487031057328</v>
      </c>
      <c r="N251" s="129">
        <v>0.90268330769070859</v>
      </c>
      <c r="O251" s="129">
        <v>0.90470596469053854</v>
      </c>
      <c r="S251" s="129">
        <v>0.81103794507695059</v>
      </c>
      <c r="U251" s="129" t="s">
        <v>226</v>
      </c>
      <c r="V251" s="129">
        <v>0.87192074040024736</v>
      </c>
      <c r="W251" s="129">
        <v>0.76918697898436128</v>
      </c>
      <c r="X251" s="129">
        <v>0.7973340578134972</v>
      </c>
      <c r="Y251" s="129">
        <v>0.81720454840940715</v>
      </c>
      <c r="AC251" s="6">
        <v>0.82451988867175663</v>
      </c>
      <c r="AE251" s="129" t="s">
        <v>226</v>
      </c>
      <c r="AF251" s="129">
        <v>0.80942074040024736</v>
      </c>
      <c r="AG251" s="129">
        <v>0.65846576084506081</v>
      </c>
      <c r="AH251" s="129">
        <v>0.91255578214432054</v>
      </c>
      <c r="AI251" s="129">
        <v>0.89791105422205109</v>
      </c>
      <c r="AM251" s="129">
        <v>0.81828705199849883</v>
      </c>
    </row>
    <row r="252" spans="1:39" x14ac:dyDescent="0.25">
      <c r="A252" s="129" t="s">
        <v>39</v>
      </c>
      <c r="B252" s="129">
        <v>0.91048398214877591</v>
      </c>
      <c r="C252" s="129">
        <v>0.79422883156931878</v>
      </c>
      <c r="D252" s="129">
        <v>0.91561707464573883</v>
      </c>
      <c r="E252" s="129">
        <v>0.82828585821050926</v>
      </c>
      <c r="I252" s="129">
        <v>0.87618650656638519</v>
      </c>
      <c r="K252" s="129" t="s">
        <v>39</v>
      </c>
      <c r="L252" s="129">
        <v>0.86102896985151556</v>
      </c>
      <c r="M252" s="129">
        <v>0.89839549823598541</v>
      </c>
      <c r="N252" s="129">
        <v>0.86711809753331104</v>
      </c>
      <c r="O252" s="129">
        <v>0.9435075825413326</v>
      </c>
      <c r="S252" s="129">
        <v>0.88239634935233091</v>
      </c>
      <c r="U252" s="129" t="s">
        <v>39</v>
      </c>
      <c r="V252" s="129">
        <v>0.924581354101772</v>
      </c>
      <c r="W252" s="129">
        <v>0.81345289553293032</v>
      </c>
      <c r="X252" s="129">
        <v>0.93620226827305386</v>
      </c>
      <c r="Y252" s="129">
        <v>0.86592348132423536</v>
      </c>
      <c r="AC252" s="6">
        <v>0.89646221001419368</v>
      </c>
      <c r="AE252" s="129" t="s">
        <v>39</v>
      </c>
      <c r="AF252" s="129">
        <v>0.87512634180451165</v>
      </c>
      <c r="AG252" s="129">
        <v>0.91761956219959695</v>
      </c>
      <c r="AH252" s="129">
        <v>0.88770329116062607</v>
      </c>
      <c r="AI252" s="129">
        <v>0.98114520565505869</v>
      </c>
      <c r="AM252" s="129">
        <v>0.90267205280013929</v>
      </c>
    </row>
    <row r="253" spans="1:39" x14ac:dyDescent="0.25">
      <c r="A253" s="129" t="s">
        <v>40</v>
      </c>
      <c r="B253" s="129">
        <v>0.81827104908055504</v>
      </c>
      <c r="C253" s="129">
        <v>0.76208063742160637</v>
      </c>
      <c r="D253" s="129">
        <v>0.87437375843146281</v>
      </c>
      <c r="E253" s="129">
        <v>0.92217642493041818</v>
      </c>
      <c r="I253" s="129">
        <v>0.83664445046397173</v>
      </c>
      <c r="K253" s="129" t="s">
        <v>40</v>
      </c>
      <c r="L253" s="129">
        <v>0.80849277341137837</v>
      </c>
      <c r="M253" s="130">
        <v>0.55976531375393546</v>
      </c>
      <c r="N253" s="130">
        <v>0.76227098802106663</v>
      </c>
      <c r="O253" s="129">
        <v>0.92217642493041818</v>
      </c>
      <c r="S253" s="129">
        <v>0.76424438286016783</v>
      </c>
      <c r="U253" s="129" t="s">
        <v>40</v>
      </c>
      <c r="V253" s="129">
        <v>0.82371145186832817</v>
      </c>
      <c r="W253" s="129">
        <v>0.7666413729589745</v>
      </c>
      <c r="X253" s="129">
        <v>0.87046490223027451</v>
      </c>
      <c r="Y253" s="129">
        <v>0.9406469137060165</v>
      </c>
      <c r="AC253" s="6">
        <v>0.84152611795259735</v>
      </c>
      <c r="AE253" s="129" t="s">
        <v>40</v>
      </c>
      <c r="AF253" s="129">
        <v>0.81393317619915151</v>
      </c>
      <c r="AG253" s="129">
        <v>0.74652830551328719</v>
      </c>
      <c r="AH253" s="129">
        <v>0.81772949027528408</v>
      </c>
      <c r="AI253" s="129">
        <v>0.9406469137060165</v>
      </c>
      <c r="AM253" s="129">
        <v>0.82040834120704165</v>
      </c>
    </row>
    <row r="254" spans="1:39" x14ac:dyDescent="0.25">
      <c r="A254" s="129" t="s">
        <v>72</v>
      </c>
      <c r="B254" s="129">
        <v>0.95583787144957644</v>
      </c>
      <c r="C254" s="129">
        <v>0.92499733957813879</v>
      </c>
      <c r="D254" s="129">
        <v>0.72231864255803435</v>
      </c>
      <c r="E254" s="129">
        <v>0.66241488762646761</v>
      </c>
      <c r="I254" s="129">
        <v>0.84727651027893702</v>
      </c>
      <c r="K254" s="129" t="s">
        <v>72</v>
      </c>
      <c r="L254" s="129">
        <v>0.83449787289567212</v>
      </c>
      <c r="M254" s="129">
        <v>0.94566697974166558</v>
      </c>
      <c r="N254" s="130">
        <v>0.69172714933942192</v>
      </c>
      <c r="O254" s="130">
        <v>0.68745597993305219</v>
      </c>
      <c r="S254" s="129">
        <v>0.79898272943141535</v>
      </c>
      <c r="U254" s="129" t="s">
        <v>72</v>
      </c>
      <c r="V254" s="129">
        <v>0.94260445294889084</v>
      </c>
      <c r="W254" s="129">
        <v>0.92585203433054097</v>
      </c>
      <c r="X254" s="129">
        <v>0.76123074819475556</v>
      </c>
      <c r="Y254" s="129">
        <v>0.68169736998482711</v>
      </c>
      <c r="AC254" s="6">
        <v>0.85477448059207739</v>
      </c>
      <c r="AE254" s="129" t="s">
        <v>72</v>
      </c>
      <c r="AF254" s="129">
        <v>0.84773129139635772</v>
      </c>
      <c r="AG254" s="129">
        <v>0.9448122849892634</v>
      </c>
      <c r="AH254" s="129">
        <v>0.88889202873120809</v>
      </c>
      <c r="AI254" s="129">
        <v>0.8798342278879927</v>
      </c>
      <c r="AM254" s="129">
        <v>0.88225311492239666</v>
      </c>
    </row>
    <row r="255" spans="1:39" x14ac:dyDescent="0.25">
      <c r="A255" s="129" t="s">
        <v>73</v>
      </c>
      <c r="B255" s="129">
        <v>0.82626473641271259</v>
      </c>
      <c r="C255" s="129">
        <v>0.72555273419143096</v>
      </c>
      <c r="D255" s="129">
        <v>0.78660723315993186</v>
      </c>
      <c r="E255" s="129">
        <v>0.81578902936303621</v>
      </c>
      <c r="I255" s="129">
        <v>0.79463660409780967</v>
      </c>
      <c r="K255" s="129" t="s">
        <v>73</v>
      </c>
      <c r="L255" s="130">
        <v>0.71152839070285256</v>
      </c>
      <c r="M255" s="129">
        <v>0.98662586413677611</v>
      </c>
      <c r="N255" s="130">
        <v>0.72341715612454427</v>
      </c>
      <c r="O255" s="130">
        <v>0.67479364728445568</v>
      </c>
      <c r="S255" s="129">
        <v>0.76400986523230074</v>
      </c>
      <c r="U255" s="129" t="s">
        <v>73</v>
      </c>
      <c r="V255" s="129">
        <v>0.80506220553134067</v>
      </c>
      <c r="W255" s="129">
        <v>0.75799420438227683</v>
      </c>
      <c r="X255" s="129">
        <v>0.89104346612698393</v>
      </c>
      <c r="Y255" s="129">
        <v>0.8294807508098877</v>
      </c>
      <c r="AC255" s="6">
        <v>0.82080670224222085</v>
      </c>
      <c r="AE255" s="129" t="s">
        <v>73</v>
      </c>
      <c r="AF255" s="129">
        <v>0.88322506576802751</v>
      </c>
      <c r="AG255" s="129">
        <v>0.9816130335267107</v>
      </c>
      <c r="AH255" s="129">
        <v>0.78943883584914576</v>
      </c>
      <c r="AI255" s="129">
        <v>0.84016674745451525</v>
      </c>
      <c r="AM255" s="129">
        <v>0.87299735409301682</v>
      </c>
    </row>
    <row r="257" spans="1:39" x14ac:dyDescent="0.25">
      <c r="A257" s="129" t="s">
        <v>9</v>
      </c>
      <c r="B257" s="129" t="s">
        <v>225</v>
      </c>
      <c r="C257" s="129" t="s">
        <v>35</v>
      </c>
      <c r="D257" s="129" t="s">
        <v>36</v>
      </c>
      <c r="E257" s="129" t="s">
        <v>37</v>
      </c>
      <c r="F257" s="129" t="s">
        <v>52</v>
      </c>
      <c r="G257" s="129" t="s">
        <v>53</v>
      </c>
      <c r="H257" s="129" t="s">
        <v>54</v>
      </c>
      <c r="I257" s="129">
        <v>0.84389806989778937</v>
      </c>
      <c r="K257" s="129" t="s">
        <v>19</v>
      </c>
      <c r="L257" s="129" t="s">
        <v>225</v>
      </c>
      <c r="M257" s="129" t="s">
        <v>35</v>
      </c>
      <c r="N257" s="129" t="s">
        <v>36</v>
      </c>
      <c r="O257" s="129" t="s">
        <v>37</v>
      </c>
      <c r="P257" s="129" t="s">
        <v>52</v>
      </c>
      <c r="Q257" s="129" t="s">
        <v>53</v>
      </c>
      <c r="R257" s="129" t="s">
        <v>54</v>
      </c>
      <c r="S257" s="129">
        <v>0.79202021567805203</v>
      </c>
      <c r="U257" s="129" t="s">
        <v>9</v>
      </c>
      <c r="V257" s="129" t="s">
        <v>225</v>
      </c>
      <c r="W257" s="129" t="s">
        <v>35</v>
      </c>
      <c r="X257" s="129" t="s">
        <v>36</v>
      </c>
      <c r="Y257" s="129" t="s">
        <v>37</v>
      </c>
      <c r="Z257" s="129" t="s">
        <v>52</v>
      </c>
      <c r="AA257" s="129" t="s">
        <v>53</v>
      </c>
      <c r="AB257" s="129" t="s">
        <v>54</v>
      </c>
      <c r="AC257" s="6">
        <v>0.85202466988348868</v>
      </c>
      <c r="AE257" s="129" t="s">
        <v>19</v>
      </c>
      <c r="AF257" s="129" t="s">
        <v>225</v>
      </c>
      <c r="AG257" s="129" t="s">
        <v>35</v>
      </c>
      <c r="AH257" s="129" t="s">
        <v>36</v>
      </c>
      <c r="AI257" s="129" t="s">
        <v>37</v>
      </c>
      <c r="AJ257" s="129" t="s">
        <v>52</v>
      </c>
      <c r="AK257" s="129" t="s">
        <v>53</v>
      </c>
      <c r="AL257" s="129" t="s">
        <v>54</v>
      </c>
      <c r="AM257" s="129">
        <v>0.84690549458378661</v>
      </c>
    </row>
    <row r="258" spans="1:39" x14ac:dyDescent="0.25">
      <c r="A258" s="129" t="s">
        <v>226</v>
      </c>
      <c r="B258" s="129">
        <v>0.80751937652855488</v>
      </c>
      <c r="C258" s="129">
        <v>0.72958195706652518</v>
      </c>
      <c r="D258" s="129">
        <v>0.97231669230929141</v>
      </c>
      <c r="E258" s="129">
        <v>0.65470596469053854</v>
      </c>
      <c r="I258" s="129">
        <v>0.8102092098056306</v>
      </c>
      <c r="K258" s="129" t="s">
        <v>226</v>
      </c>
      <c r="L258" s="129">
        <v>0.7824702893945239</v>
      </c>
      <c r="M258" s="129">
        <v>0.81192699813794889</v>
      </c>
      <c r="N258" s="129">
        <v>0.84330339393577325</v>
      </c>
      <c r="O258" s="129">
        <v>0.89916490077685063</v>
      </c>
      <c r="S258" s="129">
        <v>0.82107409898587025</v>
      </c>
      <c r="U258" s="129" t="s">
        <v>226</v>
      </c>
      <c r="V258" s="129">
        <v>0.81557925959975264</v>
      </c>
      <c r="W258" s="129">
        <v>0.77470284760101271</v>
      </c>
      <c r="X258" s="129">
        <v>0.96244421785567946</v>
      </c>
      <c r="Y258" s="129">
        <v>0.64791105422205109</v>
      </c>
      <c r="AC258" s="6">
        <v>0.81896998595733106</v>
      </c>
      <c r="AE258" s="129" t="s">
        <v>226</v>
      </c>
      <c r="AF258" s="129">
        <v>0.79053017246572155</v>
      </c>
      <c r="AG258" s="129">
        <v>0.85704788867243642</v>
      </c>
      <c r="AH258" s="129">
        <v>0.83343091948216119</v>
      </c>
      <c r="AI258" s="129">
        <v>0.89236999030836317</v>
      </c>
      <c r="AM258" s="129">
        <v>0.8298348751375707</v>
      </c>
    </row>
    <row r="259" spans="1:39" x14ac:dyDescent="0.25">
      <c r="A259" s="129" t="s">
        <v>39</v>
      </c>
      <c r="B259" s="129">
        <v>0.98602896985151556</v>
      </c>
      <c r="C259" s="129">
        <v>0.99967139216579848</v>
      </c>
      <c r="D259" s="129">
        <v>0.86711809753331104</v>
      </c>
      <c r="E259" s="129">
        <v>0.8185075825413326</v>
      </c>
      <c r="I259" s="129">
        <v>0.93390152813829352</v>
      </c>
      <c r="K259" s="129" t="s">
        <v>39</v>
      </c>
      <c r="L259" s="129">
        <v>0.73636962174036702</v>
      </c>
      <c r="M259" s="129">
        <v>0.85187312036964424</v>
      </c>
      <c r="N259" s="129">
        <v>0.73028049405857165</v>
      </c>
      <c r="O259" s="129">
        <v>0.86121874390459041</v>
      </c>
      <c r="S259" s="129">
        <v>0.77667540787040723</v>
      </c>
      <c r="U259" s="129" t="s">
        <v>39</v>
      </c>
      <c r="V259" s="129">
        <v>0.99987365819548835</v>
      </c>
      <c r="W259" s="129">
        <v>0.98044732820218694</v>
      </c>
      <c r="X259" s="129">
        <v>0.88770329116062607</v>
      </c>
      <c r="Y259" s="129">
        <v>0.85614520565505869</v>
      </c>
      <c r="AC259" s="6">
        <v>0.94638653255704808</v>
      </c>
      <c r="AE259" s="129" t="s">
        <v>39</v>
      </c>
      <c r="AF259" s="129">
        <v>0.84978407441103565</v>
      </c>
      <c r="AG259" s="129">
        <v>0.83264905640603271</v>
      </c>
      <c r="AH259" s="129">
        <v>0.88673466337093121</v>
      </c>
      <c r="AI259" s="129">
        <v>0.82358112079086432</v>
      </c>
      <c r="AM259" s="129">
        <v>0.85166427500698338</v>
      </c>
    </row>
    <row r="260" spans="1:39" x14ac:dyDescent="0.25">
      <c r="A260" s="129" t="s">
        <v>40</v>
      </c>
      <c r="B260" s="129">
        <v>0.75400722658862163</v>
      </c>
      <c r="C260" s="129">
        <v>0.62335322962404049</v>
      </c>
      <c r="D260" s="129">
        <v>0.78261752797596018</v>
      </c>
      <c r="E260" s="129">
        <v>0.95282357506958182</v>
      </c>
      <c r="I260" s="129">
        <v>0.76485145481468408</v>
      </c>
      <c r="K260" s="129" t="s">
        <v>40</v>
      </c>
      <c r="L260" s="129">
        <v>0.79667564065385732</v>
      </c>
      <c r="M260" s="129">
        <v>0.97000224785320022</v>
      </c>
      <c r="N260" s="129">
        <v>0.86251292320652295</v>
      </c>
      <c r="O260" s="129">
        <v>0.79717642493041818</v>
      </c>
      <c r="S260" s="129">
        <v>0.8478754003733765</v>
      </c>
      <c r="U260" s="129" t="s">
        <v>40</v>
      </c>
      <c r="V260" s="129">
        <v>0.74856682380084849</v>
      </c>
      <c r="W260" s="129">
        <v>0.61879249408667247</v>
      </c>
      <c r="X260" s="129">
        <v>0.78652638417714837</v>
      </c>
      <c r="Y260" s="129">
        <v>0.9343530862939835</v>
      </c>
      <c r="AC260" s="6">
        <v>0.75996978732605858</v>
      </c>
      <c r="AE260" s="129" t="s">
        <v>40</v>
      </c>
      <c r="AF260" s="129">
        <v>0.79123523786608418</v>
      </c>
      <c r="AG260" s="129">
        <v>0.96544151231583208</v>
      </c>
      <c r="AH260" s="129">
        <v>0.85860406700533465</v>
      </c>
      <c r="AI260" s="129">
        <v>0.8156469137060165</v>
      </c>
      <c r="AM260" s="129">
        <v>0.84658045141683624</v>
      </c>
    </row>
    <row r="261" spans="1:39" x14ac:dyDescent="0.25">
      <c r="A261" s="129" t="s">
        <v>72</v>
      </c>
      <c r="B261" s="129">
        <v>0.98033120622900549</v>
      </c>
      <c r="C261" s="129">
        <v>0.69566697974166558</v>
      </c>
      <c r="D261" s="129">
        <v>0.67089381600608866</v>
      </c>
      <c r="E261" s="129">
        <v>0.81245597993305219</v>
      </c>
      <c r="I261" s="129">
        <v>0.82085772943141544</v>
      </c>
      <c r="K261" s="129" t="s">
        <v>72</v>
      </c>
      <c r="L261" s="129">
        <v>0.79298802932323276</v>
      </c>
      <c r="M261" s="129">
        <v>0.86683302025833442</v>
      </c>
      <c r="N261" s="129">
        <v>0.68839796613090631</v>
      </c>
      <c r="O261" s="129">
        <v>0.68391290306675645</v>
      </c>
      <c r="S261" s="129">
        <v>0.76524824277370018</v>
      </c>
      <c r="U261" s="129" t="s">
        <v>72</v>
      </c>
      <c r="V261" s="129">
        <v>0.99356462472969109</v>
      </c>
      <c r="W261" s="129">
        <v>0.6948122849892634</v>
      </c>
      <c r="X261" s="129">
        <v>0.70980592164280987</v>
      </c>
      <c r="Y261" s="129">
        <v>0.79317349757469269</v>
      </c>
      <c r="AC261" s="6">
        <v>0.83281581193663556</v>
      </c>
      <c r="AE261" s="129" t="s">
        <v>72</v>
      </c>
      <c r="AF261" s="129">
        <v>0.94589560645430637</v>
      </c>
      <c r="AG261" s="129">
        <v>0.8676877150107366</v>
      </c>
      <c r="AH261" s="129">
        <v>0.797992407650566</v>
      </c>
      <c r="AI261" s="129">
        <v>0.78311488778842575</v>
      </c>
      <c r="AM261" s="129">
        <v>0.86886112066477517</v>
      </c>
    </row>
    <row r="262" spans="1:39" x14ac:dyDescent="0.25">
      <c r="A262" s="129" t="s">
        <v>73</v>
      </c>
      <c r="B262" s="129">
        <v>0.83652839070285256</v>
      </c>
      <c r="C262" s="129">
        <v>0.99030724546144</v>
      </c>
      <c r="D262" s="129">
        <v>0.9481142993312992</v>
      </c>
      <c r="E262" s="129">
        <v>0.79979364728445568</v>
      </c>
      <c r="I262" s="129">
        <v>0.88967042729892221</v>
      </c>
      <c r="K262" s="129" t="s">
        <v>73</v>
      </c>
      <c r="L262" s="129">
        <v>0.7052838618103966</v>
      </c>
      <c r="M262" s="129">
        <v>0.78052608787189337</v>
      </c>
      <c r="N262" s="129">
        <v>0.6981142993312992</v>
      </c>
      <c r="O262" s="129">
        <v>0.90987060837029576</v>
      </c>
      <c r="S262" s="129">
        <v>0.74922792838690644</v>
      </c>
      <c r="U262" s="129" t="s">
        <v>73</v>
      </c>
      <c r="V262" s="129">
        <v>0.85773092158422448</v>
      </c>
      <c r="W262" s="129">
        <v>0.99532007607150541</v>
      </c>
      <c r="X262" s="129">
        <v>0.95120816993073154</v>
      </c>
      <c r="Y262" s="129">
        <v>0.81348536873130717</v>
      </c>
      <c r="AC262" s="6">
        <v>0.90198123164036992</v>
      </c>
      <c r="AE262" s="129" t="s">
        <v>73</v>
      </c>
      <c r="AF262" s="129">
        <v>0.82525371590752661</v>
      </c>
      <c r="AG262" s="129">
        <v>0.81416737919152316</v>
      </c>
      <c r="AH262" s="129">
        <v>0.84089982181174128</v>
      </c>
      <c r="AI262" s="129">
        <v>0.89617888692344427</v>
      </c>
      <c r="AM262" s="129">
        <v>0.83758675069276733</v>
      </c>
    </row>
    <row r="264" spans="1:39" x14ac:dyDescent="0.25">
      <c r="A264" s="130" t="s">
        <v>10</v>
      </c>
      <c r="B264" s="129" t="s">
        <v>225</v>
      </c>
      <c r="C264" s="129" t="s">
        <v>35</v>
      </c>
      <c r="D264" s="129" t="s">
        <v>36</v>
      </c>
      <c r="E264" s="129" t="s">
        <v>37</v>
      </c>
      <c r="F264" s="129" t="s">
        <v>52</v>
      </c>
      <c r="G264" s="129" t="s">
        <v>53</v>
      </c>
      <c r="H264" s="129" t="s">
        <v>54</v>
      </c>
      <c r="I264" s="129">
        <v>0.78659241397121327</v>
      </c>
      <c r="K264" s="130" t="s">
        <v>20</v>
      </c>
      <c r="L264" s="129" t="s">
        <v>225</v>
      </c>
      <c r="M264" s="129" t="s">
        <v>35</v>
      </c>
      <c r="N264" s="129" t="s">
        <v>36</v>
      </c>
      <c r="O264" s="129" t="s">
        <v>37</v>
      </c>
      <c r="P264" s="129" t="s">
        <v>52</v>
      </c>
      <c r="Q264" s="129" t="s">
        <v>53</v>
      </c>
      <c r="R264" s="129" t="s">
        <v>54</v>
      </c>
      <c r="S264" s="129">
        <v>0.69417618996369956</v>
      </c>
      <c r="U264" s="130" t="s">
        <v>10</v>
      </c>
      <c r="V264" s="129" t="s">
        <v>225</v>
      </c>
      <c r="W264" s="129" t="s">
        <v>35</v>
      </c>
      <c r="X264" s="129" t="s">
        <v>36</v>
      </c>
      <c r="Y264" s="129" t="s">
        <v>37</v>
      </c>
      <c r="Z264" s="129" t="s">
        <v>52</v>
      </c>
      <c r="AA264" s="129" t="s">
        <v>53</v>
      </c>
      <c r="AB264" s="129" t="s">
        <v>54</v>
      </c>
      <c r="AC264" s="6">
        <v>0.81465137233242668</v>
      </c>
      <c r="AE264" s="129" t="s">
        <v>20</v>
      </c>
      <c r="AF264" s="129" t="s">
        <v>225</v>
      </c>
      <c r="AG264" s="129" t="s">
        <v>35</v>
      </c>
      <c r="AH264" s="129" t="s">
        <v>36</v>
      </c>
      <c r="AI264" s="129" t="s">
        <v>37</v>
      </c>
      <c r="AJ264" s="129" t="s">
        <v>52</v>
      </c>
      <c r="AK264" s="129" t="s">
        <v>53</v>
      </c>
      <c r="AL264" s="129" t="s">
        <v>54</v>
      </c>
      <c r="AM264" s="129">
        <v>0.81767264885810997</v>
      </c>
    </row>
    <row r="265" spans="1:39" x14ac:dyDescent="0.25">
      <c r="A265" s="129" t="s">
        <v>226</v>
      </c>
      <c r="B265" s="129">
        <v>0.80751937652855488</v>
      </c>
      <c r="C265" s="129">
        <v>0.97189299359926395</v>
      </c>
      <c r="D265" s="129">
        <v>0.88837933053297269</v>
      </c>
      <c r="E265" s="129">
        <v>0.47029403530946146</v>
      </c>
      <c r="I265" s="129">
        <v>0.81002528726093703</v>
      </c>
      <c r="K265" s="129" t="s">
        <v>226</v>
      </c>
      <c r="L265" s="129">
        <v>0.7157463511993668</v>
      </c>
      <c r="M265" s="130">
        <v>0.44477367306740279</v>
      </c>
      <c r="N265" s="130">
        <v>0.57648335897595815</v>
      </c>
      <c r="O265" s="129">
        <v>0.65470596469053854</v>
      </c>
      <c r="S265" s="129">
        <v>0.61758000954079761</v>
      </c>
      <c r="U265" s="129" t="s">
        <v>226</v>
      </c>
      <c r="V265" s="129">
        <v>0.81557925959975264</v>
      </c>
      <c r="W265" s="129">
        <v>0.98298611586624851</v>
      </c>
      <c r="X265" s="129">
        <v>0.89825180498658463</v>
      </c>
      <c r="Y265" s="129">
        <v>0.47708894577794891</v>
      </c>
      <c r="AC265" s="6">
        <v>0.81895522012648925</v>
      </c>
      <c r="AE265" s="129" t="s">
        <v>226</v>
      </c>
      <c r="AF265" s="129">
        <v>0.79501645966580836</v>
      </c>
      <c r="AG265" s="129">
        <v>0.91458153703663503</v>
      </c>
      <c r="AH265" s="129">
        <v>0.89376168874116335</v>
      </c>
      <c r="AI265" s="129">
        <v>0.79682305098938022</v>
      </c>
      <c r="AM265" s="129">
        <v>0.84388677110734811</v>
      </c>
    </row>
    <row r="266" spans="1:39" x14ac:dyDescent="0.25">
      <c r="A266" s="129" t="s">
        <v>39</v>
      </c>
      <c r="B266" s="129">
        <v>0.61425081918187563</v>
      </c>
      <c r="C266" s="129">
        <v>0.93873124258123397</v>
      </c>
      <c r="D266" s="129">
        <v>0.99211809753331104</v>
      </c>
      <c r="E266" s="129">
        <v>0.72208513434854738</v>
      </c>
      <c r="I266" s="129">
        <v>0.78978887072460702</v>
      </c>
      <c r="K266" s="129" t="s">
        <v>39</v>
      </c>
      <c r="L266" s="129">
        <v>0.61813769681515107</v>
      </c>
      <c r="M266" s="130">
        <v>0.58077116843068133</v>
      </c>
      <c r="N266" s="129">
        <v>0.6120485691333557</v>
      </c>
      <c r="O266" s="130">
        <v>0.53565908412533414</v>
      </c>
      <c r="S266" s="129">
        <v>0.59677031731433583</v>
      </c>
      <c r="U266" s="129" t="s">
        <v>39</v>
      </c>
      <c r="V266" s="129">
        <v>0.67834068479061616</v>
      </c>
      <c r="W266" s="129">
        <v>0.95795530654484551</v>
      </c>
      <c r="X266" s="129">
        <v>0.98729670883937393</v>
      </c>
      <c r="Y266" s="129">
        <v>0.83423178963134148</v>
      </c>
      <c r="AC266" s="6">
        <v>0.83488628087976036</v>
      </c>
      <c r="AE266" s="129" t="s">
        <v>39</v>
      </c>
      <c r="AF266" s="129">
        <v>0.76434612501596688</v>
      </c>
      <c r="AG266" s="129">
        <v>0.76793801624284574</v>
      </c>
      <c r="AH266" s="129">
        <v>0.76299130263816162</v>
      </c>
      <c r="AI266" s="129">
        <v>0.82517226523042519</v>
      </c>
      <c r="AM266" s="129">
        <v>0.77384971869906005</v>
      </c>
    </row>
    <row r="267" spans="1:39" x14ac:dyDescent="0.25">
      <c r="A267" s="129" t="s">
        <v>40</v>
      </c>
      <c r="B267" s="130">
        <v>0.59607684157073326</v>
      </c>
      <c r="C267" s="129">
        <v>0.91169842335215157</v>
      </c>
      <c r="D267" s="129">
        <v>0.78261752797596018</v>
      </c>
      <c r="E267" s="129">
        <v>0.82782357506958182</v>
      </c>
      <c r="I267" s="129">
        <v>0.74059833955315102</v>
      </c>
      <c r="K267" s="129" t="s">
        <v>40</v>
      </c>
      <c r="L267" s="129">
        <v>0.54567389325528826</v>
      </c>
      <c r="M267" s="129">
        <v>0.80976531375393546</v>
      </c>
      <c r="N267" s="129">
        <v>0.99474516153297066</v>
      </c>
      <c r="O267" s="129">
        <v>0.57782357506958182</v>
      </c>
      <c r="S267" s="129">
        <v>0.71558244669658233</v>
      </c>
      <c r="U267" s="129" t="s">
        <v>40</v>
      </c>
      <c r="V267" s="130">
        <v>0.69840632835745486</v>
      </c>
      <c r="W267" s="129">
        <v>0.9162591588895197</v>
      </c>
      <c r="X267" s="129">
        <v>0.78652638417714837</v>
      </c>
      <c r="Y267" s="129">
        <v>0.8093530862939835</v>
      </c>
      <c r="AC267" s="6">
        <v>0.7806489221092705</v>
      </c>
      <c r="AE267" s="129" t="s">
        <v>40</v>
      </c>
      <c r="AF267" s="129">
        <v>0.74657368971970439</v>
      </c>
      <c r="AG267" s="129">
        <v>0.81432604929130359</v>
      </c>
      <c r="AH267" s="129">
        <v>0.99083630533178235</v>
      </c>
      <c r="AI267" s="129">
        <v>0.7837250494041248</v>
      </c>
      <c r="AM267" s="129">
        <v>0.8267625194897068</v>
      </c>
    </row>
    <row r="268" spans="1:39" x14ac:dyDescent="0.25">
      <c r="A268" s="129" t="s">
        <v>72</v>
      </c>
      <c r="B268" s="130">
        <v>0.77015121978853884</v>
      </c>
      <c r="C268" s="130">
        <v>0.7552920524233544</v>
      </c>
      <c r="D268" s="130">
        <v>0.76368456487998637</v>
      </c>
      <c r="E268" s="129">
        <v>0.8443738237127798</v>
      </c>
      <c r="I268" s="129">
        <v>0.77669611317700005</v>
      </c>
      <c r="K268" s="129" t="s">
        <v>72</v>
      </c>
      <c r="L268" s="129">
        <v>0.90119814994659198</v>
      </c>
      <c r="M268" s="129">
        <v>0.7025987479862561</v>
      </c>
      <c r="N268" s="129">
        <v>0.88047241414596289</v>
      </c>
      <c r="O268" s="129">
        <v>0.64587735340028118</v>
      </c>
      <c r="S268" s="129">
        <v>0.81799871612242092</v>
      </c>
      <c r="U268" s="129" t="s">
        <v>72</v>
      </c>
      <c r="V268" s="129">
        <v>0.81445725627889864</v>
      </c>
      <c r="W268" s="129">
        <v>0.81948260304568732</v>
      </c>
      <c r="X268" s="129">
        <v>0.78192728986992821</v>
      </c>
      <c r="Y268" s="129">
        <v>0.8636563060711393</v>
      </c>
      <c r="AC268" s="6">
        <v>0.81470969149884986</v>
      </c>
      <c r="AE268" s="129" t="s">
        <v>72</v>
      </c>
      <c r="AF268" s="129">
        <v>0.88796473144590637</v>
      </c>
      <c r="AG268" s="129">
        <v>0.70345344273865829</v>
      </c>
      <c r="AH268" s="129">
        <v>0.91938451978268421</v>
      </c>
      <c r="AI268" s="129">
        <v>0.66515983575864068</v>
      </c>
      <c r="AM268" s="129">
        <v>0.82549668643556129</v>
      </c>
    </row>
    <row r="269" spans="1:39" x14ac:dyDescent="0.25">
      <c r="A269" s="129" t="s">
        <v>73</v>
      </c>
      <c r="B269" s="129">
        <v>0.83652839070285256</v>
      </c>
      <c r="C269" s="129">
        <v>0.66466287559536796</v>
      </c>
      <c r="D269" s="129">
        <v>0.8231142993312992</v>
      </c>
      <c r="E269" s="129">
        <v>0.95020635271554432</v>
      </c>
      <c r="I269" s="129">
        <v>0.81585345914037111</v>
      </c>
      <c r="K269" s="129" t="s">
        <v>73</v>
      </c>
      <c r="L269" s="129">
        <v>0.71152839070285256</v>
      </c>
      <c r="M269" s="129">
        <v>0.80405251026798097</v>
      </c>
      <c r="N269" s="129">
        <v>0.74063096547524176</v>
      </c>
      <c r="O269" s="129">
        <v>0.6157990696054243</v>
      </c>
      <c r="S269" s="129">
        <v>0.72294946014436134</v>
      </c>
      <c r="U269" s="129" t="s">
        <v>73</v>
      </c>
      <c r="V269" s="129">
        <v>0.85773092158422448</v>
      </c>
      <c r="W269" s="129">
        <v>0.66967570620543337</v>
      </c>
      <c r="X269" s="129">
        <v>0.82620816993073154</v>
      </c>
      <c r="Y269" s="129">
        <v>0.93651463126869283</v>
      </c>
      <c r="AC269" s="6">
        <v>0.82405674704776333</v>
      </c>
      <c r="AE269" s="129" t="s">
        <v>73</v>
      </c>
      <c r="AF269" s="129">
        <v>0.88387429839964349</v>
      </c>
      <c r="AG269" s="129">
        <v>0.80906534087804638</v>
      </c>
      <c r="AH269" s="129">
        <v>0.73753709487580943</v>
      </c>
      <c r="AI269" s="129">
        <v>0.79080324869636054</v>
      </c>
      <c r="AM269" s="129">
        <v>0.81836754855887317</v>
      </c>
    </row>
    <row r="271" spans="1:39" x14ac:dyDescent="0.25">
      <c r="A271" s="129" t="s">
        <v>11</v>
      </c>
      <c r="B271" s="129" t="s">
        <v>225</v>
      </c>
      <c r="C271" s="129" t="s">
        <v>35</v>
      </c>
      <c r="D271" s="129" t="s">
        <v>36</v>
      </c>
      <c r="E271" s="129" t="s">
        <v>37</v>
      </c>
      <c r="F271" s="129" t="s">
        <v>52</v>
      </c>
      <c r="G271" s="129" t="s">
        <v>53</v>
      </c>
      <c r="H271" s="129" t="s">
        <v>54</v>
      </c>
      <c r="I271" s="129">
        <v>0.78941373258123249</v>
      </c>
      <c r="K271" s="129" t="s">
        <v>21</v>
      </c>
      <c r="L271" s="129" t="s">
        <v>225</v>
      </c>
      <c r="M271" s="129" t="s">
        <v>35</v>
      </c>
      <c r="N271" s="129" t="s">
        <v>36</v>
      </c>
      <c r="O271" s="129" t="s">
        <v>37</v>
      </c>
      <c r="P271" s="129" t="s">
        <v>52</v>
      </c>
      <c r="Q271" s="129" t="s">
        <v>53</v>
      </c>
      <c r="R271" s="129" t="s">
        <v>54</v>
      </c>
      <c r="S271" s="129">
        <v>0.8054274748641328</v>
      </c>
      <c r="U271" s="129" t="s">
        <v>11</v>
      </c>
      <c r="V271" s="129" t="s">
        <v>225</v>
      </c>
      <c r="W271" s="129" t="s">
        <v>35</v>
      </c>
      <c r="X271" s="129" t="s">
        <v>36</v>
      </c>
      <c r="Y271" s="129" t="s">
        <v>37</v>
      </c>
      <c r="Z271" s="129" t="s">
        <v>52</v>
      </c>
      <c r="AA271" s="129" t="s">
        <v>53</v>
      </c>
      <c r="AB271" s="129" t="s">
        <v>54</v>
      </c>
      <c r="AC271" s="6">
        <v>0.85499347092165667</v>
      </c>
      <c r="AE271" s="129" t="s">
        <v>21</v>
      </c>
      <c r="AF271" s="129" t="s">
        <v>225</v>
      </c>
      <c r="AG271" s="129" t="s">
        <v>35</v>
      </c>
      <c r="AH271" s="129" t="s">
        <v>36</v>
      </c>
      <c r="AI271" s="129" t="s">
        <v>37</v>
      </c>
      <c r="AJ271" s="129" t="s">
        <v>52</v>
      </c>
      <c r="AK271" s="129" t="s">
        <v>53</v>
      </c>
      <c r="AL271" s="129" t="s">
        <v>54</v>
      </c>
      <c r="AM271" s="129">
        <v>0.8642949082610315</v>
      </c>
    </row>
    <row r="272" spans="1:39" x14ac:dyDescent="0.25">
      <c r="A272" s="129" t="s">
        <v>226</v>
      </c>
      <c r="B272" s="129">
        <v>0.88122588827798598</v>
      </c>
      <c r="C272" s="129">
        <v>0.9620561305784292</v>
      </c>
      <c r="D272" s="129">
        <v>0.58901031222325062</v>
      </c>
      <c r="E272" s="129">
        <v>0.77970596469053854</v>
      </c>
      <c r="I272" s="129">
        <v>0.8091100541862738</v>
      </c>
      <c r="K272" s="129" t="s">
        <v>226</v>
      </c>
      <c r="L272" s="129">
        <v>0.98772219334478972</v>
      </c>
      <c r="M272" s="129">
        <v>0.81977367306740279</v>
      </c>
      <c r="N272" s="129">
        <v>0.77768330769070859</v>
      </c>
      <c r="O272" s="129">
        <v>0.78292781402089862</v>
      </c>
      <c r="S272" s="129">
        <v>0.87090361097720848</v>
      </c>
      <c r="U272" s="129" t="s">
        <v>226</v>
      </c>
      <c r="V272" s="129">
        <v>0.87316600520678833</v>
      </c>
      <c r="W272" s="129">
        <v>0.99282297888708326</v>
      </c>
      <c r="X272" s="129">
        <v>0.73736190064795437</v>
      </c>
      <c r="Y272" s="129">
        <v>0.92133795909364757</v>
      </c>
      <c r="AC272" s="6">
        <v>0.8703721668861677</v>
      </c>
      <c r="AE272" s="129" t="s">
        <v>226</v>
      </c>
      <c r="AF272" s="129">
        <v>0.99578207641598748</v>
      </c>
      <c r="AG272" s="129">
        <v>0.77465278253291525</v>
      </c>
      <c r="AH272" s="129">
        <v>0.78755578214432054</v>
      </c>
      <c r="AI272" s="129">
        <v>0.77613290355241116</v>
      </c>
      <c r="AM272" s="129">
        <v>0.86655226814191988</v>
      </c>
    </row>
    <row r="273" spans="1:39" x14ac:dyDescent="0.25">
      <c r="A273" s="129" t="s">
        <v>39</v>
      </c>
      <c r="B273" s="129">
        <v>0.78938356782846131</v>
      </c>
      <c r="C273" s="129">
        <v>0.73433627039202243</v>
      </c>
      <c r="D273" s="129">
        <v>0.78678802678417759</v>
      </c>
      <c r="E273" s="129">
        <v>0.73006095174647045</v>
      </c>
      <c r="I273" s="129">
        <v>0.768826830667804</v>
      </c>
      <c r="K273" s="129" t="s">
        <v>39</v>
      </c>
      <c r="L273" s="129">
        <v>0.86067655931172971</v>
      </c>
      <c r="M273" s="129">
        <v>0.77339549823598541</v>
      </c>
      <c r="N273" s="129">
        <v>0.82146860712907865</v>
      </c>
      <c r="O273" s="129">
        <v>0.8185075825413326</v>
      </c>
      <c r="S273" s="129">
        <v>0.8270930125353585</v>
      </c>
      <c r="U273" s="129" t="s">
        <v>39</v>
      </c>
      <c r="V273" s="129">
        <v>0.84145803034949895</v>
      </c>
      <c r="W273" s="129">
        <v>0.81258600029011985</v>
      </c>
      <c r="X273" s="129">
        <v>0.83120588053266609</v>
      </c>
      <c r="Y273" s="129">
        <v>0.83728288794789107</v>
      </c>
      <c r="AC273" s="6">
        <v>0.83249431552317366</v>
      </c>
      <c r="AE273" s="129" t="s">
        <v>39</v>
      </c>
      <c r="AF273" s="129">
        <v>0.8747739312647258</v>
      </c>
      <c r="AG273" s="129">
        <v>0.79261956219959695</v>
      </c>
      <c r="AH273" s="129">
        <v>0.84205380075639369</v>
      </c>
      <c r="AI273" s="129">
        <v>0.85614520565505869</v>
      </c>
      <c r="AM273" s="129">
        <v>0.84736871598316699</v>
      </c>
    </row>
    <row r="274" spans="1:39" x14ac:dyDescent="0.25">
      <c r="A274" s="129" t="s">
        <v>40</v>
      </c>
      <c r="B274" s="129">
        <v>0.74007576087642468</v>
      </c>
      <c r="C274" s="129">
        <v>0.77356801957939791</v>
      </c>
      <c r="D274" s="129">
        <v>0.87850807477701864</v>
      </c>
      <c r="E274" s="129">
        <v>0.79284074425022255</v>
      </c>
      <c r="I274" s="129">
        <v>0.78929703859823752</v>
      </c>
      <c r="K274" s="129" t="s">
        <v>40</v>
      </c>
      <c r="L274" s="129">
        <v>0.80849277341137837</v>
      </c>
      <c r="M274" s="129">
        <v>0.72491318552771289</v>
      </c>
      <c r="N274" s="129">
        <v>0.86595086130929344</v>
      </c>
      <c r="O274" s="129">
        <v>0.7525717341816861</v>
      </c>
      <c r="S274" s="129">
        <v>0.79775322192467024</v>
      </c>
      <c r="U274" s="129" t="s">
        <v>40</v>
      </c>
      <c r="V274" s="129">
        <v>0.88382434584055392</v>
      </c>
      <c r="W274" s="129">
        <v>0.88950845660105049</v>
      </c>
      <c r="X274" s="129">
        <v>0.87459921857583034</v>
      </c>
      <c r="Y274" s="129">
        <v>0.88640841061628906</v>
      </c>
      <c r="AC274" s="6">
        <v>0.88304249589283268</v>
      </c>
      <c r="AE274" s="129" t="s">
        <v>40</v>
      </c>
      <c r="AF274" s="129">
        <v>0.93406458316739638</v>
      </c>
      <c r="AG274" s="129">
        <v>0.7728394216024842</v>
      </c>
      <c r="AH274" s="129">
        <v>0.86985971751048174</v>
      </c>
      <c r="AI274" s="129">
        <v>0.83779568885365885</v>
      </c>
      <c r="AM274" s="129">
        <v>0.87132800029312463</v>
      </c>
    </row>
    <row r="275" spans="1:39" x14ac:dyDescent="0.25">
      <c r="A275" s="129" t="s">
        <v>72</v>
      </c>
      <c r="B275" s="129">
        <v>0.91550212710432788</v>
      </c>
      <c r="C275" s="129">
        <v>0.69566697974166558</v>
      </c>
      <c r="D275" s="129">
        <v>0.62484569271739798</v>
      </c>
      <c r="E275" s="129">
        <v>0.81245597993305219</v>
      </c>
      <c r="I275" s="129">
        <v>0.78341406695937166</v>
      </c>
      <c r="K275" s="129" t="s">
        <v>72</v>
      </c>
      <c r="L275" s="129">
        <v>0.91550212710432788</v>
      </c>
      <c r="M275" s="129">
        <v>0.71650031307499895</v>
      </c>
      <c r="N275" s="129">
        <v>0.67773178674689016</v>
      </c>
      <c r="O275" s="129">
        <v>0.93745597993305219</v>
      </c>
      <c r="S275" s="129">
        <v>0.8195522571334114</v>
      </c>
      <c r="U275" s="129" t="s">
        <v>72</v>
      </c>
      <c r="V275" s="129">
        <v>0.90226870860364228</v>
      </c>
      <c r="W275" s="129">
        <v>0.87101967822226045</v>
      </c>
      <c r="X275" s="129">
        <v>0.78140519002067532</v>
      </c>
      <c r="Y275" s="129">
        <v>0.79317349757469269</v>
      </c>
      <c r="AC275" s="6">
        <v>0.84943874122728191</v>
      </c>
      <c r="AE275" s="129" t="s">
        <v>72</v>
      </c>
      <c r="AF275" s="129">
        <v>0.90226870860364228</v>
      </c>
      <c r="AG275" s="129">
        <v>0.87159176911755154</v>
      </c>
      <c r="AH275" s="129">
        <v>0.80485066786501747</v>
      </c>
      <c r="AI275" s="129">
        <v>0.91817349757469269</v>
      </c>
      <c r="AM275" s="129">
        <v>0.87416452886742557</v>
      </c>
    </row>
    <row r="276" spans="1:39" x14ac:dyDescent="0.25">
      <c r="A276" s="129" t="s">
        <v>73</v>
      </c>
      <c r="B276" s="129">
        <v>0.70513827596381407</v>
      </c>
      <c r="C276" s="129">
        <v>0.78683870091728347</v>
      </c>
      <c r="D276" s="129">
        <v>0.9481142993312992</v>
      </c>
      <c r="E276" s="129">
        <v>0.79979364728445568</v>
      </c>
      <c r="I276" s="129">
        <v>0.79642067249447546</v>
      </c>
      <c r="K276" s="129" t="s">
        <v>73</v>
      </c>
      <c r="L276" s="129">
        <v>0.71152839070285256</v>
      </c>
      <c r="M276" s="129">
        <v>0.66121508071913904</v>
      </c>
      <c r="N276" s="129">
        <v>0.6981142993312992</v>
      </c>
      <c r="O276" s="129">
        <v>0.80301549661481575</v>
      </c>
      <c r="S276" s="129">
        <v>0.71183527175001593</v>
      </c>
      <c r="U276" s="129" t="s">
        <v>73</v>
      </c>
      <c r="V276" s="129">
        <v>0.80501905276074603</v>
      </c>
      <c r="W276" s="129">
        <v>0.78893583091074748</v>
      </c>
      <c r="X276" s="129">
        <v>0.95120816993073154</v>
      </c>
      <c r="Y276" s="129">
        <v>0.81348536873130717</v>
      </c>
      <c r="AC276" s="6">
        <v>0.83961963507882698</v>
      </c>
      <c r="AE276" s="129" t="s">
        <v>73</v>
      </c>
      <c r="AF276" s="129">
        <v>0.88315241034909797</v>
      </c>
      <c r="AG276" s="129">
        <v>0.79946806675046111</v>
      </c>
      <c r="AH276" s="129">
        <v>0.84089982181174128</v>
      </c>
      <c r="AI276" s="129">
        <v>0.92454330051235856</v>
      </c>
      <c r="AM276" s="129">
        <v>0.86206102801952056</v>
      </c>
    </row>
    <row r="278" spans="1:39" x14ac:dyDescent="0.25">
      <c r="A278" s="130" t="s">
        <v>12</v>
      </c>
      <c r="B278" s="129" t="s">
        <v>225</v>
      </c>
      <c r="C278" s="129" t="s">
        <v>35</v>
      </c>
      <c r="D278" s="129" t="s">
        <v>36</v>
      </c>
      <c r="E278" s="129" t="s">
        <v>37</v>
      </c>
      <c r="F278" s="129" t="s">
        <v>52</v>
      </c>
      <c r="G278" s="129" t="s">
        <v>53</v>
      </c>
      <c r="H278" s="129" t="s">
        <v>54</v>
      </c>
      <c r="I278" s="129">
        <v>0.80117635723863057</v>
      </c>
      <c r="K278" s="130" t="s">
        <v>22</v>
      </c>
      <c r="L278" s="129" t="s">
        <v>225</v>
      </c>
      <c r="M278" s="129" t="s">
        <v>35</v>
      </c>
      <c r="N278" s="129" t="s">
        <v>36</v>
      </c>
      <c r="O278" s="129" t="s">
        <v>37</v>
      </c>
      <c r="P278" s="129" t="s">
        <v>52</v>
      </c>
      <c r="Q278" s="129" t="s">
        <v>53</v>
      </c>
      <c r="R278" s="129" t="s">
        <v>54</v>
      </c>
      <c r="S278" s="129">
        <v>0.78745109073297592</v>
      </c>
      <c r="U278" s="130" t="s">
        <v>12</v>
      </c>
      <c r="V278" s="129" t="s">
        <v>225</v>
      </c>
      <c r="W278" s="129" t="s">
        <v>35</v>
      </c>
      <c r="X278" s="129" t="s">
        <v>36</v>
      </c>
      <c r="Y278" s="129" t="s">
        <v>37</v>
      </c>
      <c r="Z278" s="129" t="s">
        <v>52</v>
      </c>
      <c r="AA278" s="129" t="s">
        <v>53</v>
      </c>
      <c r="AB278" s="129" t="s">
        <v>54</v>
      </c>
      <c r="AC278" s="6">
        <v>0.84126038851789919</v>
      </c>
      <c r="AE278" s="129" t="s">
        <v>22</v>
      </c>
      <c r="AF278" s="129" t="s">
        <v>225</v>
      </c>
      <c r="AG278" s="129" t="s">
        <v>35</v>
      </c>
      <c r="AH278" s="129" t="s">
        <v>36</v>
      </c>
      <c r="AI278" s="129" t="s">
        <v>37</v>
      </c>
      <c r="AJ278" s="129" t="s">
        <v>52</v>
      </c>
      <c r="AK278" s="129" t="s">
        <v>53</v>
      </c>
      <c r="AL278" s="129" t="s">
        <v>54</v>
      </c>
      <c r="AM278" s="129">
        <v>0.83895881877768697</v>
      </c>
    </row>
    <row r="279" spans="1:39" x14ac:dyDescent="0.25">
      <c r="A279" s="129" t="s">
        <v>226</v>
      </c>
      <c r="B279" s="129">
        <v>0.87998062347144512</v>
      </c>
      <c r="C279" s="129">
        <v>0.68923260915371487</v>
      </c>
      <c r="D279" s="129">
        <v>0.77768330769070859</v>
      </c>
      <c r="E279" s="129">
        <v>0.77970596469053854</v>
      </c>
      <c r="I279" s="129">
        <v>0.80121549284557902</v>
      </c>
      <c r="K279" s="129" t="s">
        <v>226</v>
      </c>
      <c r="L279" s="129">
        <v>0.93780346789761149</v>
      </c>
      <c r="M279" s="129">
        <v>0.67191994684655643</v>
      </c>
      <c r="N279" s="129">
        <v>0.9953835827110753</v>
      </c>
      <c r="O279" s="129">
        <v>0.84000994394040496</v>
      </c>
      <c r="S279" s="129">
        <v>0.88435276379718553</v>
      </c>
      <c r="U279" s="129" t="s">
        <v>226</v>
      </c>
      <c r="V279" s="129">
        <v>0.87192074040024736</v>
      </c>
      <c r="W279" s="129">
        <v>0.71485913398374867</v>
      </c>
      <c r="X279" s="129">
        <v>0.84240590606181209</v>
      </c>
      <c r="Y279" s="129">
        <v>0.98307648381154367</v>
      </c>
      <c r="AC279" s="6">
        <v>0.84980307204403327</v>
      </c>
      <c r="AE279" s="129" t="s">
        <v>226</v>
      </c>
      <c r="AF279" s="129">
        <v>0.94586335096880914</v>
      </c>
      <c r="AG279" s="129">
        <v>0.71704083738104396</v>
      </c>
      <c r="AH279" s="129">
        <v>0.98551110825746335</v>
      </c>
      <c r="AI279" s="129">
        <v>0.84680485440889242</v>
      </c>
      <c r="AM279" s="129">
        <v>0.89515201308943215</v>
      </c>
    </row>
    <row r="280" spans="1:39" x14ac:dyDescent="0.25">
      <c r="A280" s="129" t="s">
        <v>39</v>
      </c>
      <c r="B280" s="130">
        <v>0.7223191386806127</v>
      </c>
      <c r="C280" s="129">
        <v>0.8559061815498088</v>
      </c>
      <c r="D280" s="129">
        <v>0.84276051125399865</v>
      </c>
      <c r="E280" s="129">
        <v>0.8185075825413326</v>
      </c>
      <c r="I280" s="129">
        <v>0.79357515697690639</v>
      </c>
      <c r="K280" s="129" t="s">
        <v>39</v>
      </c>
      <c r="L280" s="129">
        <v>0.96296207944973167</v>
      </c>
      <c r="M280" s="129">
        <v>0.99967139216579848</v>
      </c>
      <c r="N280" s="129">
        <v>0.96905120713152715</v>
      </c>
      <c r="O280" s="129">
        <v>0.95455930786045129</v>
      </c>
      <c r="S280" s="129">
        <v>0.97056580817500193</v>
      </c>
      <c r="U280" s="129" t="s">
        <v>39</v>
      </c>
      <c r="V280" s="130">
        <v>0.74555582309572621</v>
      </c>
      <c r="W280" s="129">
        <v>0.87513024551342034</v>
      </c>
      <c r="X280" s="129">
        <v>0.86334570488131368</v>
      </c>
      <c r="Y280" s="129">
        <v>0.85614520565505869</v>
      </c>
      <c r="AC280" s="6">
        <v>0.81750658540956178</v>
      </c>
      <c r="AE280" s="129" t="s">
        <v>39</v>
      </c>
      <c r="AF280" s="129">
        <v>0.97705945140272776</v>
      </c>
      <c r="AG280" s="129">
        <v>0.98044732820218694</v>
      </c>
      <c r="AH280" s="129">
        <v>0.98963640075884218</v>
      </c>
      <c r="AI280" s="129">
        <v>0.9169216847467252</v>
      </c>
      <c r="AM280" s="129">
        <v>0.97186059910324785</v>
      </c>
    </row>
    <row r="281" spans="1:39" x14ac:dyDescent="0.25">
      <c r="A281" s="129" t="s">
        <v>40</v>
      </c>
      <c r="B281" s="129">
        <v>0.80849277341137837</v>
      </c>
      <c r="C281" s="130">
        <v>0.63005783826762374</v>
      </c>
      <c r="D281" s="130">
        <v>0.76227098802106663</v>
      </c>
      <c r="E281" s="129">
        <v>0.85444099773081972</v>
      </c>
      <c r="I281" s="129">
        <v>0.76814257368296568</v>
      </c>
      <c r="K281" s="129" t="s">
        <v>40</v>
      </c>
      <c r="L281" s="129">
        <v>0.96457411699040552</v>
      </c>
      <c r="M281" s="129">
        <v>0.87773468624606454</v>
      </c>
      <c r="N281" s="129">
        <v>0.63404913869070656</v>
      </c>
      <c r="O281" s="129">
        <v>0.62183250253458067</v>
      </c>
      <c r="S281" s="129">
        <v>0.81316374409823888</v>
      </c>
      <c r="U281" s="129" t="s">
        <v>40</v>
      </c>
      <c r="V281" s="130">
        <v>0.76349838511986445</v>
      </c>
      <c r="W281" s="130">
        <v>0.78623196966397102</v>
      </c>
      <c r="X281" s="129">
        <v>0.87120267329747991</v>
      </c>
      <c r="Y281" s="129">
        <v>0.87291148650641803</v>
      </c>
      <c r="AC281" s="6">
        <v>0.81138313928107275</v>
      </c>
      <c r="AE281" s="129" t="s">
        <v>40</v>
      </c>
      <c r="AF281" s="129">
        <v>0.95913371420263238</v>
      </c>
      <c r="AG281" s="129">
        <v>0.87317395070869641</v>
      </c>
      <c r="AH281" s="129">
        <v>0.63014028248951826</v>
      </c>
      <c r="AI281" s="129">
        <v>0.64030299131017898</v>
      </c>
      <c r="AM281" s="129">
        <v>0.81186879514169874</v>
      </c>
    </row>
    <row r="282" spans="1:39" x14ac:dyDescent="0.25">
      <c r="A282" s="129" t="s">
        <v>72</v>
      </c>
      <c r="B282" s="129">
        <v>0.77176214445371882</v>
      </c>
      <c r="C282" s="129">
        <v>0.86100272408691414</v>
      </c>
      <c r="D282" s="129">
        <v>0.91020596025879419</v>
      </c>
      <c r="E282" s="129">
        <v>0.75692601705593676</v>
      </c>
      <c r="I282" s="129">
        <v>0.82199579522195942</v>
      </c>
      <c r="K282" s="129" t="s">
        <v>72</v>
      </c>
      <c r="L282" s="130">
        <v>0.56366453956233875</v>
      </c>
      <c r="M282" s="129">
        <v>0.86683302025833442</v>
      </c>
      <c r="N282" s="130">
        <v>0.43327285066057808</v>
      </c>
      <c r="O282" s="129">
        <v>0.93754402006694781</v>
      </c>
      <c r="S282" s="129">
        <v>0.64778223555178915</v>
      </c>
      <c r="U282" s="129" t="s">
        <v>72</v>
      </c>
      <c r="V282" s="129">
        <v>0.82739073637967719</v>
      </c>
      <c r="W282" s="129">
        <v>0.86014802933451195</v>
      </c>
      <c r="X282" s="129">
        <v>0.87129385462207287</v>
      </c>
      <c r="Y282" s="129">
        <v>0.86411445377973473</v>
      </c>
      <c r="AC282" s="6">
        <v>0.85042653214125175</v>
      </c>
      <c r="AE282" s="129" t="s">
        <v>72</v>
      </c>
      <c r="AF282" s="129">
        <v>0.747647195686306</v>
      </c>
      <c r="AG282" s="129">
        <v>0.8676877150107366</v>
      </c>
      <c r="AH282" s="129">
        <v>0.67360797126879191</v>
      </c>
      <c r="AI282" s="129">
        <v>0.95682650242530731</v>
      </c>
      <c r="AM282" s="129">
        <v>0.78452238945766395</v>
      </c>
    </row>
    <row r="283" spans="1:39" x14ac:dyDescent="0.25">
      <c r="A283" s="129" t="s">
        <v>73</v>
      </c>
      <c r="B283" s="129">
        <v>0.83652839070285256</v>
      </c>
      <c r="C283" s="129">
        <v>0.92502849888380856</v>
      </c>
      <c r="D283" s="129">
        <v>0.63521903400203417</v>
      </c>
      <c r="E283" s="129">
        <v>0.95020635271554432</v>
      </c>
      <c r="I283" s="129">
        <v>0.82095276746574297</v>
      </c>
      <c r="K283" s="129" t="s">
        <v>73</v>
      </c>
      <c r="L283" s="130">
        <v>0.57906432618702741</v>
      </c>
      <c r="M283" s="129">
        <v>0.63469275453856</v>
      </c>
      <c r="N283" s="130">
        <v>0.56949718467167398</v>
      </c>
      <c r="O283" s="129">
        <v>0.80301549661481575</v>
      </c>
      <c r="S283" s="129">
        <v>0.62139090204266378</v>
      </c>
      <c r="U283" s="129" t="s">
        <v>73</v>
      </c>
      <c r="V283" s="129">
        <v>0.85773092158422448</v>
      </c>
      <c r="W283" s="129">
        <v>0.92001566827374315</v>
      </c>
      <c r="X283" s="129">
        <v>0.83843966693933902</v>
      </c>
      <c r="Y283" s="129">
        <v>0.93651463126869283</v>
      </c>
      <c r="AC283" s="6">
        <v>0.8771826137135772</v>
      </c>
      <c r="AE283" s="129" t="s">
        <v>73</v>
      </c>
      <c r="AF283" s="129">
        <v>0.76207129267691243</v>
      </c>
      <c r="AG283" s="129">
        <v>0.62967992392849459</v>
      </c>
      <c r="AH283" s="129">
        <v>0.71247885012271062</v>
      </c>
      <c r="AI283" s="129">
        <v>0.81670721806166724</v>
      </c>
      <c r="AM283" s="129">
        <v>0.73139029709639169</v>
      </c>
    </row>
    <row r="285" spans="1:39" x14ac:dyDescent="0.25">
      <c r="A285" s="139" t="s">
        <v>237</v>
      </c>
      <c r="B285" s="139"/>
      <c r="C285" s="139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U285" s="139" t="s">
        <v>247</v>
      </c>
      <c r="V285" s="139"/>
      <c r="W285" s="139"/>
      <c r="X285" s="139"/>
      <c r="Y285" s="139"/>
      <c r="Z285" s="139"/>
      <c r="AA285" s="139"/>
      <c r="AB285" s="139"/>
      <c r="AC285" s="139"/>
      <c r="AD285" s="139"/>
      <c r="AE285" s="139"/>
      <c r="AF285" s="139"/>
      <c r="AG285" s="139"/>
      <c r="AH285" s="139"/>
      <c r="AI285" s="139"/>
      <c r="AJ285" s="139"/>
      <c r="AK285" s="139"/>
      <c r="AL285" s="139"/>
      <c r="AM285" s="139"/>
    </row>
    <row r="286" spans="1:39" x14ac:dyDescent="0.25">
      <c r="A286" s="129" t="s">
        <v>224</v>
      </c>
      <c r="B286" s="129" t="s">
        <v>225</v>
      </c>
      <c r="C286" s="129" t="s">
        <v>35</v>
      </c>
      <c r="D286" s="129" t="s">
        <v>36</v>
      </c>
      <c r="E286" s="129" t="s">
        <v>37</v>
      </c>
      <c r="F286" s="129" t="s">
        <v>52</v>
      </c>
      <c r="G286" s="129" t="s">
        <v>53</v>
      </c>
      <c r="H286" s="129" t="s">
        <v>54</v>
      </c>
      <c r="I286" s="129">
        <v>0.80651897761319502</v>
      </c>
      <c r="K286" s="130" t="s">
        <v>13</v>
      </c>
      <c r="L286" s="129" t="s">
        <v>225</v>
      </c>
      <c r="M286" s="129" t="s">
        <v>35</v>
      </c>
      <c r="N286" s="129" t="s">
        <v>36</v>
      </c>
      <c r="O286" s="129" t="s">
        <v>37</v>
      </c>
      <c r="P286" s="129" t="s">
        <v>52</v>
      </c>
      <c r="Q286" s="129" t="s">
        <v>53</v>
      </c>
      <c r="R286" s="129" t="s">
        <v>54</v>
      </c>
      <c r="S286" s="129">
        <v>0.80651897761319502</v>
      </c>
      <c r="U286" s="129" t="s">
        <v>224</v>
      </c>
      <c r="V286" s="129" t="s">
        <v>225</v>
      </c>
      <c r="W286" s="129" t="s">
        <v>35</v>
      </c>
      <c r="X286" s="129" t="s">
        <v>36</v>
      </c>
      <c r="Y286" s="129" t="s">
        <v>37</v>
      </c>
      <c r="Z286" s="129" t="s">
        <v>52</v>
      </c>
      <c r="AA286" s="129" t="s">
        <v>53</v>
      </c>
      <c r="AB286" s="129" t="s">
        <v>54</v>
      </c>
      <c r="AC286" s="6">
        <v>0.84634918224207301</v>
      </c>
      <c r="AE286" s="129" t="s">
        <v>13</v>
      </c>
      <c r="AF286" s="129" t="s">
        <v>225</v>
      </c>
      <c r="AG286" s="129" t="s">
        <v>35</v>
      </c>
      <c r="AH286" s="129" t="s">
        <v>36</v>
      </c>
      <c r="AI286" s="129" t="s">
        <v>37</v>
      </c>
      <c r="AJ286" s="129" t="s">
        <v>52</v>
      </c>
      <c r="AK286" s="129" t="s">
        <v>53</v>
      </c>
      <c r="AL286" s="129" t="s">
        <v>54</v>
      </c>
      <c r="AM286" s="129">
        <v>0.84634918224207301</v>
      </c>
    </row>
    <row r="287" spans="1:39" x14ac:dyDescent="0.25">
      <c r="A287" s="129" t="s">
        <v>226</v>
      </c>
      <c r="B287" s="129">
        <v>0.7120905765529133</v>
      </c>
      <c r="C287" s="129">
        <v>0.66761334381587245</v>
      </c>
      <c r="D287" s="129">
        <v>0.96364712665133689</v>
      </c>
      <c r="E287" s="129">
        <v>0.83586881653066214</v>
      </c>
      <c r="I287" s="129">
        <v>0.78465100352677331</v>
      </c>
      <c r="K287" s="129" t="s">
        <v>226</v>
      </c>
      <c r="L287" s="130">
        <v>0.7120905765529133</v>
      </c>
      <c r="M287" s="130">
        <v>0.66761334381587245</v>
      </c>
      <c r="N287" s="129">
        <v>0.96364712665133689</v>
      </c>
      <c r="O287" s="129">
        <v>0.83586881653066214</v>
      </c>
      <c r="S287" s="129">
        <v>0.78465100352677331</v>
      </c>
      <c r="U287" s="129" t="s">
        <v>226</v>
      </c>
      <c r="V287" s="129">
        <v>0.79853684886413978</v>
      </c>
      <c r="W287" s="129">
        <v>0.7997714635569918</v>
      </c>
      <c r="X287" s="129">
        <v>0.96268880134948909</v>
      </c>
      <c r="Y287" s="129">
        <v>0.85058462251235867</v>
      </c>
      <c r="AC287" s="6">
        <v>0.84762892597128037</v>
      </c>
      <c r="AE287" s="129" t="s">
        <v>226</v>
      </c>
      <c r="AF287" s="129">
        <v>0.79853684886413978</v>
      </c>
      <c r="AG287" s="129">
        <v>0.7997714635569918</v>
      </c>
      <c r="AH287" s="129">
        <v>0.96268880134948909</v>
      </c>
      <c r="AI287" s="129">
        <v>0.85058462251235867</v>
      </c>
      <c r="AM287" s="129">
        <v>0.84762892597128037</v>
      </c>
    </row>
    <row r="288" spans="1:39" x14ac:dyDescent="0.25">
      <c r="A288" s="129" t="s">
        <v>39</v>
      </c>
      <c r="B288" s="129">
        <v>0.91952601429955516</v>
      </c>
      <c r="C288" s="129">
        <v>0.99076922717388649</v>
      </c>
      <c r="D288" s="129">
        <v>0.74461691486925463</v>
      </c>
      <c r="E288" s="129">
        <v>0.70810752399248378</v>
      </c>
      <c r="I288" s="129">
        <v>0.85833460847078569</v>
      </c>
      <c r="K288" s="129" t="s">
        <v>39</v>
      </c>
      <c r="L288" s="129">
        <v>0.91952601429955516</v>
      </c>
      <c r="M288" s="129">
        <v>0.99076922717388649</v>
      </c>
      <c r="N288" s="129">
        <v>0.74461691486925463</v>
      </c>
      <c r="O288" s="129">
        <v>0.70810752399248378</v>
      </c>
      <c r="S288" s="129">
        <v>0.85833460847078569</v>
      </c>
      <c r="U288" s="129" t="s">
        <v>39</v>
      </c>
      <c r="V288" s="129">
        <v>0.90768851416348517</v>
      </c>
      <c r="W288" s="129">
        <v>0.98042740721993671</v>
      </c>
      <c r="X288" s="129">
        <v>0.76344337255945871</v>
      </c>
      <c r="Y288" s="129">
        <v>0.73473973298365358</v>
      </c>
      <c r="AC288" s="6">
        <v>0.86023269019679405</v>
      </c>
      <c r="AE288" s="129" t="s">
        <v>39</v>
      </c>
      <c r="AF288" s="129">
        <v>0.90768851416348517</v>
      </c>
      <c r="AG288" s="129">
        <v>0.98042740721993671</v>
      </c>
      <c r="AH288" s="129">
        <v>0.76344337255945871</v>
      </c>
      <c r="AI288" s="129">
        <v>0.73473973298365358</v>
      </c>
      <c r="AM288" s="129">
        <v>0.86023269019679405</v>
      </c>
    </row>
    <row r="289" spans="1:39" x14ac:dyDescent="0.25">
      <c r="A289" s="129" t="s">
        <v>40</v>
      </c>
      <c r="B289" s="129">
        <v>0.94353285005378251</v>
      </c>
      <c r="C289" s="129">
        <v>0.63732860746816788</v>
      </c>
      <c r="D289" s="129">
        <v>0.86997435738177542</v>
      </c>
      <c r="E289" s="129">
        <v>0.70160030011314256</v>
      </c>
      <c r="I289" s="129">
        <v>0.8276124958775618</v>
      </c>
      <c r="K289" s="129" t="s">
        <v>40</v>
      </c>
      <c r="L289" s="129">
        <v>0.94353285005378251</v>
      </c>
      <c r="M289" s="129">
        <v>0.63732860746816788</v>
      </c>
      <c r="N289" s="129">
        <v>0.86997435738177542</v>
      </c>
      <c r="O289" s="129">
        <v>0.70160030011314256</v>
      </c>
      <c r="S289" s="129">
        <v>0.8276124958775618</v>
      </c>
      <c r="U289" s="129" t="s">
        <v>40</v>
      </c>
      <c r="V289" s="129">
        <v>0.93784253699807141</v>
      </c>
      <c r="W289" s="129">
        <v>0.70840179635405232</v>
      </c>
      <c r="X289" s="129">
        <v>0.87937568129932653</v>
      </c>
      <c r="Y289" s="129">
        <v>0.68781373284243108</v>
      </c>
      <c r="AC289" s="6">
        <v>0.8398333543212354</v>
      </c>
      <c r="AE289" s="129" t="s">
        <v>40</v>
      </c>
      <c r="AF289" s="129">
        <v>0.93784253699807141</v>
      </c>
      <c r="AG289" s="129">
        <v>0.70840179635405232</v>
      </c>
      <c r="AH289" s="129">
        <v>0.87937568129932653</v>
      </c>
      <c r="AI289" s="129">
        <v>0.68781373284243108</v>
      </c>
      <c r="AM289" s="129">
        <v>0.8398333543212354</v>
      </c>
    </row>
    <row r="290" spans="1:39" x14ac:dyDescent="0.25">
      <c r="A290" s="129" t="s">
        <v>72</v>
      </c>
      <c r="B290" s="129">
        <v>0.79312535314821275</v>
      </c>
      <c r="C290" s="129">
        <v>0.72905595385696498</v>
      </c>
      <c r="D290" s="129">
        <v>0.82289074069939216</v>
      </c>
      <c r="E290" s="129">
        <v>0.80464997631259227</v>
      </c>
      <c r="I290" s="129">
        <v>0.78948151365241503</v>
      </c>
      <c r="K290" s="129" t="s">
        <v>72</v>
      </c>
      <c r="L290" s="129">
        <v>0.79312535314821275</v>
      </c>
      <c r="M290" s="130">
        <v>0.72905595385696498</v>
      </c>
      <c r="N290" s="129">
        <v>0.82289074069939216</v>
      </c>
      <c r="O290" s="129">
        <v>0.80464997631259227</v>
      </c>
      <c r="S290" s="129">
        <v>0.78948151365241503</v>
      </c>
      <c r="U290" s="129" t="s">
        <v>72</v>
      </c>
      <c r="V290" s="129">
        <v>0.8433384129866669</v>
      </c>
      <c r="W290" s="129">
        <v>0.83982643472222951</v>
      </c>
      <c r="X290" s="129">
        <v>0.85613255496846508</v>
      </c>
      <c r="Y290" s="129">
        <v>0.81138385093208665</v>
      </c>
      <c r="AC290" s="6">
        <v>0.84104136852104194</v>
      </c>
      <c r="AE290" s="129" t="s">
        <v>72</v>
      </c>
      <c r="AF290" s="129">
        <v>0.8433384129866669</v>
      </c>
      <c r="AG290" s="129">
        <v>0.83982643472222951</v>
      </c>
      <c r="AH290" s="129">
        <v>0.85613255496846508</v>
      </c>
      <c r="AI290" s="129">
        <v>0.81138385093208665</v>
      </c>
      <c r="AM290" s="129">
        <v>0.84104136852104194</v>
      </c>
    </row>
    <row r="291" spans="1:39" x14ac:dyDescent="0.25">
      <c r="A291" s="129" t="s">
        <v>73</v>
      </c>
      <c r="B291" s="129">
        <v>0.6236889087555354</v>
      </c>
      <c r="C291" s="129">
        <v>0.88631506339944854</v>
      </c>
      <c r="D291" s="129">
        <v>0.90964417436153411</v>
      </c>
      <c r="E291" s="129">
        <v>0.78910431177301255</v>
      </c>
      <c r="I291" s="129">
        <v>0.77251526653843927</v>
      </c>
      <c r="K291" s="129" t="s">
        <v>73</v>
      </c>
      <c r="L291" s="130">
        <v>0.6236889087555354</v>
      </c>
      <c r="M291" s="129">
        <v>0.88631506339944854</v>
      </c>
      <c r="N291" s="129">
        <v>0.90964417436153411</v>
      </c>
      <c r="O291" s="129">
        <v>0.78910431177301255</v>
      </c>
      <c r="S291" s="129">
        <v>0.77251526653843927</v>
      </c>
      <c r="U291" s="129" t="s">
        <v>73</v>
      </c>
      <c r="V291" s="129">
        <v>0.78456551496213855</v>
      </c>
      <c r="W291" s="129">
        <v>0.88120098340852571</v>
      </c>
      <c r="X291" s="129">
        <v>0.92365055665500728</v>
      </c>
      <c r="Y291" s="129">
        <v>0.8135368691313406</v>
      </c>
      <c r="AC291" s="6">
        <v>0.84300957220001349</v>
      </c>
      <c r="AE291" s="129" t="s">
        <v>73</v>
      </c>
      <c r="AF291" s="129">
        <v>0.78456551496213855</v>
      </c>
      <c r="AG291" s="129">
        <v>0.88120098340852571</v>
      </c>
      <c r="AH291" s="129">
        <v>0.92365055665500728</v>
      </c>
      <c r="AI291" s="129">
        <v>0.8135368691313406</v>
      </c>
      <c r="AM291" s="129">
        <v>0.84300957220001349</v>
      </c>
    </row>
    <row r="293" spans="1:39" x14ac:dyDescent="0.25">
      <c r="A293" s="129" t="s">
        <v>4</v>
      </c>
      <c r="B293" s="129" t="s">
        <v>225</v>
      </c>
      <c r="C293" s="129" t="s">
        <v>35</v>
      </c>
      <c r="D293" s="129" t="s">
        <v>36</v>
      </c>
      <c r="E293" s="129" t="s">
        <v>37</v>
      </c>
      <c r="F293" s="129" t="s">
        <v>52</v>
      </c>
      <c r="G293" s="129" t="s">
        <v>53</v>
      </c>
      <c r="H293" s="129" t="s">
        <v>54</v>
      </c>
      <c r="I293" s="129">
        <v>0.81556279556127476</v>
      </c>
      <c r="K293" s="129" t="s">
        <v>14</v>
      </c>
      <c r="L293" s="129" t="s">
        <v>225</v>
      </c>
      <c r="M293" s="129" t="s">
        <v>35</v>
      </c>
      <c r="N293" s="129" t="s">
        <v>36</v>
      </c>
      <c r="O293" s="129" t="s">
        <v>37</v>
      </c>
      <c r="P293" s="129" t="s">
        <v>52</v>
      </c>
      <c r="Q293" s="129" t="s">
        <v>53</v>
      </c>
      <c r="R293" s="129" t="s">
        <v>54</v>
      </c>
      <c r="S293" s="129">
        <v>0.82765304862013322</v>
      </c>
      <c r="U293" s="129" t="s">
        <v>4</v>
      </c>
      <c r="V293" s="129" t="s">
        <v>225</v>
      </c>
      <c r="W293" s="129" t="s">
        <v>35</v>
      </c>
      <c r="X293" s="129" t="s">
        <v>36</v>
      </c>
      <c r="Y293" s="129" t="s">
        <v>37</v>
      </c>
      <c r="Z293" s="129" t="s">
        <v>52</v>
      </c>
      <c r="AA293" s="129" t="s">
        <v>53</v>
      </c>
      <c r="AB293" s="129" t="s">
        <v>54</v>
      </c>
      <c r="AC293" s="6">
        <v>0.84726383994442644</v>
      </c>
      <c r="AE293" s="129" t="s">
        <v>14</v>
      </c>
      <c r="AF293" s="129" t="s">
        <v>225</v>
      </c>
      <c r="AG293" s="129" t="s">
        <v>35</v>
      </c>
      <c r="AH293" s="129" t="s">
        <v>36</v>
      </c>
      <c r="AI293" s="129" t="s">
        <v>37</v>
      </c>
      <c r="AJ293" s="129" t="s">
        <v>52</v>
      </c>
      <c r="AK293" s="129" t="s">
        <v>53</v>
      </c>
      <c r="AL293" s="129" t="s">
        <v>54</v>
      </c>
      <c r="AM293" s="129">
        <v>0.85063318047269176</v>
      </c>
    </row>
    <row r="294" spans="1:39" x14ac:dyDescent="0.25">
      <c r="A294" s="129" t="s">
        <v>226</v>
      </c>
      <c r="B294" s="129">
        <v>0.63163896567239564</v>
      </c>
      <c r="C294" s="129">
        <v>0.99150726610491313</v>
      </c>
      <c r="D294" s="129">
        <v>0.66457472267902318</v>
      </c>
      <c r="E294" s="129">
        <v>0.96086881653066214</v>
      </c>
      <c r="I294" s="129">
        <v>0.76123104263929608</v>
      </c>
      <c r="K294" s="129" t="s">
        <v>226</v>
      </c>
      <c r="L294" s="129">
        <v>0.77802843517459519</v>
      </c>
      <c r="M294" s="129">
        <v>0.66472472842550967</v>
      </c>
      <c r="N294" s="129">
        <v>0.98671401705312078</v>
      </c>
      <c r="O294" s="129">
        <v>0.83586881653066214</v>
      </c>
      <c r="S294" s="129">
        <v>0.81621514649781957</v>
      </c>
      <c r="U294" s="129" t="s">
        <v>226</v>
      </c>
      <c r="V294" s="129">
        <v>0.76409957245304172</v>
      </c>
      <c r="W294" s="129">
        <v>0.98253269893042039</v>
      </c>
      <c r="X294" s="129">
        <v>0.82522486760381175</v>
      </c>
      <c r="Y294" s="129">
        <v>0.97558462251235867</v>
      </c>
      <c r="AC294" s="6">
        <v>0.85479027904510752</v>
      </c>
      <c r="AE294" s="129" t="s">
        <v>226</v>
      </c>
      <c r="AF294" s="129">
        <v>0.875194593877342</v>
      </c>
      <c r="AG294" s="129">
        <v>0.72259481566127592</v>
      </c>
      <c r="AH294" s="129">
        <v>0.98575569175127298</v>
      </c>
      <c r="AI294" s="129">
        <v>0.85058462251235867</v>
      </c>
      <c r="AM294" s="129">
        <v>0.86862341699786405</v>
      </c>
    </row>
    <row r="295" spans="1:39" x14ac:dyDescent="0.25">
      <c r="A295" s="129" t="s">
        <v>39</v>
      </c>
      <c r="B295" s="129">
        <v>0.91952601429955516</v>
      </c>
      <c r="C295" s="129">
        <v>0.6572976632278974</v>
      </c>
      <c r="D295" s="129">
        <v>0.97378358153592126</v>
      </c>
      <c r="E295" s="129">
        <v>0.70810752399248378</v>
      </c>
      <c r="I295" s="129">
        <v>0.84893196234825441</v>
      </c>
      <c r="K295" s="129" t="s">
        <v>39</v>
      </c>
      <c r="L295" s="129">
        <v>0.86230378934627672</v>
      </c>
      <c r="M295" s="129">
        <v>0.87453214041793448</v>
      </c>
      <c r="N295" s="129">
        <v>0.91015064673788104</v>
      </c>
      <c r="O295" s="129">
        <v>0.70810752399248378</v>
      </c>
      <c r="S295" s="129">
        <v>0.85358173410544036</v>
      </c>
      <c r="U295" s="129" t="s">
        <v>39</v>
      </c>
      <c r="V295" s="129">
        <v>0.90768851416348517</v>
      </c>
      <c r="W295" s="129">
        <v>0.66763948318184718</v>
      </c>
      <c r="X295" s="129">
        <v>0.99261003922612534</v>
      </c>
      <c r="Y295" s="129">
        <v>0.73473973298365358</v>
      </c>
      <c r="AC295" s="6">
        <v>0.85496677205584293</v>
      </c>
      <c r="AE295" s="129" t="s">
        <v>39</v>
      </c>
      <c r="AF295" s="129">
        <v>0.87414128948234682</v>
      </c>
      <c r="AG295" s="129">
        <v>0.8641903204639847</v>
      </c>
      <c r="AH295" s="129">
        <v>0.89132418904767685</v>
      </c>
      <c r="AI295" s="129">
        <v>0.73473973298365358</v>
      </c>
      <c r="AM295" s="129">
        <v>0.85553658709520297</v>
      </c>
    </row>
    <row r="296" spans="1:39" x14ac:dyDescent="0.25">
      <c r="A296" s="129" t="s">
        <v>40</v>
      </c>
      <c r="B296" s="129">
        <v>0.80646714994621749</v>
      </c>
      <c r="C296" s="129">
        <v>0.68337673075685856</v>
      </c>
      <c r="D296" s="129">
        <v>0.74497435738177542</v>
      </c>
      <c r="E296" s="129">
        <v>0.83345135286304939</v>
      </c>
      <c r="I296" s="129">
        <v>0.77052349840475998</v>
      </c>
      <c r="K296" s="129" t="s">
        <v>40</v>
      </c>
      <c r="L296" s="129">
        <v>0.59405121810557238</v>
      </c>
      <c r="M296" s="129">
        <v>0.62102589063568558</v>
      </c>
      <c r="N296" s="129">
        <v>0.86997435738177542</v>
      </c>
      <c r="O296" s="129">
        <v>0.92662154921721751</v>
      </c>
      <c r="S296" s="129">
        <v>0.71831248709739259</v>
      </c>
      <c r="U296" s="129" t="s">
        <v>40</v>
      </c>
      <c r="V296" s="129">
        <v>0.81215746300192859</v>
      </c>
      <c r="W296" s="129">
        <v>0.86262254987192821</v>
      </c>
      <c r="X296" s="129">
        <v>0.82424252716297874</v>
      </c>
      <c r="Y296" s="129">
        <v>0.84723792013376098</v>
      </c>
      <c r="AC296" s="6">
        <v>0.83053381498596601</v>
      </c>
      <c r="AE296" s="129" t="s">
        <v>40</v>
      </c>
      <c r="AF296" s="129">
        <v>0.64659096563547691</v>
      </c>
      <c r="AG296" s="129">
        <v>0.71304469561972117</v>
      </c>
      <c r="AH296" s="129">
        <v>0.87937568129932653</v>
      </c>
      <c r="AI296" s="129">
        <v>0.94040811648792899</v>
      </c>
      <c r="AM296" s="129">
        <v>0.76215046317615598</v>
      </c>
    </row>
    <row r="297" spans="1:39" x14ac:dyDescent="0.25">
      <c r="A297" s="129" t="s">
        <v>72</v>
      </c>
      <c r="B297" s="129">
        <v>0.95133358293809933</v>
      </c>
      <c r="C297" s="129">
        <v>0.57352152560732306</v>
      </c>
      <c r="D297" s="129">
        <v>0.90627592596727458</v>
      </c>
      <c r="E297" s="129">
        <v>0.92964997631259227</v>
      </c>
      <c r="I297" s="129">
        <v>0.86125421623541176</v>
      </c>
      <c r="K297" s="129" t="s">
        <v>72</v>
      </c>
      <c r="L297" s="129">
        <v>0.80913645056058492</v>
      </c>
      <c r="M297" s="129">
        <v>0.79634761964444878</v>
      </c>
      <c r="N297" s="129">
        <v>0.98955740736605879</v>
      </c>
      <c r="O297" s="129">
        <v>0.94535002368740773</v>
      </c>
      <c r="S297" s="129">
        <v>0.87211595954774968</v>
      </c>
      <c r="U297" s="129" t="s">
        <v>72</v>
      </c>
      <c r="V297" s="129">
        <v>0.97247181821232087</v>
      </c>
      <c r="W297" s="129">
        <v>0.57304169314829578</v>
      </c>
      <c r="X297" s="129">
        <v>0.87303411169820166</v>
      </c>
      <c r="Y297" s="129">
        <v>0.9196164030838575</v>
      </c>
      <c r="AC297" s="6">
        <v>0.85979805430171663</v>
      </c>
      <c r="AE297" s="129" t="s">
        <v>72</v>
      </c>
      <c r="AF297" s="129">
        <v>0.83027468583480646</v>
      </c>
      <c r="AG297" s="129">
        <v>0.79682745210347605</v>
      </c>
      <c r="AH297" s="129">
        <v>0.97720077836486829</v>
      </c>
      <c r="AI297" s="129">
        <v>0.9553835969161425</v>
      </c>
      <c r="AM297" s="129">
        <v>0.87908309888325631</v>
      </c>
    </row>
    <row r="298" spans="1:39" x14ac:dyDescent="0.25">
      <c r="A298" s="129" t="s">
        <v>73</v>
      </c>
      <c r="B298" s="129">
        <v>0.95544225573707253</v>
      </c>
      <c r="C298" s="129">
        <v>0.88631506339944854</v>
      </c>
      <c r="D298" s="129">
        <v>0.59035582563846589</v>
      </c>
      <c r="E298" s="129">
        <v>0.85896257862877134</v>
      </c>
      <c r="I298" s="129">
        <v>0.83587325817865099</v>
      </c>
      <c r="K298" s="129" t="s">
        <v>73</v>
      </c>
      <c r="L298" s="129">
        <v>0.95544225573707253</v>
      </c>
      <c r="M298" s="129">
        <v>0.89551474024638344</v>
      </c>
      <c r="N298" s="129">
        <v>0.71857767496882596</v>
      </c>
      <c r="O298" s="129">
        <v>0.91410431177301255</v>
      </c>
      <c r="S298" s="129">
        <v>0.87803991585226415</v>
      </c>
      <c r="U298" s="129" t="s">
        <v>73</v>
      </c>
      <c r="V298" s="129">
        <v>0.97680804656244791</v>
      </c>
      <c r="W298" s="129">
        <v>0.88120098340852571</v>
      </c>
      <c r="X298" s="129">
        <v>0.57634944334499272</v>
      </c>
      <c r="Y298" s="129">
        <v>0.83453002127044329</v>
      </c>
      <c r="AC298" s="6">
        <v>0.83623027933349892</v>
      </c>
      <c r="AE298" s="129" t="s">
        <v>73</v>
      </c>
      <c r="AF298" s="129">
        <v>0.97680804656244791</v>
      </c>
      <c r="AG298" s="129">
        <v>0.90062882023730628</v>
      </c>
      <c r="AH298" s="129">
        <v>0.70457129267535279</v>
      </c>
      <c r="AI298" s="129">
        <v>0.9385368691313406</v>
      </c>
      <c r="AM298" s="129">
        <v>0.88777233621097973</v>
      </c>
    </row>
    <row r="300" spans="1:39" x14ac:dyDescent="0.25">
      <c r="A300" s="129" t="s">
        <v>5</v>
      </c>
      <c r="B300" s="129" t="s">
        <v>225</v>
      </c>
      <c r="C300" s="129" t="s">
        <v>35</v>
      </c>
      <c r="D300" s="129" t="s">
        <v>36</v>
      </c>
      <c r="E300" s="129" t="s">
        <v>37</v>
      </c>
      <c r="F300" s="129" t="s">
        <v>52</v>
      </c>
      <c r="G300" s="129" t="s">
        <v>53</v>
      </c>
      <c r="H300" s="129" t="s">
        <v>54</v>
      </c>
      <c r="I300" s="129">
        <v>0.82741012818027215</v>
      </c>
      <c r="K300" s="130" t="s">
        <v>15</v>
      </c>
      <c r="L300" s="129" t="s">
        <v>225</v>
      </c>
      <c r="M300" s="129" t="s">
        <v>35</v>
      </c>
      <c r="N300" s="129" t="s">
        <v>36</v>
      </c>
      <c r="O300" s="129" t="s">
        <v>37</v>
      </c>
      <c r="P300" s="129" t="s">
        <v>52</v>
      </c>
      <c r="Q300" s="129" t="s">
        <v>53</v>
      </c>
      <c r="R300" s="129" t="s">
        <v>54</v>
      </c>
      <c r="S300" s="129">
        <v>0.81279628880834576</v>
      </c>
      <c r="U300" s="129" t="s">
        <v>5</v>
      </c>
      <c r="V300" s="129" t="s">
        <v>225</v>
      </c>
      <c r="W300" s="129" t="s">
        <v>35</v>
      </c>
      <c r="X300" s="129" t="s">
        <v>36</v>
      </c>
      <c r="Y300" s="129" t="s">
        <v>37</v>
      </c>
      <c r="Z300" s="129" t="s">
        <v>52</v>
      </c>
      <c r="AA300" s="129" t="s">
        <v>53</v>
      </c>
      <c r="AB300" s="129" t="s">
        <v>54</v>
      </c>
      <c r="AC300" s="6">
        <v>0.87265927794512022</v>
      </c>
      <c r="AE300" s="129" t="s">
        <v>15</v>
      </c>
      <c r="AF300" s="129" t="s">
        <v>225</v>
      </c>
      <c r="AG300" s="129" t="s">
        <v>35</v>
      </c>
      <c r="AH300" s="129" t="s">
        <v>36</v>
      </c>
      <c r="AI300" s="129" t="s">
        <v>37</v>
      </c>
      <c r="AJ300" s="129" t="s">
        <v>52</v>
      </c>
      <c r="AK300" s="129" t="s">
        <v>53</v>
      </c>
      <c r="AL300" s="129" t="s">
        <v>54</v>
      </c>
      <c r="AM300" s="129">
        <v>0.86003817990263676</v>
      </c>
    </row>
    <row r="301" spans="1:39" x14ac:dyDescent="0.25">
      <c r="A301" s="129" t="s">
        <v>226</v>
      </c>
      <c r="B301" s="129">
        <v>0.94310276944664406</v>
      </c>
      <c r="C301" s="129">
        <v>0.69153421935220583</v>
      </c>
      <c r="D301" s="129">
        <v>0.98448045998467026</v>
      </c>
      <c r="E301" s="129">
        <v>0.93496451680267123</v>
      </c>
      <c r="I301" s="129">
        <v>0.90191274416566714</v>
      </c>
      <c r="K301" s="129" t="s">
        <v>226</v>
      </c>
      <c r="L301" s="129">
        <v>0.85315442242283623</v>
      </c>
      <c r="M301" s="130">
        <v>0.80789195419179272</v>
      </c>
      <c r="N301" s="130">
        <v>0.77739239145787786</v>
      </c>
      <c r="O301" s="130">
        <v>0.76144757638409266</v>
      </c>
      <c r="S301" s="129">
        <v>0.81140539412957646</v>
      </c>
      <c r="U301" s="129" t="s">
        <v>226</v>
      </c>
      <c r="V301" s="129">
        <v>0.94670723459883876</v>
      </c>
      <c r="W301" s="129">
        <v>0.7174942543168723</v>
      </c>
      <c r="X301" s="129">
        <v>0.98352213468282246</v>
      </c>
      <c r="Y301" s="129">
        <v>0.9202487108209747</v>
      </c>
      <c r="AC301" s="6">
        <v>0.9060995849967618</v>
      </c>
      <c r="AE301" s="129" t="s">
        <v>226</v>
      </c>
      <c r="AF301" s="129">
        <v>0.85675888757503071</v>
      </c>
      <c r="AG301" s="129">
        <v>0.94293376003762019</v>
      </c>
      <c r="AH301" s="129">
        <v>0.89002234983898909</v>
      </c>
      <c r="AI301" s="129">
        <v>0.91446200567174474</v>
      </c>
      <c r="AM301" s="129">
        <v>0.8909651953480453</v>
      </c>
    </row>
    <row r="302" spans="1:39" x14ac:dyDescent="0.25">
      <c r="A302" s="129" t="s">
        <v>39</v>
      </c>
      <c r="B302" s="129">
        <v>0.96647045601294335</v>
      </c>
      <c r="C302" s="129">
        <v>0.98853567010543597</v>
      </c>
      <c r="D302" s="129">
        <v>0.97378358153592126</v>
      </c>
      <c r="E302" s="129">
        <v>0.94094765867120966</v>
      </c>
      <c r="I302" s="129">
        <v>0.96888336061092628</v>
      </c>
      <c r="K302" s="129" t="s">
        <v>39</v>
      </c>
      <c r="L302" s="129">
        <v>0.82644147546026425</v>
      </c>
      <c r="M302" s="130">
        <v>0.78144760157864357</v>
      </c>
      <c r="N302" s="129">
        <v>0.81912834993728634</v>
      </c>
      <c r="O302" s="130">
        <v>0.73385959014441726</v>
      </c>
      <c r="S302" s="129">
        <v>0.80172713650581862</v>
      </c>
      <c r="U302" s="129" t="s">
        <v>39</v>
      </c>
      <c r="V302" s="129">
        <v>0.97830795614901334</v>
      </c>
      <c r="W302" s="129">
        <v>0.97819385015148619</v>
      </c>
      <c r="X302" s="129">
        <v>0.99261003922612534</v>
      </c>
      <c r="Y302" s="129">
        <v>0.91431544968003986</v>
      </c>
      <c r="AC302" s="6">
        <v>0.97226177974843986</v>
      </c>
      <c r="AE302" s="129" t="s">
        <v>39</v>
      </c>
      <c r="AF302" s="129">
        <v>0.81460397532419426</v>
      </c>
      <c r="AG302" s="129">
        <v>0.88503014901464594</v>
      </c>
      <c r="AH302" s="129">
        <v>0.80030189224708226</v>
      </c>
      <c r="AI302" s="129">
        <v>0.82081566483620649</v>
      </c>
      <c r="AM302" s="129">
        <v>0.82604544271980851</v>
      </c>
    </row>
    <row r="303" spans="1:39" x14ac:dyDescent="0.25">
      <c r="A303" s="129" t="s">
        <v>40</v>
      </c>
      <c r="B303" s="129">
        <v>0.96436618338711588</v>
      </c>
      <c r="C303" s="129">
        <v>0.83612568025505674</v>
      </c>
      <c r="D303" s="129">
        <v>0.55438127275215254</v>
      </c>
      <c r="E303" s="129">
        <v>0.87141873240098278</v>
      </c>
      <c r="I303" s="129">
        <v>0.82227973745404326</v>
      </c>
      <c r="K303" s="129" t="s">
        <v>40</v>
      </c>
      <c r="L303" s="130">
        <v>0.75727811486032348</v>
      </c>
      <c r="M303" s="129">
        <v>0.91230355447751432</v>
      </c>
      <c r="N303" s="130">
        <v>0.74819620671213549</v>
      </c>
      <c r="O303" s="129">
        <v>0.85246867923897141</v>
      </c>
      <c r="S303" s="129">
        <v>0.80029131040351187</v>
      </c>
      <c r="U303" s="129" t="s">
        <v>40</v>
      </c>
      <c r="V303" s="129">
        <v>0.95867587033140478</v>
      </c>
      <c r="W303" s="129">
        <v>0.85184925716408011</v>
      </c>
      <c r="X303" s="129">
        <v>0.71058306881928002</v>
      </c>
      <c r="Y303" s="129">
        <v>0.88520529967169415</v>
      </c>
      <c r="AC303" s="6">
        <v>0.86426676172095196</v>
      </c>
      <c r="AE303" s="129" t="s">
        <v>40</v>
      </c>
      <c r="AF303" s="129">
        <v>0.85313870198686459</v>
      </c>
      <c r="AG303" s="129">
        <v>0.89657997756849084</v>
      </c>
      <c r="AH303" s="129">
        <v>0.82257215803816375</v>
      </c>
      <c r="AI303" s="129">
        <v>0.83868211196825992</v>
      </c>
      <c r="AM303" s="129">
        <v>0.85201683261322392</v>
      </c>
    </row>
    <row r="304" spans="1:39" x14ac:dyDescent="0.25">
      <c r="A304" s="129" t="s">
        <v>72</v>
      </c>
      <c r="B304" s="129">
        <v>0.54866641706190067</v>
      </c>
      <c r="C304" s="129">
        <v>0.67139394363699623</v>
      </c>
      <c r="D304" s="129">
        <v>0.92710925930060784</v>
      </c>
      <c r="E304" s="129">
        <v>0.96998572065784083</v>
      </c>
      <c r="I304" s="129">
        <v>0.73102052847598764</v>
      </c>
      <c r="K304" s="129" t="s">
        <v>72</v>
      </c>
      <c r="L304" s="129">
        <v>0.85610114454523489</v>
      </c>
      <c r="M304" s="129">
        <v>0.95946788533017258</v>
      </c>
      <c r="N304" s="130">
        <v>0.55533110863096802</v>
      </c>
      <c r="O304" s="130">
        <v>0.75785002368740773</v>
      </c>
      <c r="S304" s="129">
        <v>0.78684431559498158</v>
      </c>
      <c r="U304" s="129" t="s">
        <v>72</v>
      </c>
      <c r="V304" s="129">
        <v>0.72110894494351085</v>
      </c>
      <c r="W304" s="129">
        <v>0.8221641486774226</v>
      </c>
      <c r="X304" s="129">
        <v>0.89386744503153492</v>
      </c>
      <c r="Y304" s="129">
        <v>0.95995214742910606</v>
      </c>
      <c r="AC304" s="6">
        <v>0.8203360910851385</v>
      </c>
      <c r="AE304" s="129" t="s">
        <v>72</v>
      </c>
      <c r="AF304" s="129">
        <v>0.87723937981945643</v>
      </c>
      <c r="AG304" s="129">
        <v>0.95994771778919996</v>
      </c>
      <c r="AH304" s="129">
        <v>0.74082807830602548</v>
      </c>
      <c r="AI304" s="129">
        <v>0.81748143237789384</v>
      </c>
      <c r="AM304" s="129">
        <v>0.85071452991881302</v>
      </c>
    </row>
    <row r="305" spans="1:39" x14ac:dyDescent="0.25">
      <c r="A305" s="129" t="s">
        <v>73</v>
      </c>
      <c r="B305" s="129">
        <v>0.83598331965076045</v>
      </c>
      <c r="C305" s="129">
        <v>0.85934925592035583</v>
      </c>
      <c r="D305" s="129">
        <v>0.59035582563846589</v>
      </c>
      <c r="E305" s="129">
        <v>0.39401423160496341</v>
      </c>
      <c r="I305" s="129">
        <v>0.71295427019473634</v>
      </c>
      <c r="K305" s="129" t="s">
        <v>73</v>
      </c>
      <c r="L305" s="129">
        <v>0.95544225573707253</v>
      </c>
      <c r="M305" s="129">
        <v>0.74538560780590313</v>
      </c>
      <c r="N305" s="129">
        <v>0.85444135754529937</v>
      </c>
      <c r="O305" s="129">
        <v>0.79232616110337262</v>
      </c>
      <c r="S305" s="129">
        <v>0.86371328740784048</v>
      </c>
      <c r="U305" s="129" t="s">
        <v>73</v>
      </c>
      <c r="V305" s="129">
        <v>0.85734911047613582</v>
      </c>
      <c r="W305" s="129">
        <v>0.86446333591127866</v>
      </c>
      <c r="X305" s="129">
        <v>0.73685420594133222</v>
      </c>
      <c r="Y305" s="129">
        <v>0.66857539544177613</v>
      </c>
      <c r="AC305" s="6">
        <v>0.80033217217430952</v>
      </c>
      <c r="AE305" s="129" t="s">
        <v>73</v>
      </c>
      <c r="AF305" s="129">
        <v>0.97680804656244791</v>
      </c>
      <c r="AG305" s="129">
        <v>0.75049968779682596</v>
      </c>
      <c r="AH305" s="129">
        <v>0.86844773983877244</v>
      </c>
      <c r="AI305" s="129">
        <v>0.81675871846170067</v>
      </c>
      <c r="AM305" s="129">
        <v>0.88044889891329259</v>
      </c>
    </row>
    <row r="307" spans="1:39" x14ac:dyDescent="0.25">
      <c r="A307" s="129" t="s">
        <v>6</v>
      </c>
      <c r="B307" s="129" t="s">
        <v>225</v>
      </c>
      <c r="C307" s="129" t="s">
        <v>35</v>
      </c>
      <c r="D307" s="129" t="s">
        <v>36</v>
      </c>
      <c r="E307" s="129" t="s">
        <v>37</v>
      </c>
      <c r="F307" s="129" t="s">
        <v>52</v>
      </c>
      <c r="G307" s="129" t="s">
        <v>53</v>
      </c>
      <c r="H307" s="129" t="s">
        <v>54</v>
      </c>
      <c r="I307" s="129">
        <v>0.81461871126767815</v>
      </c>
      <c r="K307" s="130" t="s">
        <v>16</v>
      </c>
      <c r="L307" s="129" t="s">
        <v>225</v>
      </c>
      <c r="M307" s="129" t="s">
        <v>35</v>
      </c>
      <c r="N307" s="129" t="s">
        <v>36</v>
      </c>
      <c r="O307" s="129" t="s">
        <v>37</v>
      </c>
      <c r="P307" s="129" t="s">
        <v>52</v>
      </c>
      <c r="Q307" s="129" t="s">
        <v>53</v>
      </c>
      <c r="R307" s="129" t="s">
        <v>54</v>
      </c>
      <c r="S307" s="129">
        <v>0.80882747861920434</v>
      </c>
      <c r="U307" s="129" t="s">
        <v>6</v>
      </c>
      <c r="V307" s="129" t="s">
        <v>225</v>
      </c>
      <c r="W307" s="129" t="s">
        <v>35</v>
      </c>
      <c r="X307" s="129" t="s">
        <v>36</v>
      </c>
      <c r="Y307" s="129" t="s">
        <v>37</v>
      </c>
      <c r="Z307" s="129" t="s">
        <v>52</v>
      </c>
      <c r="AA307" s="129" t="s">
        <v>53</v>
      </c>
      <c r="AB307" s="129" t="s">
        <v>54</v>
      </c>
      <c r="AC307" s="6">
        <v>0.85459387116317165</v>
      </c>
      <c r="AE307" s="129" t="s">
        <v>16</v>
      </c>
      <c r="AF307" s="129" t="s">
        <v>225</v>
      </c>
      <c r="AG307" s="129" t="s">
        <v>35</v>
      </c>
      <c r="AH307" s="129" t="s">
        <v>36</v>
      </c>
      <c r="AI307" s="129" t="s">
        <v>37</v>
      </c>
      <c r="AJ307" s="129" t="s">
        <v>52</v>
      </c>
      <c r="AK307" s="129" t="s">
        <v>53</v>
      </c>
      <c r="AL307" s="129" t="s">
        <v>54</v>
      </c>
      <c r="AM307" s="129">
        <v>0.84409400029575177</v>
      </c>
    </row>
    <row r="308" spans="1:39" x14ac:dyDescent="0.25">
      <c r="A308" s="129" t="s">
        <v>226</v>
      </c>
      <c r="B308" s="129">
        <v>0.81281867807758768</v>
      </c>
      <c r="C308" s="129">
        <v>0.74919622957217447</v>
      </c>
      <c r="D308" s="129">
        <v>0.86841468825847246</v>
      </c>
      <c r="E308" s="129">
        <v>0.66413118346933786</v>
      </c>
      <c r="I308" s="129">
        <v>0.79169006673048881</v>
      </c>
      <c r="K308" s="129" t="s">
        <v>226</v>
      </c>
      <c r="L308" s="129">
        <v>0.94310276944664406</v>
      </c>
      <c r="M308" s="129">
        <v>0.76446274004144243</v>
      </c>
      <c r="N308" s="129">
        <v>0.80803551764882697</v>
      </c>
      <c r="O308" s="129">
        <v>0.67208175847129414</v>
      </c>
      <c r="S308" s="129">
        <v>0.83295479896984692</v>
      </c>
      <c r="U308" s="129" t="s">
        <v>226</v>
      </c>
      <c r="V308" s="129">
        <v>0.81642314322978216</v>
      </c>
      <c r="W308" s="129">
        <v>0.93677928424759738</v>
      </c>
      <c r="X308" s="129">
        <v>0.86745636295662476</v>
      </c>
      <c r="Y308" s="129">
        <v>0.83562680678407142</v>
      </c>
      <c r="AC308" s="6">
        <v>0.85613322589819929</v>
      </c>
      <c r="AE308" s="129" t="s">
        <v>226</v>
      </c>
      <c r="AF308" s="129">
        <v>0.94670723459883876</v>
      </c>
      <c r="AG308" s="129">
        <v>0.73850270507677596</v>
      </c>
      <c r="AH308" s="129">
        <v>0.80707719234697917</v>
      </c>
      <c r="AI308" s="129">
        <v>0.68679756445299067</v>
      </c>
      <c r="AM308" s="129">
        <v>0.83117236760958413</v>
      </c>
    </row>
    <row r="309" spans="1:39" x14ac:dyDescent="0.25">
      <c r="A309" s="129" t="s">
        <v>39</v>
      </c>
      <c r="B309" s="129">
        <v>0.91746377226085896</v>
      </c>
      <c r="C309" s="129">
        <v>0.87246989837923827</v>
      </c>
      <c r="D309" s="129">
        <v>0.91015064673788104</v>
      </c>
      <c r="E309" s="129">
        <v>0.82488188694501186</v>
      </c>
      <c r="I309" s="129">
        <v>0.89274943330641321</v>
      </c>
      <c r="K309" s="129" t="s">
        <v>39</v>
      </c>
      <c r="L309" s="129">
        <v>0.82096967299888024</v>
      </c>
      <c r="M309" s="130">
        <v>0.78569991686752005</v>
      </c>
      <c r="N309" s="129">
        <v>0.81432301225093984</v>
      </c>
      <c r="O309" s="130">
        <v>0.76450271633536637</v>
      </c>
      <c r="S309" s="129">
        <v>0.80378401308609593</v>
      </c>
      <c r="U309" s="129" t="s">
        <v>39</v>
      </c>
      <c r="V309" s="129">
        <v>0.90562627212478886</v>
      </c>
      <c r="W309" s="129">
        <v>0.86212807842528849</v>
      </c>
      <c r="X309" s="129">
        <v>0.89132418904767685</v>
      </c>
      <c r="Y309" s="129">
        <v>0.79824967795384216</v>
      </c>
      <c r="AC309" s="6">
        <v>0.87724462348996868</v>
      </c>
      <c r="AE309" s="129" t="s">
        <v>39</v>
      </c>
      <c r="AF309" s="129">
        <v>0.86565125256609576</v>
      </c>
      <c r="AG309" s="129">
        <v>0.84269898504157437</v>
      </c>
      <c r="AH309" s="129">
        <v>0.79549655456073576</v>
      </c>
      <c r="AI309" s="129">
        <v>0.85440259086767201</v>
      </c>
      <c r="AM309" s="129">
        <v>0.84183482530508802</v>
      </c>
    </row>
    <row r="310" spans="1:39" x14ac:dyDescent="0.25">
      <c r="A310" s="129" t="s">
        <v>40</v>
      </c>
      <c r="B310" s="129">
        <v>0.84830041166091807</v>
      </c>
      <c r="C310" s="129">
        <v>0.8698027809800718</v>
      </c>
      <c r="D310" s="129">
        <v>0.52263712662119777</v>
      </c>
      <c r="E310" s="129">
        <v>0.82337845078278249</v>
      </c>
      <c r="I310" s="129">
        <v>0.76744677013309837</v>
      </c>
      <c r="K310" s="129" t="s">
        <v>40</v>
      </c>
      <c r="L310" s="130">
        <v>0.78792124105127259</v>
      </c>
      <c r="M310" s="130">
        <v>0.77935525957747909</v>
      </c>
      <c r="N310" s="130">
        <v>0.77814629651086675</v>
      </c>
      <c r="O310" s="129">
        <v>0.84328821588388414</v>
      </c>
      <c r="S310" s="129">
        <v>0.79206935484630414</v>
      </c>
      <c r="U310" s="129" t="s">
        <v>40</v>
      </c>
      <c r="V310" s="129">
        <v>0.84261009860520697</v>
      </c>
      <c r="W310" s="129">
        <v>0.85407920407104831</v>
      </c>
      <c r="X310" s="129">
        <v>0.73580646491511181</v>
      </c>
      <c r="Y310" s="129">
        <v>0.80959188351207101</v>
      </c>
      <c r="AC310" s="6">
        <v>0.81325027901188107</v>
      </c>
      <c r="AE310" s="129" t="s">
        <v>40</v>
      </c>
      <c r="AF310" s="129">
        <v>0.84523630124569815</v>
      </c>
      <c r="AG310" s="129">
        <v>0.88129424382630694</v>
      </c>
      <c r="AH310" s="129">
        <v>0.9015784151027586</v>
      </c>
      <c r="AI310" s="129">
        <v>0.85707478315459573</v>
      </c>
      <c r="AM310" s="129">
        <v>0.86830919051241973</v>
      </c>
    </row>
    <row r="311" spans="1:39" x14ac:dyDescent="0.25">
      <c r="A311" s="129" t="s">
        <v>72</v>
      </c>
      <c r="B311" s="129">
        <v>0.89613076612186449</v>
      </c>
      <c r="C311" s="129">
        <v>0.70296605145095881</v>
      </c>
      <c r="D311" s="129">
        <v>0.67710925930060784</v>
      </c>
      <c r="E311" s="129">
        <v>0.67964997631259227</v>
      </c>
      <c r="I311" s="129">
        <v>0.77027032801097839</v>
      </c>
      <c r="K311" s="129" t="s">
        <v>72</v>
      </c>
      <c r="L311" s="129">
        <v>0.85816338658393132</v>
      </c>
      <c r="M311" s="129">
        <v>0.961530127368869</v>
      </c>
      <c r="N311" s="129">
        <v>0.72848223391800448</v>
      </c>
      <c r="O311" s="129">
        <v>0.61970565382133569</v>
      </c>
      <c r="S311" s="129">
        <v>0.81064778666004789</v>
      </c>
      <c r="U311" s="129" t="s">
        <v>72</v>
      </c>
      <c r="V311" s="129">
        <v>0.91726900139608603</v>
      </c>
      <c r="W311" s="129">
        <v>0.81005743166987587</v>
      </c>
      <c r="X311" s="129">
        <v>0.86011064550450111</v>
      </c>
      <c r="Y311" s="129">
        <v>0.86036578559096766</v>
      </c>
      <c r="AC311" s="6">
        <v>0.87300161610718008</v>
      </c>
      <c r="AE311" s="129" t="s">
        <v>72</v>
      </c>
      <c r="AF311" s="129">
        <v>0.87930162185815286</v>
      </c>
      <c r="AG311" s="129">
        <v>0.96200995982789628</v>
      </c>
      <c r="AH311" s="129">
        <v>0.7617240481870774</v>
      </c>
      <c r="AI311" s="129">
        <v>0.76399424032553775</v>
      </c>
      <c r="AM311" s="129">
        <v>0.84915278880444045</v>
      </c>
    </row>
    <row r="312" spans="1:39" x14ac:dyDescent="0.25">
      <c r="A312" s="129" t="s">
        <v>73</v>
      </c>
      <c r="B312" s="129">
        <v>0.71098331965076045</v>
      </c>
      <c r="C312" s="129">
        <v>0.9053516032672182</v>
      </c>
      <c r="D312" s="129">
        <v>0.96535582563846589</v>
      </c>
      <c r="E312" s="129">
        <v>0.96089568822698745</v>
      </c>
      <c r="I312" s="129">
        <v>0.85093695815741244</v>
      </c>
      <c r="K312" s="129" t="s">
        <v>73</v>
      </c>
      <c r="L312" s="129">
        <v>0.92832065750697546</v>
      </c>
      <c r="M312" s="130">
        <v>0.63695066432847325</v>
      </c>
      <c r="N312" s="129">
        <v>0.83481476172477798</v>
      </c>
      <c r="O312" s="130">
        <v>0.64839568822698745</v>
      </c>
      <c r="S312" s="129">
        <v>0.8046814395337275</v>
      </c>
      <c r="U312" s="129" t="s">
        <v>73</v>
      </c>
      <c r="V312" s="129">
        <v>0.73234911047613582</v>
      </c>
      <c r="W312" s="129">
        <v>0.91046568325814103</v>
      </c>
      <c r="X312" s="129">
        <v>0.95134944334499272</v>
      </c>
      <c r="Y312" s="129">
        <v>0.9364631308686594</v>
      </c>
      <c r="AC312" s="6">
        <v>0.85333961130862968</v>
      </c>
      <c r="AE312" s="129" t="s">
        <v>73</v>
      </c>
      <c r="AF312" s="129">
        <v>0.90695486668160008</v>
      </c>
      <c r="AG312" s="129">
        <v>0.7059902911123207</v>
      </c>
      <c r="AH312" s="129">
        <v>0.8208083794313048</v>
      </c>
      <c r="AI312" s="129">
        <v>0.80545819662864027</v>
      </c>
      <c r="AM312" s="129">
        <v>0.8300008292472264</v>
      </c>
    </row>
    <row r="314" spans="1:39" x14ac:dyDescent="0.25">
      <c r="A314" s="129" t="s">
        <v>7</v>
      </c>
      <c r="B314" s="129" t="s">
        <v>225</v>
      </c>
      <c r="C314" s="129" t="s">
        <v>35</v>
      </c>
      <c r="D314" s="129" t="s">
        <v>36</v>
      </c>
      <c r="E314" s="129" t="s">
        <v>37</v>
      </c>
      <c r="F314" s="129" t="s">
        <v>52</v>
      </c>
      <c r="G314" s="129" t="s">
        <v>53</v>
      </c>
      <c r="H314" s="129" t="s">
        <v>54</v>
      </c>
      <c r="I314" s="129">
        <v>0.82523981927455703</v>
      </c>
      <c r="K314" s="129" t="s">
        <v>17</v>
      </c>
      <c r="L314" s="129" t="s">
        <v>225</v>
      </c>
      <c r="M314" s="129" t="s">
        <v>35</v>
      </c>
      <c r="N314" s="129" t="s">
        <v>36</v>
      </c>
      <c r="O314" s="129" t="s">
        <v>37</v>
      </c>
      <c r="P314" s="129" t="s">
        <v>52</v>
      </c>
      <c r="Q314" s="129" t="s">
        <v>53</v>
      </c>
      <c r="R314" s="129" t="s">
        <v>54</v>
      </c>
      <c r="S314" s="129">
        <v>0.83345225203751983</v>
      </c>
      <c r="U314" s="129" t="s">
        <v>7</v>
      </c>
      <c r="V314" s="129" t="s">
        <v>225</v>
      </c>
      <c r="W314" s="129" t="s">
        <v>35</v>
      </c>
      <c r="X314" s="129" t="s">
        <v>36</v>
      </c>
      <c r="Y314" s="129" t="s">
        <v>37</v>
      </c>
      <c r="Z314" s="129" t="s">
        <v>52</v>
      </c>
      <c r="AA314" s="129" t="s">
        <v>53</v>
      </c>
      <c r="AB314" s="129" t="s">
        <v>54</v>
      </c>
      <c r="AC314" s="6">
        <v>0.8711133235545967</v>
      </c>
      <c r="AE314" s="129" t="s">
        <v>17</v>
      </c>
      <c r="AF314" s="129" t="s">
        <v>225</v>
      </c>
      <c r="AG314" s="129" t="s">
        <v>35</v>
      </c>
      <c r="AH314" s="129" t="s">
        <v>36</v>
      </c>
      <c r="AI314" s="129" t="s">
        <v>37</v>
      </c>
      <c r="AJ314" s="129" t="s">
        <v>52</v>
      </c>
      <c r="AK314" s="129" t="s">
        <v>53</v>
      </c>
      <c r="AL314" s="129" t="s">
        <v>54</v>
      </c>
      <c r="AM314" s="129">
        <v>0.8400290367221368</v>
      </c>
    </row>
    <row r="315" spans="1:39" x14ac:dyDescent="0.25">
      <c r="A315" s="129" t="s">
        <v>226</v>
      </c>
      <c r="B315" s="129">
        <v>0.70865201141092093</v>
      </c>
      <c r="C315" s="129">
        <v>0.78317393277157987</v>
      </c>
      <c r="D315" s="129">
        <v>0.91135287334866311</v>
      </c>
      <c r="E315" s="129">
        <v>0.93496451680267123</v>
      </c>
      <c r="I315" s="129">
        <v>0.80817848697625083</v>
      </c>
      <c r="K315" s="129" t="s">
        <v>226</v>
      </c>
      <c r="L315" s="129">
        <v>0.89557721901342313</v>
      </c>
      <c r="M315" s="129">
        <v>0.7562766672345318</v>
      </c>
      <c r="N315" s="129">
        <v>0.91135287334866311</v>
      </c>
      <c r="O315" s="129">
        <v>0.81143828707968479</v>
      </c>
      <c r="S315" s="129">
        <v>0.85904018245139402</v>
      </c>
      <c r="U315" s="129" t="s">
        <v>226</v>
      </c>
      <c r="V315" s="129">
        <v>0.90604591608861651</v>
      </c>
      <c r="W315" s="129">
        <v>0.85015482338087955</v>
      </c>
      <c r="X315" s="129">
        <v>0.91231119865051091</v>
      </c>
      <c r="Y315" s="129">
        <v>0.9202487108209747</v>
      </c>
      <c r="AC315" s="6">
        <v>0.89856443739739644</v>
      </c>
      <c r="AE315" s="129" t="s">
        <v>226</v>
      </c>
      <c r="AF315" s="129">
        <v>0.89197275386122854</v>
      </c>
      <c r="AG315" s="129">
        <v>0.73031663226986532</v>
      </c>
      <c r="AH315" s="129">
        <v>0.91231119865051091</v>
      </c>
      <c r="AI315" s="129">
        <v>0.82615409306138132</v>
      </c>
      <c r="AM315" s="129">
        <v>0.85485334162029947</v>
      </c>
    </row>
    <row r="316" spans="1:39" x14ac:dyDescent="0.25">
      <c r="A316" s="129" t="s">
        <v>39</v>
      </c>
      <c r="B316" s="129">
        <v>0.86230378934627672</v>
      </c>
      <c r="C316" s="129">
        <v>0.9072976632278974</v>
      </c>
      <c r="D316" s="129">
        <v>0.86961691486925463</v>
      </c>
      <c r="E316" s="129">
        <v>0.95488567466212371</v>
      </c>
      <c r="I316" s="129">
        <v>0.88701812830072235</v>
      </c>
      <c r="K316" s="129" t="s">
        <v>39</v>
      </c>
      <c r="L316" s="129">
        <v>0.86230378934627672</v>
      </c>
      <c r="M316" s="129">
        <v>0.9072976632278974</v>
      </c>
      <c r="N316" s="129">
        <v>0.86961691486925463</v>
      </c>
      <c r="O316" s="129">
        <v>0.95488567466212371</v>
      </c>
      <c r="S316" s="129">
        <v>0.88701812830072235</v>
      </c>
      <c r="U316" s="129" t="s">
        <v>39</v>
      </c>
      <c r="V316" s="129">
        <v>0.87414128948234682</v>
      </c>
      <c r="W316" s="129">
        <v>0.91763948318184718</v>
      </c>
      <c r="X316" s="129">
        <v>0.88844337255945871</v>
      </c>
      <c r="Y316" s="129">
        <v>0.98151788365329351</v>
      </c>
      <c r="AC316" s="6">
        <v>0.902522938117167</v>
      </c>
      <c r="AE316" s="129" t="s">
        <v>39</v>
      </c>
      <c r="AF316" s="129">
        <v>0.87414128948234682</v>
      </c>
      <c r="AG316" s="129">
        <v>0.91763948318184718</v>
      </c>
      <c r="AH316" s="129">
        <v>0.88844337255945871</v>
      </c>
      <c r="AI316" s="129">
        <v>0.98151788365329351</v>
      </c>
      <c r="AM316" s="129">
        <v>0.902522938117167</v>
      </c>
    </row>
    <row r="317" spans="1:39" x14ac:dyDescent="0.25">
      <c r="A317" s="129" t="s">
        <v>40</v>
      </c>
      <c r="B317" s="129">
        <v>0.93146714994621749</v>
      </c>
      <c r="C317" s="129">
        <v>0.67078993590980818</v>
      </c>
      <c r="D317" s="129">
        <v>0.89080769071510879</v>
      </c>
      <c r="E317" s="129">
        <v>0.98871419512803105</v>
      </c>
      <c r="I317" s="129">
        <v>0.87775389910843049</v>
      </c>
      <c r="K317" s="129" t="s">
        <v>40</v>
      </c>
      <c r="L317" s="129">
        <v>0.93146714994621749</v>
      </c>
      <c r="M317" s="129">
        <v>0.71413258462590368</v>
      </c>
      <c r="N317" s="129">
        <v>0.67655709807406805</v>
      </c>
      <c r="O317" s="129">
        <v>0.84328821588388414</v>
      </c>
      <c r="S317" s="129">
        <v>0.81104588380476728</v>
      </c>
      <c r="U317" s="129" t="s">
        <v>40</v>
      </c>
      <c r="V317" s="129">
        <v>0.93715746300192859</v>
      </c>
      <c r="W317" s="129">
        <v>0.68651351281883155</v>
      </c>
      <c r="X317" s="129">
        <v>0.9002090146326599</v>
      </c>
      <c r="Y317" s="129">
        <v>0.97492762785731957</v>
      </c>
      <c r="AC317" s="6">
        <v>0.88345708560130065</v>
      </c>
      <c r="AE317" s="129" t="s">
        <v>40</v>
      </c>
      <c r="AF317" s="129">
        <v>0.93715746300192859</v>
      </c>
      <c r="AG317" s="129">
        <v>0.6984090077168803</v>
      </c>
      <c r="AH317" s="129">
        <v>0.66715577415651695</v>
      </c>
      <c r="AI317" s="129">
        <v>0.85707478315459573</v>
      </c>
      <c r="AM317" s="129">
        <v>0.80989494775646609</v>
      </c>
    </row>
    <row r="318" spans="1:39" x14ac:dyDescent="0.25">
      <c r="A318" s="129" t="s">
        <v>72</v>
      </c>
      <c r="B318" s="129">
        <v>0.67688826639226074</v>
      </c>
      <c r="C318" s="129">
        <v>0.86063542062221154</v>
      </c>
      <c r="D318" s="129">
        <v>0.71550222470236524</v>
      </c>
      <c r="E318" s="129">
        <v>0.58027254422311958</v>
      </c>
      <c r="I318" s="129">
        <v>0.70879882849040587</v>
      </c>
      <c r="K318" s="129" t="s">
        <v>72</v>
      </c>
      <c r="L318" s="129">
        <v>0.81558015230077485</v>
      </c>
      <c r="M318" s="129">
        <v>0.77957119128255681</v>
      </c>
      <c r="N318" s="129">
        <v>0.88663600550593302</v>
      </c>
      <c r="O318" s="129">
        <v>0.74857766421618721</v>
      </c>
      <c r="S318" s="129">
        <v>0.81609195018573277</v>
      </c>
      <c r="U318" s="129" t="s">
        <v>72</v>
      </c>
      <c r="V318" s="129">
        <v>0.85746420043841187</v>
      </c>
      <c r="W318" s="129">
        <v>0.86015558816318416</v>
      </c>
      <c r="X318" s="129">
        <v>0.74874403897143815</v>
      </c>
      <c r="Y318" s="129">
        <v>0.73119744066800008</v>
      </c>
      <c r="AC318" s="6">
        <v>0.81188242365106111</v>
      </c>
      <c r="AE318" s="129" t="s">
        <v>72</v>
      </c>
      <c r="AF318" s="129">
        <v>0.83671838757499639</v>
      </c>
      <c r="AG318" s="129">
        <v>0.78005102374158408</v>
      </c>
      <c r="AH318" s="129">
        <v>0.91987781977500593</v>
      </c>
      <c r="AI318" s="129">
        <v>0.73854409098745244</v>
      </c>
      <c r="AM318" s="129">
        <v>0.83144862837018474</v>
      </c>
    </row>
    <row r="319" spans="1:39" x14ac:dyDescent="0.25">
      <c r="A319" s="129" t="s">
        <v>73</v>
      </c>
      <c r="B319" s="129">
        <v>0.83598331965076045</v>
      </c>
      <c r="C319" s="129">
        <v>0.88631506339944854</v>
      </c>
      <c r="D319" s="129">
        <v>0.932711064763318</v>
      </c>
      <c r="E319" s="129">
        <v>0.66410431177301255</v>
      </c>
      <c r="I319" s="129">
        <v>0.84444975349697537</v>
      </c>
      <c r="K319" s="129" t="s">
        <v>73</v>
      </c>
      <c r="L319" s="129">
        <v>0.95544225573707253</v>
      </c>
      <c r="M319" s="129">
        <v>0.51131506339944854</v>
      </c>
      <c r="N319" s="129">
        <v>0.72446338894486173</v>
      </c>
      <c r="O319" s="129">
        <v>0.85672902156032082</v>
      </c>
      <c r="S319" s="129">
        <v>0.79406511544498226</v>
      </c>
      <c r="U319" s="129" t="s">
        <v>73</v>
      </c>
      <c r="V319" s="129">
        <v>0.85734911047613582</v>
      </c>
      <c r="W319" s="129">
        <v>0.88120098340852571</v>
      </c>
      <c r="X319" s="129">
        <v>0.94671744705679117</v>
      </c>
      <c r="Y319" s="129">
        <v>0.6885368691313406</v>
      </c>
      <c r="AC319" s="6">
        <v>0.85913973300605839</v>
      </c>
      <c r="AE319" s="129" t="s">
        <v>73</v>
      </c>
      <c r="AF319" s="129">
        <v>0.97680804656244791</v>
      </c>
      <c r="AG319" s="129">
        <v>0.50620098340852571</v>
      </c>
      <c r="AH319" s="129">
        <v>0.73846977123833502</v>
      </c>
      <c r="AI319" s="129">
        <v>0.83229646420199277</v>
      </c>
      <c r="AM319" s="129">
        <v>0.80142532774656694</v>
      </c>
    </row>
    <row r="321" spans="1:39" x14ac:dyDescent="0.25">
      <c r="A321" s="129" t="s">
        <v>8</v>
      </c>
      <c r="B321" s="129" t="s">
        <v>225</v>
      </c>
      <c r="C321" s="129" t="s">
        <v>35</v>
      </c>
      <c r="D321" s="129" t="s">
        <v>36</v>
      </c>
      <c r="E321" s="129" t="s">
        <v>37</v>
      </c>
      <c r="F321" s="129" t="s">
        <v>52</v>
      </c>
      <c r="G321" s="129" t="s">
        <v>53</v>
      </c>
      <c r="H321" s="129" t="s">
        <v>54</v>
      </c>
      <c r="I321" s="129">
        <v>0.82919688073483455</v>
      </c>
      <c r="K321" s="129" t="s">
        <v>18</v>
      </c>
      <c r="L321" s="129" t="s">
        <v>225</v>
      </c>
      <c r="M321" s="129" t="s">
        <v>35</v>
      </c>
      <c r="N321" s="129" t="s">
        <v>36</v>
      </c>
      <c r="O321" s="129" t="s">
        <v>37</v>
      </c>
      <c r="P321" s="129" t="s">
        <v>52</v>
      </c>
      <c r="Q321" s="129" t="s">
        <v>53</v>
      </c>
      <c r="R321" s="129" t="s">
        <v>54</v>
      </c>
      <c r="S321" s="129">
        <v>0.84765338507021715</v>
      </c>
      <c r="U321" s="129" t="s">
        <v>8</v>
      </c>
      <c r="V321" s="129" t="s">
        <v>225</v>
      </c>
      <c r="W321" s="129" t="s">
        <v>35</v>
      </c>
      <c r="X321" s="129" t="s">
        <v>36</v>
      </c>
      <c r="Y321" s="129" t="s">
        <v>37</v>
      </c>
      <c r="Z321" s="129" t="s">
        <v>52</v>
      </c>
      <c r="AA321" s="129" t="s">
        <v>53</v>
      </c>
      <c r="AB321" s="129" t="s">
        <v>54</v>
      </c>
      <c r="AC321" s="6">
        <v>0.847111115413403</v>
      </c>
      <c r="AE321" s="129" t="s">
        <v>18</v>
      </c>
      <c r="AF321" s="129" t="s">
        <v>225</v>
      </c>
      <c r="AG321" s="129" t="s">
        <v>35</v>
      </c>
      <c r="AH321" s="129" t="s">
        <v>36</v>
      </c>
      <c r="AI321" s="129" t="s">
        <v>37</v>
      </c>
      <c r="AJ321" s="129" t="s">
        <v>52</v>
      </c>
      <c r="AK321" s="129" t="s">
        <v>53</v>
      </c>
      <c r="AL321" s="129" t="s">
        <v>54</v>
      </c>
      <c r="AM321" s="129">
        <v>0.85904960958236032</v>
      </c>
    </row>
    <row r="322" spans="1:39" x14ac:dyDescent="0.25">
      <c r="A322" s="129" t="s">
        <v>226</v>
      </c>
      <c r="B322" s="129">
        <v>0.87468132192241232</v>
      </c>
      <c r="C322" s="129">
        <v>0.7047332719982865</v>
      </c>
      <c r="D322" s="129">
        <v>0.79613114901783977</v>
      </c>
      <c r="E322" s="129">
        <v>0.68795383153677148</v>
      </c>
      <c r="I322" s="129">
        <v>0.79304504515359797</v>
      </c>
      <c r="K322" s="129" t="s">
        <v>226</v>
      </c>
      <c r="L322" s="129">
        <v>0.81218132192241232</v>
      </c>
      <c r="M322" s="129">
        <v>0.63295914281622245</v>
      </c>
      <c r="N322" s="129">
        <v>0.91135287334866311</v>
      </c>
      <c r="O322" s="129">
        <v>0.91413118346933786</v>
      </c>
      <c r="S322" s="129">
        <v>0.8164222531897759</v>
      </c>
      <c r="U322" s="129" t="s">
        <v>226</v>
      </c>
      <c r="V322" s="129">
        <v>0.87107685677021784</v>
      </c>
      <c r="W322" s="129">
        <v>0.76873356204853305</v>
      </c>
      <c r="X322" s="129">
        <v>0.79708947431968757</v>
      </c>
      <c r="Y322" s="129">
        <v>0.8157002251438169</v>
      </c>
      <c r="AC322" s="6">
        <v>0.82380485746928822</v>
      </c>
      <c r="AE322" s="129" t="s">
        <v>226</v>
      </c>
      <c r="AF322" s="129">
        <v>0.80857685677021784</v>
      </c>
      <c r="AG322" s="129">
        <v>0.65891917778088893</v>
      </c>
      <c r="AH322" s="129">
        <v>0.91231119865051091</v>
      </c>
      <c r="AI322" s="129">
        <v>0.89941537748764133</v>
      </c>
      <c r="AM322" s="129">
        <v>0.81820468455003881</v>
      </c>
    </row>
    <row r="323" spans="1:39" x14ac:dyDescent="0.25">
      <c r="A323" s="129" t="s">
        <v>39</v>
      </c>
      <c r="B323" s="129">
        <v>0.91175880164353706</v>
      </c>
      <c r="C323" s="129">
        <v>0.80313099656123077</v>
      </c>
      <c r="D323" s="129">
        <v>0.91811589198168242</v>
      </c>
      <c r="E323" s="129">
        <v>0.83966395033130037</v>
      </c>
      <c r="I323" s="129">
        <v>0.88080828551477675</v>
      </c>
      <c r="K323" s="129" t="s">
        <v>39</v>
      </c>
      <c r="L323" s="129">
        <v>0.86230378934627672</v>
      </c>
      <c r="M323" s="129">
        <v>0.9072976632278974</v>
      </c>
      <c r="N323" s="129">
        <v>0.86961691486925463</v>
      </c>
      <c r="O323" s="129">
        <v>0.95488567466212371</v>
      </c>
      <c r="S323" s="129">
        <v>0.88701812830072235</v>
      </c>
      <c r="U323" s="129" t="s">
        <v>39</v>
      </c>
      <c r="V323" s="129">
        <v>0.92359630177960717</v>
      </c>
      <c r="W323" s="129">
        <v>0.81347281651518055</v>
      </c>
      <c r="X323" s="129">
        <v>0.9369423496718865</v>
      </c>
      <c r="Y323" s="129">
        <v>0.86629615932247017</v>
      </c>
      <c r="AC323" s="6">
        <v>0.89631309533122105</v>
      </c>
      <c r="AE323" s="129" t="s">
        <v>39</v>
      </c>
      <c r="AF323" s="129">
        <v>0.87414128948234682</v>
      </c>
      <c r="AG323" s="129">
        <v>0.91763948318184718</v>
      </c>
      <c r="AH323" s="129">
        <v>0.88844337255945871</v>
      </c>
      <c r="AI323" s="129">
        <v>0.98151788365329351</v>
      </c>
      <c r="AM323" s="129">
        <v>0.902522938117167</v>
      </c>
    </row>
    <row r="324" spans="1:39" x14ac:dyDescent="0.25">
      <c r="A324" s="129" t="s">
        <v>40</v>
      </c>
      <c r="B324" s="129">
        <v>0.81624542561539415</v>
      </c>
      <c r="C324" s="129">
        <v>0.74810525957747909</v>
      </c>
      <c r="D324" s="129">
        <v>0.86029897712253167</v>
      </c>
      <c r="E324" s="129">
        <v>0.92662154921721751</v>
      </c>
      <c r="I324" s="129">
        <v>0.83018719882486902</v>
      </c>
      <c r="K324" s="129" t="s">
        <v>40</v>
      </c>
      <c r="L324" s="129">
        <v>0.80646714994621749</v>
      </c>
      <c r="M324" s="129">
        <v>0.72799219213179189</v>
      </c>
      <c r="N324" s="129">
        <v>0.80756356516754124</v>
      </c>
      <c r="O324" s="129">
        <v>0.92662154921721751</v>
      </c>
      <c r="S324" s="129">
        <v>0.80906942207931332</v>
      </c>
      <c r="U324" s="129" t="s">
        <v>40</v>
      </c>
      <c r="V324" s="129">
        <v>0.82193573867110525</v>
      </c>
      <c r="W324" s="129">
        <v>0.76382883648650246</v>
      </c>
      <c r="X324" s="129">
        <v>0.86970030104008278</v>
      </c>
      <c r="Y324" s="129">
        <v>0.94040811648792899</v>
      </c>
      <c r="AC324" s="6">
        <v>0.84002635549895266</v>
      </c>
      <c r="AE324" s="129" t="s">
        <v>40</v>
      </c>
      <c r="AF324" s="129">
        <v>0.81215746300192859</v>
      </c>
      <c r="AG324" s="129">
        <v>0.74371576904081538</v>
      </c>
      <c r="AH324" s="129">
        <v>0.81696488908509235</v>
      </c>
      <c r="AI324" s="129">
        <v>0.94040811648792899</v>
      </c>
      <c r="AM324" s="129">
        <v>0.81890857875339695</v>
      </c>
    </row>
    <row r="325" spans="1:39" x14ac:dyDescent="0.25">
      <c r="A325" s="129" t="s">
        <v>72</v>
      </c>
      <c r="B325" s="129">
        <v>0.96400216140714923</v>
      </c>
      <c r="C325" s="129">
        <v>0.92536464304284138</v>
      </c>
      <c r="D325" s="129">
        <v>0.72848223391800448</v>
      </c>
      <c r="E325" s="129">
        <v>0.67022089124692752</v>
      </c>
      <c r="I325" s="129">
        <v>0.85332748533796821</v>
      </c>
      <c r="K325" s="129" t="s">
        <v>72</v>
      </c>
      <c r="L325" s="129">
        <v>0.82633358293809933</v>
      </c>
      <c r="M325" s="129">
        <v>0.94529967627696299</v>
      </c>
      <c r="N325" s="129">
        <v>0.85614351445445691</v>
      </c>
      <c r="O325" s="129">
        <v>0.89131070662589229</v>
      </c>
      <c r="S325" s="129">
        <v>0.86732585303813048</v>
      </c>
      <c r="U325" s="129" t="s">
        <v>72</v>
      </c>
      <c r="V325" s="129">
        <v>0.94286392613292769</v>
      </c>
      <c r="W325" s="129">
        <v>0.92584447550186866</v>
      </c>
      <c r="X325" s="129">
        <v>0.7617240481870774</v>
      </c>
      <c r="Y325" s="129">
        <v>0.68025446447566229</v>
      </c>
      <c r="AC325" s="6">
        <v>0.85478364727166356</v>
      </c>
      <c r="AE325" s="129" t="s">
        <v>72</v>
      </c>
      <c r="AF325" s="129">
        <v>0.84747181821232087</v>
      </c>
      <c r="AG325" s="129">
        <v>0.9448198438179356</v>
      </c>
      <c r="AH325" s="129">
        <v>0.88938532872352982</v>
      </c>
      <c r="AI325" s="129">
        <v>0.88127713339715752</v>
      </c>
      <c r="AM325" s="129">
        <v>0.88249059823897158</v>
      </c>
    </row>
    <row r="326" spans="1:39" x14ac:dyDescent="0.25">
      <c r="A326" s="129" t="s">
        <v>73</v>
      </c>
      <c r="B326" s="129">
        <v>0.8268098074648047</v>
      </c>
      <c r="C326" s="129">
        <v>0.7239304253305423</v>
      </c>
      <c r="D326" s="129">
        <v>0.76936570685276506</v>
      </c>
      <c r="E326" s="129">
        <v>0.80509969385159308</v>
      </c>
      <c r="I326" s="129">
        <v>0.78861638884296048</v>
      </c>
      <c r="K326" s="129" t="s">
        <v>73</v>
      </c>
      <c r="L326" s="129">
        <v>0.86147746383456347</v>
      </c>
      <c r="M326" s="129">
        <v>0.98824817299766465</v>
      </c>
      <c r="N326" s="129">
        <v>0.77529118014141141</v>
      </c>
      <c r="O326" s="129">
        <v>0.81578569049622063</v>
      </c>
      <c r="S326" s="129">
        <v>0.85843126874314413</v>
      </c>
      <c r="U326" s="129" t="s">
        <v>73</v>
      </c>
      <c r="V326" s="129">
        <v>0.80544401663942933</v>
      </c>
      <c r="W326" s="129">
        <v>0.75647314490224571</v>
      </c>
      <c r="X326" s="129">
        <v>0.89090219271272275</v>
      </c>
      <c r="Y326" s="129">
        <v>0.82953225120992113</v>
      </c>
      <c r="AC326" s="6">
        <v>0.82062762149588975</v>
      </c>
      <c r="AE326" s="129" t="s">
        <v>73</v>
      </c>
      <c r="AF326" s="129">
        <v>0.88284325465993885</v>
      </c>
      <c r="AG326" s="129">
        <v>0.98313409300674182</v>
      </c>
      <c r="AH326" s="129">
        <v>0.78929756243488458</v>
      </c>
      <c r="AI326" s="129">
        <v>0.84021824785454868</v>
      </c>
      <c r="AM326" s="129">
        <v>0.87312124825222737</v>
      </c>
    </row>
    <row r="328" spans="1:39" x14ac:dyDescent="0.25">
      <c r="A328" s="129" t="s">
        <v>9</v>
      </c>
      <c r="B328" s="129" t="s">
        <v>225</v>
      </c>
      <c r="C328" s="129" t="s">
        <v>35</v>
      </c>
      <c r="D328" s="129" t="s">
        <v>36</v>
      </c>
      <c r="E328" s="129" t="s">
        <v>37</v>
      </c>
      <c r="F328" s="129" t="s">
        <v>52</v>
      </c>
      <c r="G328" s="129" t="s">
        <v>53</v>
      </c>
      <c r="H328" s="129" t="s">
        <v>54</v>
      </c>
      <c r="I328" s="129">
        <v>0.84629855845615276</v>
      </c>
      <c r="K328" s="129" t="s">
        <v>19</v>
      </c>
      <c r="L328" s="129" t="s">
        <v>225</v>
      </c>
      <c r="M328" s="129" t="s">
        <v>35</v>
      </c>
      <c r="N328" s="129" t="s">
        <v>36</v>
      </c>
      <c r="O328" s="129" t="s">
        <v>37</v>
      </c>
      <c r="P328" s="129" t="s">
        <v>52</v>
      </c>
      <c r="Q328" s="129" t="s">
        <v>53</v>
      </c>
      <c r="R328" s="129" t="s">
        <v>54</v>
      </c>
      <c r="S328" s="129">
        <v>0.79241477653179848</v>
      </c>
      <c r="U328" s="129" t="s">
        <v>9</v>
      </c>
      <c r="V328" s="129" t="s">
        <v>225</v>
      </c>
      <c r="W328" s="129" t="s">
        <v>35</v>
      </c>
      <c r="X328" s="129" t="s">
        <v>36</v>
      </c>
      <c r="Y328" s="129" t="s">
        <v>37</v>
      </c>
      <c r="Z328" s="129" t="s">
        <v>52</v>
      </c>
      <c r="AA328" s="129" t="s">
        <v>53</v>
      </c>
      <c r="AB328" s="129" t="s">
        <v>54</v>
      </c>
      <c r="AC328" s="6">
        <v>0.85242114476643938</v>
      </c>
      <c r="AE328" s="129" t="s">
        <v>19</v>
      </c>
      <c r="AF328" s="129" t="s">
        <v>225</v>
      </c>
      <c r="AG328" s="129" t="s">
        <v>35</v>
      </c>
      <c r="AH328" s="129" t="s">
        <v>36</v>
      </c>
      <c r="AI328" s="129" t="s">
        <v>37</v>
      </c>
      <c r="AJ328" s="129" t="s">
        <v>52</v>
      </c>
      <c r="AK328" s="129" t="s">
        <v>53</v>
      </c>
      <c r="AL328" s="129" t="s">
        <v>54</v>
      </c>
      <c r="AM328" s="129">
        <v>0.84738195618384859</v>
      </c>
    </row>
    <row r="329" spans="1:39" x14ac:dyDescent="0.25">
      <c r="A329" s="129" t="s">
        <v>226</v>
      </c>
      <c r="B329" s="129">
        <v>0.81281867807758768</v>
      </c>
      <c r="C329" s="129">
        <v>0.74919622957217447</v>
      </c>
      <c r="D329" s="129">
        <v>0.96364712665133689</v>
      </c>
      <c r="E329" s="129">
        <v>0.66413118346933786</v>
      </c>
      <c r="I329" s="129">
        <v>0.81549817632870492</v>
      </c>
      <c r="K329" s="129" t="s">
        <v>226</v>
      </c>
      <c r="L329" s="129">
        <v>0.78776959094355647</v>
      </c>
      <c r="M329" s="129">
        <v>0.83154127064359828</v>
      </c>
      <c r="N329" s="129">
        <v>0.83463382827781873</v>
      </c>
      <c r="O329" s="129">
        <v>0.90859011955564994</v>
      </c>
      <c r="S329" s="129">
        <v>0.82636306550894445</v>
      </c>
      <c r="U329" s="129" t="s">
        <v>226</v>
      </c>
      <c r="V329" s="129">
        <v>0.81642314322978216</v>
      </c>
      <c r="W329" s="129">
        <v>0.77515626453684094</v>
      </c>
      <c r="X329" s="129">
        <v>0.96268880134948909</v>
      </c>
      <c r="Y329" s="129">
        <v>0.64941537748764133</v>
      </c>
      <c r="AC329" s="6">
        <v>0.81968501715979947</v>
      </c>
      <c r="AE329" s="129" t="s">
        <v>226</v>
      </c>
      <c r="AF329" s="129">
        <v>0.79137405609575118</v>
      </c>
      <c r="AG329" s="129">
        <v>0.85750130560826476</v>
      </c>
      <c r="AH329" s="129">
        <v>0.83367550297597082</v>
      </c>
      <c r="AI329" s="129">
        <v>0.89387431357395342</v>
      </c>
      <c r="AM329" s="129">
        <v>0.83054990634003911</v>
      </c>
    </row>
    <row r="330" spans="1:39" x14ac:dyDescent="0.25">
      <c r="A330" s="129" t="s">
        <v>39</v>
      </c>
      <c r="B330" s="129">
        <v>0.98730378934627672</v>
      </c>
      <c r="C330" s="129">
        <v>0.99076922717388649</v>
      </c>
      <c r="D330" s="129">
        <v>0.86961691486925463</v>
      </c>
      <c r="E330" s="129">
        <v>0.82988567466212371</v>
      </c>
      <c r="I330" s="129">
        <v>0.93496244108992022</v>
      </c>
      <c r="K330" s="129" t="s">
        <v>39</v>
      </c>
      <c r="L330" s="129">
        <v>0.73509480224560586</v>
      </c>
      <c r="M330" s="129">
        <v>0.84297095537773226</v>
      </c>
      <c r="N330" s="129">
        <v>0.72778167672262795</v>
      </c>
      <c r="O330" s="129">
        <v>0.84984065178379931</v>
      </c>
      <c r="S330" s="129">
        <v>0.77205362892201568</v>
      </c>
      <c r="U330" s="129" t="s">
        <v>39</v>
      </c>
      <c r="V330" s="129">
        <v>0.99914128948234682</v>
      </c>
      <c r="W330" s="129">
        <v>0.98042740721993671</v>
      </c>
      <c r="X330" s="129">
        <v>0.88844337255945871</v>
      </c>
      <c r="Y330" s="129">
        <v>0.85651788365329351</v>
      </c>
      <c r="AC330" s="6">
        <v>0.94633052292478492</v>
      </c>
      <c r="AE330" s="129" t="s">
        <v>39</v>
      </c>
      <c r="AF330" s="129">
        <v>0.85076912673320049</v>
      </c>
      <c r="AG330" s="129">
        <v>0.83262913542378247</v>
      </c>
      <c r="AH330" s="129">
        <v>0.88599458197209857</v>
      </c>
      <c r="AI330" s="129">
        <v>0.8232084427926295</v>
      </c>
      <c r="AM330" s="129">
        <v>0.8518133896899559</v>
      </c>
    </row>
    <row r="331" spans="1:39" x14ac:dyDescent="0.25">
      <c r="A331" s="129" t="s">
        <v>40</v>
      </c>
      <c r="B331" s="129">
        <v>0.75603285005378251</v>
      </c>
      <c r="C331" s="129">
        <v>0.63732860746816788</v>
      </c>
      <c r="D331" s="129">
        <v>0.79669230928489121</v>
      </c>
      <c r="E331" s="129">
        <v>0.94837845078278249</v>
      </c>
      <c r="I331" s="129">
        <v>0.7713087064537868</v>
      </c>
      <c r="K331" s="129" t="s">
        <v>40</v>
      </c>
      <c r="L331" s="129">
        <v>0.79870126411901821</v>
      </c>
      <c r="M331" s="129">
        <v>0.98397762569732738</v>
      </c>
      <c r="N331" s="129">
        <v>0.84843814189759181</v>
      </c>
      <c r="O331" s="129">
        <v>0.80162154921721751</v>
      </c>
      <c r="S331" s="129">
        <v>0.84862879864405338</v>
      </c>
      <c r="U331" s="129" t="s">
        <v>40</v>
      </c>
      <c r="V331" s="129">
        <v>0.75034253699807141</v>
      </c>
      <c r="W331" s="129">
        <v>0.6216050305591444</v>
      </c>
      <c r="X331" s="129">
        <v>0.78729098536734021</v>
      </c>
      <c r="Y331" s="129">
        <v>0.93459188351207101</v>
      </c>
      <c r="AC331" s="6">
        <v>0.76146954977970327</v>
      </c>
      <c r="AE331" s="129" t="s">
        <v>40</v>
      </c>
      <c r="AF331" s="129">
        <v>0.7930109510633071</v>
      </c>
      <c r="AG331" s="129">
        <v>0.96825404878830401</v>
      </c>
      <c r="AH331" s="129">
        <v>0.85783946581514292</v>
      </c>
      <c r="AI331" s="129">
        <v>0.81540811648792899</v>
      </c>
      <c r="AM331" s="129">
        <v>0.84762627410995872</v>
      </c>
    </row>
    <row r="332" spans="1:39" x14ac:dyDescent="0.25">
      <c r="A332" s="129" t="s">
        <v>72</v>
      </c>
      <c r="B332" s="129">
        <v>0.9721669162714327</v>
      </c>
      <c r="C332" s="129">
        <v>0.69529967627696299</v>
      </c>
      <c r="D332" s="129">
        <v>0.67705740736605879</v>
      </c>
      <c r="E332" s="129">
        <v>0.80464997631259227</v>
      </c>
      <c r="I332" s="129">
        <v>0.81788855005236927</v>
      </c>
      <c r="K332" s="129" t="s">
        <v>72</v>
      </c>
      <c r="L332" s="129">
        <v>0.78482373936566008</v>
      </c>
      <c r="M332" s="129">
        <v>0.86720032372303701</v>
      </c>
      <c r="N332" s="129">
        <v>0.68223437477093607</v>
      </c>
      <c r="O332" s="129">
        <v>0.67610689944629654</v>
      </c>
      <c r="S332" s="129">
        <v>0.75934418910055002</v>
      </c>
      <c r="U332" s="129" t="s">
        <v>72</v>
      </c>
      <c r="V332" s="129">
        <v>0.99330515154565424</v>
      </c>
      <c r="W332" s="129">
        <v>0.6948198438179356</v>
      </c>
      <c r="X332" s="129">
        <v>0.71029922163513171</v>
      </c>
      <c r="Y332" s="129">
        <v>0.7946164030838575</v>
      </c>
      <c r="AC332" s="6">
        <v>0.83305329525321026</v>
      </c>
      <c r="AE332" s="129" t="s">
        <v>72</v>
      </c>
      <c r="AF332" s="129">
        <v>0.94563613327026952</v>
      </c>
      <c r="AG332" s="129">
        <v>0.8676801561820644</v>
      </c>
      <c r="AH332" s="129">
        <v>0.79749910765824428</v>
      </c>
      <c r="AI332" s="129">
        <v>0.78455779329759057</v>
      </c>
      <c r="AM332" s="129">
        <v>0.86884893045372036</v>
      </c>
    </row>
    <row r="333" spans="1:39" x14ac:dyDescent="0.25">
      <c r="A333" s="129" t="s">
        <v>73</v>
      </c>
      <c r="B333" s="129">
        <v>0.83598331965076045</v>
      </c>
      <c r="C333" s="129">
        <v>0.98868493660055146</v>
      </c>
      <c r="D333" s="129">
        <v>0.96535582563846589</v>
      </c>
      <c r="E333" s="129">
        <v>0.78910431177301255</v>
      </c>
      <c r="I333" s="129">
        <v>0.89183491835598272</v>
      </c>
      <c r="K333" s="129" t="s">
        <v>73</v>
      </c>
      <c r="L333" s="129">
        <v>0.70582893286248871</v>
      </c>
      <c r="M333" s="129">
        <v>0.78214839673278191</v>
      </c>
      <c r="N333" s="129">
        <v>0.71535582563846589</v>
      </c>
      <c r="O333" s="129">
        <v>0.9205599438817389</v>
      </c>
      <c r="S333" s="129">
        <v>0.75568420048342921</v>
      </c>
      <c r="U333" s="129" t="s">
        <v>73</v>
      </c>
      <c r="V333" s="129">
        <v>0.85734911047613582</v>
      </c>
      <c r="W333" s="129">
        <v>0.99379901659147429</v>
      </c>
      <c r="X333" s="129">
        <v>0.95134944334499272</v>
      </c>
      <c r="Y333" s="129">
        <v>0.8135368691313406</v>
      </c>
      <c r="AC333" s="6">
        <v>0.90156733871469852</v>
      </c>
      <c r="AE333" s="129" t="s">
        <v>73</v>
      </c>
      <c r="AF333" s="129">
        <v>0.82563552701561527</v>
      </c>
      <c r="AG333" s="129">
        <v>0.81568843867155427</v>
      </c>
      <c r="AH333" s="129">
        <v>0.84104109522600246</v>
      </c>
      <c r="AI333" s="129">
        <v>0.89612738652341084</v>
      </c>
      <c r="AM333" s="129">
        <v>0.83807128032556921</v>
      </c>
    </row>
    <row r="335" spans="1:39" x14ac:dyDescent="0.25">
      <c r="A335" s="130" t="s">
        <v>10</v>
      </c>
      <c r="B335" s="129" t="s">
        <v>225</v>
      </c>
      <c r="C335" s="129" t="s">
        <v>35</v>
      </c>
      <c r="D335" s="129" t="s">
        <v>36</v>
      </c>
      <c r="E335" s="129" t="s">
        <v>37</v>
      </c>
      <c r="F335" s="129" t="s">
        <v>52</v>
      </c>
      <c r="G335" s="129" t="s">
        <v>53</v>
      </c>
      <c r="H335" s="129" t="s">
        <v>54</v>
      </c>
      <c r="I335" s="129">
        <v>0.80225977326185105</v>
      </c>
      <c r="K335" s="130" t="s">
        <v>20</v>
      </c>
      <c r="L335" s="129" t="s">
        <v>225</v>
      </c>
      <c r="M335" s="129" t="s">
        <v>35</v>
      </c>
      <c r="N335" s="129" t="s">
        <v>36</v>
      </c>
      <c r="O335" s="129" t="s">
        <v>37</v>
      </c>
      <c r="P335" s="129" t="s">
        <v>52</v>
      </c>
      <c r="Q335" s="129" t="s">
        <v>53</v>
      </c>
      <c r="R335" s="129" t="s">
        <v>54</v>
      </c>
      <c r="S335" s="129">
        <v>0.72876967983360053</v>
      </c>
      <c r="U335" s="130" t="s">
        <v>10</v>
      </c>
      <c r="V335" s="129" t="s">
        <v>225</v>
      </c>
      <c r="W335" s="129" t="s">
        <v>35</v>
      </c>
      <c r="X335" s="129" t="s">
        <v>36</v>
      </c>
      <c r="Y335" s="129" t="s">
        <v>37</v>
      </c>
      <c r="Z335" s="129" t="s">
        <v>52</v>
      </c>
      <c r="AA335" s="129" t="s">
        <v>53</v>
      </c>
      <c r="AB335" s="129" t="s">
        <v>54</v>
      </c>
      <c r="AC335" s="6">
        <v>0.8144015359019422</v>
      </c>
      <c r="AE335" s="129" t="s">
        <v>20</v>
      </c>
      <c r="AF335" s="129" t="s">
        <v>225</v>
      </c>
      <c r="AG335" s="129" t="s">
        <v>35</v>
      </c>
      <c r="AH335" s="129" t="s">
        <v>36</v>
      </c>
      <c r="AI335" s="129" t="s">
        <v>37</v>
      </c>
      <c r="AJ335" s="129" t="s">
        <v>52</v>
      </c>
      <c r="AK335" s="129" t="s">
        <v>53</v>
      </c>
      <c r="AL335" s="129" t="s">
        <v>54</v>
      </c>
      <c r="AM335" s="129">
        <v>0.8175745101387939</v>
      </c>
    </row>
    <row r="336" spans="1:39" x14ac:dyDescent="0.25">
      <c r="A336" s="129" t="s">
        <v>226</v>
      </c>
      <c r="B336" s="129">
        <v>0.81281867807758768</v>
      </c>
      <c r="C336" s="129">
        <v>0.99150726610491313</v>
      </c>
      <c r="D336" s="129">
        <v>0.8970488961909272</v>
      </c>
      <c r="E336" s="129">
        <v>0.46086881653066214</v>
      </c>
      <c r="I336" s="129">
        <v>0.81682147097934876</v>
      </c>
      <c r="K336" s="129" t="s">
        <v>226</v>
      </c>
      <c r="L336" s="130">
        <v>0.71044704965033412</v>
      </c>
      <c r="M336" s="129">
        <v>0.74539195419179272</v>
      </c>
      <c r="N336" s="129">
        <v>0.77388755699854617</v>
      </c>
      <c r="O336" s="130">
        <v>0.66413118346933786</v>
      </c>
      <c r="S336" s="129">
        <v>0.72634877746852944</v>
      </c>
      <c r="U336" s="129" t="s">
        <v>226</v>
      </c>
      <c r="V336" s="129">
        <v>0.81642314322978216</v>
      </c>
      <c r="W336" s="129">
        <v>0.98253269893042039</v>
      </c>
      <c r="X336" s="129">
        <v>0.89800722149277501</v>
      </c>
      <c r="Y336" s="129">
        <v>0.47558462251235867</v>
      </c>
      <c r="AC336" s="6">
        <v>0.81891529582804456</v>
      </c>
      <c r="AE336" s="129" t="s">
        <v>226</v>
      </c>
      <c r="AF336" s="129">
        <v>0.79417257603577884</v>
      </c>
      <c r="AG336" s="129">
        <v>0.91412812010080668</v>
      </c>
      <c r="AH336" s="129">
        <v>0.89400627223497298</v>
      </c>
      <c r="AI336" s="129">
        <v>0.79832737425497047</v>
      </c>
      <c r="AM336" s="129">
        <v>0.84374532863146157</v>
      </c>
    </row>
    <row r="337" spans="1:39" x14ac:dyDescent="0.25">
      <c r="A337" s="129" t="s">
        <v>39</v>
      </c>
      <c r="B337" s="130">
        <v>0.61552563867663679</v>
      </c>
      <c r="C337" s="129">
        <v>0.94763340757314596</v>
      </c>
      <c r="D337" s="129">
        <v>0.99461691486925463</v>
      </c>
      <c r="E337" s="130">
        <v>0.71070704222775627</v>
      </c>
      <c r="I337" s="129">
        <v>0.79099722203676104</v>
      </c>
      <c r="K337" s="129" t="s">
        <v>39</v>
      </c>
      <c r="L337" s="130">
        <v>0.61686287732038991</v>
      </c>
      <c r="M337" s="129">
        <v>0.77825991521454529</v>
      </c>
      <c r="N337" s="130">
        <v>0.609549751797412</v>
      </c>
      <c r="O337" s="129">
        <v>0.73035475568508557</v>
      </c>
      <c r="S337" s="129">
        <v>0.66433778527318088</v>
      </c>
      <c r="U337" s="129" t="s">
        <v>39</v>
      </c>
      <c r="V337" s="129">
        <v>0.67735563246845132</v>
      </c>
      <c r="W337" s="129">
        <v>0.95797522752709574</v>
      </c>
      <c r="X337" s="129">
        <v>0.98655662744054129</v>
      </c>
      <c r="Y337" s="129">
        <v>0.83385911163310666</v>
      </c>
      <c r="AC337" s="6">
        <v>0.83425532209790099</v>
      </c>
      <c r="AE337" s="129" t="s">
        <v>39</v>
      </c>
      <c r="AF337" s="129">
        <v>0.76533117733813183</v>
      </c>
      <c r="AG337" s="129">
        <v>0.76791809526059551</v>
      </c>
      <c r="AH337" s="129">
        <v>0.76225122123932909</v>
      </c>
      <c r="AI337" s="129">
        <v>0.82479958723219038</v>
      </c>
      <c r="AM337" s="129">
        <v>0.77399883338203268</v>
      </c>
    </row>
    <row r="338" spans="1:39" x14ac:dyDescent="0.25">
      <c r="A338" s="129" t="s">
        <v>40</v>
      </c>
      <c r="B338" s="130">
        <v>0.62598503754729917</v>
      </c>
      <c r="C338" s="129">
        <v>0.89772304550802429</v>
      </c>
      <c r="D338" s="129">
        <v>0.79669230928489121</v>
      </c>
      <c r="E338" s="129">
        <v>0.82337845078278249</v>
      </c>
      <c r="I338" s="129">
        <v>0.75261846905916474</v>
      </c>
      <c r="K338" s="129" t="s">
        <v>40</v>
      </c>
      <c r="L338" s="130">
        <v>0.54769951672044925</v>
      </c>
      <c r="M338" s="129">
        <v>0.79578993590980818</v>
      </c>
      <c r="N338" s="129">
        <v>0.98067038022403952</v>
      </c>
      <c r="O338" s="130">
        <v>0.57337845078278249</v>
      </c>
      <c r="S338" s="129">
        <v>0.70941215654356859</v>
      </c>
      <c r="U338" s="129" t="s">
        <v>40</v>
      </c>
      <c r="V338" s="130">
        <v>0.69946649011838402</v>
      </c>
      <c r="W338" s="129">
        <v>0.91344662241704766</v>
      </c>
      <c r="X338" s="130">
        <v>0.78729098536734021</v>
      </c>
      <c r="Y338" s="129">
        <v>0.80959188351207101</v>
      </c>
      <c r="AC338" s="6">
        <v>0.78073744939940881</v>
      </c>
      <c r="AE338" s="129" t="s">
        <v>40</v>
      </c>
      <c r="AF338" s="129">
        <v>0.74834940291692731</v>
      </c>
      <c r="AG338" s="129">
        <v>0.81151351281883155</v>
      </c>
      <c r="AH338" s="129">
        <v>0.99007170414159062</v>
      </c>
      <c r="AI338" s="129">
        <v>0.7839638466222123</v>
      </c>
      <c r="AM338" s="129">
        <v>0.82675496675926674</v>
      </c>
    </row>
    <row r="339" spans="1:39" x14ac:dyDescent="0.25">
      <c r="A339" s="129" t="s">
        <v>72</v>
      </c>
      <c r="B339" s="129">
        <v>0.83585496473715704</v>
      </c>
      <c r="C339" s="129">
        <v>0.81899521175798773</v>
      </c>
      <c r="D339" s="129">
        <v>0.81467580414667928</v>
      </c>
      <c r="E339" s="129">
        <v>0.85217982733323971</v>
      </c>
      <c r="I339" s="129">
        <v>0.82963695338311627</v>
      </c>
      <c r="K339" s="129" t="s">
        <v>72</v>
      </c>
      <c r="L339" s="129">
        <v>0.90936243990416477</v>
      </c>
      <c r="M339" s="129">
        <v>0.70296605145095881</v>
      </c>
      <c r="N339" s="129">
        <v>0.88663600550593302</v>
      </c>
      <c r="O339" s="129">
        <v>0.6536833570207411</v>
      </c>
      <c r="S339" s="129">
        <v>0.82404969118145199</v>
      </c>
      <c r="U339" s="129" t="s">
        <v>72</v>
      </c>
      <c r="V339" s="129">
        <v>0.8147167294629355</v>
      </c>
      <c r="W339" s="129">
        <v>0.81947504421701511</v>
      </c>
      <c r="X339" s="129">
        <v>0.78143398987760637</v>
      </c>
      <c r="Y339" s="129">
        <v>0.86221340056197437</v>
      </c>
      <c r="AC339" s="6">
        <v>0.81447220818227495</v>
      </c>
      <c r="AE339" s="129" t="s">
        <v>72</v>
      </c>
      <c r="AF339" s="129">
        <v>0.88822420462994323</v>
      </c>
      <c r="AG339" s="129">
        <v>0.70344588390998608</v>
      </c>
      <c r="AH339" s="129">
        <v>0.91987781977500593</v>
      </c>
      <c r="AI339" s="129">
        <v>0.66371693024947587</v>
      </c>
      <c r="AM339" s="129">
        <v>0.82550585311514746</v>
      </c>
    </row>
    <row r="340" spans="1:39" x14ac:dyDescent="0.25">
      <c r="A340" s="129" t="s">
        <v>73</v>
      </c>
      <c r="B340" s="129">
        <v>0.83598331965076045</v>
      </c>
      <c r="C340" s="129">
        <v>0.66304056673447942</v>
      </c>
      <c r="D340" s="129">
        <v>0.84035582563846589</v>
      </c>
      <c r="E340" s="129">
        <v>0.96089568822698745</v>
      </c>
      <c r="I340" s="129">
        <v>0.82122475085086466</v>
      </c>
      <c r="K340" s="129" t="s">
        <v>73</v>
      </c>
      <c r="L340" s="130">
        <v>0.71098331965076045</v>
      </c>
      <c r="M340" s="129">
        <v>0.80243020140709242</v>
      </c>
      <c r="N340" s="129">
        <v>0.72338943916807508</v>
      </c>
      <c r="O340" s="130">
        <v>0.62648840511686743</v>
      </c>
      <c r="S340" s="129">
        <v>0.71969998870127161</v>
      </c>
      <c r="U340" s="129" t="s">
        <v>73</v>
      </c>
      <c r="V340" s="129">
        <v>0.85734911047613582</v>
      </c>
      <c r="W340" s="129">
        <v>0.66815464672540226</v>
      </c>
      <c r="X340" s="129">
        <v>0.82634944334499272</v>
      </c>
      <c r="Y340" s="129">
        <v>0.9364631308686594</v>
      </c>
      <c r="AC340" s="6">
        <v>0.8236274040020819</v>
      </c>
      <c r="AE340" s="129" t="s">
        <v>73</v>
      </c>
      <c r="AF340" s="129">
        <v>0.88349248729155483</v>
      </c>
      <c r="AG340" s="129">
        <v>0.80754428139801526</v>
      </c>
      <c r="AH340" s="129">
        <v>0.73739582146154825</v>
      </c>
      <c r="AI340" s="129">
        <v>0.79075174829632711</v>
      </c>
      <c r="AM340" s="129">
        <v>0.81786756880606115</v>
      </c>
    </row>
    <row r="342" spans="1:39" x14ac:dyDescent="0.25">
      <c r="A342" s="130" t="s">
        <v>11</v>
      </c>
      <c r="B342" s="129" t="s">
        <v>225</v>
      </c>
      <c r="C342" s="129" t="s">
        <v>35</v>
      </c>
      <c r="D342" s="129" t="s">
        <v>36</v>
      </c>
      <c r="E342" s="129" t="s">
        <v>37</v>
      </c>
      <c r="F342" s="129" t="s">
        <v>52</v>
      </c>
      <c r="G342" s="129" t="s">
        <v>53</v>
      </c>
      <c r="H342" s="129" t="s">
        <v>54</v>
      </c>
      <c r="I342" s="129">
        <v>0.79008252159960846</v>
      </c>
      <c r="K342" s="129" t="s">
        <v>21</v>
      </c>
      <c r="L342" s="129" t="s">
        <v>225</v>
      </c>
      <c r="M342" s="129" t="s">
        <v>35</v>
      </c>
      <c r="N342" s="129" t="s">
        <v>36</v>
      </c>
      <c r="O342" s="129" t="s">
        <v>37</v>
      </c>
      <c r="P342" s="129" t="s">
        <v>52</v>
      </c>
      <c r="Q342" s="129" t="s">
        <v>53</v>
      </c>
      <c r="R342" s="129" t="s">
        <v>54</v>
      </c>
      <c r="S342" s="129">
        <v>0.80833356359885289</v>
      </c>
      <c r="U342" s="129" t="s">
        <v>11</v>
      </c>
      <c r="V342" s="129" t="s">
        <v>225</v>
      </c>
      <c r="W342" s="129" t="s">
        <v>35</v>
      </c>
      <c r="X342" s="129" t="s">
        <v>36</v>
      </c>
      <c r="Y342" s="129" t="s">
        <v>37</v>
      </c>
      <c r="Z342" s="129" t="s">
        <v>52</v>
      </c>
      <c r="AA342" s="129" t="s">
        <v>53</v>
      </c>
      <c r="AB342" s="129" t="s">
        <v>54</v>
      </c>
      <c r="AC342" s="6">
        <v>0.85527149346661913</v>
      </c>
      <c r="AE342" s="129" t="s">
        <v>21</v>
      </c>
      <c r="AF342" s="129" t="s">
        <v>225</v>
      </c>
      <c r="AG342" s="129" t="s">
        <v>35</v>
      </c>
      <c r="AH342" s="129" t="s">
        <v>36</v>
      </c>
      <c r="AI342" s="129" t="s">
        <v>37</v>
      </c>
      <c r="AJ342" s="129" t="s">
        <v>52</v>
      </c>
      <c r="AK342" s="129" t="s">
        <v>53</v>
      </c>
      <c r="AL342" s="129" t="s">
        <v>54</v>
      </c>
      <c r="AM342" s="129">
        <v>0.86444178678665362</v>
      </c>
    </row>
    <row r="343" spans="1:39" x14ac:dyDescent="0.25">
      <c r="A343" s="129" t="s">
        <v>226</v>
      </c>
      <c r="B343" s="129">
        <v>0.8759265867289534</v>
      </c>
      <c r="C343" s="129">
        <v>0.98167040308407838</v>
      </c>
      <c r="D343" s="129">
        <v>0.58034074656529611</v>
      </c>
      <c r="E343" s="129">
        <v>0.78913118346933786</v>
      </c>
      <c r="I343" s="129">
        <v>0.81015957947012174</v>
      </c>
      <c r="K343" s="129" t="s">
        <v>226</v>
      </c>
      <c r="L343" s="129">
        <v>0.99302149489382241</v>
      </c>
      <c r="M343" s="129">
        <v>0.8001594005617535</v>
      </c>
      <c r="N343" s="129">
        <v>0.78635287334866311</v>
      </c>
      <c r="O343" s="129">
        <v>0.79235303279969793</v>
      </c>
      <c r="S343" s="129">
        <v>0.87268165132700015</v>
      </c>
      <c r="U343" s="129" t="s">
        <v>226</v>
      </c>
      <c r="V343" s="129">
        <v>0.8723221215767587</v>
      </c>
      <c r="W343" s="129">
        <v>0.99236956195125514</v>
      </c>
      <c r="X343" s="129">
        <v>0.737606484141764</v>
      </c>
      <c r="Y343" s="129">
        <v>0.92284228235923782</v>
      </c>
      <c r="AC343" s="6">
        <v>0.87023072441028115</v>
      </c>
      <c r="AE343" s="129" t="s">
        <v>226</v>
      </c>
      <c r="AF343" s="129">
        <v>0.996625960046017</v>
      </c>
      <c r="AG343" s="129">
        <v>0.77419936559708702</v>
      </c>
      <c r="AH343" s="129">
        <v>0.78731119865051091</v>
      </c>
      <c r="AI343" s="129">
        <v>0.7776372268180014</v>
      </c>
      <c r="AM343" s="129">
        <v>0.86696364082315214</v>
      </c>
    </row>
    <row r="344" spans="1:39" x14ac:dyDescent="0.25">
      <c r="A344" s="129" t="s">
        <v>39</v>
      </c>
      <c r="B344" s="129">
        <v>0.78810874833370015</v>
      </c>
      <c r="C344" s="130">
        <v>0.72543410540011055</v>
      </c>
      <c r="D344" s="129">
        <v>0.78428920944823399</v>
      </c>
      <c r="E344" s="130">
        <v>0.71868285962567935</v>
      </c>
      <c r="I344" s="129">
        <v>0.76420505171941266</v>
      </c>
      <c r="K344" s="129" t="s">
        <v>39</v>
      </c>
      <c r="L344" s="129">
        <v>0.86195137880649086</v>
      </c>
      <c r="M344" s="129">
        <v>0.7822976632278974</v>
      </c>
      <c r="N344" s="129">
        <v>0.82396742446502225</v>
      </c>
      <c r="O344" s="129">
        <v>0.82988567466212371</v>
      </c>
      <c r="S344" s="129">
        <v>0.83171479148375005</v>
      </c>
      <c r="U344" s="129" t="s">
        <v>39</v>
      </c>
      <c r="V344" s="129">
        <v>0.84244308267166379</v>
      </c>
      <c r="W344" s="129">
        <v>0.81256607930786962</v>
      </c>
      <c r="X344" s="129">
        <v>0.83046579913383334</v>
      </c>
      <c r="Y344" s="129">
        <v>0.83691020994965615</v>
      </c>
      <c r="AC344" s="6">
        <v>0.83264343020614628</v>
      </c>
      <c r="AE344" s="129" t="s">
        <v>39</v>
      </c>
      <c r="AF344" s="129">
        <v>0.87378887894256096</v>
      </c>
      <c r="AG344" s="129">
        <v>0.79263948318184718</v>
      </c>
      <c r="AH344" s="129">
        <v>0.84279388215522633</v>
      </c>
      <c r="AI344" s="129">
        <v>0.85651788365329351</v>
      </c>
      <c r="AM344" s="129">
        <v>0.84721960130019447</v>
      </c>
    </row>
    <row r="345" spans="1:39" x14ac:dyDescent="0.25">
      <c r="A345" s="129" t="s">
        <v>40</v>
      </c>
      <c r="B345" s="129">
        <v>0.74210138434158557</v>
      </c>
      <c r="C345" s="129">
        <v>0.78754339742352519</v>
      </c>
      <c r="D345" s="129">
        <v>0.8644332934680875</v>
      </c>
      <c r="E345" s="129">
        <v>0.79728586853702188</v>
      </c>
      <c r="I345" s="129">
        <v>0.79005043686891441</v>
      </c>
      <c r="K345" s="129" t="s">
        <v>40</v>
      </c>
      <c r="L345" s="129">
        <v>0.80646714994621749</v>
      </c>
      <c r="M345" s="129">
        <v>0.73888856337184017</v>
      </c>
      <c r="N345" s="129">
        <v>0.88002564261822458</v>
      </c>
      <c r="O345" s="129">
        <v>0.74812660989488677</v>
      </c>
      <c r="S345" s="129">
        <v>0.80258997479164418</v>
      </c>
      <c r="U345" s="129" t="s">
        <v>40</v>
      </c>
      <c r="V345" s="129">
        <v>0.88560005903777683</v>
      </c>
      <c r="W345" s="129">
        <v>0.89232099307352231</v>
      </c>
      <c r="X345" s="129">
        <v>0.87383461738563861</v>
      </c>
      <c r="Y345" s="129">
        <v>0.88616961339820155</v>
      </c>
      <c r="AC345" s="6">
        <v>0.88408831858595516</v>
      </c>
      <c r="AE345" s="129" t="s">
        <v>40</v>
      </c>
      <c r="AF345" s="129">
        <v>0.93228886997017346</v>
      </c>
      <c r="AG345" s="129">
        <v>0.77565195807495613</v>
      </c>
      <c r="AH345" s="129">
        <v>0.87062431870067347</v>
      </c>
      <c r="AI345" s="129">
        <v>0.83803448607174635</v>
      </c>
      <c r="AM345" s="129">
        <v>0.87140719218899099</v>
      </c>
    </row>
    <row r="346" spans="1:39" x14ac:dyDescent="0.25">
      <c r="A346" s="129" t="s">
        <v>72</v>
      </c>
      <c r="B346" s="129">
        <v>0.92366641706190067</v>
      </c>
      <c r="C346" s="130">
        <v>0.69529967627696299</v>
      </c>
      <c r="D346" s="130">
        <v>0.63100928407736812</v>
      </c>
      <c r="E346" s="129">
        <v>0.80464997631259227</v>
      </c>
      <c r="I346" s="129">
        <v>0.78697631954638381</v>
      </c>
      <c r="K346" s="129" t="s">
        <v>72</v>
      </c>
      <c r="L346" s="129">
        <v>0.92366641706190067</v>
      </c>
      <c r="M346" s="129">
        <v>0.71613300961029636</v>
      </c>
      <c r="N346" s="129">
        <v>0.67156819538691992</v>
      </c>
      <c r="O346" s="129">
        <v>0.92964997631259227</v>
      </c>
      <c r="S346" s="129">
        <v>0.82003271404043843</v>
      </c>
      <c r="U346" s="129" t="s">
        <v>72</v>
      </c>
      <c r="V346" s="129">
        <v>0.90252818178767913</v>
      </c>
      <c r="W346" s="129">
        <v>0.87102723705093266</v>
      </c>
      <c r="X346" s="129">
        <v>0.78189849001299705</v>
      </c>
      <c r="Y346" s="129">
        <v>0.7946164030838575</v>
      </c>
      <c r="AC346" s="6">
        <v>0.84988380309108613</v>
      </c>
      <c r="AE346" s="129" t="s">
        <v>72</v>
      </c>
      <c r="AF346" s="129">
        <v>0.90252818178767913</v>
      </c>
      <c r="AG346" s="129">
        <v>0.87159932794622375</v>
      </c>
      <c r="AH346" s="129">
        <v>0.80435736787269563</v>
      </c>
      <c r="AI346" s="129">
        <v>0.9196164030838575</v>
      </c>
      <c r="AM346" s="129">
        <v>0.87436294073506893</v>
      </c>
    </row>
    <row r="347" spans="1:39" x14ac:dyDescent="0.25">
      <c r="A347" s="129" t="s">
        <v>73</v>
      </c>
      <c r="B347" s="129">
        <v>0.70568334701590629</v>
      </c>
      <c r="C347" s="129">
        <v>0.78521639205639493</v>
      </c>
      <c r="D347" s="129">
        <v>0.96535582563846589</v>
      </c>
      <c r="E347" s="129">
        <v>0.78910431177301255</v>
      </c>
      <c r="I347" s="129">
        <v>0.79902122039320977</v>
      </c>
      <c r="K347" s="129" t="s">
        <v>73</v>
      </c>
      <c r="L347" s="129">
        <v>0.71098331965076045</v>
      </c>
      <c r="M347" s="129">
        <v>0.66283738958002758</v>
      </c>
      <c r="N347" s="129">
        <v>0.71535582563846589</v>
      </c>
      <c r="O347" s="129">
        <v>0.79232616110337262</v>
      </c>
      <c r="S347" s="129">
        <v>0.71464868635143197</v>
      </c>
      <c r="U347" s="129" t="s">
        <v>73</v>
      </c>
      <c r="V347" s="129">
        <v>0.80540086386883469</v>
      </c>
      <c r="W347" s="129">
        <v>0.78741477143071636</v>
      </c>
      <c r="X347" s="129">
        <v>0.95134944334499272</v>
      </c>
      <c r="Y347" s="129">
        <v>0.8135368691313406</v>
      </c>
      <c r="AC347" s="6">
        <v>0.83951119103962646</v>
      </c>
      <c r="AE347" s="129" t="s">
        <v>73</v>
      </c>
      <c r="AF347" s="129">
        <v>0.88277059924100931</v>
      </c>
      <c r="AG347" s="129">
        <v>0.80098912623049223</v>
      </c>
      <c r="AH347" s="129">
        <v>0.84104109522600246</v>
      </c>
      <c r="AI347" s="129">
        <v>0.92459480091239199</v>
      </c>
      <c r="AM347" s="129">
        <v>0.86225555888586158</v>
      </c>
    </row>
    <row r="349" spans="1:39" x14ac:dyDescent="0.25">
      <c r="A349" s="130" t="s">
        <v>12</v>
      </c>
      <c r="B349" s="129" t="s">
        <v>225</v>
      </c>
      <c r="C349" s="129" t="s">
        <v>35</v>
      </c>
      <c r="D349" s="129" t="s">
        <v>36</v>
      </c>
      <c r="E349" s="129" t="s">
        <v>37</v>
      </c>
      <c r="F349" s="129" t="s">
        <v>52</v>
      </c>
      <c r="G349" s="129" t="s">
        <v>53</v>
      </c>
      <c r="H349" s="129" t="s">
        <v>54</v>
      </c>
      <c r="I349" s="129">
        <v>0.80765591621432653</v>
      </c>
      <c r="K349" s="129" t="s">
        <v>22</v>
      </c>
      <c r="L349" s="129" t="s">
        <v>225</v>
      </c>
      <c r="M349" s="129" t="s">
        <v>35</v>
      </c>
      <c r="N349" s="129" t="s">
        <v>36</v>
      </c>
      <c r="O349" s="129" t="s">
        <v>37</v>
      </c>
      <c r="P349" s="129" t="s">
        <v>52</v>
      </c>
      <c r="Q349" s="129" t="s">
        <v>53</v>
      </c>
      <c r="R349" s="129" t="s">
        <v>54</v>
      </c>
      <c r="S349" s="129">
        <v>0.83709967568290811</v>
      </c>
      <c r="U349" s="130" t="s">
        <v>12</v>
      </c>
      <c r="V349" s="129" t="s">
        <v>225</v>
      </c>
      <c r="W349" s="129" t="s">
        <v>35</v>
      </c>
      <c r="X349" s="129" t="s">
        <v>36</v>
      </c>
      <c r="Y349" s="129" t="s">
        <v>37</v>
      </c>
      <c r="Z349" s="129" t="s">
        <v>52</v>
      </c>
      <c r="AA349" s="129" t="s">
        <v>53</v>
      </c>
      <c r="AB349" s="129" t="s">
        <v>54</v>
      </c>
      <c r="AC349" s="6">
        <v>0.84195079675886608</v>
      </c>
      <c r="AE349" s="129" t="s">
        <v>22</v>
      </c>
      <c r="AF349" s="129" t="s">
        <v>225</v>
      </c>
      <c r="AG349" s="129" t="s">
        <v>35</v>
      </c>
      <c r="AH349" s="129" t="s">
        <v>36</v>
      </c>
      <c r="AI349" s="129" t="s">
        <v>37</v>
      </c>
      <c r="AJ349" s="129" t="s">
        <v>52</v>
      </c>
      <c r="AK349" s="129" t="s">
        <v>53</v>
      </c>
      <c r="AL349" s="129" t="s">
        <v>54</v>
      </c>
      <c r="AM349" s="129">
        <v>0.83916380910217647</v>
      </c>
    </row>
    <row r="350" spans="1:39" x14ac:dyDescent="0.25">
      <c r="A350" s="129" t="s">
        <v>226</v>
      </c>
      <c r="B350" s="129">
        <v>0.87468132192241232</v>
      </c>
      <c r="C350" s="130">
        <v>0.66961833664806558</v>
      </c>
      <c r="D350" s="130">
        <v>0.78635287334866311</v>
      </c>
      <c r="E350" s="130">
        <v>0.78913118346933786</v>
      </c>
      <c r="I350" s="129">
        <v>0.79875409195614444</v>
      </c>
      <c r="K350" s="129" t="s">
        <v>226</v>
      </c>
      <c r="L350" s="129">
        <v>0.94310276944664406</v>
      </c>
      <c r="M350" s="129">
        <v>0.69153421935220583</v>
      </c>
      <c r="N350" s="129">
        <v>0.98671401705312078</v>
      </c>
      <c r="O350" s="129">
        <v>0.83058472516160564</v>
      </c>
      <c r="S350" s="129">
        <v>0.88681416468661989</v>
      </c>
      <c r="U350" s="129" t="s">
        <v>226</v>
      </c>
      <c r="V350" s="129">
        <v>0.87107685677021784</v>
      </c>
      <c r="W350" s="129">
        <v>0.71440571704792044</v>
      </c>
      <c r="X350" s="129">
        <v>0.84216132256800247</v>
      </c>
      <c r="Y350" s="129">
        <v>0.98458080707713391</v>
      </c>
      <c r="AC350" s="6">
        <v>0.84953933782124202</v>
      </c>
      <c r="AE350" s="129" t="s">
        <v>226</v>
      </c>
      <c r="AF350" s="129">
        <v>0.94670723459883876</v>
      </c>
      <c r="AG350" s="129">
        <v>0.7174942543168723</v>
      </c>
      <c r="AH350" s="129">
        <v>0.98575569175127298</v>
      </c>
      <c r="AI350" s="129">
        <v>0.84530053114330217</v>
      </c>
      <c r="AM350" s="129">
        <v>0.89541574731222351</v>
      </c>
    </row>
    <row r="351" spans="1:39" x14ac:dyDescent="0.25">
      <c r="A351" s="129" t="s">
        <v>39</v>
      </c>
      <c r="B351" s="130">
        <v>0.72008049329578905</v>
      </c>
      <c r="C351" s="129">
        <v>0.86480834654172078</v>
      </c>
      <c r="D351" s="129">
        <v>0.84525932858994224</v>
      </c>
      <c r="E351" s="129">
        <v>0.82988567466212371</v>
      </c>
      <c r="I351" s="129">
        <v>0.79679154997346391</v>
      </c>
      <c r="K351" s="129" t="s">
        <v>39</v>
      </c>
      <c r="L351" s="129">
        <v>0.96423689894449283</v>
      </c>
      <c r="M351" s="129">
        <v>0.99076922717388649</v>
      </c>
      <c r="N351" s="129">
        <v>0.97155002446747074</v>
      </c>
      <c r="O351" s="129">
        <v>0.94318121573966018</v>
      </c>
      <c r="S351" s="129">
        <v>0.96821329349039109</v>
      </c>
      <c r="U351" s="129" t="s">
        <v>39</v>
      </c>
      <c r="V351" s="130">
        <v>0.74839890857554869</v>
      </c>
      <c r="W351" s="129">
        <v>0.87515016649567057</v>
      </c>
      <c r="X351" s="129">
        <v>0.86408578628014632</v>
      </c>
      <c r="Y351" s="129">
        <v>0.85651788365329351</v>
      </c>
      <c r="AC351" s="6">
        <v>0.81888872584738426</v>
      </c>
      <c r="AE351" s="129" t="s">
        <v>39</v>
      </c>
      <c r="AF351" s="129">
        <v>0.97607439908056293</v>
      </c>
      <c r="AG351" s="129">
        <v>0.98042740721993671</v>
      </c>
      <c r="AH351" s="129">
        <v>0.99037648215767482</v>
      </c>
      <c r="AI351" s="129">
        <v>0.91654900674849038</v>
      </c>
      <c r="AM351" s="129">
        <v>0.97159171262790478</v>
      </c>
    </row>
    <row r="352" spans="1:39" x14ac:dyDescent="0.25">
      <c r="A352" s="129" t="s">
        <v>40</v>
      </c>
      <c r="B352" s="129">
        <v>0.80646714994621749</v>
      </c>
      <c r="C352" s="130">
        <v>0.67613251058732537</v>
      </c>
      <c r="D352" s="129">
        <v>0.86103674818973708</v>
      </c>
      <c r="E352" s="129">
        <v>0.85888612201761905</v>
      </c>
      <c r="I352" s="129">
        <v>0.80190546744602931</v>
      </c>
      <c r="K352" s="129" t="s">
        <v>40</v>
      </c>
      <c r="L352" s="129">
        <v>0.9665997404555664</v>
      </c>
      <c r="M352" s="129">
        <v>0.89171006409019182</v>
      </c>
      <c r="N352" s="129">
        <v>0.61997435738177542</v>
      </c>
      <c r="O352" s="129">
        <v>0.62627762682138</v>
      </c>
      <c r="S352" s="129">
        <v>0.81391714236891588</v>
      </c>
      <c r="U352" s="129" t="s">
        <v>40</v>
      </c>
      <c r="V352" s="130">
        <v>0.76172267192264154</v>
      </c>
      <c r="W352" s="130">
        <v>0.80105214087451748</v>
      </c>
      <c r="X352" s="129">
        <v>0.87043807210728819</v>
      </c>
      <c r="Y352" s="129">
        <v>0.87267268928833053</v>
      </c>
      <c r="AC352" s="6">
        <v>0.81340991836403176</v>
      </c>
      <c r="AE352" s="129" t="s">
        <v>40</v>
      </c>
      <c r="AF352" s="129">
        <v>0.9609094273998553</v>
      </c>
      <c r="AG352" s="129">
        <v>0.87598648718116845</v>
      </c>
      <c r="AH352" s="129">
        <v>0.62937568129932653</v>
      </c>
      <c r="AI352" s="129">
        <v>0.64006419409209148</v>
      </c>
      <c r="AM352" s="129">
        <v>0.81291461783482122</v>
      </c>
    </row>
    <row r="353" spans="1:39" x14ac:dyDescent="0.25">
      <c r="A353" s="129" t="s">
        <v>72</v>
      </c>
      <c r="B353" s="129">
        <v>0.77992643441129161</v>
      </c>
      <c r="C353" s="129">
        <v>0.86063542062221154</v>
      </c>
      <c r="D353" s="129">
        <v>0.90404236889882394</v>
      </c>
      <c r="E353" s="129">
        <v>0.74912001343547685</v>
      </c>
      <c r="I353" s="129">
        <v>0.82247625212898645</v>
      </c>
      <c r="K353" s="129" t="s">
        <v>72</v>
      </c>
      <c r="L353" s="129">
        <v>0.72624948722804761</v>
      </c>
      <c r="M353" s="129">
        <v>0.86720032372303701</v>
      </c>
      <c r="N353" s="129">
        <v>0.70635648554554309</v>
      </c>
      <c r="O353" s="129">
        <v>0.94535002368740773</v>
      </c>
      <c r="S353" s="129">
        <v>0.78233148457532353</v>
      </c>
      <c r="U353" s="129" t="s">
        <v>72</v>
      </c>
      <c r="V353" s="129">
        <v>0.82765020956371405</v>
      </c>
      <c r="W353" s="129">
        <v>0.86015558816318416</v>
      </c>
      <c r="X353" s="129">
        <v>0.87080055462975103</v>
      </c>
      <c r="Y353" s="129">
        <v>0.86555735928889954</v>
      </c>
      <c r="AC353" s="6">
        <v>0.8506249440088951</v>
      </c>
      <c r="AE353" s="129" t="s">
        <v>72</v>
      </c>
      <c r="AF353" s="129">
        <v>0.74738772250226915</v>
      </c>
      <c r="AG353" s="129">
        <v>0.8676801561820644</v>
      </c>
      <c r="AH353" s="129">
        <v>0.67311467127647018</v>
      </c>
      <c r="AI353" s="129">
        <v>0.9553835969161425</v>
      </c>
      <c r="AM353" s="129">
        <v>0.7840773275938594</v>
      </c>
    </row>
    <row r="354" spans="1:39" x14ac:dyDescent="0.25">
      <c r="A354" s="129" t="s">
        <v>73</v>
      </c>
      <c r="B354" s="129">
        <v>0.83598331965076045</v>
      </c>
      <c r="C354" s="129">
        <v>0.9266508077446971</v>
      </c>
      <c r="D354" s="129">
        <v>0.61797750769486748</v>
      </c>
      <c r="E354" s="129">
        <v>0.96089568822698745</v>
      </c>
      <c r="I354" s="129">
        <v>0.81835221956700865</v>
      </c>
      <c r="K354" s="129" t="s">
        <v>73</v>
      </c>
      <c r="L354" s="129">
        <v>0.78381889461037657</v>
      </c>
      <c r="M354" s="129">
        <v>0.63631506339944854</v>
      </c>
      <c r="N354" s="129">
        <v>0.69833119441497626</v>
      </c>
      <c r="O354" s="129">
        <v>0.79232616110337262</v>
      </c>
      <c r="S354" s="129">
        <v>0.73422229329329025</v>
      </c>
      <c r="U354" s="129" t="s">
        <v>73</v>
      </c>
      <c r="V354" s="129">
        <v>0.85734911047613582</v>
      </c>
      <c r="W354" s="129">
        <v>0.92153672775377427</v>
      </c>
      <c r="X354" s="129">
        <v>0.83829839352507785</v>
      </c>
      <c r="Y354" s="129">
        <v>0.9364631308686594</v>
      </c>
      <c r="AC354" s="6">
        <v>0.8772910577527776</v>
      </c>
      <c r="AE354" s="129" t="s">
        <v>73</v>
      </c>
      <c r="AF354" s="129">
        <v>0.76245310378500109</v>
      </c>
      <c r="AG354" s="129">
        <v>0.63120098340852571</v>
      </c>
      <c r="AH354" s="129">
        <v>0.71233757670844944</v>
      </c>
      <c r="AI354" s="129">
        <v>0.81675871846170067</v>
      </c>
      <c r="AM354" s="129">
        <v>0.73181964014207312</v>
      </c>
    </row>
  </sheetData>
  <mergeCells count="11">
    <mergeCell ref="AO1:BG1"/>
    <mergeCell ref="A1:S1"/>
    <mergeCell ref="A72:S72"/>
    <mergeCell ref="A143:S143"/>
    <mergeCell ref="A214:S214"/>
    <mergeCell ref="A285:S285"/>
    <mergeCell ref="U1:AM1"/>
    <mergeCell ref="U72:AM72"/>
    <mergeCell ref="U143:AM143"/>
    <mergeCell ref="U214:AM214"/>
    <mergeCell ref="U285:AM28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76"/>
  <sheetViews>
    <sheetView topLeftCell="AM37" zoomScale="85" zoomScaleNormal="85" workbookViewId="0">
      <selection activeCell="AK35" sqref="AK35"/>
    </sheetView>
  </sheetViews>
  <sheetFormatPr defaultRowHeight="13.8" x14ac:dyDescent="0.25"/>
  <cols>
    <col min="1" max="9" width="6.5546875" style="131" bestFit="1" customWidth="1"/>
    <col min="10" max="10" width="7.5546875" style="131" bestFit="1" customWidth="1"/>
    <col min="11" max="18" width="6.5546875" style="131" bestFit="1" customWidth="1"/>
    <col min="19" max="19" width="8.88671875" style="131"/>
    <col min="20" max="28" width="6.5546875" style="131" bestFit="1" customWidth="1"/>
    <col min="29" max="29" width="7.5546875" style="131" bestFit="1" customWidth="1"/>
    <col min="30" max="37" width="6.5546875" style="131" bestFit="1" customWidth="1"/>
    <col min="38" max="16384" width="8.88671875" style="131"/>
  </cols>
  <sheetData>
    <row r="1" spans="1:56" x14ac:dyDescent="0.25">
      <c r="A1" s="140" t="s">
        <v>187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T1" s="140" t="s">
        <v>240</v>
      </c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M1" s="140" t="s">
        <v>248</v>
      </c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</row>
    <row r="2" spans="1:56" x14ac:dyDescent="0.25">
      <c r="A2" s="131" t="s">
        <v>228</v>
      </c>
      <c r="B2" s="131" t="s">
        <v>225</v>
      </c>
      <c r="C2" s="131" t="s">
        <v>35</v>
      </c>
      <c r="D2" s="131" t="s">
        <v>36</v>
      </c>
      <c r="E2" s="131" t="s">
        <v>37</v>
      </c>
      <c r="F2" s="131" t="s">
        <v>52</v>
      </c>
      <c r="G2" s="131" t="s">
        <v>53</v>
      </c>
      <c r="H2" s="131" t="s">
        <v>54</v>
      </c>
      <c r="I2" s="131">
        <v>0.31686383793246931</v>
      </c>
      <c r="J2" s="131" t="s">
        <v>229</v>
      </c>
      <c r="K2" s="131" t="s">
        <v>225</v>
      </c>
      <c r="L2" s="131" t="s">
        <v>35</v>
      </c>
      <c r="M2" s="131" t="s">
        <v>36</v>
      </c>
      <c r="N2" s="131" t="s">
        <v>37</v>
      </c>
      <c r="O2" s="131" t="s">
        <v>52</v>
      </c>
      <c r="P2" s="131" t="s">
        <v>53</v>
      </c>
      <c r="Q2" s="131" t="s">
        <v>54</v>
      </c>
      <c r="R2" s="131" t="s">
        <v>230</v>
      </c>
      <c r="T2" s="131" t="s">
        <v>228</v>
      </c>
      <c r="U2" s="131" t="s">
        <v>225</v>
      </c>
      <c r="V2" s="131" t="s">
        <v>35</v>
      </c>
      <c r="W2" s="131" t="s">
        <v>36</v>
      </c>
      <c r="X2" s="131" t="s">
        <v>37</v>
      </c>
      <c r="Y2" s="131" t="s">
        <v>52</v>
      </c>
      <c r="Z2" s="131" t="s">
        <v>53</v>
      </c>
      <c r="AA2" s="131" t="s">
        <v>54</v>
      </c>
      <c r="AB2" s="131">
        <v>0.34891050004819812</v>
      </c>
      <c r="AC2" s="131" t="s">
        <v>229</v>
      </c>
      <c r="AD2" s="131" t="s">
        <v>225</v>
      </c>
      <c r="AE2" s="131" t="s">
        <v>35</v>
      </c>
      <c r="AF2" s="131" t="s">
        <v>36</v>
      </c>
      <c r="AG2" s="131" t="s">
        <v>37</v>
      </c>
      <c r="AH2" s="131" t="s">
        <v>52</v>
      </c>
      <c r="AI2" s="131" t="s">
        <v>53</v>
      </c>
      <c r="AJ2" s="131" t="s">
        <v>54</v>
      </c>
      <c r="AK2" s="131" t="s">
        <v>230</v>
      </c>
      <c r="AM2" s="131" t="s">
        <v>228</v>
      </c>
      <c r="AN2" s="131" t="s">
        <v>225</v>
      </c>
      <c r="AO2" s="131" t="s">
        <v>35</v>
      </c>
      <c r="AP2" s="131" t="s">
        <v>36</v>
      </c>
      <c r="AQ2" s="131" t="s">
        <v>37</v>
      </c>
      <c r="AR2" s="131" t="s">
        <v>52</v>
      </c>
      <c r="AS2" s="131" t="s">
        <v>53</v>
      </c>
      <c r="AT2" s="131" t="s">
        <v>54</v>
      </c>
      <c r="AU2" s="131">
        <v>0.34296679406687419</v>
      </c>
      <c r="AV2" s="131" t="s">
        <v>229</v>
      </c>
      <c r="AW2" s="131" t="s">
        <v>225</v>
      </c>
      <c r="AX2" s="131" t="s">
        <v>35</v>
      </c>
      <c r="AY2" s="131" t="s">
        <v>36</v>
      </c>
      <c r="AZ2" s="131" t="s">
        <v>37</v>
      </c>
      <c r="BA2" s="131" t="s">
        <v>52</v>
      </c>
      <c r="BB2" s="131" t="s">
        <v>53</v>
      </c>
      <c r="BC2" s="131" t="s">
        <v>54</v>
      </c>
      <c r="BD2" s="131" t="s">
        <v>230</v>
      </c>
    </row>
    <row r="3" spans="1:56" x14ac:dyDescent="0.25">
      <c r="A3" s="131" t="s">
        <v>226</v>
      </c>
      <c r="B3" s="131">
        <v>0.57967805237970871</v>
      </c>
      <c r="C3" s="131">
        <v>0.51509211349176209</v>
      </c>
      <c r="D3" s="131">
        <v>0.51957481166108099</v>
      </c>
      <c r="E3" s="131">
        <v>0.70113894109804531</v>
      </c>
      <c r="F3" s="131">
        <v>0</v>
      </c>
      <c r="G3" s="131">
        <v>0</v>
      </c>
      <c r="H3" s="131">
        <v>0</v>
      </c>
      <c r="J3" s="131" t="s">
        <v>226</v>
      </c>
      <c r="K3" s="131">
        <v>0.43397187701209239</v>
      </c>
      <c r="L3" s="131">
        <v>0.49040954206107712</v>
      </c>
      <c r="M3" s="131">
        <v>0.52813477265431441</v>
      </c>
      <c r="N3" s="131">
        <v>0.62378345569961458</v>
      </c>
      <c r="O3" s="131">
        <v>0</v>
      </c>
      <c r="P3" s="131">
        <v>0</v>
      </c>
      <c r="Q3" s="131">
        <v>0</v>
      </c>
      <c r="R3" s="131">
        <v>0.49727187073557316</v>
      </c>
      <c r="T3" s="131" t="s">
        <v>226</v>
      </c>
      <c r="U3" s="131">
        <v>0.5600444872066106</v>
      </c>
      <c r="V3" s="131">
        <v>0.44130974733430928</v>
      </c>
      <c r="W3" s="131">
        <v>0.54397090295884409</v>
      </c>
      <c r="X3" s="131">
        <v>0.72857428768122989</v>
      </c>
      <c r="Y3" s="131">
        <v>0</v>
      </c>
      <c r="Z3" s="131">
        <v>0</v>
      </c>
      <c r="AA3" s="131">
        <v>0</v>
      </c>
      <c r="AC3" s="131" t="s">
        <v>226</v>
      </c>
      <c r="AD3" s="131">
        <v>0.44501086231288445</v>
      </c>
      <c r="AE3" s="131">
        <v>0.42067937175191877</v>
      </c>
      <c r="AF3" s="131">
        <v>0.53803612189009264</v>
      </c>
      <c r="AG3" s="131">
        <v>0.65479234626726246</v>
      </c>
      <c r="AH3" s="131">
        <v>0</v>
      </c>
      <c r="AI3" s="131">
        <v>0</v>
      </c>
      <c r="AJ3" s="131">
        <v>0</v>
      </c>
      <c r="AK3" s="131">
        <v>0.4948681016881501</v>
      </c>
      <c r="AM3" s="131" t="s">
        <v>226</v>
      </c>
      <c r="AN3" s="131">
        <v>0.54326633086459908</v>
      </c>
      <c r="AO3" s="131">
        <v>0.40928568591962794</v>
      </c>
      <c r="AP3" s="131">
        <v>0.54397090295884409</v>
      </c>
      <c r="AQ3" s="131">
        <v>0.72857428768122989</v>
      </c>
      <c r="AR3" s="131">
        <v>0</v>
      </c>
      <c r="AS3" s="131">
        <v>0</v>
      </c>
      <c r="AT3" s="131">
        <v>0</v>
      </c>
      <c r="AV3" s="131" t="s">
        <v>226</v>
      </c>
      <c r="AW3" s="131">
        <v>0.44142314322978221</v>
      </c>
      <c r="AX3" s="131">
        <v>0.39919936559708702</v>
      </c>
      <c r="AY3" s="131">
        <v>0.53731119865051091</v>
      </c>
      <c r="AZ3" s="131">
        <v>0.64941537748764133</v>
      </c>
      <c r="BA3" s="131">
        <v>0</v>
      </c>
      <c r="BB3" s="131">
        <v>0</v>
      </c>
      <c r="BC3" s="131">
        <v>0</v>
      </c>
      <c r="BD3" s="131">
        <v>0.48814923669710425</v>
      </c>
    </row>
    <row r="4" spans="1:56" x14ac:dyDescent="0.25">
      <c r="A4" s="131" t="s">
        <v>39</v>
      </c>
      <c r="B4" s="131">
        <v>0.5007048210795717</v>
      </c>
      <c r="C4" s="131">
        <v>0.52813864561937673</v>
      </c>
      <c r="D4" s="131">
        <v>0.59129898080846466</v>
      </c>
      <c r="E4" s="131">
        <v>0.63705406129996345</v>
      </c>
      <c r="F4" s="131">
        <v>0</v>
      </c>
      <c r="G4" s="131">
        <v>0</v>
      </c>
      <c r="H4" s="131">
        <v>0</v>
      </c>
      <c r="J4" s="131" t="s">
        <v>39</v>
      </c>
      <c r="K4" s="131">
        <v>0.50991137311055612</v>
      </c>
      <c r="L4" s="131">
        <v>0.50710907033015618</v>
      </c>
      <c r="M4" s="131">
        <v>0.51523888159804987</v>
      </c>
      <c r="N4" s="131">
        <v>0.5581544238941103</v>
      </c>
      <c r="O4" s="131">
        <v>0</v>
      </c>
      <c r="P4" s="131">
        <v>0</v>
      </c>
      <c r="Q4" s="131">
        <v>0</v>
      </c>
      <c r="R4" s="131">
        <v>0.51791924729388272</v>
      </c>
      <c r="T4" s="131" t="s">
        <v>39</v>
      </c>
      <c r="U4" s="131">
        <v>0.47742224083921203</v>
      </c>
      <c r="V4" s="131">
        <v>0.55323776784961765</v>
      </c>
      <c r="W4" s="131">
        <v>0.57647731747123199</v>
      </c>
      <c r="X4" s="131">
        <v>0.67109437816569273</v>
      </c>
      <c r="Y4" s="131">
        <v>0</v>
      </c>
      <c r="Z4" s="131">
        <v>0</v>
      </c>
      <c r="AA4" s="131">
        <v>0</v>
      </c>
      <c r="AC4" s="131" t="s">
        <v>39</v>
      </c>
      <c r="AD4" s="131">
        <v>0.49088188432707325</v>
      </c>
      <c r="AE4" s="131">
        <v>0.54259112461941683</v>
      </c>
      <c r="AF4" s="131">
        <v>0.5021332454735048</v>
      </c>
      <c r="AG4" s="131">
        <v>0.5986357522130098</v>
      </c>
      <c r="AH4" s="131">
        <v>0</v>
      </c>
      <c r="AI4" s="131">
        <v>0</v>
      </c>
      <c r="AJ4" s="131">
        <v>0</v>
      </c>
      <c r="AK4" s="131">
        <v>0.52019965285504033</v>
      </c>
      <c r="AM4" s="131" t="s">
        <v>39</v>
      </c>
      <c r="AN4" s="131">
        <v>0.49835790059246504</v>
      </c>
      <c r="AO4" s="131">
        <v>0.55323776784961765</v>
      </c>
      <c r="AP4" s="131">
        <v>0.60554470691826401</v>
      </c>
      <c r="AQ4" s="131">
        <v>0.67109437816569273</v>
      </c>
      <c r="AR4" s="131">
        <v>0</v>
      </c>
      <c r="AS4" s="131">
        <v>0</v>
      </c>
      <c r="AT4" s="131">
        <v>0</v>
      </c>
      <c r="AV4" s="131" t="s">
        <v>39</v>
      </c>
      <c r="AW4" s="131">
        <v>0.49914128948234676</v>
      </c>
      <c r="AX4" s="131">
        <v>0.54263948318184718</v>
      </c>
      <c r="AY4" s="131">
        <v>0.51344337255945871</v>
      </c>
      <c r="AZ4" s="131">
        <v>0.60651788365329351</v>
      </c>
      <c r="BA4" s="131">
        <v>0</v>
      </c>
      <c r="BB4" s="131">
        <v>0</v>
      </c>
      <c r="BC4" s="131">
        <v>0</v>
      </c>
      <c r="BD4" s="131">
        <v>0.52752293811716688</v>
      </c>
    </row>
    <row r="5" spans="1:56" x14ac:dyDescent="0.25">
      <c r="A5" s="131" t="s">
        <v>40</v>
      </c>
      <c r="B5" s="131">
        <v>0.48793823653858881</v>
      </c>
      <c r="C5" s="131">
        <v>0.21519033189663009</v>
      </c>
      <c r="D5" s="131">
        <v>0.5430724309683671</v>
      </c>
      <c r="E5" s="131">
        <v>0.65050368177579154</v>
      </c>
      <c r="F5" s="131">
        <v>0</v>
      </c>
      <c r="G5" s="131">
        <v>0</v>
      </c>
      <c r="H5" s="131">
        <v>0</v>
      </c>
      <c r="J5" s="131" t="s">
        <v>40</v>
      </c>
      <c r="K5" s="131">
        <v>0.55918268985348885</v>
      </c>
      <c r="L5" s="131">
        <v>0.47494877974774807</v>
      </c>
      <c r="M5" s="131">
        <v>0.65754312203107723</v>
      </c>
      <c r="N5" s="131">
        <v>0.58186944911817517</v>
      </c>
      <c r="O5" s="131">
        <v>0</v>
      </c>
      <c r="P5" s="131">
        <v>0</v>
      </c>
      <c r="Q5" s="131">
        <v>0</v>
      </c>
      <c r="R5" s="131">
        <v>0.57032902976644073</v>
      </c>
      <c r="T5" s="131" t="s">
        <v>40</v>
      </c>
      <c r="U5" s="131">
        <v>0.50973718606351037</v>
      </c>
      <c r="V5" s="131">
        <v>0.22555923435791886</v>
      </c>
      <c r="W5" s="131">
        <v>0.50556187010328502</v>
      </c>
      <c r="X5" s="131">
        <v>0.61786295399275371</v>
      </c>
      <c r="Y5" s="131">
        <v>0</v>
      </c>
      <c r="Z5" s="131">
        <v>0</v>
      </c>
      <c r="AA5" s="131">
        <v>0</v>
      </c>
      <c r="AC5" s="131" t="s">
        <v>40</v>
      </c>
      <c r="AD5" s="131">
        <v>0.56911670401044823</v>
      </c>
      <c r="AE5" s="131">
        <v>0.4142650919936488</v>
      </c>
      <c r="AF5" s="131">
        <v>0.61234117422198664</v>
      </c>
      <c r="AG5" s="131">
        <v>0.564620688959659</v>
      </c>
      <c r="AH5" s="131">
        <v>0</v>
      </c>
      <c r="AI5" s="131">
        <v>0</v>
      </c>
      <c r="AJ5" s="131">
        <v>0</v>
      </c>
      <c r="AK5" s="131">
        <v>0.54827809690235452</v>
      </c>
      <c r="AM5" s="131" t="s">
        <v>40</v>
      </c>
      <c r="AN5" s="131">
        <v>0.48729817112356871</v>
      </c>
      <c r="AO5" s="131">
        <v>0.25294229526410139</v>
      </c>
      <c r="AP5" s="131">
        <v>0.53141894430972048</v>
      </c>
      <c r="AQ5" s="131">
        <v>0.59849415423896368</v>
      </c>
      <c r="AR5" s="131">
        <v>0</v>
      </c>
      <c r="AS5" s="131">
        <v>0</v>
      </c>
      <c r="AT5" s="131">
        <v>0</v>
      </c>
      <c r="AV5" s="131" t="s">
        <v>40</v>
      </c>
      <c r="AW5" s="131">
        <v>0.56215746300192859</v>
      </c>
      <c r="AX5" s="131">
        <v>0.43651351281883161</v>
      </c>
      <c r="AY5" s="131">
        <v>0.62937568129932653</v>
      </c>
      <c r="AZ5" s="131">
        <v>0.55959188351207101</v>
      </c>
      <c r="BA5" s="131">
        <v>0</v>
      </c>
      <c r="BB5" s="131">
        <v>0</v>
      </c>
      <c r="BC5" s="131">
        <v>0</v>
      </c>
      <c r="BD5" s="131">
        <v>0.55344839061618012</v>
      </c>
    </row>
    <row r="6" spans="1:56" x14ac:dyDescent="0.25">
      <c r="A6" s="131" t="s">
        <v>72</v>
      </c>
      <c r="B6" s="131">
        <v>0.55028669294116206</v>
      </c>
      <c r="C6" s="131">
        <v>0.39493692694640226</v>
      </c>
      <c r="D6" s="131">
        <v>0.48974976905934342</v>
      </c>
      <c r="E6" s="131">
        <v>0.75708615373259147</v>
      </c>
      <c r="F6" s="131">
        <v>0</v>
      </c>
      <c r="G6" s="131">
        <v>0</v>
      </c>
      <c r="H6" s="131">
        <v>0</v>
      </c>
      <c r="J6" s="131" t="s">
        <v>72</v>
      </c>
      <c r="K6" s="131">
        <v>0.5240706352537351</v>
      </c>
      <c r="L6" s="131">
        <v>0.43434133679134929</v>
      </c>
      <c r="M6" s="131">
        <v>0.4489894873082193</v>
      </c>
      <c r="N6" s="131">
        <v>0.57955222504895165</v>
      </c>
      <c r="O6" s="131">
        <v>0</v>
      </c>
      <c r="P6" s="131">
        <v>0</v>
      </c>
      <c r="Q6" s="131">
        <v>0</v>
      </c>
      <c r="R6" s="131">
        <v>0.49567672704416144</v>
      </c>
      <c r="T6" s="131" t="s">
        <v>72</v>
      </c>
      <c r="U6" s="131">
        <v>0.61283847368833655</v>
      </c>
      <c r="V6" s="131">
        <v>0.39493692694640226</v>
      </c>
      <c r="W6" s="131">
        <v>0.44786179021690975</v>
      </c>
      <c r="X6" s="131">
        <v>0.7287611536716887</v>
      </c>
      <c r="Y6" s="131">
        <v>0</v>
      </c>
      <c r="Z6" s="131">
        <v>0</v>
      </c>
      <c r="AA6" s="131">
        <v>0</v>
      </c>
      <c r="AC6" s="131" t="s">
        <v>72</v>
      </c>
      <c r="AD6" s="131">
        <v>0.54910132785349752</v>
      </c>
      <c r="AE6" s="131">
        <v>0.43140355341925174</v>
      </c>
      <c r="AF6" s="131">
        <v>0.42401889780037938</v>
      </c>
      <c r="AG6" s="131">
        <v>0.55758560498274168</v>
      </c>
      <c r="AH6" s="131">
        <v>0</v>
      </c>
      <c r="AI6" s="131">
        <v>0</v>
      </c>
      <c r="AJ6" s="131">
        <v>0</v>
      </c>
      <c r="AK6" s="131">
        <v>0.49556380702275549</v>
      </c>
      <c r="AM6" s="131" t="s">
        <v>72</v>
      </c>
      <c r="AN6" s="131">
        <v>0.59109459410731757</v>
      </c>
      <c r="AO6" s="131">
        <v>0.41161177272745503</v>
      </c>
      <c r="AP6" s="131">
        <v>0.39246661925837151</v>
      </c>
      <c r="AQ6" s="131">
        <v>0.70591170714551577</v>
      </c>
      <c r="AR6" s="131">
        <v>0</v>
      </c>
      <c r="AS6" s="131">
        <v>0</v>
      </c>
      <c r="AT6" s="131">
        <v>0</v>
      </c>
      <c r="AV6" s="131" t="s">
        <v>72</v>
      </c>
      <c r="AW6" s="131">
        <v>0.52752818178767913</v>
      </c>
      <c r="AX6" s="131">
        <v>0.44481984381793566</v>
      </c>
      <c r="AY6" s="131">
        <v>0.39386744503153498</v>
      </c>
      <c r="AZ6" s="131">
        <v>0.5446164030838575</v>
      </c>
      <c r="BA6" s="131">
        <v>0</v>
      </c>
      <c r="BB6" s="131">
        <v>0</v>
      </c>
      <c r="BC6" s="131">
        <v>0</v>
      </c>
      <c r="BD6" s="131">
        <v>0.48013456319912118</v>
      </c>
    </row>
    <row r="7" spans="1:56" x14ac:dyDescent="0.25">
      <c r="A7" s="131" t="s">
        <v>73</v>
      </c>
      <c r="B7" s="131">
        <v>0.61122591343461574</v>
      </c>
      <c r="C7" s="131">
        <v>0.69695534763884193</v>
      </c>
      <c r="D7" s="131">
        <v>0.70825244286131905</v>
      </c>
      <c r="E7" s="131">
        <v>0.6561059857682574</v>
      </c>
      <c r="F7" s="131">
        <v>0</v>
      </c>
      <c r="G7" s="131">
        <v>0</v>
      </c>
      <c r="H7" s="131">
        <v>0</v>
      </c>
      <c r="J7" s="131" t="s">
        <v>73</v>
      </c>
      <c r="K7" s="131">
        <v>0.67834700017126881</v>
      </c>
      <c r="L7" s="131">
        <v>0.506112111748525</v>
      </c>
      <c r="M7" s="131">
        <v>0.56585632176897427</v>
      </c>
      <c r="N7" s="131">
        <v>0.68267795593305591</v>
      </c>
      <c r="O7" s="131">
        <v>0</v>
      </c>
      <c r="P7" s="131">
        <v>0</v>
      </c>
      <c r="Q7" s="131">
        <v>0</v>
      </c>
      <c r="R7" s="131">
        <v>0.61642699625041453</v>
      </c>
      <c r="T7" s="131" t="s">
        <v>73</v>
      </c>
      <c r="U7" s="131">
        <v>0.69915702247025302</v>
      </c>
      <c r="V7" s="131">
        <v>0.66865290927816012</v>
      </c>
      <c r="W7" s="131">
        <v>0.70825244286131905</v>
      </c>
      <c r="X7" s="131">
        <v>0.6561059857682574</v>
      </c>
      <c r="Y7" s="131">
        <v>0</v>
      </c>
      <c r="Z7" s="131">
        <v>0</v>
      </c>
      <c r="AA7" s="131">
        <v>0</v>
      </c>
      <c r="AC7" s="131" t="s">
        <v>73</v>
      </c>
      <c r="AD7" s="131">
        <v>0.71789852038415991</v>
      </c>
      <c r="AE7" s="131">
        <v>0.5150669779146988</v>
      </c>
      <c r="AF7" s="131">
        <v>0.59118442650657677</v>
      </c>
      <c r="AG7" s="131">
        <v>0.67900372674295739</v>
      </c>
      <c r="AH7" s="131">
        <v>0</v>
      </c>
      <c r="AI7" s="131">
        <v>0</v>
      </c>
      <c r="AJ7" s="131">
        <v>0</v>
      </c>
      <c r="AK7" s="131">
        <v>0.63981946937469147</v>
      </c>
      <c r="AM7" s="131" t="s">
        <v>73</v>
      </c>
      <c r="AN7" s="131">
        <v>0.73114874332310598</v>
      </c>
      <c r="AO7" s="131">
        <v>0.63554621494648234</v>
      </c>
      <c r="AP7" s="131">
        <v>0.63416338366317482</v>
      </c>
      <c r="AQ7" s="131">
        <v>0.68264810470276438</v>
      </c>
      <c r="AR7" s="131">
        <v>0</v>
      </c>
      <c r="AS7" s="131">
        <v>0</v>
      </c>
      <c r="AT7" s="131">
        <v>0</v>
      </c>
      <c r="AV7" s="131" t="s">
        <v>73</v>
      </c>
      <c r="AW7" s="131">
        <v>0.73234911047613582</v>
      </c>
      <c r="AX7" s="131">
        <v>0.50620098340852571</v>
      </c>
      <c r="AY7" s="131">
        <v>0.57634944334499272</v>
      </c>
      <c r="AZ7" s="131">
        <v>0.6885368691313406</v>
      </c>
      <c r="BA7" s="131">
        <v>0</v>
      </c>
      <c r="BB7" s="131">
        <v>0</v>
      </c>
      <c r="BC7" s="131">
        <v>0</v>
      </c>
      <c r="BD7" s="131">
        <v>0.64154773207810867</v>
      </c>
    </row>
    <row r="9" spans="1:56" x14ac:dyDescent="0.25">
      <c r="A9" s="131" t="s">
        <v>163</v>
      </c>
      <c r="B9" s="131" t="s">
        <v>225</v>
      </c>
      <c r="C9" s="131" t="s">
        <v>35</v>
      </c>
      <c r="D9" s="131" t="s">
        <v>36</v>
      </c>
      <c r="E9" s="131" t="s">
        <v>37</v>
      </c>
      <c r="F9" s="131" t="s">
        <v>52</v>
      </c>
      <c r="G9" s="131" t="s">
        <v>53</v>
      </c>
      <c r="H9" s="131" t="s">
        <v>54</v>
      </c>
      <c r="I9" s="131">
        <v>0.34344038736061977</v>
      </c>
      <c r="T9" s="131" t="s">
        <v>163</v>
      </c>
      <c r="U9" s="131" t="s">
        <v>225</v>
      </c>
      <c r="V9" s="131" t="s">
        <v>35</v>
      </c>
      <c r="W9" s="131" t="s">
        <v>36</v>
      </c>
      <c r="X9" s="131" t="s">
        <v>37</v>
      </c>
      <c r="Y9" s="131" t="s">
        <v>52</v>
      </c>
      <c r="Z9" s="131" t="s">
        <v>53</v>
      </c>
      <c r="AA9" s="131" t="s">
        <v>54</v>
      </c>
      <c r="AB9" s="131">
        <v>0.33865907800504785</v>
      </c>
      <c r="AM9" s="131" t="s">
        <v>163</v>
      </c>
      <c r="AN9" s="131" t="s">
        <v>225</v>
      </c>
      <c r="AO9" s="131" t="s">
        <v>35</v>
      </c>
      <c r="AP9" s="131" t="s">
        <v>36</v>
      </c>
      <c r="AQ9" s="131" t="s">
        <v>37</v>
      </c>
      <c r="AR9" s="131" t="s">
        <v>52</v>
      </c>
      <c r="AS9" s="131" t="s">
        <v>53</v>
      </c>
      <c r="AT9" s="131" t="s">
        <v>54</v>
      </c>
      <c r="AU9" s="131">
        <v>0.35510145003607108</v>
      </c>
    </row>
    <row r="10" spans="1:56" x14ac:dyDescent="0.25">
      <c r="A10" s="131" t="s">
        <v>226</v>
      </c>
      <c r="B10" s="131">
        <v>0.32292571080320032</v>
      </c>
      <c r="C10" s="131">
        <v>0.35953489273992151</v>
      </c>
      <c r="D10" s="131">
        <v>0.5163141940277518</v>
      </c>
      <c r="E10" s="131">
        <v>0.67680188957293319</v>
      </c>
      <c r="F10" s="131">
        <v>0</v>
      </c>
      <c r="G10" s="131">
        <v>0</v>
      </c>
      <c r="H10" s="131">
        <v>0</v>
      </c>
      <c r="T10" s="131" t="s">
        <v>226</v>
      </c>
      <c r="U10" s="131">
        <v>0.34158778761566466</v>
      </c>
      <c r="V10" s="131">
        <v>0.29037504462259978</v>
      </c>
      <c r="W10" s="131">
        <v>0.55239451142375851</v>
      </c>
      <c r="X10" s="131">
        <v>0.69836263822660871</v>
      </c>
      <c r="Y10" s="131">
        <v>0</v>
      </c>
      <c r="Z10" s="131">
        <v>0</v>
      </c>
      <c r="AA10" s="131">
        <v>0</v>
      </c>
      <c r="AM10" s="131" t="s">
        <v>226</v>
      </c>
      <c r="AN10" s="131">
        <v>0.34369293397714168</v>
      </c>
      <c r="AO10" s="131">
        <v>0.27235073711696978</v>
      </c>
      <c r="AP10" s="131">
        <v>0.53541347872703859</v>
      </c>
      <c r="AQ10" s="131">
        <v>0.69836263822660871</v>
      </c>
      <c r="AR10" s="131">
        <v>0</v>
      </c>
      <c r="AS10" s="131">
        <v>0</v>
      </c>
      <c r="AT10" s="131">
        <v>0</v>
      </c>
    </row>
    <row r="11" spans="1:56" x14ac:dyDescent="0.25">
      <c r="A11" s="131" t="s">
        <v>39</v>
      </c>
      <c r="B11" s="131">
        <v>0.4247782669742905</v>
      </c>
      <c r="C11" s="131">
        <v>0.51694849021821876</v>
      </c>
      <c r="D11" s="131">
        <v>0.44722252093090881</v>
      </c>
      <c r="E11" s="131">
        <v>0.5163141940277518</v>
      </c>
      <c r="F11" s="131">
        <v>0</v>
      </c>
      <c r="G11" s="131">
        <v>0</v>
      </c>
      <c r="H11" s="131">
        <v>0</v>
      </c>
      <c r="T11" s="131" t="s">
        <v>39</v>
      </c>
      <c r="U11" s="131">
        <v>0.44392067041385658</v>
      </c>
      <c r="V11" s="131">
        <v>0.55310062406912675</v>
      </c>
      <c r="W11" s="131">
        <v>0.46770497870327332</v>
      </c>
      <c r="X11" s="131">
        <v>0.55239451142375851</v>
      </c>
      <c r="Y11" s="131">
        <v>0</v>
      </c>
      <c r="Z11" s="131">
        <v>0</v>
      </c>
      <c r="AA11" s="131">
        <v>0</v>
      </c>
      <c r="AM11" s="131" t="s">
        <v>39</v>
      </c>
      <c r="AN11" s="131">
        <v>0.44392067041385658</v>
      </c>
      <c r="AO11" s="131">
        <v>0.55310062406912675</v>
      </c>
      <c r="AP11" s="131">
        <v>0.46770497870327332</v>
      </c>
      <c r="AQ11" s="131">
        <v>0.56685253823893633</v>
      </c>
      <c r="AR11" s="131">
        <v>0</v>
      </c>
      <c r="AS11" s="131">
        <v>0</v>
      </c>
      <c r="AT11" s="131">
        <v>0</v>
      </c>
    </row>
    <row r="12" spans="1:56" x14ac:dyDescent="0.25">
      <c r="A12" s="131" t="s">
        <v>40</v>
      </c>
      <c r="B12" s="131">
        <v>0.51684706517104528</v>
      </c>
      <c r="C12" s="131">
        <v>0.51059548755603257</v>
      </c>
      <c r="D12" s="131">
        <v>0.75304343375882843</v>
      </c>
      <c r="E12" s="131">
        <v>0.56681954308762206</v>
      </c>
      <c r="F12" s="131">
        <v>0</v>
      </c>
      <c r="G12" s="131">
        <v>0</v>
      </c>
      <c r="H12" s="131">
        <v>0</v>
      </c>
      <c r="T12" s="131" t="s">
        <v>40</v>
      </c>
      <c r="U12" s="131">
        <v>0.55174339455484822</v>
      </c>
      <c r="V12" s="131">
        <v>0.49410545871485306</v>
      </c>
      <c r="W12" s="131">
        <v>0.73526630827269568</v>
      </c>
      <c r="X12" s="131">
        <v>0.52446341478509106</v>
      </c>
      <c r="Y12" s="131">
        <v>0</v>
      </c>
      <c r="Z12" s="131">
        <v>0</v>
      </c>
      <c r="AA12" s="131">
        <v>0</v>
      </c>
      <c r="AM12" s="131" t="s">
        <v>40</v>
      </c>
      <c r="AN12" s="131">
        <v>0.55174339455484822</v>
      </c>
      <c r="AO12" s="131">
        <v>0.53248973199242844</v>
      </c>
      <c r="AP12" s="131">
        <v>0.72151139001700548</v>
      </c>
      <c r="AQ12" s="131">
        <v>0.52446341478509106</v>
      </c>
      <c r="AR12" s="131">
        <v>0</v>
      </c>
      <c r="AS12" s="131">
        <v>0</v>
      </c>
      <c r="AT12" s="131">
        <v>0</v>
      </c>
    </row>
    <row r="13" spans="1:56" x14ac:dyDescent="0.25">
      <c r="A13" s="131" t="s">
        <v>72</v>
      </c>
      <c r="B13" s="131">
        <v>0.44566514191322987</v>
      </c>
      <c r="C13" s="131">
        <v>0.55754322705489201</v>
      </c>
      <c r="D13" s="131">
        <v>0.44150554751012971</v>
      </c>
      <c r="E13" s="131">
        <v>0.45167853937340008</v>
      </c>
      <c r="F13" s="131">
        <v>0</v>
      </c>
      <c r="G13" s="131">
        <v>0</v>
      </c>
      <c r="H13" s="131">
        <v>0</v>
      </c>
      <c r="T13" s="131" t="s">
        <v>72</v>
      </c>
      <c r="U13" s="131">
        <v>0.46834981202889464</v>
      </c>
      <c r="V13" s="131">
        <v>0.53633857168648824</v>
      </c>
      <c r="W13" s="131">
        <v>0.41220745991128843</v>
      </c>
      <c r="X13" s="131">
        <v>0.4167051669680033</v>
      </c>
      <c r="Y13" s="131">
        <v>0</v>
      </c>
      <c r="Z13" s="131">
        <v>0</v>
      </c>
      <c r="AA13" s="131">
        <v>0</v>
      </c>
      <c r="AM13" s="131" t="s">
        <v>72</v>
      </c>
      <c r="AN13" s="131">
        <v>0.44265802385619796</v>
      </c>
      <c r="AO13" s="131">
        <v>0.53633857168648824</v>
      </c>
      <c r="AP13" s="131">
        <v>0.41220745991128843</v>
      </c>
      <c r="AQ13" s="131">
        <v>0.43465011373914997</v>
      </c>
      <c r="AR13" s="131">
        <v>0</v>
      </c>
      <c r="AS13" s="131">
        <v>0</v>
      </c>
      <c r="AT13" s="131">
        <v>0</v>
      </c>
    </row>
    <row r="14" spans="1:56" x14ac:dyDescent="0.25">
      <c r="A14" s="131" t="s">
        <v>73</v>
      </c>
      <c r="B14" s="131">
        <v>0.69901171163239395</v>
      </c>
      <c r="C14" s="131">
        <v>0.53517058574462528</v>
      </c>
      <c r="D14" s="131">
        <v>0.43476255610391112</v>
      </c>
      <c r="E14" s="131">
        <v>0.69663724255358372</v>
      </c>
      <c r="F14" s="131">
        <v>0</v>
      </c>
      <c r="G14" s="131">
        <v>0</v>
      </c>
      <c r="H14" s="131">
        <v>0</v>
      </c>
      <c r="T14" s="131" t="s">
        <v>73</v>
      </c>
      <c r="U14" s="131">
        <v>0.71847438863344182</v>
      </c>
      <c r="V14" s="131">
        <v>0.53517058574462528</v>
      </c>
      <c r="W14" s="131">
        <v>0.46722521192339123</v>
      </c>
      <c r="X14" s="131">
        <v>0.69051703426880062</v>
      </c>
      <c r="Y14" s="131">
        <v>0</v>
      </c>
      <c r="Z14" s="131">
        <v>0</v>
      </c>
      <c r="AA14" s="131">
        <v>0</v>
      </c>
      <c r="AM14" s="131" t="s">
        <v>73</v>
      </c>
      <c r="AN14" s="131">
        <v>0.71847438863344182</v>
      </c>
      <c r="AO14" s="131">
        <v>0.53517058574462528</v>
      </c>
      <c r="AP14" s="131">
        <v>0.46722521192339123</v>
      </c>
      <c r="AQ14" s="131">
        <v>0.69051703426880062</v>
      </c>
      <c r="AR14" s="131">
        <v>0</v>
      </c>
      <c r="AS14" s="131">
        <v>0</v>
      </c>
      <c r="AT14" s="131">
        <v>0</v>
      </c>
    </row>
    <row r="16" spans="1:56" x14ac:dyDescent="0.25">
      <c r="A16" s="131" t="s">
        <v>164</v>
      </c>
      <c r="B16" s="131" t="s">
        <v>225</v>
      </c>
      <c r="C16" s="131" t="s">
        <v>35</v>
      </c>
      <c r="D16" s="131" t="s">
        <v>36</v>
      </c>
      <c r="E16" s="131" t="s">
        <v>37</v>
      </c>
      <c r="F16" s="131" t="s">
        <v>52</v>
      </c>
      <c r="G16" s="131" t="s">
        <v>53</v>
      </c>
      <c r="H16" s="131" t="s">
        <v>54</v>
      </c>
      <c r="I16" s="131">
        <v>0.19598828903241045</v>
      </c>
      <c r="T16" s="131" t="s">
        <v>164</v>
      </c>
      <c r="U16" s="131" t="s">
        <v>225</v>
      </c>
      <c r="V16" s="131" t="s">
        <v>35</v>
      </c>
      <c r="W16" s="131" t="s">
        <v>36</v>
      </c>
      <c r="X16" s="131" t="s">
        <v>37</v>
      </c>
      <c r="Y16" s="131" t="s">
        <v>52</v>
      </c>
      <c r="Z16" s="131" t="s">
        <v>53</v>
      </c>
      <c r="AA16" s="131" t="s">
        <v>54</v>
      </c>
      <c r="AB16" s="131">
        <v>0.17691136258739251</v>
      </c>
      <c r="AM16" s="131" t="s">
        <v>164</v>
      </c>
      <c r="AN16" s="131" t="s">
        <v>225</v>
      </c>
      <c r="AO16" s="131" t="s">
        <v>35</v>
      </c>
      <c r="AP16" s="131" t="s">
        <v>36</v>
      </c>
      <c r="AQ16" s="131" t="s">
        <v>37</v>
      </c>
      <c r="AR16" s="131" t="s">
        <v>52</v>
      </c>
      <c r="AS16" s="131" t="s">
        <v>53</v>
      </c>
      <c r="AT16" s="131" t="s">
        <v>54</v>
      </c>
      <c r="AU16" s="131">
        <v>0.17520139671062912</v>
      </c>
    </row>
    <row r="17" spans="1:47" x14ac:dyDescent="0.25">
      <c r="A17" s="131" t="s">
        <v>226</v>
      </c>
      <c r="B17" s="131">
        <v>0.4372787356569281</v>
      </c>
      <c r="C17" s="131">
        <v>0.5658522571269341</v>
      </c>
      <c r="D17" s="131">
        <v>0.48044344866164679</v>
      </c>
      <c r="E17" s="131">
        <v>0.52981439987829082</v>
      </c>
      <c r="F17" s="131">
        <v>0</v>
      </c>
      <c r="G17" s="131">
        <v>0</v>
      </c>
      <c r="H17" s="131">
        <v>0</v>
      </c>
      <c r="T17" s="131" t="s">
        <v>226</v>
      </c>
      <c r="U17" s="131">
        <v>0.4372787356569281</v>
      </c>
      <c r="V17" s="131">
        <v>0.49760166955544083</v>
      </c>
      <c r="W17" s="131">
        <v>0.43314174567059049</v>
      </c>
      <c r="X17" s="131">
        <v>0.62757714140713983</v>
      </c>
      <c r="Y17" s="131">
        <v>0</v>
      </c>
      <c r="Z17" s="131">
        <v>0</v>
      </c>
      <c r="AA17" s="131">
        <v>0</v>
      </c>
      <c r="AM17" s="131" t="s">
        <v>226</v>
      </c>
      <c r="AN17" s="131">
        <v>0.4372787356569281</v>
      </c>
      <c r="AO17" s="131">
        <v>0.51337670035779104</v>
      </c>
      <c r="AP17" s="131">
        <v>0.46555421952626169</v>
      </c>
      <c r="AQ17" s="131">
        <v>0.58182661563940985</v>
      </c>
      <c r="AR17" s="131">
        <v>0</v>
      </c>
      <c r="AS17" s="131">
        <v>0</v>
      </c>
      <c r="AT17" s="131">
        <v>0</v>
      </c>
    </row>
    <row r="18" spans="1:47" x14ac:dyDescent="0.25">
      <c r="A18" s="131" t="s">
        <v>39</v>
      </c>
      <c r="B18" s="131">
        <v>0.48575276809699752</v>
      </c>
      <c r="C18" s="131">
        <v>0.39876991734205647</v>
      </c>
      <c r="D18" s="131">
        <v>0.48691104973617799</v>
      </c>
      <c r="E18" s="131">
        <v>0.48044344866164679</v>
      </c>
      <c r="F18" s="131">
        <v>0</v>
      </c>
      <c r="G18" s="131">
        <v>0</v>
      </c>
      <c r="H18" s="131">
        <v>0</v>
      </c>
      <c r="T18" s="131" t="s">
        <v>39</v>
      </c>
      <c r="U18" s="131">
        <v>0.40775620662804435</v>
      </c>
      <c r="V18" s="131">
        <v>0.48800940144948607</v>
      </c>
      <c r="W18" s="131">
        <v>0.40891221906909558</v>
      </c>
      <c r="X18" s="131">
        <v>0.50237235131311619</v>
      </c>
      <c r="Y18" s="131">
        <v>0</v>
      </c>
      <c r="Z18" s="131">
        <v>0</v>
      </c>
      <c r="AA18" s="131">
        <v>0</v>
      </c>
      <c r="AM18" s="131" t="s">
        <v>39</v>
      </c>
      <c r="AN18" s="131">
        <v>0.4342052291506282</v>
      </c>
      <c r="AO18" s="131">
        <v>0.48800940144948607</v>
      </c>
      <c r="AP18" s="131">
        <v>0.42222820612744538</v>
      </c>
      <c r="AQ18" s="131">
        <v>0.52665814773358566</v>
      </c>
      <c r="AR18" s="131">
        <v>0</v>
      </c>
      <c r="AS18" s="131">
        <v>0</v>
      </c>
      <c r="AT18" s="131">
        <v>0</v>
      </c>
    </row>
    <row r="19" spans="1:47" x14ac:dyDescent="0.25">
      <c r="A19" s="131" t="s">
        <v>40</v>
      </c>
      <c r="B19" s="131">
        <v>0.48044344866164679</v>
      </c>
      <c r="C19" s="131">
        <v>0.62099320137215819</v>
      </c>
      <c r="D19" s="131">
        <v>0.68365612174181734</v>
      </c>
      <c r="E19" s="131">
        <v>0.52085867450074064</v>
      </c>
      <c r="F19" s="131">
        <v>0</v>
      </c>
      <c r="G19" s="131">
        <v>0</v>
      </c>
      <c r="H19" s="131">
        <v>0</v>
      </c>
      <c r="T19" s="131" t="s">
        <v>40</v>
      </c>
      <c r="U19" s="131">
        <v>0.48477245268571745</v>
      </c>
      <c r="V19" s="131">
        <v>0.44933567845137456</v>
      </c>
      <c r="W19" s="131">
        <v>0.58775280842590349</v>
      </c>
      <c r="X19" s="131">
        <v>0.52085867450074064</v>
      </c>
      <c r="Y19" s="131">
        <v>0</v>
      </c>
      <c r="Z19" s="131">
        <v>0</v>
      </c>
      <c r="AA19" s="131">
        <v>0</v>
      </c>
      <c r="AM19" s="131" t="s">
        <v>40</v>
      </c>
      <c r="AN19" s="131">
        <v>0.51533407572267276</v>
      </c>
      <c r="AO19" s="131">
        <v>0.47402055276250094</v>
      </c>
      <c r="AP19" s="131">
        <v>0.64683553805663008</v>
      </c>
      <c r="AQ19" s="131">
        <v>0.53624246165047218</v>
      </c>
      <c r="AR19" s="131">
        <v>0</v>
      </c>
      <c r="AS19" s="131">
        <v>0</v>
      </c>
      <c r="AT19" s="131">
        <v>0</v>
      </c>
    </row>
    <row r="20" spans="1:47" x14ac:dyDescent="0.25">
      <c r="A20" s="131" t="s">
        <v>72</v>
      </c>
      <c r="B20" s="131">
        <v>0.51522945224074967</v>
      </c>
      <c r="C20" s="131">
        <v>0.39758521353400578</v>
      </c>
      <c r="D20" s="131">
        <v>0.29341332671108811</v>
      </c>
      <c r="E20" s="131">
        <v>0.49350123498577969</v>
      </c>
      <c r="F20" s="131">
        <v>0</v>
      </c>
      <c r="G20" s="131">
        <v>0</v>
      </c>
      <c r="H20" s="131">
        <v>0</v>
      </c>
      <c r="T20" s="131" t="s">
        <v>72</v>
      </c>
      <c r="U20" s="131">
        <v>0.51522945224074967</v>
      </c>
      <c r="V20" s="131">
        <v>0.36148882324770115</v>
      </c>
      <c r="W20" s="131">
        <v>0.3175135990540679</v>
      </c>
      <c r="X20" s="131">
        <v>0.49350123498577969</v>
      </c>
      <c r="Y20" s="131">
        <v>0</v>
      </c>
      <c r="Z20" s="131">
        <v>0</v>
      </c>
      <c r="AA20" s="131">
        <v>0</v>
      </c>
      <c r="AM20" s="131" t="s">
        <v>72</v>
      </c>
      <c r="AN20" s="131">
        <v>0.51522945224074967</v>
      </c>
      <c r="AO20" s="131">
        <v>0.389789503980844</v>
      </c>
      <c r="AP20" s="131">
        <v>0.26011053244554733</v>
      </c>
      <c r="AQ20" s="131">
        <v>0.47349303847514601</v>
      </c>
      <c r="AR20" s="131">
        <v>0</v>
      </c>
      <c r="AS20" s="131">
        <v>0</v>
      </c>
      <c r="AT20" s="131">
        <v>0</v>
      </c>
    </row>
    <row r="21" spans="1:47" x14ac:dyDescent="0.25">
      <c r="A21" s="131" t="s">
        <v>73</v>
      </c>
      <c r="B21" s="131">
        <v>0.63078907104736515</v>
      </c>
      <c r="C21" s="131">
        <v>0.25209605910898669</v>
      </c>
      <c r="D21" s="131">
        <v>0.52495369845919659</v>
      </c>
      <c r="E21" s="131">
        <v>0.71800923584283882</v>
      </c>
      <c r="F21" s="131">
        <v>0</v>
      </c>
      <c r="G21" s="131">
        <v>0</v>
      </c>
      <c r="H21" s="131">
        <v>0</v>
      </c>
      <c r="T21" s="131" t="s">
        <v>73</v>
      </c>
      <c r="U21" s="131">
        <v>0.65883328202327429</v>
      </c>
      <c r="V21" s="131">
        <v>0.29070005422264067</v>
      </c>
      <c r="W21" s="131">
        <v>0.57478173962419987</v>
      </c>
      <c r="X21" s="131">
        <v>0.71689431104715784</v>
      </c>
      <c r="Y21" s="131">
        <v>0</v>
      </c>
      <c r="Z21" s="131">
        <v>0</v>
      </c>
      <c r="AA21" s="131">
        <v>0</v>
      </c>
      <c r="AM21" s="131" t="s">
        <v>73</v>
      </c>
      <c r="AN21" s="131">
        <v>0.68363740772379733</v>
      </c>
      <c r="AO21" s="131">
        <v>0.2983742528903997</v>
      </c>
      <c r="AP21" s="131">
        <v>0.60720892712488683</v>
      </c>
      <c r="AQ21" s="131">
        <v>0.71689431104715784</v>
      </c>
      <c r="AR21" s="131">
        <v>0</v>
      </c>
      <c r="AS21" s="131">
        <v>0</v>
      </c>
      <c r="AT21" s="131">
        <v>0</v>
      </c>
    </row>
    <row r="23" spans="1:47" x14ac:dyDescent="0.25">
      <c r="A23" s="131" t="s">
        <v>165</v>
      </c>
      <c r="B23" s="131" t="s">
        <v>225</v>
      </c>
      <c r="C23" s="131" t="s">
        <v>35</v>
      </c>
      <c r="D23" s="131" t="s">
        <v>36</v>
      </c>
      <c r="E23" s="131" t="s">
        <v>37</v>
      </c>
      <c r="F23" s="131" t="s">
        <v>52</v>
      </c>
      <c r="G23" s="131" t="s">
        <v>53</v>
      </c>
      <c r="H23" s="131" t="s">
        <v>54</v>
      </c>
      <c r="I23" s="131">
        <v>0.14370748567450031</v>
      </c>
      <c r="T23" s="131" t="s">
        <v>165</v>
      </c>
      <c r="U23" s="131" t="s">
        <v>225</v>
      </c>
      <c r="V23" s="131" t="s">
        <v>35</v>
      </c>
      <c r="W23" s="131" t="s">
        <v>36</v>
      </c>
      <c r="X23" s="131" t="s">
        <v>37</v>
      </c>
      <c r="Y23" s="131" t="s">
        <v>52</v>
      </c>
      <c r="Z23" s="131" t="s">
        <v>53</v>
      </c>
      <c r="AA23" s="131" t="s">
        <v>54</v>
      </c>
      <c r="AB23" s="131">
        <v>0.1355190593593614</v>
      </c>
      <c r="AM23" s="131" t="s">
        <v>165</v>
      </c>
      <c r="AN23" s="131" t="s">
        <v>225</v>
      </c>
      <c r="AO23" s="131" t="s">
        <v>35</v>
      </c>
      <c r="AP23" s="131" t="s">
        <v>36</v>
      </c>
      <c r="AQ23" s="131" t="s">
        <v>37</v>
      </c>
      <c r="AR23" s="131" t="s">
        <v>52</v>
      </c>
      <c r="AS23" s="131" t="s">
        <v>53</v>
      </c>
      <c r="AT23" s="131" t="s">
        <v>54</v>
      </c>
      <c r="AU23" s="131">
        <v>0.12673035918642561</v>
      </c>
    </row>
    <row r="24" spans="1:47" x14ac:dyDescent="0.25">
      <c r="A24" s="131" t="s">
        <v>226</v>
      </c>
      <c r="B24" s="131">
        <v>0.37357568312638956</v>
      </c>
      <c r="C24" s="131">
        <v>0.64586934427248754</v>
      </c>
      <c r="D24" s="131">
        <v>0.64029975216501689</v>
      </c>
      <c r="E24" s="131">
        <v>0.45466914082101473</v>
      </c>
      <c r="F24" s="131">
        <v>0</v>
      </c>
      <c r="G24" s="131">
        <v>0</v>
      </c>
      <c r="H24" s="131">
        <v>0</v>
      </c>
      <c r="T24" s="131" t="s">
        <v>226</v>
      </c>
      <c r="U24" s="131">
        <v>0.41738836096206572</v>
      </c>
      <c r="V24" s="131">
        <v>0.59277442773537847</v>
      </c>
      <c r="W24" s="131">
        <v>0.62380782579810434</v>
      </c>
      <c r="X24" s="131">
        <v>0.39147816617756193</v>
      </c>
      <c r="Y24" s="131">
        <v>0</v>
      </c>
      <c r="Z24" s="131">
        <v>0</v>
      </c>
      <c r="AA24" s="131">
        <v>0</v>
      </c>
      <c r="AM24" s="131" t="s">
        <v>226</v>
      </c>
      <c r="AN24" s="131">
        <v>0.44537968099861824</v>
      </c>
      <c r="AO24" s="131">
        <v>0.56948871519882205</v>
      </c>
      <c r="AP24" s="131">
        <v>0.62380782579810434</v>
      </c>
      <c r="AQ24" s="131">
        <v>0.39147816617756193</v>
      </c>
      <c r="AR24" s="131">
        <v>0</v>
      </c>
      <c r="AS24" s="131">
        <v>0</v>
      </c>
      <c r="AT24" s="131">
        <v>0</v>
      </c>
    </row>
    <row r="25" spans="1:47" x14ac:dyDescent="0.25">
      <c r="A25" s="131" t="s">
        <v>39</v>
      </c>
      <c r="B25" s="131">
        <v>0.76661459109662911</v>
      </c>
      <c r="C25" s="131">
        <v>0.58497863337235312</v>
      </c>
      <c r="D25" s="131">
        <v>0.54871517255862468</v>
      </c>
      <c r="E25" s="131">
        <v>0.59016127368292037</v>
      </c>
      <c r="F25" s="131">
        <v>0</v>
      </c>
      <c r="G25" s="131">
        <v>0</v>
      </c>
      <c r="H25" s="131">
        <v>0</v>
      </c>
      <c r="T25" s="131" t="s">
        <v>39</v>
      </c>
      <c r="U25" s="131">
        <v>0.75140560269041767</v>
      </c>
      <c r="V25" s="131">
        <v>0.56016993620801958</v>
      </c>
      <c r="W25" s="131">
        <v>0.51845476186262218</v>
      </c>
      <c r="X25" s="131">
        <v>0.65330356066047346</v>
      </c>
      <c r="Y25" s="131">
        <v>0</v>
      </c>
      <c r="Z25" s="131">
        <v>0</v>
      </c>
      <c r="AA25" s="131">
        <v>0</v>
      </c>
      <c r="AM25" s="131" t="s">
        <v>39</v>
      </c>
      <c r="AN25" s="131">
        <v>0.74576322716822419</v>
      </c>
      <c r="AO25" s="131">
        <v>0.56016993620801958</v>
      </c>
      <c r="AP25" s="131">
        <v>0.51845476186262218</v>
      </c>
      <c r="AQ25" s="131">
        <v>0.65330356066047346</v>
      </c>
      <c r="AR25" s="131">
        <v>0</v>
      </c>
      <c r="AS25" s="131">
        <v>0</v>
      </c>
      <c r="AT25" s="131">
        <v>0</v>
      </c>
    </row>
    <row r="26" spans="1:47" x14ac:dyDescent="0.25">
      <c r="A26" s="131" t="s">
        <v>40</v>
      </c>
      <c r="B26" s="131">
        <v>0.92483186368129022</v>
      </c>
      <c r="C26" s="131">
        <v>0.76333002218803658</v>
      </c>
      <c r="D26" s="131">
        <v>0.64609706771443687</v>
      </c>
      <c r="E26" s="131">
        <v>0.54970993101747534</v>
      </c>
      <c r="F26" s="131">
        <v>0</v>
      </c>
      <c r="G26" s="131">
        <v>0</v>
      </c>
      <c r="H26" s="131">
        <v>0</v>
      </c>
      <c r="T26" s="131" t="s">
        <v>40</v>
      </c>
      <c r="U26" s="131">
        <v>0.87551805365219715</v>
      </c>
      <c r="V26" s="131">
        <v>0.65480989126724021</v>
      </c>
      <c r="W26" s="131">
        <v>0.61216901489817532</v>
      </c>
      <c r="X26" s="131">
        <v>0.58502252580331815</v>
      </c>
      <c r="Y26" s="131">
        <v>0</v>
      </c>
      <c r="Z26" s="131">
        <v>0</v>
      </c>
      <c r="AA26" s="131">
        <v>0</v>
      </c>
      <c r="AM26" s="131" t="s">
        <v>40</v>
      </c>
      <c r="AN26" s="131">
        <v>0.85865962112130456</v>
      </c>
      <c r="AO26" s="131">
        <v>0.61252699316215542</v>
      </c>
      <c r="AP26" s="131">
        <v>0.61216901489817532</v>
      </c>
      <c r="AQ26" s="131">
        <v>0.58502252580331815</v>
      </c>
      <c r="AR26" s="131">
        <v>0</v>
      </c>
      <c r="AS26" s="131">
        <v>0</v>
      </c>
      <c r="AT26" s="131">
        <v>0</v>
      </c>
    </row>
    <row r="27" spans="1:47" x14ac:dyDescent="0.25">
      <c r="A27" s="131" t="s">
        <v>72</v>
      </c>
      <c r="B27" s="131">
        <v>0.66570181463157818</v>
      </c>
      <c r="C27" s="131">
        <v>0.27691806433004007</v>
      </c>
      <c r="D27" s="131">
        <v>0.58917657156118353</v>
      </c>
      <c r="E27" s="131">
        <v>0.61105992575423085</v>
      </c>
      <c r="F27" s="131">
        <v>0</v>
      </c>
      <c r="G27" s="131">
        <v>0</v>
      </c>
      <c r="H27" s="131">
        <v>0</v>
      </c>
      <c r="T27" s="131" t="s">
        <v>72</v>
      </c>
      <c r="U27" s="131">
        <v>0.63101596179732111</v>
      </c>
      <c r="V27" s="131">
        <v>0.35433028026557467</v>
      </c>
      <c r="W27" s="131">
        <v>0.5311847292518983</v>
      </c>
      <c r="X27" s="131">
        <v>0.55258812471280061</v>
      </c>
      <c r="Y27" s="131">
        <v>0</v>
      </c>
      <c r="Z27" s="131">
        <v>0</v>
      </c>
      <c r="AA27" s="131">
        <v>0</v>
      </c>
      <c r="AM27" s="131" t="s">
        <v>72</v>
      </c>
      <c r="AN27" s="131">
        <v>0.6103110458495995</v>
      </c>
      <c r="AO27" s="131">
        <v>0.35433028026557467</v>
      </c>
      <c r="AP27" s="131">
        <v>0.5311847292518983</v>
      </c>
      <c r="AQ27" s="131">
        <v>0.51456179156912007</v>
      </c>
      <c r="AR27" s="131">
        <v>0</v>
      </c>
      <c r="AS27" s="131">
        <v>0</v>
      </c>
      <c r="AT27" s="131">
        <v>0</v>
      </c>
    </row>
    <row r="28" spans="1:47" x14ac:dyDescent="0.25">
      <c r="A28" s="131" t="s">
        <v>73</v>
      </c>
      <c r="B28" s="131">
        <v>0.84181757854321304</v>
      </c>
      <c r="C28" s="131">
        <v>0.36229912878250359</v>
      </c>
      <c r="D28" s="131">
        <v>0.62096234040680776</v>
      </c>
      <c r="E28" s="131">
        <v>0.65972157728829517</v>
      </c>
      <c r="F28" s="131">
        <v>0</v>
      </c>
      <c r="G28" s="131">
        <v>0</v>
      </c>
      <c r="H28" s="131">
        <v>0</v>
      </c>
      <c r="T28" s="131" t="s">
        <v>73</v>
      </c>
      <c r="U28" s="131">
        <v>0.84181757854321304</v>
      </c>
      <c r="V28" s="131">
        <v>0.36229912878250359</v>
      </c>
      <c r="W28" s="131">
        <v>0.62096234040680776</v>
      </c>
      <c r="X28" s="131">
        <v>0.65972157728829517</v>
      </c>
      <c r="Y28" s="131">
        <v>0</v>
      </c>
      <c r="Z28" s="131">
        <v>0</v>
      </c>
      <c r="AA28" s="131">
        <v>0</v>
      </c>
      <c r="AM28" s="131" t="s">
        <v>73</v>
      </c>
      <c r="AN28" s="131">
        <v>0.84181757854321304</v>
      </c>
      <c r="AO28" s="131">
        <v>0.36229912878250359</v>
      </c>
      <c r="AP28" s="131">
        <v>0.68299544731231332</v>
      </c>
      <c r="AQ28" s="131">
        <v>0.65972157728829517</v>
      </c>
      <c r="AR28" s="131">
        <v>0</v>
      </c>
      <c r="AS28" s="131">
        <v>0</v>
      </c>
      <c r="AT28" s="131">
        <v>0</v>
      </c>
    </row>
    <row r="30" spans="1:47" x14ac:dyDescent="0.25">
      <c r="A30" s="131" t="s">
        <v>166</v>
      </c>
      <c r="B30" s="131" t="s">
        <v>225</v>
      </c>
      <c r="C30" s="131" t="s">
        <v>35</v>
      </c>
      <c r="D30" s="131" t="s">
        <v>36</v>
      </c>
      <c r="E30" s="131" t="s">
        <v>37</v>
      </c>
      <c r="F30" s="131" t="s">
        <v>52</v>
      </c>
      <c r="G30" s="131" t="s">
        <v>53</v>
      </c>
      <c r="H30" s="131" t="s">
        <v>54</v>
      </c>
      <c r="I30" s="131">
        <v>0</v>
      </c>
      <c r="T30" s="131" t="s">
        <v>166</v>
      </c>
      <c r="U30" s="131" t="s">
        <v>225</v>
      </c>
      <c r="V30" s="131" t="s">
        <v>35</v>
      </c>
      <c r="W30" s="131" t="s">
        <v>36</v>
      </c>
      <c r="X30" s="131" t="s">
        <v>37</v>
      </c>
      <c r="Y30" s="131" t="s">
        <v>52</v>
      </c>
      <c r="Z30" s="131" t="s">
        <v>53</v>
      </c>
      <c r="AA30" s="131" t="s">
        <v>54</v>
      </c>
      <c r="AB30" s="131">
        <v>0</v>
      </c>
      <c r="AM30" s="131" t="s">
        <v>166</v>
      </c>
      <c r="AN30" s="131" t="s">
        <v>225</v>
      </c>
      <c r="AO30" s="131" t="s">
        <v>35</v>
      </c>
      <c r="AP30" s="131" t="s">
        <v>36</v>
      </c>
      <c r="AQ30" s="131" t="s">
        <v>37</v>
      </c>
      <c r="AR30" s="131" t="s">
        <v>52</v>
      </c>
      <c r="AS30" s="131" t="s">
        <v>53</v>
      </c>
      <c r="AT30" s="131" t="s">
        <v>54</v>
      </c>
      <c r="AU30" s="131">
        <v>0</v>
      </c>
    </row>
    <row r="31" spans="1:47" x14ac:dyDescent="0.25">
      <c r="A31" s="131" t="s">
        <v>226</v>
      </c>
      <c r="B31" s="131">
        <v>0</v>
      </c>
      <c r="C31" s="131">
        <v>0</v>
      </c>
      <c r="D31" s="131">
        <v>0</v>
      </c>
      <c r="E31" s="131">
        <v>0</v>
      </c>
      <c r="F31" s="131">
        <v>0</v>
      </c>
      <c r="G31" s="131">
        <v>0</v>
      </c>
      <c r="H31" s="131">
        <v>0</v>
      </c>
      <c r="T31" s="131" t="s">
        <v>226</v>
      </c>
      <c r="U31" s="131">
        <v>0</v>
      </c>
      <c r="V31" s="131">
        <v>0</v>
      </c>
      <c r="W31" s="131">
        <v>0</v>
      </c>
      <c r="X31" s="131">
        <v>0</v>
      </c>
      <c r="Y31" s="131">
        <v>0</v>
      </c>
      <c r="Z31" s="131">
        <v>0</v>
      </c>
      <c r="AA31" s="131">
        <v>0</v>
      </c>
      <c r="AM31" s="131" t="s">
        <v>226</v>
      </c>
      <c r="AN31" s="131">
        <v>0</v>
      </c>
      <c r="AO31" s="131">
        <v>0</v>
      </c>
      <c r="AP31" s="131">
        <v>0</v>
      </c>
      <c r="AQ31" s="131">
        <v>0</v>
      </c>
      <c r="AR31" s="131">
        <v>0</v>
      </c>
      <c r="AS31" s="131">
        <v>0</v>
      </c>
      <c r="AT31" s="131">
        <v>0</v>
      </c>
    </row>
    <row r="32" spans="1:47" x14ac:dyDescent="0.25">
      <c r="A32" s="131" t="s">
        <v>39</v>
      </c>
      <c r="B32" s="131">
        <v>0</v>
      </c>
      <c r="C32" s="131">
        <v>0</v>
      </c>
      <c r="D32" s="131">
        <v>0</v>
      </c>
      <c r="E32" s="131">
        <v>0</v>
      </c>
      <c r="F32" s="131">
        <v>0</v>
      </c>
      <c r="G32" s="131">
        <v>0</v>
      </c>
      <c r="H32" s="131">
        <v>0</v>
      </c>
      <c r="T32" s="131" t="s">
        <v>39</v>
      </c>
      <c r="U32" s="131">
        <v>0</v>
      </c>
      <c r="V32" s="131">
        <v>0</v>
      </c>
      <c r="W32" s="131">
        <v>0</v>
      </c>
      <c r="X32" s="131">
        <v>0</v>
      </c>
      <c r="Y32" s="131">
        <v>0</v>
      </c>
      <c r="Z32" s="131">
        <v>0</v>
      </c>
      <c r="AA32" s="131">
        <v>0</v>
      </c>
      <c r="AM32" s="131" t="s">
        <v>39</v>
      </c>
      <c r="AN32" s="131">
        <v>0</v>
      </c>
      <c r="AO32" s="131">
        <v>0</v>
      </c>
      <c r="AP32" s="131">
        <v>0</v>
      </c>
      <c r="AQ32" s="131">
        <v>0</v>
      </c>
      <c r="AR32" s="131">
        <v>0</v>
      </c>
      <c r="AS32" s="131">
        <v>0</v>
      </c>
      <c r="AT32" s="131">
        <v>0</v>
      </c>
    </row>
    <row r="33" spans="1:56" x14ac:dyDescent="0.25">
      <c r="A33" s="131" t="s">
        <v>40</v>
      </c>
      <c r="B33" s="131">
        <v>0</v>
      </c>
      <c r="C33" s="131">
        <v>0</v>
      </c>
      <c r="D33" s="131">
        <v>0</v>
      </c>
      <c r="E33" s="131">
        <v>0</v>
      </c>
      <c r="F33" s="131">
        <v>0</v>
      </c>
      <c r="G33" s="131">
        <v>0</v>
      </c>
      <c r="H33" s="131">
        <v>0</v>
      </c>
      <c r="T33" s="131" t="s">
        <v>40</v>
      </c>
      <c r="U33" s="131">
        <v>0</v>
      </c>
      <c r="V33" s="131">
        <v>0</v>
      </c>
      <c r="W33" s="131">
        <v>0</v>
      </c>
      <c r="X33" s="131">
        <v>0</v>
      </c>
      <c r="Y33" s="131">
        <v>0</v>
      </c>
      <c r="Z33" s="131">
        <v>0</v>
      </c>
      <c r="AA33" s="131">
        <v>0</v>
      </c>
      <c r="AM33" s="131" t="s">
        <v>40</v>
      </c>
      <c r="AN33" s="131">
        <v>0</v>
      </c>
      <c r="AO33" s="131">
        <v>0</v>
      </c>
      <c r="AP33" s="131">
        <v>0</v>
      </c>
      <c r="AQ33" s="131">
        <v>0</v>
      </c>
      <c r="AR33" s="131">
        <v>0</v>
      </c>
      <c r="AS33" s="131">
        <v>0</v>
      </c>
      <c r="AT33" s="131">
        <v>0</v>
      </c>
    </row>
    <row r="34" spans="1:56" x14ac:dyDescent="0.25">
      <c r="A34" s="131" t="s">
        <v>72</v>
      </c>
      <c r="B34" s="131">
        <v>0</v>
      </c>
      <c r="C34" s="131">
        <v>0</v>
      </c>
      <c r="D34" s="131">
        <v>0</v>
      </c>
      <c r="E34" s="131">
        <v>0</v>
      </c>
      <c r="F34" s="131">
        <v>0</v>
      </c>
      <c r="G34" s="131">
        <v>0</v>
      </c>
      <c r="H34" s="131">
        <v>0</v>
      </c>
      <c r="T34" s="131" t="s">
        <v>72</v>
      </c>
      <c r="U34" s="131">
        <v>0</v>
      </c>
      <c r="V34" s="131">
        <v>0</v>
      </c>
      <c r="W34" s="131">
        <v>0</v>
      </c>
      <c r="X34" s="131">
        <v>0</v>
      </c>
      <c r="Y34" s="131">
        <v>0</v>
      </c>
      <c r="Z34" s="131">
        <v>0</v>
      </c>
      <c r="AA34" s="131">
        <v>0</v>
      </c>
      <c r="AM34" s="131" t="s">
        <v>72</v>
      </c>
      <c r="AN34" s="131">
        <v>0</v>
      </c>
      <c r="AO34" s="131">
        <v>0</v>
      </c>
      <c r="AP34" s="131">
        <v>0</v>
      </c>
      <c r="AQ34" s="131">
        <v>0</v>
      </c>
      <c r="AR34" s="131">
        <v>0</v>
      </c>
      <c r="AS34" s="131">
        <v>0</v>
      </c>
      <c r="AT34" s="131">
        <v>0</v>
      </c>
    </row>
    <row r="35" spans="1:56" x14ac:dyDescent="0.25">
      <c r="A35" s="131" t="s">
        <v>73</v>
      </c>
      <c r="B35" s="131">
        <v>0</v>
      </c>
      <c r="C35" s="131">
        <v>0</v>
      </c>
      <c r="D35" s="131">
        <v>0</v>
      </c>
      <c r="E35" s="131">
        <v>0</v>
      </c>
      <c r="F35" s="131">
        <v>0</v>
      </c>
      <c r="G35" s="131">
        <v>0</v>
      </c>
      <c r="H35" s="131">
        <v>0</v>
      </c>
      <c r="AM35" s="131" t="s">
        <v>73</v>
      </c>
      <c r="AN35" s="131">
        <v>0</v>
      </c>
      <c r="AO35" s="131">
        <v>0</v>
      </c>
      <c r="AP35" s="131">
        <v>0</v>
      </c>
      <c r="AQ35" s="131">
        <v>0</v>
      </c>
      <c r="AR35" s="131">
        <v>0</v>
      </c>
      <c r="AS35" s="131">
        <v>0</v>
      </c>
      <c r="AT35" s="131">
        <v>0</v>
      </c>
    </row>
    <row r="37" spans="1:56" x14ac:dyDescent="0.25">
      <c r="A37" s="140" t="s">
        <v>232</v>
      </c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T37" s="140" t="s">
        <v>242</v>
      </c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M37" s="140" t="s">
        <v>249</v>
      </c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</row>
    <row r="38" spans="1:56" x14ac:dyDescent="0.25">
      <c r="A38" s="131" t="s">
        <v>228</v>
      </c>
      <c r="B38" s="131" t="s">
        <v>225</v>
      </c>
      <c r="C38" s="131" t="s">
        <v>35</v>
      </c>
      <c r="D38" s="131" t="s">
        <v>36</v>
      </c>
      <c r="E38" s="131" t="s">
        <v>37</v>
      </c>
      <c r="F38" s="131" t="s">
        <v>52</v>
      </c>
      <c r="G38" s="131" t="s">
        <v>53</v>
      </c>
      <c r="H38" s="131" t="s">
        <v>54</v>
      </c>
      <c r="I38" s="131">
        <v>0.31896300087312685</v>
      </c>
      <c r="J38" s="131" t="s">
        <v>229</v>
      </c>
      <c r="K38" s="131" t="s">
        <v>225</v>
      </c>
      <c r="L38" s="131" t="s">
        <v>35</v>
      </c>
      <c r="M38" s="131" t="s">
        <v>36</v>
      </c>
      <c r="N38" s="131" t="s">
        <v>37</v>
      </c>
      <c r="O38" s="131" t="s">
        <v>52</v>
      </c>
      <c r="P38" s="131" t="s">
        <v>53</v>
      </c>
      <c r="Q38" s="131" t="s">
        <v>54</v>
      </c>
      <c r="R38" s="131" t="s">
        <v>230</v>
      </c>
      <c r="T38" s="131" t="s">
        <v>228</v>
      </c>
      <c r="U38" s="131" t="s">
        <v>225</v>
      </c>
      <c r="V38" s="131" t="s">
        <v>35</v>
      </c>
      <c r="W38" s="131" t="s">
        <v>36</v>
      </c>
      <c r="X38" s="131" t="s">
        <v>37</v>
      </c>
      <c r="Y38" s="131" t="s">
        <v>52</v>
      </c>
      <c r="Z38" s="131" t="s">
        <v>53</v>
      </c>
      <c r="AA38" s="131" t="s">
        <v>54</v>
      </c>
      <c r="AB38" s="131">
        <v>0.34115471160239674</v>
      </c>
      <c r="AC38" s="131" t="s">
        <v>229</v>
      </c>
      <c r="AD38" s="131" t="s">
        <v>225</v>
      </c>
      <c r="AE38" s="131" t="s">
        <v>35</v>
      </c>
      <c r="AF38" s="131" t="s">
        <v>36</v>
      </c>
      <c r="AG38" s="131" t="s">
        <v>37</v>
      </c>
      <c r="AH38" s="131" t="s">
        <v>52</v>
      </c>
      <c r="AI38" s="131" t="s">
        <v>53</v>
      </c>
      <c r="AJ38" s="131" t="s">
        <v>54</v>
      </c>
      <c r="AK38" s="131" t="s">
        <v>230</v>
      </c>
      <c r="AM38" s="131" t="s">
        <v>228</v>
      </c>
      <c r="AN38" s="131" t="s">
        <v>225</v>
      </c>
      <c r="AO38" s="131" t="s">
        <v>35</v>
      </c>
      <c r="AP38" s="131" t="s">
        <v>36</v>
      </c>
      <c r="AQ38" s="131" t="s">
        <v>37</v>
      </c>
      <c r="AR38" s="131" t="s">
        <v>52</v>
      </c>
      <c r="AS38" s="131" t="s">
        <v>53</v>
      </c>
      <c r="AT38" s="131" t="s">
        <v>54</v>
      </c>
      <c r="AU38" s="131">
        <v>0.35002155896986314</v>
      </c>
      <c r="AV38" s="131" t="s">
        <v>229</v>
      </c>
      <c r="AW38" s="131" t="s">
        <v>225</v>
      </c>
      <c r="AX38" s="131" t="s">
        <v>35</v>
      </c>
      <c r="AY38" s="131" t="s">
        <v>36</v>
      </c>
      <c r="AZ38" s="131" t="s">
        <v>37</v>
      </c>
      <c r="BA38" s="131" t="s">
        <v>52</v>
      </c>
      <c r="BB38" s="131" t="s">
        <v>53</v>
      </c>
      <c r="BC38" s="131" t="s">
        <v>54</v>
      </c>
      <c r="BD38" s="131" t="s">
        <v>230</v>
      </c>
    </row>
    <row r="39" spans="1:56" x14ac:dyDescent="0.25">
      <c r="A39" s="131" t="s">
        <v>226</v>
      </c>
      <c r="B39" s="131">
        <v>0.57967805237970871</v>
      </c>
      <c r="C39" s="131">
        <v>0.51509211349176209</v>
      </c>
      <c r="D39" s="131">
        <v>0.51957481166108099</v>
      </c>
      <c r="E39" s="131">
        <v>0.70113894109804531</v>
      </c>
      <c r="F39" s="131">
        <v>0</v>
      </c>
      <c r="G39" s="131">
        <v>0</v>
      </c>
      <c r="H39" s="131">
        <v>0</v>
      </c>
      <c r="J39" s="131" t="s">
        <v>226</v>
      </c>
      <c r="K39" s="131">
        <v>0.43253764296733022</v>
      </c>
      <c r="L39" s="131">
        <v>0.48674366960971788</v>
      </c>
      <c r="M39" s="131">
        <v>0.52845038414203027</v>
      </c>
      <c r="N39" s="131">
        <v>0.62671909822398342</v>
      </c>
      <c r="O39" s="131">
        <v>0</v>
      </c>
      <c r="P39" s="131">
        <v>0</v>
      </c>
      <c r="Q39" s="131">
        <v>0</v>
      </c>
      <c r="R39" s="131">
        <v>0.49648425187798079</v>
      </c>
      <c r="T39" s="131" t="s">
        <v>226</v>
      </c>
      <c r="U39" s="131">
        <v>0.54326633086459908</v>
      </c>
      <c r="V39" s="131">
        <v>0.40928568591962794</v>
      </c>
      <c r="W39" s="131">
        <v>0.54397090295884409</v>
      </c>
      <c r="X39" s="131">
        <v>0.72857428768122989</v>
      </c>
      <c r="Y39" s="131">
        <v>0</v>
      </c>
      <c r="Z39" s="131">
        <v>0</v>
      </c>
      <c r="AA39" s="131">
        <v>0</v>
      </c>
      <c r="AC39" s="131" t="s">
        <v>226</v>
      </c>
      <c r="AD39" s="131">
        <v>0.43748756068156436</v>
      </c>
      <c r="AE39" s="131">
        <v>0.41584387025692782</v>
      </c>
      <c r="AF39" s="131">
        <v>0.53814438951084165</v>
      </c>
      <c r="AG39" s="131">
        <v>0.64605737083463288</v>
      </c>
      <c r="AH39" s="131">
        <v>0</v>
      </c>
      <c r="AI39" s="131">
        <v>0</v>
      </c>
      <c r="AJ39" s="131">
        <v>0</v>
      </c>
      <c r="AK39" s="131">
        <v>0.48960850132691663</v>
      </c>
      <c r="AM39" s="131" t="s">
        <v>226</v>
      </c>
      <c r="AN39" s="131">
        <v>0.54326633086459908</v>
      </c>
      <c r="AO39" s="131">
        <v>0.40928568591962794</v>
      </c>
      <c r="AP39" s="131">
        <v>0.54397090295884409</v>
      </c>
      <c r="AQ39" s="131">
        <v>0.72857428768122989</v>
      </c>
      <c r="AR39" s="131">
        <v>0</v>
      </c>
      <c r="AS39" s="131">
        <v>0</v>
      </c>
      <c r="AT39" s="131">
        <v>0</v>
      </c>
      <c r="AV39" s="131" t="s">
        <v>226</v>
      </c>
      <c r="AW39" s="131">
        <v>0.44235985603346084</v>
      </c>
      <c r="AX39" s="131">
        <v>0.39881617395838553</v>
      </c>
      <c r="AY39" s="131">
        <v>0.53709125572949223</v>
      </c>
      <c r="AZ39" s="131">
        <v>0.65090877891885057</v>
      </c>
      <c r="BA39" s="131">
        <v>0</v>
      </c>
      <c r="BB39" s="131">
        <v>0</v>
      </c>
      <c r="BC39" s="131">
        <v>0</v>
      </c>
      <c r="BD39" s="131">
        <v>0.48861630797526212</v>
      </c>
    </row>
    <row r="40" spans="1:56" x14ac:dyDescent="0.25">
      <c r="A40" s="131" t="s">
        <v>39</v>
      </c>
      <c r="B40" s="131">
        <v>0.5007048210795717</v>
      </c>
      <c r="C40" s="131">
        <v>0.52813864561937673</v>
      </c>
      <c r="D40" s="131">
        <v>0.59129898080846466</v>
      </c>
      <c r="E40" s="131">
        <v>0.63705406129996345</v>
      </c>
      <c r="F40" s="131">
        <v>0</v>
      </c>
      <c r="G40" s="131">
        <v>0</v>
      </c>
      <c r="H40" s="131">
        <v>0</v>
      </c>
      <c r="J40" s="131" t="s">
        <v>39</v>
      </c>
      <c r="K40" s="131">
        <v>0.49438546018161011</v>
      </c>
      <c r="L40" s="131">
        <v>0.51409713465762075</v>
      </c>
      <c r="M40" s="131">
        <v>0.50076680586592259</v>
      </c>
      <c r="N40" s="131">
        <v>0.55702271874728648</v>
      </c>
      <c r="O40" s="131">
        <v>0</v>
      </c>
      <c r="P40" s="131">
        <v>0</v>
      </c>
      <c r="Q40" s="131">
        <v>0</v>
      </c>
      <c r="R40" s="131">
        <v>0.50931872028274183</v>
      </c>
      <c r="T40" s="131" t="s">
        <v>39</v>
      </c>
      <c r="U40" s="131">
        <v>0.49835790059246504</v>
      </c>
      <c r="V40" s="131">
        <v>0.55323776784961765</v>
      </c>
      <c r="W40" s="131">
        <v>0.60554470691826401</v>
      </c>
      <c r="X40" s="131">
        <v>0.67109437816569273</v>
      </c>
      <c r="Y40" s="131">
        <v>0</v>
      </c>
      <c r="Z40" s="131">
        <v>0</v>
      </c>
      <c r="AA40" s="131">
        <v>0</v>
      </c>
      <c r="AC40" s="131" t="s">
        <v>39</v>
      </c>
      <c r="AD40" s="131">
        <v>0.49964732250527255</v>
      </c>
      <c r="AE40" s="131">
        <v>0.54263042137001094</v>
      </c>
      <c r="AF40" s="131">
        <v>0.51356575696064566</v>
      </c>
      <c r="AG40" s="131">
        <v>0.59982351014498847</v>
      </c>
      <c r="AH40" s="131">
        <v>0</v>
      </c>
      <c r="AI40" s="131">
        <v>0</v>
      </c>
      <c r="AJ40" s="131">
        <v>0</v>
      </c>
      <c r="AK40" s="131">
        <v>0.5267499790380209</v>
      </c>
      <c r="AM40" s="131" t="s">
        <v>39</v>
      </c>
      <c r="AN40" s="131">
        <v>0.49835790059246504</v>
      </c>
      <c r="AO40" s="131">
        <v>0.55323776784961765</v>
      </c>
      <c r="AP40" s="131">
        <v>0.60554470691826401</v>
      </c>
      <c r="AQ40" s="131">
        <v>0.67109437816569273</v>
      </c>
      <c r="AR40" s="131">
        <v>0</v>
      </c>
      <c r="AS40" s="131">
        <v>0</v>
      </c>
      <c r="AT40" s="131">
        <v>0</v>
      </c>
      <c r="AV40" s="131" t="s">
        <v>39</v>
      </c>
      <c r="AW40" s="131">
        <v>0.49828045051791925</v>
      </c>
      <c r="AX40" s="131">
        <v>0.54266892154517943</v>
      </c>
      <c r="AY40" s="131">
        <v>0.51425945446231713</v>
      </c>
      <c r="AZ40" s="131">
        <v>0.606955078073666</v>
      </c>
      <c r="BA40" s="131">
        <v>0</v>
      </c>
      <c r="BB40" s="131">
        <v>0</v>
      </c>
      <c r="BC40" s="131">
        <v>0</v>
      </c>
      <c r="BD40" s="131">
        <v>0.52745408984283282</v>
      </c>
    </row>
    <row r="41" spans="1:56" x14ac:dyDescent="0.25">
      <c r="A41" s="131" t="s">
        <v>40</v>
      </c>
      <c r="B41" s="131">
        <v>0.48793823653858881</v>
      </c>
      <c r="C41" s="131">
        <v>0.21519033189663009</v>
      </c>
      <c r="D41" s="131">
        <v>0.5430724309683671</v>
      </c>
      <c r="E41" s="131">
        <v>0.65050368177579154</v>
      </c>
      <c r="F41" s="131">
        <v>0</v>
      </c>
      <c r="G41" s="131">
        <v>0</v>
      </c>
      <c r="H41" s="131">
        <v>0</v>
      </c>
      <c r="J41" s="131" t="s">
        <v>40</v>
      </c>
      <c r="K41" s="131">
        <v>0.55700450963925008</v>
      </c>
      <c r="L41" s="131">
        <v>0.45649452770533111</v>
      </c>
      <c r="M41" s="131">
        <v>0.65198391858544791</v>
      </c>
      <c r="N41" s="131">
        <v>0.58283098337932682</v>
      </c>
      <c r="O41" s="131">
        <v>0</v>
      </c>
      <c r="P41" s="131">
        <v>0</v>
      </c>
      <c r="Q41" s="131">
        <v>0</v>
      </c>
      <c r="R41" s="131">
        <v>0.56452133655002723</v>
      </c>
      <c r="T41" s="131" t="s">
        <v>40</v>
      </c>
      <c r="U41" s="131">
        <v>0.50973718606351037</v>
      </c>
      <c r="V41" s="131">
        <v>0.23171207496779178</v>
      </c>
      <c r="W41" s="131">
        <v>0.50556187010328502</v>
      </c>
      <c r="X41" s="131">
        <v>0.59849415423896368</v>
      </c>
      <c r="Y41" s="131">
        <v>0</v>
      </c>
      <c r="Z41" s="131">
        <v>0</v>
      </c>
      <c r="AA41" s="131">
        <v>0</v>
      </c>
      <c r="AC41" s="131" t="s">
        <v>40</v>
      </c>
      <c r="AD41" s="131">
        <v>0.57175923990723787</v>
      </c>
      <c r="AE41" s="131">
        <v>0.41736123787082657</v>
      </c>
      <c r="AF41" s="131">
        <v>0.62470033609300779</v>
      </c>
      <c r="AG41" s="131">
        <v>0.55725886707786276</v>
      </c>
      <c r="AH41" s="131">
        <v>0</v>
      </c>
      <c r="AI41" s="131">
        <v>0</v>
      </c>
      <c r="AJ41" s="131">
        <v>0</v>
      </c>
      <c r="AK41" s="131">
        <v>0.55193985762199183</v>
      </c>
      <c r="AM41" s="131" t="s">
        <v>40</v>
      </c>
      <c r="AN41" s="131">
        <v>0.48729817112356871</v>
      </c>
      <c r="AO41" s="131">
        <v>0.25294229526410139</v>
      </c>
      <c r="AP41" s="131">
        <v>0.53141894430972048</v>
      </c>
      <c r="AQ41" s="131">
        <v>0.59849415423896368</v>
      </c>
      <c r="AR41" s="131">
        <v>0</v>
      </c>
      <c r="AS41" s="131">
        <v>0</v>
      </c>
      <c r="AT41" s="131">
        <v>0</v>
      </c>
      <c r="AV41" s="131" t="s">
        <v>40</v>
      </c>
      <c r="AW41" s="131">
        <v>0.56152444926597378</v>
      </c>
      <c r="AX41" s="131">
        <v>0.43385978154465515</v>
      </c>
      <c r="AY41" s="131">
        <v>0.63358284520174157</v>
      </c>
      <c r="AZ41" s="131">
        <v>0.55987110500131598</v>
      </c>
      <c r="BA41" s="131">
        <v>0</v>
      </c>
      <c r="BB41" s="131">
        <v>0</v>
      </c>
      <c r="BC41" s="131">
        <v>0</v>
      </c>
      <c r="BD41" s="131">
        <v>0.55375811306595335</v>
      </c>
    </row>
    <row r="42" spans="1:56" x14ac:dyDescent="0.25">
      <c r="A42" s="131" t="s">
        <v>72</v>
      </c>
      <c r="B42" s="131">
        <v>0.55028669294116206</v>
      </c>
      <c r="C42" s="131">
        <v>0.39493692694640226</v>
      </c>
      <c r="D42" s="131">
        <v>0.48974976905934342</v>
      </c>
      <c r="E42" s="131">
        <v>0.75708615373259147</v>
      </c>
      <c r="F42" s="131">
        <v>0</v>
      </c>
      <c r="G42" s="131">
        <v>0</v>
      </c>
      <c r="H42" s="131">
        <v>0</v>
      </c>
      <c r="J42" s="131" t="s">
        <v>72</v>
      </c>
      <c r="K42" s="131">
        <v>0.52267025840259185</v>
      </c>
      <c r="L42" s="131">
        <v>0.43722534216561765</v>
      </c>
      <c r="M42" s="131">
        <v>0.45117318693363601</v>
      </c>
      <c r="N42" s="131">
        <v>0.57915928568447161</v>
      </c>
      <c r="O42" s="131">
        <v>0</v>
      </c>
      <c r="P42" s="131">
        <v>0</v>
      </c>
      <c r="Q42" s="131">
        <v>0</v>
      </c>
      <c r="R42" s="131">
        <v>0.49618036138024002</v>
      </c>
      <c r="T42" s="131" t="s">
        <v>72</v>
      </c>
      <c r="U42" s="131">
        <v>0.61283847368833655</v>
      </c>
      <c r="V42" s="131">
        <v>0.41727436507675719</v>
      </c>
      <c r="W42" s="131">
        <v>0.42347909040399057</v>
      </c>
      <c r="X42" s="131">
        <v>0.7164651043035416</v>
      </c>
      <c r="Y42" s="131">
        <v>0</v>
      </c>
      <c r="Z42" s="131">
        <v>0</v>
      </c>
      <c r="AA42" s="131">
        <v>0</v>
      </c>
      <c r="AC42" s="131" t="s">
        <v>72</v>
      </c>
      <c r="AD42" s="131">
        <v>0.54786265823482427</v>
      </c>
      <c r="AE42" s="131">
        <v>0.44532331637175138</v>
      </c>
      <c r="AF42" s="131">
        <v>0.40530880814856718</v>
      </c>
      <c r="AG42" s="131">
        <v>0.54192270062664516</v>
      </c>
      <c r="AH42" s="131">
        <v>0</v>
      </c>
      <c r="AI42" s="131">
        <v>0</v>
      </c>
      <c r="AJ42" s="131">
        <v>0</v>
      </c>
      <c r="AK42" s="131">
        <v>0.49082533369941855</v>
      </c>
      <c r="AM42" s="131" t="s">
        <v>72</v>
      </c>
      <c r="AN42" s="131">
        <v>0.59109459410731757</v>
      </c>
      <c r="AO42" s="131">
        <v>0.41161177272745503</v>
      </c>
      <c r="AP42" s="131">
        <v>0.39246661925837151</v>
      </c>
      <c r="AQ42" s="131">
        <v>0.70591170714551577</v>
      </c>
      <c r="AR42" s="131">
        <v>0</v>
      </c>
      <c r="AS42" s="131">
        <v>0</v>
      </c>
      <c r="AT42" s="131">
        <v>0</v>
      </c>
      <c r="AV42" s="131" t="s">
        <v>72</v>
      </c>
      <c r="AW42" s="131">
        <v>0.52786833203573824</v>
      </c>
      <c r="AX42" s="131">
        <v>0.44476545265623874</v>
      </c>
      <c r="AY42" s="131">
        <v>0.39340054101687461</v>
      </c>
      <c r="AZ42" s="131">
        <v>0.54618944605009745</v>
      </c>
      <c r="BA42" s="131">
        <v>0</v>
      </c>
      <c r="BB42" s="131">
        <v>0</v>
      </c>
      <c r="BC42" s="131">
        <v>0</v>
      </c>
      <c r="BD42" s="131">
        <v>0.48037897550727637</v>
      </c>
    </row>
    <row r="43" spans="1:56" x14ac:dyDescent="0.25">
      <c r="A43" s="131" t="s">
        <v>73</v>
      </c>
      <c r="B43" s="131">
        <v>0.61122591343461574</v>
      </c>
      <c r="C43" s="131">
        <v>0.69695534763884193</v>
      </c>
      <c r="D43" s="131">
        <v>0.70825244286131905</v>
      </c>
      <c r="E43" s="131">
        <v>0.6561059857682574</v>
      </c>
      <c r="F43" s="131">
        <v>0</v>
      </c>
      <c r="G43" s="131">
        <v>0</v>
      </c>
      <c r="H43" s="131">
        <v>0</v>
      </c>
      <c r="J43" s="131" t="s">
        <v>73</v>
      </c>
      <c r="K43" s="131">
        <v>0.6789562174022219</v>
      </c>
      <c r="L43" s="131">
        <v>0.51405664829298103</v>
      </c>
      <c r="M43" s="131">
        <v>0.57350466242944487</v>
      </c>
      <c r="N43" s="131">
        <v>0.67468562296478241</v>
      </c>
      <c r="O43" s="131">
        <v>0</v>
      </c>
      <c r="P43" s="131">
        <v>0</v>
      </c>
      <c r="Q43" s="131">
        <v>0</v>
      </c>
      <c r="R43" s="131">
        <v>0.61897282567156364</v>
      </c>
      <c r="T43" s="131" t="s">
        <v>73</v>
      </c>
      <c r="U43" s="131">
        <v>0.73114874332310598</v>
      </c>
      <c r="V43" s="131">
        <v>0.65185842280727624</v>
      </c>
      <c r="W43" s="131">
        <v>0.678990474807321</v>
      </c>
      <c r="X43" s="131">
        <v>0.6561059857682574</v>
      </c>
      <c r="Y43" s="131">
        <v>0</v>
      </c>
      <c r="Z43" s="131">
        <v>0</v>
      </c>
      <c r="AA43" s="131">
        <v>0</v>
      </c>
      <c r="AC43" s="131" t="s">
        <v>73</v>
      </c>
      <c r="AD43" s="131">
        <v>0.73330878675854816</v>
      </c>
      <c r="AE43" s="131">
        <v>0.50845429619868432</v>
      </c>
      <c r="AF43" s="131">
        <v>0.58755154947660071</v>
      </c>
      <c r="AG43" s="131">
        <v>0.67926907043089535</v>
      </c>
      <c r="AH43" s="131">
        <v>0</v>
      </c>
      <c r="AI43" s="131">
        <v>0</v>
      </c>
      <c r="AJ43" s="131">
        <v>0</v>
      </c>
      <c r="AK43" s="131">
        <v>0.64379262187694064</v>
      </c>
      <c r="AM43" s="131" t="s">
        <v>73</v>
      </c>
      <c r="AN43" s="131">
        <v>0.73114874332310598</v>
      </c>
      <c r="AO43" s="131">
        <v>0.63554621494648234</v>
      </c>
      <c r="AP43" s="131">
        <v>0.63416338366317482</v>
      </c>
      <c r="AQ43" s="131">
        <v>0.68264810470276438</v>
      </c>
      <c r="AR43" s="131">
        <v>0</v>
      </c>
      <c r="AS43" s="131">
        <v>0</v>
      </c>
      <c r="AT43" s="131">
        <v>0</v>
      </c>
      <c r="AV43" s="131" t="s">
        <v>73</v>
      </c>
      <c r="AW43" s="131">
        <v>0.73199380980229378</v>
      </c>
      <c r="AX43" s="131">
        <v>0.5077766677142368</v>
      </c>
      <c r="AY43" s="131">
        <v>0.57657735646182706</v>
      </c>
      <c r="AZ43" s="131">
        <v>0.68857726936769548</v>
      </c>
      <c r="BA43" s="131">
        <v>0</v>
      </c>
      <c r="BB43" s="131">
        <v>0</v>
      </c>
      <c r="BC43" s="131">
        <v>0</v>
      </c>
      <c r="BD43" s="131">
        <v>0.64178378698437588</v>
      </c>
    </row>
    <row r="45" spans="1:56" x14ac:dyDescent="0.25">
      <c r="A45" s="131" t="s">
        <v>163</v>
      </c>
      <c r="B45" s="131" t="s">
        <v>225</v>
      </c>
      <c r="C45" s="131" t="s">
        <v>35</v>
      </c>
      <c r="D45" s="131" t="s">
        <v>36</v>
      </c>
      <c r="E45" s="131" t="s">
        <v>37</v>
      </c>
      <c r="F45" s="131" t="s">
        <v>52</v>
      </c>
      <c r="G45" s="131" t="s">
        <v>53</v>
      </c>
      <c r="H45" s="131" t="s">
        <v>54</v>
      </c>
      <c r="I45" s="131">
        <v>0.3598319625421606</v>
      </c>
      <c r="T45" s="131" t="s">
        <v>163</v>
      </c>
      <c r="U45" s="131" t="s">
        <v>225</v>
      </c>
      <c r="V45" s="131" t="s">
        <v>35</v>
      </c>
      <c r="W45" s="131" t="s">
        <v>36</v>
      </c>
      <c r="X45" s="131" t="s">
        <v>37</v>
      </c>
      <c r="Y45" s="131" t="s">
        <v>52</v>
      </c>
      <c r="Z45" s="131" t="s">
        <v>53</v>
      </c>
      <c r="AA45" s="131" t="s">
        <v>54</v>
      </c>
      <c r="AB45" s="131">
        <v>0.34762292612526308</v>
      </c>
      <c r="AM45" s="131" t="s">
        <v>163</v>
      </c>
      <c r="AN45" s="131" t="s">
        <v>225</v>
      </c>
      <c r="AO45" s="131" t="s">
        <v>35</v>
      </c>
      <c r="AP45" s="131" t="s">
        <v>36</v>
      </c>
      <c r="AQ45" s="131" t="s">
        <v>37</v>
      </c>
      <c r="AR45" s="131" t="s">
        <v>52</v>
      </c>
      <c r="AS45" s="131" t="s">
        <v>53</v>
      </c>
      <c r="AT45" s="131" t="s">
        <v>54</v>
      </c>
      <c r="AU45" s="131">
        <v>0.35274895602343248</v>
      </c>
    </row>
    <row r="46" spans="1:56" x14ac:dyDescent="0.25">
      <c r="A46" s="131" t="s">
        <v>226</v>
      </c>
      <c r="B46" s="131">
        <v>0.32292571080320032</v>
      </c>
      <c r="C46" s="131">
        <v>0.35953489273992151</v>
      </c>
      <c r="D46" s="131">
        <v>0.5163141940277518</v>
      </c>
      <c r="E46" s="131">
        <v>0.67680188957293319</v>
      </c>
      <c r="F46" s="131">
        <v>0</v>
      </c>
      <c r="G46" s="131">
        <v>0</v>
      </c>
      <c r="H46" s="131">
        <v>0</v>
      </c>
      <c r="T46" s="131" t="s">
        <v>226</v>
      </c>
      <c r="U46" s="131">
        <v>0.34158778761566466</v>
      </c>
      <c r="V46" s="131">
        <v>0.29037504462259978</v>
      </c>
      <c r="W46" s="131">
        <v>0.55239451142375851</v>
      </c>
      <c r="X46" s="131">
        <v>0.69836263822660871</v>
      </c>
      <c r="Y46" s="131">
        <v>0</v>
      </c>
      <c r="Z46" s="131">
        <v>0</v>
      </c>
      <c r="AA46" s="131">
        <v>0</v>
      </c>
      <c r="AM46" s="131" t="s">
        <v>226</v>
      </c>
      <c r="AN46" s="131">
        <v>0.34369293397714168</v>
      </c>
      <c r="AO46" s="131">
        <v>0.27235073711696978</v>
      </c>
      <c r="AP46" s="131">
        <v>0.53541347872703859</v>
      </c>
      <c r="AQ46" s="131">
        <v>0.69836263822660871</v>
      </c>
      <c r="AR46" s="131">
        <v>0</v>
      </c>
      <c r="AS46" s="131">
        <v>0</v>
      </c>
      <c r="AT46" s="131">
        <v>0</v>
      </c>
    </row>
    <row r="47" spans="1:56" x14ac:dyDescent="0.25">
      <c r="A47" s="131" t="s">
        <v>39</v>
      </c>
      <c r="B47" s="131">
        <v>0.4247782669742905</v>
      </c>
      <c r="C47" s="131">
        <v>0.51694849021821876</v>
      </c>
      <c r="D47" s="131">
        <v>0.44722252093090881</v>
      </c>
      <c r="E47" s="131">
        <v>0.5163141940277518</v>
      </c>
      <c r="F47" s="131">
        <v>0</v>
      </c>
      <c r="G47" s="131">
        <v>0</v>
      </c>
      <c r="H47" s="131">
        <v>0</v>
      </c>
      <c r="T47" s="131" t="s">
        <v>39</v>
      </c>
      <c r="U47" s="131">
        <v>0.44392067041385658</v>
      </c>
      <c r="V47" s="131">
        <v>0.55310062406912675</v>
      </c>
      <c r="W47" s="131">
        <v>0.46770497870327332</v>
      </c>
      <c r="X47" s="131">
        <v>0.55239451142375851</v>
      </c>
      <c r="Y47" s="131">
        <v>0</v>
      </c>
      <c r="Z47" s="131">
        <v>0</v>
      </c>
      <c r="AA47" s="131">
        <v>0</v>
      </c>
      <c r="AM47" s="131" t="s">
        <v>39</v>
      </c>
      <c r="AN47" s="131">
        <v>0.44392067041385658</v>
      </c>
      <c r="AO47" s="131">
        <v>0.55310062406912675</v>
      </c>
      <c r="AP47" s="131">
        <v>0.46770497870327332</v>
      </c>
      <c r="AQ47" s="131">
        <v>0.56685253823893633</v>
      </c>
      <c r="AR47" s="131">
        <v>0</v>
      </c>
      <c r="AS47" s="131">
        <v>0</v>
      </c>
      <c r="AT47" s="131">
        <v>0</v>
      </c>
    </row>
    <row r="48" spans="1:56" x14ac:dyDescent="0.25">
      <c r="A48" s="131" t="s">
        <v>40</v>
      </c>
      <c r="B48" s="131">
        <v>0.51684706517104528</v>
      </c>
      <c r="C48" s="131">
        <v>0.51059548755603257</v>
      </c>
      <c r="D48" s="131">
        <v>0.75304343375882843</v>
      </c>
      <c r="E48" s="131">
        <v>0.56681954308762206</v>
      </c>
      <c r="F48" s="131">
        <v>0</v>
      </c>
      <c r="G48" s="131">
        <v>0</v>
      </c>
      <c r="H48" s="131">
        <v>0</v>
      </c>
      <c r="T48" s="131" t="s">
        <v>40</v>
      </c>
      <c r="U48" s="131">
        <v>0.55174339455484822</v>
      </c>
      <c r="V48" s="131">
        <v>0.49410545871485306</v>
      </c>
      <c r="W48" s="131">
        <v>0.73526630827269568</v>
      </c>
      <c r="X48" s="131">
        <v>0.52446341478509106</v>
      </c>
      <c r="Y48" s="131">
        <v>0</v>
      </c>
      <c r="Z48" s="131">
        <v>0</v>
      </c>
      <c r="AA48" s="131">
        <v>0</v>
      </c>
      <c r="AM48" s="131" t="s">
        <v>40</v>
      </c>
      <c r="AN48" s="131">
        <v>0.55174339455484822</v>
      </c>
      <c r="AO48" s="131">
        <v>0.53248973199242844</v>
      </c>
      <c r="AP48" s="131">
        <v>0.72151139001700548</v>
      </c>
      <c r="AQ48" s="131">
        <v>0.52446341478509106</v>
      </c>
      <c r="AR48" s="131">
        <v>0</v>
      </c>
      <c r="AS48" s="131">
        <v>0</v>
      </c>
      <c r="AT48" s="131">
        <v>0</v>
      </c>
    </row>
    <row r="49" spans="1:47" x14ac:dyDescent="0.25">
      <c r="A49" s="131" t="s">
        <v>72</v>
      </c>
      <c r="B49" s="131">
        <v>0.44566514191322987</v>
      </c>
      <c r="C49" s="131">
        <v>0.55754322705489201</v>
      </c>
      <c r="D49" s="131">
        <v>0.44150554751012971</v>
      </c>
      <c r="E49" s="131">
        <v>0.45167853937340008</v>
      </c>
      <c r="F49" s="131">
        <v>0</v>
      </c>
      <c r="G49" s="131">
        <v>0</v>
      </c>
      <c r="H49" s="131">
        <v>0</v>
      </c>
      <c r="T49" s="131" t="s">
        <v>72</v>
      </c>
      <c r="U49" s="131">
        <v>0.46834981202889464</v>
      </c>
      <c r="V49" s="131">
        <v>0.53633857168648824</v>
      </c>
      <c r="W49" s="131">
        <v>0.41220745991128843</v>
      </c>
      <c r="X49" s="131">
        <v>0.4167051669680033</v>
      </c>
      <c r="Y49" s="131">
        <v>0</v>
      </c>
      <c r="Z49" s="131">
        <v>0</v>
      </c>
      <c r="AA49" s="131">
        <v>0</v>
      </c>
      <c r="AM49" s="131" t="s">
        <v>72</v>
      </c>
      <c r="AN49" s="131">
        <v>0.44265802385619796</v>
      </c>
      <c r="AO49" s="131">
        <v>0.53633857168648824</v>
      </c>
      <c r="AP49" s="131">
        <v>0.41220745991128843</v>
      </c>
      <c r="AQ49" s="131">
        <v>0.43465011373914997</v>
      </c>
      <c r="AR49" s="131">
        <v>0</v>
      </c>
      <c r="AS49" s="131">
        <v>0</v>
      </c>
      <c r="AT49" s="131">
        <v>0</v>
      </c>
    </row>
    <row r="50" spans="1:47" x14ac:dyDescent="0.25">
      <c r="A50" s="131" t="s">
        <v>73</v>
      </c>
      <c r="B50" s="131">
        <v>0.69901171163239395</v>
      </c>
      <c r="C50" s="131">
        <v>0.53517058574462528</v>
      </c>
      <c r="D50" s="131">
        <v>0.43476255610391112</v>
      </c>
      <c r="E50" s="131">
        <v>0.69663724255358372</v>
      </c>
      <c r="F50" s="131">
        <v>0</v>
      </c>
      <c r="G50" s="131">
        <v>0</v>
      </c>
      <c r="H50" s="131">
        <v>0</v>
      </c>
      <c r="T50" s="131" t="s">
        <v>73</v>
      </c>
      <c r="U50" s="131">
        <v>0.71847438863344182</v>
      </c>
      <c r="V50" s="131">
        <v>0.53517058574462528</v>
      </c>
      <c r="W50" s="131">
        <v>0.46722521192339123</v>
      </c>
      <c r="X50" s="131">
        <v>0.69051703426880062</v>
      </c>
      <c r="Y50" s="131">
        <v>0</v>
      </c>
      <c r="Z50" s="131">
        <v>0</v>
      </c>
      <c r="AA50" s="131">
        <v>0</v>
      </c>
      <c r="AM50" s="131" t="s">
        <v>73</v>
      </c>
      <c r="AN50" s="131">
        <v>0.71847438863344182</v>
      </c>
      <c r="AO50" s="131">
        <v>0.53517058574462528</v>
      </c>
      <c r="AP50" s="131">
        <v>0.46722521192339123</v>
      </c>
      <c r="AQ50" s="131">
        <v>0.69051703426880062</v>
      </c>
      <c r="AR50" s="131">
        <v>0</v>
      </c>
      <c r="AS50" s="131">
        <v>0</v>
      </c>
      <c r="AT50" s="131">
        <v>0</v>
      </c>
    </row>
    <row r="52" spans="1:47" x14ac:dyDescent="0.25">
      <c r="A52" s="131" t="s">
        <v>164</v>
      </c>
      <c r="B52" s="131" t="s">
        <v>225</v>
      </c>
      <c r="C52" s="131" t="s">
        <v>35</v>
      </c>
      <c r="D52" s="131" t="s">
        <v>36</v>
      </c>
      <c r="E52" s="131" t="s">
        <v>37</v>
      </c>
      <c r="F52" s="131" t="s">
        <v>52</v>
      </c>
      <c r="G52" s="131" t="s">
        <v>53</v>
      </c>
      <c r="H52" s="131" t="s">
        <v>54</v>
      </c>
      <c r="I52" s="131">
        <v>0.1797152278552385</v>
      </c>
      <c r="T52" s="131" t="s">
        <v>164</v>
      </c>
      <c r="U52" s="131" t="s">
        <v>225</v>
      </c>
      <c r="V52" s="131" t="s">
        <v>35</v>
      </c>
      <c r="W52" s="131" t="s">
        <v>36</v>
      </c>
      <c r="X52" s="131" t="s">
        <v>37</v>
      </c>
      <c r="Y52" s="131" t="s">
        <v>52</v>
      </c>
      <c r="Z52" s="131" t="s">
        <v>53</v>
      </c>
      <c r="AA52" s="131" t="s">
        <v>54</v>
      </c>
      <c r="AB52" s="131">
        <v>0.17623369909963194</v>
      </c>
      <c r="AM52" s="131" t="s">
        <v>164</v>
      </c>
      <c r="AN52" s="131" t="s">
        <v>225</v>
      </c>
      <c r="AO52" s="131" t="s">
        <v>35</v>
      </c>
      <c r="AP52" s="131" t="s">
        <v>36</v>
      </c>
      <c r="AQ52" s="131" t="s">
        <v>37</v>
      </c>
      <c r="AR52" s="131" t="s">
        <v>52</v>
      </c>
      <c r="AS52" s="131" t="s">
        <v>53</v>
      </c>
      <c r="AT52" s="131" t="s">
        <v>54</v>
      </c>
      <c r="AU52" s="131">
        <v>0.17434618316356978</v>
      </c>
    </row>
    <row r="53" spans="1:47" x14ac:dyDescent="0.25">
      <c r="A53" s="131" t="s">
        <v>226</v>
      </c>
      <c r="B53" s="131">
        <v>0.4372787356569281</v>
      </c>
      <c r="C53" s="131">
        <v>0.5658522571269341</v>
      </c>
      <c r="D53" s="131">
        <v>0.48044344866164679</v>
      </c>
      <c r="E53" s="131">
        <v>0.52981439987829082</v>
      </c>
      <c r="F53" s="131">
        <v>0</v>
      </c>
      <c r="G53" s="131">
        <v>0</v>
      </c>
      <c r="H53" s="131">
        <v>0</v>
      </c>
      <c r="T53" s="131" t="s">
        <v>226</v>
      </c>
      <c r="U53" s="131">
        <v>0.4372787356569281</v>
      </c>
      <c r="V53" s="131">
        <v>0.54050547853364095</v>
      </c>
      <c r="W53" s="131">
        <v>0.43314174567059049</v>
      </c>
      <c r="X53" s="131">
        <v>0.57814619025680714</v>
      </c>
      <c r="Y53" s="131">
        <v>0</v>
      </c>
      <c r="Z53" s="131">
        <v>0</v>
      </c>
      <c r="AA53" s="131">
        <v>0</v>
      </c>
      <c r="AM53" s="131" t="s">
        <v>226</v>
      </c>
      <c r="AN53" s="131">
        <v>0.4372787356569281</v>
      </c>
      <c r="AO53" s="131">
        <v>0.51337670035779104</v>
      </c>
      <c r="AP53" s="131">
        <v>0.46555421952626169</v>
      </c>
      <c r="AQ53" s="131">
        <v>0.58182661563940985</v>
      </c>
      <c r="AR53" s="131">
        <v>0</v>
      </c>
      <c r="AS53" s="131">
        <v>0</v>
      </c>
      <c r="AT53" s="131">
        <v>0</v>
      </c>
    </row>
    <row r="54" spans="1:47" x14ac:dyDescent="0.25">
      <c r="A54" s="131" t="s">
        <v>39</v>
      </c>
      <c r="B54" s="131">
        <v>0.40821359135698065</v>
      </c>
      <c r="C54" s="131">
        <v>0.42766182685750143</v>
      </c>
      <c r="D54" s="131">
        <v>0.40954652090705557</v>
      </c>
      <c r="E54" s="131">
        <v>0.47039913749776341</v>
      </c>
      <c r="F54" s="131">
        <v>0</v>
      </c>
      <c r="G54" s="131">
        <v>0</v>
      </c>
      <c r="H54" s="131">
        <v>0</v>
      </c>
      <c r="T54" s="131" t="s">
        <v>39</v>
      </c>
      <c r="U54" s="131">
        <v>0.4213116217517282</v>
      </c>
      <c r="V54" s="131">
        <v>0.48800940144948607</v>
      </c>
      <c r="W54" s="131">
        <v>0.42222820612744538</v>
      </c>
      <c r="X54" s="131">
        <v>0.5144471847943044</v>
      </c>
      <c r="Y54" s="131">
        <v>0</v>
      </c>
      <c r="Z54" s="131">
        <v>0</v>
      </c>
      <c r="AA54" s="131">
        <v>0</v>
      </c>
      <c r="AM54" s="131" t="s">
        <v>39</v>
      </c>
      <c r="AN54" s="131">
        <v>0.4342052291506282</v>
      </c>
      <c r="AO54" s="131">
        <v>0.48800940144948607</v>
      </c>
      <c r="AP54" s="131">
        <v>0.42222820612744538</v>
      </c>
      <c r="AQ54" s="131">
        <v>0.52665814773358566</v>
      </c>
      <c r="AR54" s="131">
        <v>0</v>
      </c>
      <c r="AS54" s="131">
        <v>0</v>
      </c>
      <c r="AT54" s="131">
        <v>0</v>
      </c>
    </row>
    <row r="55" spans="1:47" x14ac:dyDescent="0.25">
      <c r="A55" s="131" t="s">
        <v>40</v>
      </c>
      <c r="B55" s="131">
        <v>0.47039913749776341</v>
      </c>
      <c r="C55" s="131">
        <v>0.53487275197857898</v>
      </c>
      <c r="D55" s="131">
        <v>0.64757260984884746</v>
      </c>
      <c r="E55" s="131">
        <v>0.52085867450074064</v>
      </c>
      <c r="F55" s="131">
        <v>0</v>
      </c>
      <c r="G55" s="131">
        <v>0</v>
      </c>
      <c r="H55" s="131">
        <v>0</v>
      </c>
      <c r="T55" s="131" t="s">
        <v>40</v>
      </c>
      <c r="U55" s="131">
        <v>0.50384455059265054</v>
      </c>
      <c r="V55" s="131">
        <v>0.44933567845137456</v>
      </c>
      <c r="W55" s="131">
        <v>0.64683553805663008</v>
      </c>
      <c r="X55" s="131">
        <v>0.52085867450074064</v>
      </c>
      <c r="Y55" s="131">
        <v>0</v>
      </c>
      <c r="Z55" s="131">
        <v>0</v>
      </c>
      <c r="AA55" s="131">
        <v>0</v>
      </c>
      <c r="AM55" s="131" t="s">
        <v>40</v>
      </c>
      <c r="AN55" s="131">
        <v>0.51533407572267276</v>
      </c>
      <c r="AO55" s="131">
        <v>0.47402055276250094</v>
      </c>
      <c r="AP55" s="131">
        <v>0.64683553805663008</v>
      </c>
      <c r="AQ55" s="131">
        <v>0.53624246165047218</v>
      </c>
      <c r="AR55" s="131">
        <v>0</v>
      </c>
      <c r="AS55" s="131">
        <v>0</v>
      </c>
      <c r="AT55" s="131">
        <v>0</v>
      </c>
    </row>
    <row r="56" spans="1:47" x14ac:dyDescent="0.25">
      <c r="A56" s="131" t="s">
        <v>72</v>
      </c>
      <c r="B56" s="131">
        <v>0.51522945224074967</v>
      </c>
      <c r="C56" s="131">
        <v>0.39758521353400578</v>
      </c>
      <c r="D56" s="131">
        <v>0.29341332671108811</v>
      </c>
      <c r="E56" s="131">
        <v>0.49350123498577969</v>
      </c>
      <c r="F56" s="131">
        <v>0</v>
      </c>
      <c r="G56" s="131">
        <v>0</v>
      </c>
      <c r="H56" s="131">
        <v>0</v>
      </c>
      <c r="T56" s="131" t="s">
        <v>72</v>
      </c>
      <c r="U56" s="131">
        <v>0.51522945224074967</v>
      </c>
      <c r="V56" s="131">
        <v>0.389789503980844</v>
      </c>
      <c r="W56" s="131">
        <v>0.26011053244554733</v>
      </c>
      <c r="X56" s="131">
        <v>0.44286565668486255</v>
      </c>
      <c r="Y56" s="131">
        <v>0</v>
      </c>
      <c r="Z56" s="131">
        <v>0</v>
      </c>
      <c r="AA56" s="131">
        <v>0</v>
      </c>
      <c r="AM56" s="131" t="s">
        <v>72</v>
      </c>
      <c r="AN56" s="131">
        <v>0.51522945224074967</v>
      </c>
      <c r="AO56" s="131">
        <v>0.389789503980844</v>
      </c>
      <c r="AP56" s="131">
        <v>0.26011053244554733</v>
      </c>
      <c r="AQ56" s="131">
        <v>0.47349303847514601</v>
      </c>
      <c r="AR56" s="131">
        <v>0</v>
      </c>
      <c r="AS56" s="131">
        <v>0</v>
      </c>
      <c r="AT56" s="131">
        <v>0</v>
      </c>
    </row>
    <row r="57" spans="1:47" x14ac:dyDescent="0.25">
      <c r="A57" s="131" t="s">
        <v>73</v>
      </c>
      <c r="B57" s="131">
        <v>0.63078907104736515</v>
      </c>
      <c r="C57" s="131">
        <v>0.2666472012961823</v>
      </c>
      <c r="D57" s="131">
        <v>0.57478173962419987</v>
      </c>
      <c r="E57" s="131">
        <v>0.67549013151996185</v>
      </c>
      <c r="F57" s="131">
        <v>0</v>
      </c>
      <c r="G57" s="131">
        <v>0</v>
      </c>
      <c r="H57" s="131">
        <v>0</v>
      </c>
      <c r="T57" s="131" t="s">
        <v>73</v>
      </c>
      <c r="U57" s="131">
        <v>0.68363740772379733</v>
      </c>
      <c r="V57" s="131">
        <v>0.29010276789155187</v>
      </c>
      <c r="W57" s="131">
        <v>0.57478173962419987</v>
      </c>
      <c r="X57" s="131">
        <v>0.71689431104715784</v>
      </c>
      <c r="Y57" s="131">
        <v>0</v>
      </c>
      <c r="Z57" s="131">
        <v>0</v>
      </c>
      <c r="AA57" s="131">
        <v>0</v>
      </c>
      <c r="AM57" s="131" t="s">
        <v>73</v>
      </c>
      <c r="AN57" s="131">
        <v>0.68363740772379733</v>
      </c>
      <c r="AO57" s="131">
        <v>0.2983742528903997</v>
      </c>
      <c r="AP57" s="131">
        <v>0.60720892712488683</v>
      </c>
      <c r="AQ57" s="131">
        <v>0.71689431104715784</v>
      </c>
      <c r="AR57" s="131">
        <v>0</v>
      </c>
      <c r="AS57" s="131">
        <v>0</v>
      </c>
      <c r="AT57" s="131">
        <v>0</v>
      </c>
    </row>
    <row r="59" spans="1:47" x14ac:dyDescent="0.25">
      <c r="A59" s="131" t="s">
        <v>165</v>
      </c>
      <c r="B59" s="131" t="s">
        <v>225</v>
      </c>
      <c r="C59" s="131" t="s">
        <v>35</v>
      </c>
      <c r="D59" s="131" t="s">
        <v>36</v>
      </c>
      <c r="E59" s="131" t="s">
        <v>37</v>
      </c>
      <c r="F59" s="131" t="s">
        <v>52</v>
      </c>
      <c r="G59" s="131" t="s">
        <v>53</v>
      </c>
      <c r="H59" s="131" t="s">
        <v>54</v>
      </c>
      <c r="I59" s="131">
        <v>0.14148980872947409</v>
      </c>
      <c r="T59" s="131" t="s">
        <v>165</v>
      </c>
      <c r="U59" s="131" t="s">
        <v>225</v>
      </c>
      <c r="V59" s="131" t="s">
        <v>35</v>
      </c>
      <c r="W59" s="131" t="s">
        <v>36</v>
      </c>
      <c r="X59" s="131" t="s">
        <v>37</v>
      </c>
      <c r="Y59" s="131" t="s">
        <v>52</v>
      </c>
      <c r="Z59" s="131" t="s">
        <v>53</v>
      </c>
      <c r="AA59" s="131" t="s">
        <v>54</v>
      </c>
      <c r="AB59" s="131">
        <v>0.13498866317270819</v>
      </c>
      <c r="AM59" s="131" t="s">
        <v>165</v>
      </c>
      <c r="AN59" s="131" t="s">
        <v>225</v>
      </c>
      <c r="AO59" s="131" t="s">
        <v>35</v>
      </c>
      <c r="AP59" s="131" t="s">
        <v>36</v>
      </c>
      <c r="AQ59" s="131" t="s">
        <v>37</v>
      </c>
      <c r="AR59" s="131" t="s">
        <v>52</v>
      </c>
      <c r="AS59" s="131" t="s">
        <v>53</v>
      </c>
      <c r="AT59" s="131" t="s">
        <v>54</v>
      </c>
      <c r="AU59" s="131">
        <v>0.12288330184313455</v>
      </c>
    </row>
    <row r="60" spans="1:47" x14ac:dyDescent="0.25">
      <c r="A60" s="131" t="s">
        <v>226</v>
      </c>
      <c r="B60" s="131">
        <v>0.37357568312638956</v>
      </c>
      <c r="C60" s="131">
        <v>0.64586934427248754</v>
      </c>
      <c r="D60" s="131">
        <v>0.64029975216501689</v>
      </c>
      <c r="E60" s="131">
        <v>0.45466914082101473</v>
      </c>
      <c r="F60" s="131">
        <v>0</v>
      </c>
      <c r="G60" s="131">
        <v>0</v>
      </c>
      <c r="H60" s="131">
        <v>0</v>
      </c>
      <c r="T60" s="131" t="s">
        <v>226</v>
      </c>
      <c r="U60" s="131">
        <v>0.41738836096206572</v>
      </c>
      <c r="V60" s="131">
        <v>0.59277442773537847</v>
      </c>
      <c r="W60" s="131">
        <v>0.62380782579810434</v>
      </c>
      <c r="X60" s="131">
        <v>0.39147816617756193</v>
      </c>
      <c r="Y60" s="131">
        <v>0</v>
      </c>
      <c r="Z60" s="131">
        <v>0</v>
      </c>
      <c r="AA60" s="131">
        <v>0</v>
      </c>
      <c r="AM60" s="131" t="s">
        <v>226</v>
      </c>
      <c r="AN60" s="131">
        <v>0.44537968099861824</v>
      </c>
      <c r="AO60" s="131">
        <v>0.56948871519882205</v>
      </c>
      <c r="AP60" s="131">
        <v>0.62380782579810434</v>
      </c>
      <c r="AQ60" s="131">
        <v>0.39147816617756193</v>
      </c>
      <c r="AR60" s="131">
        <v>0</v>
      </c>
      <c r="AS60" s="131">
        <v>0</v>
      </c>
      <c r="AT60" s="131">
        <v>0</v>
      </c>
    </row>
    <row r="61" spans="1:47" x14ac:dyDescent="0.25">
      <c r="A61" s="131" t="s">
        <v>39</v>
      </c>
      <c r="B61" s="131">
        <v>0.76661459109662911</v>
      </c>
      <c r="C61" s="131">
        <v>0.58497863337235312</v>
      </c>
      <c r="D61" s="131">
        <v>0.54871517255862468</v>
      </c>
      <c r="E61" s="131">
        <v>0.59016127368292037</v>
      </c>
      <c r="F61" s="131">
        <v>0</v>
      </c>
      <c r="G61" s="131">
        <v>0</v>
      </c>
      <c r="H61" s="131">
        <v>0</v>
      </c>
      <c r="T61" s="131" t="s">
        <v>39</v>
      </c>
      <c r="U61" s="131">
        <v>0.74868412122020223</v>
      </c>
      <c r="V61" s="131">
        <v>0.56016993620801958</v>
      </c>
      <c r="W61" s="131">
        <v>0.51845476186262218</v>
      </c>
      <c r="X61" s="131">
        <v>0.65330356066047346</v>
      </c>
      <c r="Y61" s="131">
        <v>0</v>
      </c>
      <c r="Z61" s="131">
        <v>0</v>
      </c>
      <c r="AA61" s="131">
        <v>0</v>
      </c>
      <c r="AM61" s="131" t="s">
        <v>39</v>
      </c>
      <c r="AN61" s="131">
        <v>0.74501467975427826</v>
      </c>
      <c r="AO61" s="131">
        <v>0.56016993620801958</v>
      </c>
      <c r="AP61" s="131">
        <v>0.51845476186262218</v>
      </c>
      <c r="AQ61" s="131">
        <v>0.65330356066047346</v>
      </c>
      <c r="AR61" s="131">
        <v>0</v>
      </c>
      <c r="AS61" s="131">
        <v>0</v>
      </c>
      <c r="AT61" s="131">
        <v>0</v>
      </c>
    </row>
    <row r="62" spans="1:47" x14ac:dyDescent="0.25">
      <c r="A62" s="131" t="s">
        <v>40</v>
      </c>
      <c r="B62" s="131">
        <v>0.92483186368129022</v>
      </c>
      <c r="C62" s="131">
        <v>0.76333002218803658</v>
      </c>
      <c r="D62" s="131">
        <v>0.64609706771443687</v>
      </c>
      <c r="E62" s="131">
        <v>0.54970993101747534</v>
      </c>
      <c r="F62" s="131">
        <v>0</v>
      </c>
      <c r="G62" s="131">
        <v>0</v>
      </c>
      <c r="H62" s="131">
        <v>0</v>
      </c>
      <c r="T62" s="131" t="s">
        <v>40</v>
      </c>
      <c r="U62" s="131">
        <v>0.86871706289225825</v>
      </c>
      <c r="V62" s="131">
        <v>0.64717358912409817</v>
      </c>
      <c r="W62" s="131">
        <v>0.61216901489817532</v>
      </c>
      <c r="X62" s="131">
        <v>0.58502252580331815</v>
      </c>
      <c r="Y62" s="131">
        <v>0</v>
      </c>
      <c r="Z62" s="131">
        <v>0</v>
      </c>
      <c r="AA62" s="131">
        <v>0</v>
      </c>
      <c r="AM62" s="131" t="s">
        <v>40</v>
      </c>
      <c r="AN62" s="131">
        <v>0.86656320712842982</v>
      </c>
      <c r="AO62" s="131">
        <v>0.60907912414079091</v>
      </c>
      <c r="AP62" s="131">
        <v>0.65337649511228779</v>
      </c>
      <c r="AQ62" s="131">
        <v>0.58502252580331815</v>
      </c>
      <c r="AR62" s="131">
        <v>0</v>
      </c>
      <c r="AS62" s="131">
        <v>0</v>
      </c>
      <c r="AT62" s="131">
        <v>0</v>
      </c>
    </row>
    <row r="63" spans="1:47" x14ac:dyDescent="0.25">
      <c r="A63" s="131" t="s">
        <v>72</v>
      </c>
      <c r="B63" s="131">
        <v>0.66570181463157818</v>
      </c>
      <c r="C63" s="131">
        <v>0.27691806433004007</v>
      </c>
      <c r="D63" s="131">
        <v>0.58917657156118353</v>
      </c>
      <c r="E63" s="131">
        <v>0.61105992575423085</v>
      </c>
      <c r="F63" s="131">
        <v>0</v>
      </c>
      <c r="G63" s="131">
        <v>0</v>
      </c>
      <c r="H63" s="131">
        <v>0</v>
      </c>
      <c r="T63" s="131" t="s">
        <v>72</v>
      </c>
      <c r="U63" s="131">
        <v>0.63101596179732111</v>
      </c>
      <c r="V63" s="131">
        <v>0.35433028026557467</v>
      </c>
      <c r="W63" s="131">
        <v>0.5311847292518983</v>
      </c>
      <c r="X63" s="131">
        <v>0.55258812471280061</v>
      </c>
      <c r="Y63" s="131">
        <v>0</v>
      </c>
      <c r="Z63" s="131">
        <v>0</v>
      </c>
      <c r="AA63" s="131">
        <v>0</v>
      </c>
      <c r="AM63" s="131" t="s">
        <v>72</v>
      </c>
      <c r="AN63" s="131">
        <v>0.6103110458495995</v>
      </c>
      <c r="AO63" s="131">
        <v>0.35433028026557467</v>
      </c>
      <c r="AP63" s="131">
        <v>0.5311847292518983</v>
      </c>
      <c r="AQ63" s="131">
        <v>0.51456179156912007</v>
      </c>
      <c r="AR63" s="131">
        <v>0</v>
      </c>
      <c r="AS63" s="131">
        <v>0</v>
      </c>
      <c r="AT63" s="131">
        <v>0</v>
      </c>
    </row>
    <row r="64" spans="1:47" x14ac:dyDescent="0.25">
      <c r="A64" s="131" t="s">
        <v>73</v>
      </c>
      <c r="B64" s="131">
        <v>0.84181757854321304</v>
      </c>
      <c r="C64" s="131">
        <v>0.36229912878250359</v>
      </c>
      <c r="D64" s="131">
        <v>0.62096234040680776</v>
      </c>
      <c r="E64" s="131">
        <v>0.65972157728829517</v>
      </c>
      <c r="F64" s="131">
        <v>0</v>
      </c>
      <c r="G64" s="131">
        <v>0</v>
      </c>
      <c r="H64" s="131">
        <v>0</v>
      </c>
      <c r="T64" s="131" t="s">
        <v>73</v>
      </c>
      <c r="U64" s="131">
        <v>0.84181757854321304</v>
      </c>
      <c r="V64" s="131">
        <v>0.36229912878250359</v>
      </c>
      <c r="W64" s="131">
        <v>0.68299544731231332</v>
      </c>
      <c r="X64" s="131">
        <v>0.65972157728829517</v>
      </c>
      <c r="Y64" s="131">
        <v>0</v>
      </c>
      <c r="Z64" s="131">
        <v>0</v>
      </c>
      <c r="AA64" s="131">
        <v>0</v>
      </c>
      <c r="AM64" s="131" t="s">
        <v>73</v>
      </c>
      <c r="AN64" s="131">
        <v>0.84181757854321304</v>
      </c>
      <c r="AO64" s="131">
        <v>0.36229912878250359</v>
      </c>
      <c r="AP64" s="131">
        <v>0.68299544731231332</v>
      </c>
      <c r="AQ64" s="131">
        <v>0.65972157728829517</v>
      </c>
      <c r="AR64" s="131">
        <v>0</v>
      </c>
      <c r="AS64" s="131">
        <v>0</v>
      </c>
      <c r="AT64" s="131">
        <v>0</v>
      </c>
    </row>
    <row r="66" spans="1:47" x14ac:dyDescent="0.25">
      <c r="A66" s="131" t="s">
        <v>166</v>
      </c>
      <c r="B66" s="131" t="s">
        <v>225</v>
      </c>
      <c r="C66" s="131" t="s">
        <v>35</v>
      </c>
      <c r="D66" s="131" t="s">
        <v>36</v>
      </c>
      <c r="E66" s="131" t="s">
        <v>37</v>
      </c>
      <c r="F66" s="131" t="s">
        <v>52</v>
      </c>
      <c r="G66" s="131" t="s">
        <v>53</v>
      </c>
      <c r="H66" s="131" t="s">
        <v>54</v>
      </c>
      <c r="I66" s="131">
        <v>0</v>
      </c>
      <c r="T66" s="131" t="s">
        <v>166</v>
      </c>
      <c r="U66" s="131" t="s">
        <v>225</v>
      </c>
      <c r="V66" s="131" t="s">
        <v>35</v>
      </c>
      <c r="W66" s="131" t="s">
        <v>36</v>
      </c>
      <c r="X66" s="131" t="s">
        <v>37</v>
      </c>
      <c r="Y66" s="131" t="s">
        <v>52</v>
      </c>
      <c r="Z66" s="131" t="s">
        <v>53</v>
      </c>
      <c r="AA66" s="131" t="s">
        <v>54</v>
      </c>
      <c r="AB66" s="131">
        <v>0</v>
      </c>
      <c r="AM66" s="131" t="s">
        <v>166</v>
      </c>
      <c r="AN66" s="131" t="s">
        <v>225</v>
      </c>
      <c r="AO66" s="131" t="s">
        <v>35</v>
      </c>
      <c r="AP66" s="131" t="s">
        <v>36</v>
      </c>
      <c r="AQ66" s="131" t="s">
        <v>37</v>
      </c>
      <c r="AR66" s="131" t="s">
        <v>52</v>
      </c>
      <c r="AS66" s="131" t="s">
        <v>53</v>
      </c>
      <c r="AT66" s="131" t="s">
        <v>54</v>
      </c>
      <c r="AU66" s="131">
        <v>0</v>
      </c>
    </row>
    <row r="67" spans="1:47" x14ac:dyDescent="0.25">
      <c r="A67" s="131" t="s">
        <v>226</v>
      </c>
      <c r="B67" s="131">
        <v>0</v>
      </c>
      <c r="C67" s="131">
        <v>0</v>
      </c>
      <c r="D67" s="131">
        <v>0</v>
      </c>
      <c r="E67" s="131">
        <v>0</v>
      </c>
      <c r="F67" s="131">
        <v>0</v>
      </c>
      <c r="G67" s="131">
        <v>0</v>
      </c>
      <c r="H67" s="131">
        <v>0</v>
      </c>
      <c r="T67" s="131" t="s">
        <v>226</v>
      </c>
      <c r="U67" s="131">
        <v>0</v>
      </c>
      <c r="V67" s="131">
        <v>0</v>
      </c>
      <c r="W67" s="131">
        <v>0</v>
      </c>
      <c r="X67" s="131">
        <v>0</v>
      </c>
      <c r="Y67" s="131">
        <v>0</v>
      </c>
      <c r="Z67" s="131">
        <v>0</v>
      </c>
      <c r="AA67" s="131">
        <v>0</v>
      </c>
      <c r="AM67" s="131" t="s">
        <v>226</v>
      </c>
      <c r="AN67" s="131">
        <v>0</v>
      </c>
      <c r="AO67" s="131">
        <v>0</v>
      </c>
      <c r="AP67" s="131">
        <v>0</v>
      </c>
      <c r="AQ67" s="131">
        <v>0</v>
      </c>
      <c r="AR67" s="131">
        <v>0</v>
      </c>
      <c r="AS67" s="131">
        <v>0</v>
      </c>
      <c r="AT67" s="131">
        <v>0</v>
      </c>
    </row>
    <row r="68" spans="1:47" x14ac:dyDescent="0.25">
      <c r="A68" s="131" t="s">
        <v>39</v>
      </c>
      <c r="B68" s="131">
        <v>0</v>
      </c>
      <c r="C68" s="131">
        <v>0</v>
      </c>
      <c r="D68" s="131">
        <v>0</v>
      </c>
      <c r="E68" s="131">
        <v>0</v>
      </c>
      <c r="F68" s="131">
        <v>0</v>
      </c>
      <c r="G68" s="131">
        <v>0</v>
      </c>
      <c r="H68" s="131">
        <v>0</v>
      </c>
      <c r="T68" s="131" t="s">
        <v>39</v>
      </c>
      <c r="U68" s="131">
        <v>0</v>
      </c>
      <c r="V68" s="131">
        <v>0</v>
      </c>
      <c r="W68" s="131">
        <v>0</v>
      </c>
      <c r="X68" s="131">
        <v>0</v>
      </c>
      <c r="Y68" s="131">
        <v>0</v>
      </c>
      <c r="Z68" s="131">
        <v>0</v>
      </c>
      <c r="AA68" s="131">
        <v>0</v>
      </c>
      <c r="AM68" s="131" t="s">
        <v>39</v>
      </c>
      <c r="AN68" s="131">
        <v>0</v>
      </c>
      <c r="AO68" s="131">
        <v>0</v>
      </c>
      <c r="AP68" s="131">
        <v>0</v>
      </c>
      <c r="AQ68" s="131">
        <v>0</v>
      </c>
      <c r="AR68" s="131">
        <v>0</v>
      </c>
      <c r="AS68" s="131">
        <v>0</v>
      </c>
      <c r="AT68" s="131">
        <v>0</v>
      </c>
    </row>
    <row r="69" spans="1:47" x14ac:dyDescent="0.25">
      <c r="A69" s="131" t="s">
        <v>40</v>
      </c>
      <c r="B69" s="131">
        <v>0</v>
      </c>
      <c r="C69" s="131">
        <v>0</v>
      </c>
      <c r="D69" s="131">
        <v>0</v>
      </c>
      <c r="E69" s="131">
        <v>0</v>
      </c>
      <c r="F69" s="131">
        <v>0</v>
      </c>
      <c r="G69" s="131">
        <v>0</v>
      </c>
      <c r="H69" s="131">
        <v>0</v>
      </c>
      <c r="T69" s="131" t="s">
        <v>40</v>
      </c>
      <c r="U69" s="131">
        <v>0</v>
      </c>
      <c r="V69" s="131">
        <v>0</v>
      </c>
      <c r="W69" s="131">
        <v>0</v>
      </c>
      <c r="X69" s="131">
        <v>0</v>
      </c>
      <c r="Y69" s="131">
        <v>0</v>
      </c>
      <c r="Z69" s="131">
        <v>0</v>
      </c>
      <c r="AA69" s="131">
        <v>0</v>
      </c>
      <c r="AM69" s="131" t="s">
        <v>40</v>
      </c>
      <c r="AN69" s="131">
        <v>0</v>
      </c>
      <c r="AO69" s="131">
        <v>0</v>
      </c>
      <c r="AP69" s="131">
        <v>0</v>
      </c>
      <c r="AQ69" s="131">
        <v>0</v>
      </c>
      <c r="AR69" s="131">
        <v>0</v>
      </c>
      <c r="AS69" s="131">
        <v>0</v>
      </c>
      <c r="AT69" s="131">
        <v>0</v>
      </c>
    </row>
    <row r="70" spans="1:47" x14ac:dyDescent="0.25">
      <c r="A70" s="131" t="s">
        <v>72</v>
      </c>
      <c r="B70" s="131">
        <v>0</v>
      </c>
      <c r="C70" s="131">
        <v>0</v>
      </c>
      <c r="D70" s="131">
        <v>0</v>
      </c>
      <c r="E70" s="131">
        <v>0</v>
      </c>
      <c r="F70" s="131">
        <v>0</v>
      </c>
      <c r="G70" s="131">
        <v>0</v>
      </c>
      <c r="H70" s="131">
        <v>0</v>
      </c>
      <c r="T70" s="131" t="s">
        <v>72</v>
      </c>
      <c r="U70" s="131">
        <v>0</v>
      </c>
      <c r="V70" s="131">
        <v>0</v>
      </c>
      <c r="W70" s="131">
        <v>0</v>
      </c>
      <c r="X70" s="131">
        <v>0</v>
      </c>
      <c r="Y70" s="131">
        <v>0</v>
      </c>
      <c r="Z70" s="131">
        <v>0</v>
      </c>
      <c r="AA70" s="131">
        <v>0</v>
      </c>
      <c r="AM70" s="131" t="s">
        <v>72</v>
      </c>
      <c r="AN70" s="131">
        <v>0</v>
      </c>
      <c r="AO70" s="131">
        <v>0</v>
      </c>
      <c r="AP70" s="131">
        <v>0</v>
      </c>
      <c r="AQ70" s="131">
        <v>0</v>
      </c>
      <c r="AR70" s="131">
        <v>0</v>
      </c>
      <c r="AS70" s="131">
        <v>0</v>
      </c>
      <c r="AT70" s="131">
        <v>0</v>
      </c>
    </row>
    <row r="71" spans="1:47" x14ac:dyDescent="0.25">
      <c r="A71" s="131" t="s">
        <v>73</v>
      </c>
      <c r="B71" s="131">
        <v>0</v>
      </c>
      <c r="C71" s="131">
        <v>0</v>
      </c>
      <c r="D71" s="131">
        <v>0</v>
      </c>
      <c r="E71" s="131">
        <v>0</v>
      </c>
      <c r="F71" s="131">
        <v>0</v>
      </c>
      <c r="G71" s="131">
        <v>0</v>
      </c>
      <c r="H71" s="131">
        <v>0</v>
      </c>
      <c r="T71" s="131" t="s">
        <v>73</v>
      </c>
      <c r="U71" s="131">
        <v>0</v>
      </c>
      <c r="V71" s="131">
        <v>0</v>
      </c>
      <c r="W71" s="131">
        <v>0</v>
      </c>
      <c r="X71" s="131">
        <v>0</v>
      </c>
      <c r="Y71" s="131">
        <v>0</v>
      </c>
      <c r="Z71" s="131">
        <v>0</v>
      </c>
      <c r="AA71" s="131">
        <v>0</v>
      </c>
      <c r="AM71" s="131" t="s">
        <v>73</v>
      </c>
      <c r="AN71" s="131">
        <v>0</v>
      </c>
      <c r="AO71" s="131">
        <v>0</v>
      </c>
      <c r="AP71" s="131">
        <v>0</v>
      </c>
      <c r="AQ71" s="131">
        <v>0</v>
      </c>
      <c r="AR71" s="131">
        <v>0</v>
      </c>
      <c r="AS71" s="131">
        <v>0</v>
      </c>
      <c r="AT71" s="131">
        <v>0</v>
      </c>
    </row>
    <row r="72" spans="1:47" x14ac:dyDescent="0.25">
      <c r="A72" s="140" t="s">
        <v>234</v>
      </c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T72" s="140" t="s">
        <v>244</v>
      </c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</row>
    <row r="73" spans="1:47" x14ac:dyDescent="0.25">
      <c r="A73" s="131" t="s">
        <v>228</v>
      </c>
      <c r="B73" s="131" t="s">
        <v>225</v>
      </c>
      <c r="C73" s="131" t="s">
        <v>35</v>
      </c>
      <c r="D73" s="131" t="s">
        <v>36</v>
      </c>
      <c r="E73" s="131" t="s">
        <v>37</v>
      </c>
      <c r="F73" s="131" t="s">
        <v>52</v>
      </c>
      <c r="G73" s="131" t="s">
        <v>53</v>
      </c>
      <c r="H73" s="131" t="s">
        <v>54</v>
      </c>
      <c r="I73" s="131">
        <v>0.31460276768601175</v>
      </c>
      <c r="J73" s="131" t="s">
        <v>229</v>
      </c>
      <c r="K73" s="131" t="s">
        <v>225</v>
      </c>
      <c r="L73" s="131" t="s">
        <v>35</v>
      </c>
      <c r="M73" s="131" t="s">
        <v>36</v>
      </c>
      <c r="N73" s="131" t="s">
        <v>37</v>
      </c>
      <c r="O73" s="131" t="s">
        <v>52</v>
      </c>
      <c r="P73" s="131" t="s">
        <v>53</v>
      </c>
      <c r="Q73" s="131" t="s">
        <v>54</v>
      </c>
      <c r="R73" s="131" t="s">
        <v>230</v>
      </c>
      <c r="T73" s="131" t="s">
        <v>228</v>
      </c>
      <c r="U73" s="131" t="s">
        <v>225</v>
      </c>
      <c r="V73" s="131" t="s">
        <v>35</v>
      </c>
      <c r="W73" s="131" t="s">
        <v>36</v>
      </c>
      <c r="X73" s="131" t="s">
        <v>37</v>
      </c>
      <c r="Y73" s="131" t="s">
        <v>52</v>
      </c>
      <c r="Z73" s="131" t="s">
        <v>53</v>
      </c>
      <c r="AA73" s="131" t="s">
        <v>54</v>
      </c>
      <c r="AB73" s="131">
        <v>0.34351516154203815</v>
      </c>
      <c r="AC73" s="131" t="s">
        <v>229</v>
      </c>
      <c r="AD73" s="131" t="s">
        <v>225</v>
      </c>
      <c r="AE73" s="131" t="s">
        <v>35</v>
      </c>
      <c r="AF73" s="131" t="s">
        <v>36</v>
      </c>
      <c r="AG73" s="131" t="s">
        <v>37</v>
      </c>
      <c r="AH73" s="131" t="s">
        <v>52</v>
      </c>
      <c r="AI73" s="131" t="s">
        <v>53</v>
      </c>
      <c r="AJ73" s="131" t="s">
        <v>54</v>
      </c>
      <c r="AK73" s="131" t="s">
        <v>230</v>
      </c>
    </row>
    <row r="74" spans="1:47" x14ac:dyDescent="0.25">
      <c r="A74" s="131" t="s">
        <v>226</v>
      </c>
      <c r="B74" s="131">
        <v>0.55009817426806218</v>
      </c>
      <c r="C74" s="131">
        <v>0.46598731598480347</v>
      </c>
      <c r="D74" s="131">
        <v>0.51957481166108099</v>
      </c>
      <c r="E74" s="131">
        <v>0.70113894109804531</v>
      </c>
      <c r="F74" s="131">
        <v>0</v>
      </c>
      <c r="G74" s="131">
        <v>0</v>
      </c>
      <c r="H74" s="131">
        <v>0</v>
      </c>
      <c r="J74" s="131" t="s">
        <v>226</v>
      </c>
      <c r="K74" s="131">
        <v>0.42192585493182921</v>
      </c>
      <c r="L74" s="131">
        <v>0.46975790613459578</v>
      </c>
      <c r="M74" s="131">
        <v>0.52811958200628006</v>
      </c>
      <c r="N74" s="131">
        <v>0.62727359350420231</v>
      </c>
      <c r="O74" s="131">
        <v>0</v>
      </c>
      <c r="P74" s="131">
        <v>0</v>
      </c>
      <c r="Q74" s="131">
        <v>0</v>
      </c>
      <c r="R74" s="131">
        <v>0.48884285772685121</v>
      </c>
      <c r="T74" s="131" t="s">
        <v>226</v>
      </c>
      <c r="U74" s="131">
        <v>0.54326633086459908</v>
      </c>
      <c r="V74" s="131">
        <v>0.40928568591962794</v>
      </c>
      <c r="W74" s="131">
        <v>0.54397090295884409</v>
      </c>
      <c r="X74" s="131">
        <v>0.72857428768122989</v>
      </c>
      <c r="Y74" s="131">
        <v>0</v>
      </c>
      <c r="Z74" s="131">
        <v>0</v>
      </c>
      <c r="AA74" s="131">
        <v>0</v>
      </c>
      <c r="AC74" s="131" t="s">
        <v>226</v>
      </c>
      <c r="AD74" s="131">
        <v>0.44238508547138544</v>
      </c>
      <c r="AE74" s="131">
        <v>0.4065070468427035</v>
      </c>
      <c r="AF74" s="131">
        <v>0.5319806774348409</v>
      </c>
      <c r="AG74" s="131">
        <v>0.64656555201872123</v>
      </c>
      <c r="AH74" s="131">
        <v>0</v>
      </c>
      <c r="AI74" s="131">
        <v>0</v>
      </c>
      <c r="AJ74" s="131">
        <v>0</v>
      </c>
      <c r="AK74" s="131">
        <v>0.48823544571861327</v>
      </c>
    </row>
    <row r="75" spans="1:47" x14ac:dyDescent="0.25">
      <c r="A75" s="131" t="s">
        <v>39</v>
      </c>
      <c r="B75" s="131">
        <v>0.47742224083921203</v>
      </c>
      <c r="C75" s="131">
        <v>0.52813864561937673</v>
      </c>
      <c r="D75" s="131">
        <v>0.57647731747123199</v>
      </c>
      <c r="E75" s="131">
        <v>0.63705406129996345</v>
      </c>
      <c r="F75" s="131">
        <v>0</v>
      </c>
      <c r="G75" s="131">
        <v>0</v>
      </c>
      <c r="H75" s="131">
        <v>0</v>
      </c>
      <c r="J75" s="131" t="s">
        <v>39</v>
      </c>
      <c r="K75" s="131">
        <v>0.48616709738290353</v>
      </c>
      <c r="L75" s="131">
        <v>0.51390541368149423</v>
      </c>
      <c r="M75" s="131">
        <v>0.4910197855045102</v>
      </c>
      <c r="N75" s="131">
        <v>0.55631855943777264</v>
      </c>
      <c r="O75" s="131">
        <v>0</v>
      </c>
      <c r="P75" s="131">
        <v>0</v>
      </c>
      <c r="Q75" s="131">
        <v>0</v>
      </c>
      <c r="R75" s="131">
        <v>0.50345065198125372</v>
      </c>
      <c r="T75" s="131" t="s">
        <v>39</v>
      </c>
      <c r="U75" s="131">
        <v>0.49835790059246504</v>
      </c>
      <c r="V75" s="131">
        <v>0.55323776784961765</v>
      </c>
      <c r="W75" s="131">
        <v>0.60554470691826401</v>
      </c>
      <c r="X75" s="131">
        <v>0.67109437816569273</v>
      </c>
      <c r="Y75" s="131">
        <v>0</v>
      </c>
      <c r="Z75" s="131">
        <v>0</v>
      </c>
      <c r="AA75" s="131">
        <v>0</v>
      </c>
      <c r="AC75" s="131" t="s">
        <v>39</v>
      </c>
      <c r="AD75" s="131">
        <v>0.49918111672062643</v>
      </c>
      <c r="AE75" s="131">
        <v>0.54254380821454362</v>
      </c>
      <c r="AF75" s="131">
        <v>0.51374483804448734</v>
      </c>
      <c r="AG75" s="131">
        <v>0.60487471232255652</v>
      </c>
      <c r="AH75" s="131">
        <v>0</v>
      </c>
      <c r="AI75" s="131">
        <v>0</v>
      </c>
      <c r="AJ75" s="131">
        <v>0</v>
      </c>
      <c r="AK75" s="131">
        <v>0.52734862469066457</v>
      </c>
    </row>
    <row r="76" spans="1:47" x14ac:dyDescent="0.25">
      <c r="A76" s="131" t="s">
        <v>40</v>
      </c>
      <c r="B76" s="131">
        <v>0.48793823653858881</v>
      </c>
      <c r="C76" s="131">
        <v>0.22555923435791886</v>
      </c>
      <c r="D76" s="131">
        <v>0.5430724309683671</v>
      </c>
      <c r="E76" s="131">
        <v>0.61786295399275371</v>
      </c>
      <c r="F76" s="131">
        <v>0</v>
      </c>
      <c r="G76" s="131">
        <v>0</v>
      </c>
      <c r="H76" s="131">
        <v>0</v>
      </c>
      <c r="J76" s="131" t="s">
        <v>40</v>
      </c>
      <c r="K76" s="131">
        <v>0.55605715328852989</v>
      </c>
      <c r="L76" s="131">
        <v>0.45541742975585697</v>
      </c>
      <c r="M76" s="131">
        <v>0.65323283946718558</v>
      </c>
      <c r="N76" s="131">
        <v>0.57226343820423953</v>
      </c>
      <c r="O76" s="131">
        <v>0</v>
      </c>
      <c r="P76" s="131">
        <v>0</v>
      </c>
      <c r="Q76" s="131">
        <v>0</v>
      </c>
      <c r="R76" s="131">
        <v>0.5626540728640157</v>
      </c>
      <c r="T76" s="131" t="s">
        <v>40</v>
      </c>
      <c r="U76" s="131">
        <v>0.50973718606351037</v>
      </c>
      <c r="V76" s="131">
        <v>0.23171207496779178</v>
      </c>
      <c r="W76" s="131">
        <v>0.50556187010328502</v>
      </c>
      <c r="X76" s="131">
        <v>0.59849415423896368</v>
      </c>
      <c r="Y76" s="131">
        <v>0</v>
      </c>
      <c r="Z76" s="131">
        <v>0</v>
      </c>
      <c r="AA76" s="131">
        <v>0</v>
      </c>
      <c r="AC76" s="131" t="s">
        <v>40</v>
      </c>
      <c r="AD76" s="131">
        <v>0.56863805458789329</v>
      </c>
      <c r="AE76" s="131">
        <v>0.42686496728570433</v>
      </c>
      <c r="AF76" s="131">
        <v>0.61952865630317455</v>
      </c>
      <c r="AG76" s="131">
        <v>0.557316446310264</v>
      </c>
      <c r="AH76" s="131">
        <v>0</v>
      </c>
      <c r="AI76" s="131">
        <v>0</v>
      </c>
      <c r="AJ76" s="131">
        <v>0</v>
      </c>
      <c r="AK76" s="131">
        <v>0.55130784631463148</v>
      </c>
    </row>
    <row r="77" spans="1:47" x14ac:dyDescent="0.25">
      <c r="A77" s="131" t="s">
        <v>72</v>
      </c>
      <c r="B77" s="131">
        <v>0.58588165472237796</v>
      </c>
      <c r="C77" s="131">
        <v>0.39493692694640226</v>
      </c>
      <c r="D77" s="131">
        <v>0.44786179021690975</v>
      </c>
      <c r="E77" s="131">
        <v>0.73714462419281013</v>
      </c>
      <c r="F77" s="131">
        <v>0</v>
      </c>
      <c r="G77" s="131">
        <v>0</v>
      </c>
      <c r="H77" s="131">
        <v>0</v>
      </c>
      <c r="J77" s="131" t="s">
        <v>72</v>
      </c>
      <c r="K77" s="131">
        <v>0.52236763176608525</v>
      </c>
      <c r="L77" s="131">
        <v>0.44320229930980576</v>
      </c>
      <c r="M77" s="131">
        <v>0.43745428720916868</v>
      </c>
      <c r="N77" s="131">
        <v>0.56299174636675098</v>
      </c>
      <c r="O77" s="131">
        <v>0</v>
      </c>
      <c r="P77" s="131">
        <v>0</v>
      </c>
      <c r="Q77" s="131">
        <v>0</v>
      </c>
      <c r="R77" s="131">
        <v>0.49139984632570011</v>
      </c>
      <c r="T77" s="131" t="s">
        <v>72</v>
      </c>
      <c r="U77" s="131">
        <v>0.61283847368833655</v>
      </c>
      <c r="V77" s="131">
        <v>0.41727436507675719</v>
      </c>
      <c r="W77" s="131">
        <v>0.42347909040399057</v>
      </c>
      <c r="X77" s="131">
        <v>0.7164651043035416</v>
      </c>
      <c r="Y77" s="131">
        <v>0</v>
      </c>
      <c r="Z77" s="131">
        <v>0</v>
      </c>
      <c r="AA77" s="131">
        <v>0</v>
      </c>
      <c r="AC77" s="131" t="s">
        <v>72</v>
      </c>
      <c r="AD77" s="131">
        <v>0.53906379180214725</v>
      </c>
      <c r="AE77" s="131">
        <v>0.44521612587012815</v>
      </c>
      <c r="AF77" s="131">
        <v>0.40494094839362077</v>
      </c>
      <c r="AG77" s="131">
        <v>0.54861506460773135</v>
      </c>
      <c r="AH77" s="131">
        <v>0</v>
      </c>
      <c r="AI77" s="131">
        <v>0</v>
      </c>
      <c r="AJ77" s="131">
        <v>0</v>
      </c>
      <c r="AK77" s="131">
        <v>0.4881962386844495</v>
      </c>
    </row>
    <row r="78" spans="1:47" x14ac:dyDescent="0.25">
      <c r="A78" s="131" t="s">
        <v>73</v>
      </c>
      <c r="B78" s="131">
        <v>0.69915702247025302</v>
      </c>
      <c r="C78" s="131">
        <v>0.66865290927816012</v>
      </c>
      <c r="D78" s="131">
        <v>0.70825244286131905</v>
      </c>
      <c r="E78" s="131">
        <v>0.6561059857682574</v>
      </c>
      <c r="F78" s="131">
        <v>0</v>
      </c>
      <c r="G78" s="131">
        <v>0</v>
      </c>
      <c r="H78" s="131">
        <v>0</v>
      </c>
      <c r="J78" s="131" t="s">
        <v>73</v>
      </c>
      <c r="K78" s="131">
        <v>0.70664961151697248</v>
      </c>
      <c r="L78" s="131">
        <v>0.5050294709681159</v>
      </c>
      <c r="M78" s="131">
        <v>0.57175100201941609</v>
      </c>
      <c r="N78" s="131">
        <v>0.67497068327010012</v>
      </c>
      <c r="O78" s="131">
        <v>0</v>
      </c>
      <c r="P78" s="131">
        <v>0</v>
      </c>
      <c r="Q78" s="131">
        <v>0</v>
      </c>
      <c r="R78" s="131">
        <v>0.6278490917957813</v>
      </c>
      <c r="T78" s="131" t="s">
        <v>73</v>
      </c>
      <c r="U78" s="131">
        <v>0.73114874332310598</v>
      </c>
      <c r="V78" s="131">
        <v>0.65185842280727624</v>
      </c>
      <c r="W78" s="131">
        <v>0.678990474807321</v>
      </c>
      <c r="X78" s="131">
        <v>0.6561059857682574</v>
      </c>
      <c r="Y78" s="131">
        <v>0</v>
      </c>
      <c r="Z78" s="131">
        <v>0</v>
      </c>
      <c r="AA78" s="131">
        <v>0</v>
      </c>
      <c r="AC78" s="131" t="s">
        <v>73</v>
      </c>
      <c r="AD78" s="131">
        <v>0.73306891916335082</v>
      </c>
      <c r="AE78" s="131">
        <v>0.50877492183827511</v>
      </c>
      <c r="AF78" s="131">
        <v>0.58777034061279587</v>
      </c>
      <c r="AG78" s="131">
        <v>0.67927523032512793</v>
      </c>
      <c r="AH78" s="131">
        <v>0</v>
      </c>
      <c r="AI78" s="131">
        <v>0</v>
      </c>
      <c r="AJ78" s="131">
        <v>0</v>
      </c>
      <c r="AK78" s="131">
        <v>0.64381642173496356</v>
      </c>
    </row>
    <row r="80" spans="1:47" x14ac:dyDescent="0.25">
      <c r="A80" s="131" t="s">
        <v>163</v>
      </c>
      <c r="B80" s="131" t="s">
        <v>225</v>
      </c>
      <c r="C80" s="131" t="s">
        <v>35</v>
      </c>
      <c r="D80" s="131" t="s">
        <v>36</v>
      </c>
      <c r="E80" s="131" t="s">
        <v>37</v>
      </c>
      <c r="F80" s="131" t="s">
        <v>52</v>
      </c>
      <c r="G80" s="131" t="s">
        <v>53</v>
      </c>
      <c r="H80" s="131" t="s">
        <v>54</v>
      </c>
      <c r="I80" s="131">
        <v>0.36731573178266325</v>
      </c>
      <c r="T80" s="131" t="s">
        <v>163</v>
      </c>
      <c r="U80" s="131" t="s">
        <v>225</v>
      </c>
      <c r="V80" s="131" t="s">
        <v>35</v>
      </c>
      <c r="W80" s="131" t="s">
        <v>36</v>
      </c>
      <c r="X80" s="131" t="s">
        <v>37</v>
      </c>
      <c r="Y80" s="131" t="s">
        <v>52</v>
      </c>
      <c r="Z80" s="131" t="s">
        <v>53</v>
      </c>
      <c r="AA80" s="131" t="s">
        <v>54</v>
      </c>
      <c r="AB80" s="131">
        <v>0.34599698067354562</v>
      </c>
    </row>
    <row r="81" spans="1:28" x14ac:dyDescent="0.25">
      <c r="A81" s="131" t="s">
        <v>226</v>
      </c>
      <c r="B81" s="131">
        <v>0.32292571080320032</v>
      </c>
      <c r="C81" s="131">
        <v>0.35953489273992151</v>
      </c>
      <c r="D81" s="131">
        <v>0.5163141940277518</v>
      </c>
      <c r="E81" s="131">
        <v>0.67680188957293319</v>
      </c>
      <c r="F81" s="131">
        <v>0</v>
      </c>
      <c r="G81" s="131">
        <v>0</v>
      </c>
      <c r="H81" s="131">
        <v>0</v>
      </c>
      <c r="T81" s="131" t="s">
        <v>226</v>
      </c>
      <c r="U81" s="131">
        <v>0.34369293397714168</v>
      </c>
      <c r="V81" s="131">
        <v>0.27235073711696978</v>
      </c>
      <c r="W81" s="131">
        <v>0.53541347872703859</v>
      </c>
      <c r="X81" s="131">
        <v>0.69836263822660871</v>
      </c>
      <c r="Y81" s="131">
        <v>0</v>
      </c>
      <c r="Z81" s="131">
        <v>0</v>
      </c>
      <c r="AA81" s="131">
        <v>0</v>
      </c>
    </row>
    <row r="82" spans="1:28" x14ac:dyDescent="0.25">
      <c r="A82" s="131" t="s">
        <v>39</v>
      </c>
      <c r="B82" s="131">
        <v>0.4247782669742905</v>
      </c>
      <c r="C82" s="131">
        <v>0.51694849021821876</v>
      </c>
      <c r="D82" s="131">
        <v>0.44722252093090881</v>
      </c>
      <c r="E82" s="131">
        <v>0.5163141940277518</v>
      </c>
      <c r="F82" s="131">
        <v>0</v>
      </c>
      <c r="G82" s="131">
        <v>0</v>
      </c>
      <c r="H82" s="131">
        <v>0</v>
      </c>
      <c r="T82" s="131" t="s">
        <v>39</v>
      </c>
      <c r="U82" s="131">
        <v>0.44392067041385658</v>
      </c>
      <c r="V82" s="131">
        <v>0.55310062406912675</v>
      </c>
      <c r="W82" s="131">
        <v>0.46770497870327332</v>
      </c>
      <c r="X82" s="131">
        <v>0.56685253823893633</v>
      </c>
      <c r="Y82" s="131">
        <v>0</v>
      </c>
      <c r="Z82" s="131">
        <v>0</v>
      </c>
      <c r="AA82" s="131">
        <v>0</v>
      </c>
    </row>
    <row r="83" spans="1:28" x14ac:dyDescent="0.25">
      <c r="A83" s="131" t="s">
        <v>40</v>
      </c>
      <c r="B83" s="131">
        <v>0.51684706517104528</v>
      </c>
      <c r="C83" s="131">
        <v>0.51059548755603257</v>
      </c>
      <c r="D83" s="131">
        <v>0.75304343375882843</v>
      </c>
      <c r="E83" s="131">
        <v>0.56681954308762206</v>
      </c>
      <c r="F83" s="131">
        <v>0</v>
      </c>
      <c r="G83" s="131">
        <v>0</v>
      </c>
      <c r="H83" s="131">
        <v>0</v>
      </c>
      <c r="T83" s="131" t="s">
        <v>40</v>
      </c>
      <c r="U83" s="131">
        <v>0.55174339455484822</v>
      </c>
      <c r="V83" s="131">
        <v>0.53248973199242844</v>
      </c>
      <c r="W83" s="131">
        <v>0.72151139001700548</v>
      </c>
      <c r="X83" s="131">
        <v>0.52446341478509106</v>
      </c>
      <c r="Y83" s="131">
        <v>0</v>
      </c>
      <c r="Z83" s="131">
        <v>0</v>
      </c>
      <c r="AA83" s="131">
        <v>0</v>
      </c>
    </row>
    <row r="84" spans="1:28" x14ac:dyDescent="0.25">
      <c r="A84" s="131" t="s">
        <v>72</v>
      </c>
      <c r="B84" s="131">
        <v>0.44566514191322987</v>
      </c>
      <c r="C84" s="131">
        <v>0.55754322705489201</v>
      </c>
      <c r="D84" s="131">
        <v>0.44150554751012971</v>
      </c>
      <c r="E84" s="131">
        <v>0.45167853937340008</v>
      </c>
      <c r="F84" s="131">
        <v>0</v>
      </c>
      <c r="G84" s="131">
        <v>0</v>
      </c>
      <c r="H84" s="131">
        <v>0</v>
      </c>
      <c r="T84" s="131" t="s">
        <v>72</v>
      </c>
      <c r="U84" s="131">
        <v>0.44265802385619796</v>
      </c>
      <c r="V84" s="131">
        <v>0.53633857168648824</v>
      </c>
      <c r="W84" s="131">
        <v>0.41220745991128843</v>
      </c>
      <c r="X84" s="131">
        <v>0.43465011373914997</v>
      </c>
      <c r="Y84" s="131">
        <v>0</v>
      </c>
      <c r="Z84" s="131">
        <v>0</v>
      </c>
      <c r="AA84" s="131">
        <v>0</v>
      </c>
    </row>
    <row r="85" spans="1:28" x14ac:dyDescent="0.25">
      <c r="A85" s="131" t="s">
        <v>73</v>
      </c>
      <c r="B85" s="131">
        <v>0.69901171163239395</v>
      </c>
      <c r="C85" s="131">
        <v>0.53517058574462528</v>
      </c>
      <c r="D85" s="131">
        <v>0.43476255610391112</v>
      </c>
      <c r="E85" s="131">
        <v>0.69663724255358372</v>
      </c>
      <c r="F85" s="131">
        <v>0</v>
      </c>
      <c r="G85" s="131">
        <v>0</v>
      </c>
      <c r="H85" s="131">
        <v>0</v>
      </c>
      <c r="T85" s="131" t="s">
        <v>73</v>
      </c>
      <c r="U85" s="131">
        <v>0.71847438863344182</v>
      </c>
      <c r="V85" s="131">
        <v>0.53517058574462528</v>
      </c>
      <c r="W85" s="131">
        <v>0.46722521192339123</v>
      </c>
      <c r="X85" s="131">
        <v>0.69051703426880062</v>
      </c>
      <c r="Y85" s="131">
        <v>0</v>
      </c>
      <c r="Z85" s="131">
        <v>0</v>
      </c>
      <c r="AA85" s="131">
        <v>0</v>
      </c>
    </row>
    <row r="87" spans="1:28" x14ac:dyDescent="0.25">
      <c r="A87" s="131" t="s">
        <v>164</v>
      </c>
      <c r="B87" s="131" t="s">
        <v>225</v>
      </c>
      <c r="C87" s="131" t="s">
        <v>35</v>
      </c>
      <c r="D87" s="131" t="s">
        <v>36</v>
      </c>
      <c r="E87" s="131" t="s">
        <v>37</v>
      </c>
      <c r="F87" s="131" t="s">
        <v>52</v>
      </c>
      <c r="G87" s="131" t="s">
        <v>53</v>
      </c>
      <c r="H87" s="131" t="s">
        <v>54</v>
      </c>
      <c r="I87" s="131">
        <v>0.17927302897501152</v>
      </c>
      <c r="T87" s="131" t="s">
        <v>164</v>
      </c>
      <c r="U87" s="131" t="s">
        <v>225</v>
      </c>
      <c r="V87" s="131" t="s">
        <v>35</v>
      </c>
      <c r="W87" s="131" t="s">
        <v>36</v>
      </c>
      <c r="X87" s="131" t="s">
        <v>37</v>
      </c>
      <c r="Y87" s="131" t="s">
        <v>52</v>
      </c>
      <c r="Z87" s="131" t="s">
        <v>53</v>
      </c>
      <c r="AA87" s="131" t="s">
        <v>54</v>
      </c>
      <c r="AB87" s="131">
        <v>0.17736651269749112</v>
      </c>
    </row>
    <row r="88" spans="1:28" x14ac:dyDescent="0.25">
      <c r="A88" s="131" t="s">
        <v>226</v>
      </c>
      <c r="B88" s="131">
        <v>0.4372787356569281</v>
      </c>
      <c r="C88" s="131">
        <v>0.5658522571269341</v>
      </c>
      <c r="D88" s="131">
        <v>0.48044344866164679</v>
      </c>
      <c r="E88" s="131">
        <v>0.52981439987829082</v>
      </c>
      <c r="F88" s="131">
        <v>0</v>
      </c>
      <c r="G88" s="131">
        <v>0</v>
      </c>
      <c r="H88" s="131">
        <v>0</v>
      </c>
      <c r="T88" s="131" t="s">
        <v>226</v>
      </c>
      <c r="U88" s="131">
        <v>0.4372787356569281</v>
      </c>
      <c r="V88" s="131">
        <v>0.54050547853364095</v>
      </c>
      <c r="W88" s="131">
        <v>0.43314174567059049</v>
      </c>
      <c r="X88" s="131">
        <v>0.57814619025680714</v>
      </c>
      <c r="Y88" s="131">
        <v>0</v>
      </c>
      <c r="Z88" s="131">
        <v>0</v>
      </c>
      <c r="AA88" s="131">
        <v>0</v>
      </c>
    </row>
    <row r="89" spans="1:28" x14ac:dyDescent="0.25">
      <c r="A89" s="131" t="s">
        <v>39</v>
      </c>
      <c r="B89" s="131">
        <v>0.40821359135698065</v>
      </c>
      <c r="C89" s="131">
        <v>0.42766182685750143</v>
      </c>
      <c r="D89" s="131">
        <v>0.40954652090705557</v>
      </c>
      <c r="E89" s="131">
        <v>0.47039913749776341</v>
      </c>
      <c r="F89" s="131">
        <v>0</v>
      </c>
      <c r="G89" s="131">
        <v>0</v>
      </c>
      <c r="H89" s="131">
        <v>0</v>
      </c>
      <c r="T89" s="131" t="s">
        <v>39</v>
      </c>
      <c r="U89" s="131">
        <v>0.4213116217517282</v>
      </c>
      <c r="V89" s="131">
        <v>0.48800940144948607</v>
      </c>
      <c r="W89" s="131">
        <v>0.42222820612744538</v>
      </c>
      <c r="X89" s="131">
        <v>0.5144471847943044</v>
      </c>
      <c r="Y89" s="131">
        <v>0</v>
      </c>
      <c r="Z89" s="131">
        <v>0</v>
      </c>
      <c r="AA89" s="131">
        <v>0</v>
      </c>
    </row>
    <row r="90" spans="1:28" x14ac:dyDescent="0.25">
      <c r="A90" s="131" t="s">
        <v>40</v>
      </c>
      <c r="B90" s="131">
        <v>0.47039913749776341</v>
      </c>
      <c r="C90" s="131">
        <v>0.53487275197857898</v>
      </c>
      <c r="D90" s="131">
        <v>0.64757260984884746</v>
      </c>
      <c r="E90" s="131">
        <v>0.52085867450074064</v>
      </c>
      <c r="F90" s="131">
        <v>0</v>
      </c>
      <c r="G90" s="131">
        <v>0</v>
      </c>
      <c r="H90" s="131">
        <v>0</v>
      </c>
      <c r="T90" s="131" t="s">
        <v>40</v>
      </c>
      <c r="U90" s="131">
        <v>0.50384455059265054</v>
      </c>
      <c r="V90" s="131">
        <v>0.44933567845137456</v>
      </c>
      <c r="W90" s="131">
        <v>0.64683553805663008</v>
      </c>
      <c r="X90" s="131">
        <v>0.52085867450074064</v>
      </c>
      <c r="Y90" s="131">
        <v>0</v>
      </c>
      <c r="Z90" s="131">
        <v>0</v>
      </c>
      <c r="AA90" s="131">
        <v>0</v>
      </c>
    </row>
    <row r="91" spans="1:28" x14ac:dyDescent="0.25">
      <c r="A91" s="131" t="s">
        <v>72</v>
      </c>
      <c r="B91" s="131">
        <v>0.51522945224074967</v>
      </c>
      <c r="C91" s="131">
        <v>0.39758521353400578</v>
      </c>
      <c r="D91" s="131">
        <v>0.29341332671108811</v>
      </c>
      <c r="E91" s="131">
        <v>0.49350123498577969</v>
      </c>
      <c r="F91" s="131">
        <v>0</v>
      </c>
      <c r="G91" s="131">
        <v>0</v>
      </c>
      <c r="H91" s="131">
        <v>0</v>
      </c>
      <c r="T91" s="131" t="s">
        <v>72</v>
      </c>
      <c r="U91" s="131">
        <v>0.51522945224074967</v>
      </c>
      <c r="V91" s="131">
        <v>0.389789503980844</v>
      </c>
      <c r="W91" s="131">
        <v>0.26011053244554733</v>
      </c>
      <c r="X91" s="131">
        <v>0.44286565668486255</v>
      </c>
      <c r="Y91" s="131">
        <v>0</v>
      </c>
      <c r="Z91" s="131">
        <v>0</v>
      </c>
      <c r="AA91" s="131">
        <v>0</v>
      </c>
    </row>
    <row r="92" spans="1:28" x14ac:dyDescent="0.25">
      <c r="A92" s="131" t="s">
        <v>73</v>
      </c>
      <c r="B92" s="131">
        <v>0.63078907104736515</v>
      </c>
      <c r="C92" s="131">
        <v>0.2666472012961823</v>
      </c>
      <c r="D92" s="131">
        <v>0.57478173962419987</v>
      </c>
      <c r="E92" s="131">
        <v>0.67549013151996185</v>
      </c>
      <c r="F92" s="131">
        <v>0</v>
      </c>
      <c r="G92" s="131">
        <v>0</v>
      </c>
      <c r="H92" s="131">
        <v>0</v>
      </c>
      <c r="T92" s="131" t="s">
        <v>73</v>
      </c>
      <c r="U92" s="131">
        <v>0.68363740772379733</v>
      </c>
      <c r="V92" s="131">
        <v>0.29010276789155187</v>
      </c>
      <c r="W92" s="131">
        <v>0.57478173962419987</v>
      </c>
      <c r="X92" s="131">
        <v>0.71689431104715784</v>
      </c>
      <c r="Y92" s="131">
        <v>0</v>
      </c>
      <c r="Z92" s="131">
        <v>0</v>
      </c>
      <c r="AA92" s="131">
        <v>0</v>
      </c>
    </row>
    <row r="94" spans="1:28" x14ac:dyDescent="0.25">
      <c r="A94" s="131" t="s">
        <v>165</v>
      </c>
      <c r="B94" s="131" t="s">
        <v>225</v>
      </c>
      <c r="C94" s="131" t="s">
        <v>35</v>
      </c>
      <c r="D94" s="131" t="s">
        <v>36</v>
      </c>
      <c r="E94" s="131" t="s">
        <v>37</v>
      </c>
      <c r="F94" s="131" t="s">
        <v>52</v>
      </c>
      <c r="G94" s="131" t="s">
        <v>53</v>
      </c>
      <c r="H94" s="131" t="s">
        <v>54</v>
      </c>
      <c r="I94" s="131">
        <v>0.13880847155631343</v>
      </c>
      <c r="T94" s="131" t="s">
        <v>165</v>
      </c>
      <c r="U94" s="131" t="s">
        <v>225</v>
      </c>
      <c r="V94" s="131" t="s">
        <v>35</v>
      </c>
      <c r="W94" s="131" t="s">
        <v>36</v>
      </c>
      <c r="X94" s="131" t="s">
        <v>37</v>
      </c>
      <c r="Y94" s="131" t="s">
        <v>52</v>
      </c>
      <c r="Z94" s="131" t="s">
        <v>53</v>
      </c>
      <c r="AA94" s="131" t="s">
        <v>54</v>
      </c>
      <c r="AB94" s="131">
        <v>0.13312134508692511</v>
      </c>
    </row>
    <row r="95" spans="1:28" x14ac:dyDescent="0.25">
      <c r="A95" s="131" t="s">
        <v>226</v>
      </c>
      <c r="B95" s="131">
        <v>0.37357568312638956</v>
      </c>
      <c r="C95" s="131">
        <v>0.64586934427248754</v>
      </c>
      <c r="D95" s="131">
        <v>0.64029975216501689</v>
      </c>
      <c r="E95" s="131">
        <v>0.45466914082101473</v>
      </c>
      <c r="F95" s="131">
        <v>0</v>
      </c>
      <c r="G95" s="131">
        <v>0</v>
      </c>
      <c r="H95" s="131">
        <v>0</v>
      </c>
      <c r="T95" s="131" t="s">
        <v>226</v>
      </c>
      <c r="U95" s="131">
        <v>0.44537968099861824</v>
      </c>
      <c r="V95" s="131">
        <v>0.56948871519882205</v>
      </c>
      <c r="W95" s="131">
        <v>0.62380782579810434</v>
      </c>
      <c r="X95" s="131">
        <v>0.39147816617756193</v>
      </c>
      <c r="Y95" s="131">
        <v>0</v>
      </c>
      <c r="Z95" s="131">
        <v>0</v>
      </c>
      <c r="AA95" s="131">
        <v>0</v>
      </c>
    </row>
    <row r="96" spans="1:28" x14ac:dyDescent="0.25">
      <c r="A96" s="131" t="s">
        <v>39</v>
      </c>
      <c r="B96" s="131">
        <v>0.76911236679349115</v>
      </c>
      <c r="C96" s="131">
        <v>0.58497863337235312</v>
      </c>
      <c r="D96" s="131">
        <v>0.51845476186262218</v>
      </c>
      <c r="E96" s="131">
        <v>0.59016127368292037</v>
      </c>
      <c r="F96" s="131">
        <v>0</v>
      </c>
      <c r="G96" s="131">
        <v>0</v>
      </c>
      <c r="H96" s="131">
        <v>0</v>
      </c>
      <c r="T96" s="131" t="s">
        <v>39</v>
      </c>
      <c r="U96" s="131">
        <v>0.74868412122020223</v>
      </c>
      <c r="V96" s="131">
        <v>0.56016993620801958</v>
      </c>
      <c r="W96" s="131">
        <v>0.51845476186262218</v>
      </c>
      <c r="X96" s="131">
        <v>0.65330356066047346</v>
      </c>
      <c r="Y96" s="131">
        <v>0</v>
      </c>
      <c r="Z96" s="131">
        <v>0</v>
      </c>
      <c r="AA96" s="131">
        <v>0</v>
      </c>
    </row>
    <row r="97" spans="1:37" x14ac:dyDescent="0.25">
      <c r="A97" s="131" t="s">
        <v>40</v>
      </c>
      <c r="B97" s="131">
        <v>0.92483186368129022</v>
      </c>
      <c r="C97" s="131">
        <v>0.72774993987860526</v>
      </c>
      <c r="D97" s="131">
        <v>0.64609706771443687</v>
      </c>
      <c r="E97" s="131">
        <v>0.54970993101747534</v>
      </c>
      <c r="F97" s="131">
        <v>0</v>
      </c>
      <c r="G97" s="131">
        <v>0</v>
      </c>
      <c r="H97" s="131">
        <v>0</v>
      </c>
      <c r="T97" s="131" t="s">
        <v>40</v>
      </c>
      <c r="U97" s="131">
        <v>0.85086958215857411</v>
      </c>
      <c r="V97" s="131">
        <v>0.62598086385742102</v>
      </c>
      <c r="W97" s="131">
        <v>0.61216901489817532</v>
      </c>
      <c r="X97" s="131">
        <v>0.58502252580331815</v>
      </c>
      <c r="Y97" s="131">
        <v>0</v>
      </c>
      <c r="Z97" s="131">
        <v>0</v>
      </c>
      <c r="AA97" s="131">
        <v>0</v>
      </c>
    </row>
    <row r="98" spans="1:37" x14ac:dyDescent="0.25">
      <c r="A98" s="131" t="s">
        <v>72</v>
      </c>
      <c r="B98" s="131">
        <v>0.59060573524497129</v>
      </c>
      <c r="C98" s="131">
        <v>0.30893896170889545</v>
      </c>
      <c r="D98" s="131">
        <v>0.58917657156118353</v>
      </c>
      <c r="E98" s="131">
        <v>0.55258812471280061</v>
      </c>
      <c r="F98" s="131">
        <v>0</v>
      </c>
      <c r="G98" s="131">
        <v>0</v>
      </c>
      <c r="H98" s="131">
        <v>0</v>
      </c>
      <c r="T98" s="131" t="s">
        <v>72</v>
      </c>
      <c r="U98" s="131">
        <v>0.63101596179732111</v>
      </c>
      <c r="V98" s="131">
        <v>0.35433028026557467</v>
      </c>
      <c r="W98" s="131">
        <v>0.5311847292518983</v>
      </c>
      <c r="X98" s="131">
        <v>0.55258812471280061</v>
      </c>
      <c r="Y98" s="131">
        <v>0</v>
      </c>
      <c r="Z98" s="131">
        <v>0</v>
      </c>
      <c r="AA98" s="131">
        <v>0</v>
      </c>
    </row>
    <row r="99" spans="1:37" x14ac:dyDescent="0.25">
      <c r="A99" s="131" t="s">
        <v>73</v>
      </c>
      <c r="B99" s="131">
        <v>0.84181757854321304</v>
      </c>
      <c r="C99" s="131">
        <v>0.36229912878250359</v>
      </c>
      <c r="D99" s="131">
        <v>0.62096234040680776</v>
      </c>
      <c r="E99" s="131">
        <v>0.65972157728829517</v>
      </c>
      <c r="F99" s="131">
        <v>0</v>
      </c>
      <c r="G99" s="131">
        <v>0</v>
      </c>
      <c r="H99" s="131">
        <v>0</v>
      </c>
      <c r="T99" s="131" t="s">
        <v>73</v>
      </c>
      <c r="U99" s="131">
        <v>0.84181757854321304</v>
      </c>
      <c r="V99" s="131">
        <v>0.36229912878250359</v>
      </c>
      <c r="W99" s="131">
        <v>0.68299544731231332</v>
      </c>
      <c r="X99" s="131">
        <v>0.65972157728829517</v>
      </c>
      <c r="Y99" s="131">
        <v>0</v>
      </c>
      <c r="Z99" s="131">
        <v>0</v>
      </c>
      <c r="AA99" s="131">
        <v>0</v>
      </c>
    </row>
    <row r="101" spans="1:37" x14ac:dyDescent="0.25">
      <c r="A101" s="131" t="s">
        <v>166</v>
      </c>
      <c r="B101" s="131" t="s">
        <v>225</v>
      </c>
      <c r="C101" s="131" t="s">
        <v>35</v>
      </c>
      <c r="D101" s="131" t="s">
        <v>36</v>
      </c>
      <c r="E101" s="131" t="s">
        <v>37</v>
      </c>
      <c r="F101" s="131" t="s">
        <v>52</v>
      </c>
      <c r="G101" s="131" t="s">
        <v>53</v>
      </c>
      <c r="H101" s="131" t="s">
        <v>54</v>
      </c>
      <c r="I101" s="131">
        <v>0</v>
      </c>
      <c r="T101" s="131" t="s">
        <v>166</v>
      </c>
      <c r="U101" s="131" t="s">
        <v>225</v>
      </c>
      <c r="V101" s="131" t="s">
        <v>35</v>
      </c>
      <c r="W101" s="131" t="s">
        <v>36</v>
      </c>
      <c r="X101" s="131" t="s">
        <v>37</v>
      </c>
      <c r="Y101" s="131" t="s">
        <v>52</v>
      </c>
      <c r="Z101" s="131" t="s">
        <v>53</v>
      </c>
      <c r="AA101" s="131" t="s">
        <v>54</v>
      </c>
      <c r="AB101" s="131">
        <v>0</v>
      </c>
    </row>
    <row r="102" spans="1:37" x14ac:dyDescent="0.25">
      <c r="A102" s="131" t="s">
        <v>226</v>
      </c>
      <c r="B102" s="131">
        <v>0</v>
      </c>
      <c r="C102" s="131">
        <v>0</v>
      </c>
      <c r="D102" s="131">
        <v>0</v>
      </c>
      <c r="E102" s="131">
        <v>0</v>
      </c>
      <c r="F102" s="131">
        <v>0</v>
      </c>
      <c r="G102" s="131">
        <v>0</v>
      </c>
      <c r="H102" s="131">
        <v>0</v>
      </c>
      <c r="T102" s="131" t="s">
        <v>226</v>
      </c>
      <c r="U102" s="131">
        <v>0</v>
      </c>
      <c r="V102" s="131">
        <v>0</v>
      </c>
      <c r="W102" s="131">
        <v>0</v>
      </c>
      <c r="X102" s="131">
        <v>0</v>
      </c>
      <c r="Y102" s="131">
        <v>0</v>
      </c>
      <c r="Z102" s="131">
        <v>0</v>
      </c>
      <c r="AA102" s="131">
        <v>0</v>
      </c>
    </row>
    <row r="103" spans="1:37" x14ac:dyDescent="0.25">
      <c r="A103" s="131" t="s">
        <v>39</v>
      </c>
      <c r="B103" s="131">
        <v>0</v>
      </c>
      <c r="C103" s="131">
        <v>0</v>
      </c>
      <c r="D103" s="131">
        <v>0</v>
      </c>
      <c r="E103" s="131">
        <v>0</v>
      </c>
      <c r="F103" s="131">
        <v>0</v>
      </c>
      <c r="G103" s="131">
        <v>0</v>
      </c>
      <c r="H103" s="131">
        <v>0</v>
      </c>
      <c r="T103" s="131" t="s">
        <v>39</v>
      </c>
      <c r="U103" s="131">
        <v>0</v>
      </c>
      <c r="V103" s="131">
        <v>0</v>
      </c>
      <c r="W103" s="131">
        <v>0</v>
      </c>
      <c r="X103" s="131">
        <v>0</v>
      </c>
      <c r="Y103" s="131">
        <v>0</v>
      </c>
      <c r="Z103" s="131">
        <v>0</v>
      </c>
      <c r="AA103" s="131">
        <v>0</v>
      </c>
    </row>
    <row r="104" spans="1:37" x14ac:dyDescent="0.25">
      <c r="A104" s="131" t="s">
        <v>40</v>
      </c>
      <c r="B104" s="131">
        <v>0</v>
      </c>
      <c r="C104" s="131">
        <v>0</v>
      </c>
      <c r="D104" s="131">
        <v>0</v>
      </c>
      <c r="E104" s="131">
        <v>0</v>
      </c>
      <c r="F104" s="131">
        <v>0</v>
      </c>
      <c r="G104" s="131">
        <v>0</v>
      </c>
      <c r="H104" s="131">
        <v>0</v>
      </c>
      <c r="T104" s="131" t="s">
        <v>40</v>
      </c>
      <c r="U104" s="131">
        <v>0</v>
      </c>
      <c r="V104" s="131">
        <v>0</v>
      </c>
      <c r="W104" s="131">
        <v>0</v>
      </c>
      <c r="X104" s="131">
        <v>0</v>
      </c>
      <c r="Y104" s="131">
        <v>0</v>
      </c>
      <c r="Z104" s="131">
        <v>0</v>
      </c>
      <c r="AA104" s="131">
        <v>0</v>
      </c>
    </row>
    <row r="105" spans="1:37" x14ac:dyDescent="0.25">
      <c r="A105" s="131" t="s">
        <v>72</v>
      </c>
      <c r="B105" s="131">
        <v>0</v>
      </c>
      <c r="C105" s="131">
        <v>0</v>
      </c>
      <c r="D105" s="131">
        <v>0</v>
      </c>
      <c r="E105" s="131">
        <v>0</v>
      </c>
      <c r="F105" s="131">
        <v>0</v>
      </c>
      <c r="G105" s="131">
        <v>0</v>
      </c>
      <c r="H105" s="131">
        <v>0</v>
      </c>
      <c r="T105" s="131" t="s">
        <v>72</v>
      </c>
      <c r="U105" s="131">
        <v>0</v>
      </c>
      <c r="V105" s="131">
        <v>0</v>
      </c>
      <c r="W105" s="131">
        <v>0</v>
      </c>
      <c r="X105" s="131">
        <v>0</v>
      </c>
      <c r="Y105" s="131">
        <v>0</v>
      </c>
      <c r="Z105" s="131">
        <v>0</v>
      </c>
      <c r="AA105" s="131">
        <v>0</v>
      </c>
    </row>
    <row r="106" spans="1:37" x14ac:dyDescent="0.25">
      <c r="A106" s="131" t="s">
        <v>73</v>
      </c>
      <c r="B106" s="131">
        <v>0</v>
      </c>
      <c r="C106" s="131">
        <v>0</v>
      </c>
      <c r="D106" s="131">
        <v>0</v>
      </c>
      <c r="E106" s="131">
        <v>0</v>
      </c>
      <c r="F106" s="131">
        <v>0</v>
      </c>
      <c r="G106" s="131">
        <v>0</v>
      </c>
      <c r="H106" s="131">
        <v>0</v>
      </c>
      <c r="T106" s="131" t="s">
        <v>73</v>
      </c>
      <c r="U106" s="131">
        <v>0</v>
      </c>
      <c r="V106" s="131">
        <v>0</v>
      </c>
      <c r="W106" s="131">
        <v>0</v>
      </c>
      <c r="X106" s="131">
        <v>0</v>
      </c>
      <c r="Y106" s="131">
        <v>0</v>
      </c>
      <c r="Z106" s="131">
        <v>0</v>
      </c>
      <c r="AA106" s="131">
        <v>0</v>
      </c>
    </row>
    <row r="107" spans="1:37" x14ac:dyDescent="0.25">
      <c r="A107" s="140" t="s">
        <v>236</v>
      </c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T107" s="140" t="s">
        <v>246</v>
      </c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</row>
    <row r="108" spans="1:37" x14ac:dyDescent="0.25">
      <c r="A108" s="131" t="s">
        <v>228</v>
      </c>
      <c r="B108" s="131" t="s">
        <v>225</v>
      </c>
      <c r="C108" s="131" t="s">
        <v>35</v>
      </c>
      <c r="D108" s="131" t="s">
        <v>36</v>
      </c>
      <c r="E108" s="131" t="s">
        <v>37</v>
      </c>
      <c r="F108" s="131" t="s">
        <v>52</v>
      </c>
      <c r="G108" s="131" t="s">
        <v>53</v>
      </c>
      <c r="H108" s="131" t="s">
        <v>54</v>
      </c>
      <c r="I108" s="131">
        <v>0.32384719545667573</v>
      </c>
      <c r="J108" s="131" t="s">
        <v>229</v>
      </c>
      <c r="K108" s="131" t="s">
        <v>225</v>
      </c>
      <c r="L108" s="131" t="s">
        <v>35</v>
      </c>
      <c r="M108" s="131" t="s">
        <v>36</v>
      </c>
      <c r="N108" s="131" t="s">
        <v>37</v>
      </c>
      <c r="O108" s="131" t="s">
        <v>52</v>
      </c>
      <c r="P108" s="131" t="s">
        <v>53</v>
      </c>
      <c r="Q108" s="131" t="s">
        <v>54</v>
      </c>
      <c r="R108" s="131" t="s">
        <v>230</v>
      </c>
      <c r="T108" s="131" t="s">
        <v>228</v>
      </c>
      <c r="U108" s="131" t="s">
        <v>225</v>
      </c>
      <c r="V108" s="131" t="s">
        <v>35</v>
      </c>
      <c r="W108" s="131" t="s">
        <v>36</v>
      </c>
      <c r="X108" s="131" t="s">
        <v>37</v>
      </c>
      <c r="Y108" s="131" t="s">
        <v>52</v>
      </c>
      <c r="Z108" s="131" t="s">
        <v>53</v>
      </c>
      <c r="AA108" s="131" t="s">
        <v>54</v>
      </c>
      <c r="AB108" s="131">
        <v>0.33637205758648359</v>
      </c>
      <c r="AC108" s="131" t="s">
        <v>229</v>
      </c>
      <c r="AD108" s="131" t="s">
        <v>225</v>
      </c>
      <c r="AE108" s="131" t="s">
        <v>35</v>
      </c>
      <c r="AF108" s="131" t="s">
        <v>36</v>
      </c>
      <c r="AG108" s="131" t="s">
        <v>37</v>
      </c>
      <c r="AH108" s="131" t="s">
        <v>52</v>
      </c>
      <c r="AI108" s="131" t="s">
        <v>53</v>
      </c>
      <c r="AJ108" s="131" t="s">
        <v>54</v>
      </c>
      <c r="AK108" s="131" t="s">
        <v>230</v>
      </c>
    </row>
    <row r="109" spans="1:37" x14ac:dyDescent="0.25">
      <c r="A109" s="131" t="s">
        <v>226</v>
      </c>
      <c r="B109" s="131">
        <v>0.5600444872066106</v>
      </c>
      <c r="C109" s="131">
        <v>0.44130974733430928</v>
      </c>
      <c r="D109" s="131">
        <v>0.54397090295884409</v>
      </c>
      <c r="E109" s="131">
        <v>0.72857428768122989</v>
      </c>
      <c r="F109" s="131">
        <v>0</v>
      </c>
      <c r="G109" s="131">
        <v>0</v>
      </c>
      <c r="H109" s="131">
        <v>0</v>
      </c>
      <c r="J109" s="131" t="s">
        <v>226</v>
      </c>
      <c r="K109" s="131">
        <v>0.43251937652855493</v>
      </c>
      <c r="L109" s="131">
        <v>0.44477367306740279</v>
      </c>
      <c r="M109" s="131">
        <v>0.52768330769070859</v>
      </c>
      <c r="N109" s="131">
        <v>0.65470596469053854</v>
      </c>
      <c r="O109" s="131">
        <v>0</v>
      </c>
      <c r="P109" s="131">
        <v>0</v>
      </c>
      <c r="Q109" s="131">
        <v>0</v>
      </c>
      <c r="R109" s="131">
        <v>0.49208920685116048</v>
      </c>
      <c r="T109" s="131" t="s">
        <v>226</v>
      </c>
      <c r="U109" s="131">
        <v>0.54326633086459908</v>
      </c>
      <c r="V109" s="131">
        <v>0.40928568591962794</v>
      </c>
      <c r="W109" s="131">
        <v>0.54397090295884409</v>
      </c>
      <c r="X109" s="131">
        <v>0.72857428768122989</v>
      </c>
      <c r="Y109" s="131">
        <v>0</v>
      </c>
      <c r="Z109" s="131">
        <v>0</v>
      </c>
      <c r="AA109" s="131">
        <v>0</v>
      </c>
      <c r="AC109" s="131" t="s">
        <v>226</v>
      </c>
      <c r="AD109" s="131">
        <v>0.44057925959975264</v>
      </c>
      <c r="AE109" s="131">
        <v>0.39965278253291525</v>
      </c>
      <c r="AF109" s="131">
        <v>0.53755578214432054</v>
      </c>
      <c r="AG109" s="131">
        <v>0.64791105422205109</v>
      </c>
      <c r="AH109" s="131">
        <v>0</v>
      </c>
      <c r="AI109" s="131">
        <v>0</v>
      </c>
      <c r="AJ109" s="131">
        <v>0</v>
      </c>
      <c r="AK109" s="131">
        <v>0.48773786401587188</v>
      </c>
    </row>
    <row r="110" spans="1:37" x14ac:dyDescent="0.25">
      <c r="A110" s="131" t="s">
        <v>39</v>
      </c>
      <c r="B110" s="131">
        <v>0.47742224083921203</v>
      </c>
      <c r="C110" s="131">
        <v>0.55323776784961765</v>
      </c>
      <c r="D110" s="131">
        <v>0.57647731747123199</v>
      </c>
      <c r="E110" s="131">
        <v>0.67109437816569273</v>
      </c>
      <c r="F110" s="131">
        <v>0</v>
      </c>
      <c r="G110" s="131">
        <v>0</v>
      </c>
      <c r="H110" s="131">
        <v>0</v>
      </c>
      <c r="J110" s="131" t="s">
        <v>39</v>
      </c>
      <c r="K110" s="131">
        <v>0.48602896985151556</v>
      </c>
      <c r="L110" s="131">
        <v>0.52339549823598541</v>
      </c>
      <c r="M110" s="131">
        <v>0.49211809753331098</v>
      </c>
      <c r="N110" s="131">
        <v>0.5685075825413326</v>
      </c>
      <c r="O110" s="131">
        <v>0</v>
      </c>
      <c r="P110" s="131">
        <v>0</v>
      </c>
      <c r="Q110" s="131">
        <v>0</v>
      </c>
      <c r="R110" s="131">
        <v>0.50739634935233102</v>
      </c>
      <c r="T110" s="131" t="s">
        <v>39</v>
      </c>
      <c r="U110" s="131">
        <v>0.49835790059246504</v>
      </c>
      <c r="V110" s="131">
        <v>0.55323776784961765</v>
      </c>
      <c r="W110" s="131">
        <v>0.60554470691826401</v>
      </c>
      <c r="X110" s="131">
        <v>0.67109437816569273</v>
      </c>
      <c r="Y110" s="131">
        <v>0</v>
      </c>
      <c r="Z110" s="131">
        <v>0</v>
      </c>
      <c r="AA110" s="131">
        <v>0</v>
      </c>
      <c r="AC110" s="131" t="s">
        <v>39</v>
      </c>
      <c r="AD110" s="131">
        <v>0.50012634180451165</v>
      </c>
      <c r="AE110" s="131">
        <v>0.54261956219959695</v>
      </c>
      <c r="AF110" s="131">
        <v>0.51270329116062607</v>
      </c>
      <c r="AG110" s="131">
        <v>0.60614520565505869</v>
      </c>
      <c r="AH110" s="131">
        <v>0</v>
      </c>
      <c r="AI110" s="131">
        <v>0</v>
      </c>
      <c r="AJ110" s="131">
        <v>0</v>
      </c>
      <c r="AK110" s="131">
        <v>0.52767205280013929</v>
      </c>
    </row>
    <row r="111" spans="1:37" x14ac:dyDescent="0.25">
      <c r="A111" s="131" t="s">
        <v>40</v>
      </c>
      <c r="B111" s="131">
        <v>0.50973718606351037</v>
      </c>
      <c r="C111" s="131">
        <v>0.22555923435791886</v>
      </c>
      <c r="D111" s="131">
        <v>0.50556187010328502</v>
      </c>
      <c r="E111" s="131">
        <v>0.61786295399275371</v>
      </c>
      <c r="F111" s="131">
        <v>0</v>
      </c>
      <c r="G111" s="131">
        <v>0</v>
      </c>
      <c r="H111" s="131">
        <v>0</v>
      </c>
      <c r="J111" s="131" t="s">
        <v>40</v>
      </c>
      <c r="K111" s="131">
        <v>0.55849277341137837</v>
      </c>
      <c r="L111" s="131">
        <v>0.43476531375393546</v>
      </c>
      <c r="M111" s="131">
        <v>0.63404913869070656</v>
      </c>
      <c r="N111" s="131">
        <v>0.57782357506958182</v>
      </c>
      <c r="O111" s="131">
        <v>0</v>
      </c>
      <c r="P111" s="131">
        <v>0</v>
      </c>
      <c r="Q111" s="131">
        <v>0</v>
      </c>
      <c r="R111" s="131">
        <v>0.55553599304845236</v>
      </c>
      <c r="T111" s="131" t="s">
        <v>40</v>
      </c>
      <c r="U111" s="131">
        <v>0.48729817112356871</v>
      </c>
      <c r="V111" s="131">
        <v>0.25294229526410139</v>
      </c>
      <c r="W111" s="131">
        <v>0.53141894430972048</v>
      </c>
      <c r="X111" s="131">
        <v>0.59849415423896368</v>
      </c>
      <c r="Y111" s="131">
        <v>0</v>
      </c>
      <c r="Z111" s="131">
        <v>0</v>
      </c>
      <c r="AA111" s="131">
        <v>0</v>
      </c>
      <c r="AC111" s="131" t="s">
        <v>40</v>
      </c>
      <c r="AD111" s="131">
        <v>0.56393317619915151</v>
      </c>
      <c r="AE111" s="131">
        <v>0.43932604929130353</v>
      </c>
      <c r="AF111" s="131">
        <v>0.63014028248951826</v>
      </c>
      <c r="AG111" s="131">
        <v>0.5593530862939835</v>
      </c>
      <c r="AH111" s="131">
        <v>0</v>
      </c>
      <c r="AI111" s="131">
        <v>0</v>
      </c>
      <c r="AJ111" s="131">
        <v>0</v>
      </c>
      <c r="AK111" s="131">
        <v>0.55487651390439841</v>
      </c>
    </row>
    <row r="112" spans="1:37" x14ac:dyDescent="0.25">
      <c r="A112" s="131" t="s">
        <v>72</v>
      </c>
      <c r="B112" s="131">
        <v>0.61283847368833655</v>
      </c>
      <c r="C112" s="131">
        <v>0.39493692694640226</v>
      </c>
      <c r="D112" s="131">
        <v>0.44786179021690975</v>
      </c>
      <c r="E112" s="131">
        <v>0.7287611536716887</v>
      </c>
      <c r="F112" s="131">
        <v>0</v>
      </c>
      <c r="G112" s="131">
        <v>0</v>
      </c>
      <c r="H112" s="131">
        <v>0</v>
      </c>
      <c r="J112" s="131" t="s">
        <v>72</v>
      </c>
      <c r="K112" s="131">
        <v>0.54050212710432788</v>
      </c>
      <c r="L112" s="131">
        <v>0.44566697974166558</v>
      </c>
      <c r="M112" s="131">
        <v>0.43327285066057808</v>
      </c>
      <c r="N112" s="131">
        <v>0.56245597993305219</v>
      </c>
      <c r="O112" s="131">
        <v>0</v>
      </c>
      <c r="P112" s="131">
        <v>0</v>
      </c>
      <c r="Q112" s="131">
        <v>0</v>
      </c>
      <c r="R112" s="131">
        <v>0.49802085644516658</v>
      </c>
      <c r="T112" s="131" t="s">
        <v>72</v>
      </c>
      <c r="U112" s="131">
        <v>0.59109459410731757</v>
      </c>
      <c r="V112" s="131">
        <v>0.41161177272745503</v>
      </c>
      <c r="W112" s="131">
        <v>0.39246661925837151</v>
      </c>
      <c r="X112" s="131">
        <v>0.70591170714551577</v>
      </c>
      <c r="Y112" s="131">
        <v>0</v>
      </c>
      <c r="Z112" s="131">
        <v>0</v>
      </c>
      <c r="AA112" s="131">
        <v>0</v>
      </c>
      <c r="AC112" s="131" t="s">
        <v>72</v>
      </c>
      <c r="AD112" s="131">
        <v>0.52726870860364228</v>
      </c>
      <c r="AE112" s="131">
        <v>0.4448122849892634</v>
      </c>
      <c r="AF112" s="131">
        <v>0.39436074502385676</v>
      </c>
      <c r="AG112" s="131">
        <v>0.54317349757469269</v>
      </c>
      <c r="AH112" s="131">
        <v>0</v>
      </c>
      <c r="AI112" s="131">
        <v>0</v>
      </c>
      <c r="AJ112" s="131">
        <v>0</v>
      </c>
      <c r="AK112" s="131">
        <v>0.47993615133147766</v>
      </c>
    </row>
    <row r="113" spans="1:37" x14ac:dyDescent="0.25">
      <c r="A113" s="131" t="s">
        <v>73</v>
      </c>
      <c r="B113" s="131">
        <v>0.69915702247025302</v>
      </c>
      <c r="C113" s="131">
        <v>0.66865290927816012</v>
      </c>
      <c r="D113" s="131">
        <v>0.70825244286131905</v>
      </c>
      <c r="E113" s="131">
        <v>0.6561059857682574</v>
      </c>
      <c r="F113" s="131">
        <v>0</v>
      </c>
      <c r="G113" s="131">
        <v>0</v>
      </c>
      <c r="H113" s="131">
        <v>0</v>
      </c>
      <c r="J113" s="131" t="s">
        <v>73</v>
      </c>
      <c r="K113" s="131">
        <v>0.71152839070285256</v>
      </c>
      <c r="L113" s="131">
        <v>0.50969275453856</v>
      </c>
      <c r="M113" s="131">
        <v>0.5731142993312992</v>
      </c>
      <c r="N113" s="131">
        <v>0.67479364728445568</v>
      </c>
      <c r="O113" s="131">
        <v>0</v>
      </c>
      <c r="P113" s="131">
        <v>0</v>
      </c>
      <c r="Q113" s="131">
        <v>0</v>
      </c>
      <c r="R113" s="131">
        <v>0.63104752911434625</v>
      </c>
      <c r="T113" s="131" t="s">
        <v>73</v>
      </c>
      <c r="U113" s="131">
        <v>0.73114874332310598</v>
      </c>
      <c r="V113" s="131">
        <v>0.63554621494648234</v>
      </c>
      <c r="W113" s="131">
        <v>0.63416338366317482</v>
      </c>
      <c r="X113" s="131">
        <v>0.68264810470276438</v>
      </c>
      <c r="Y113" s="131">
        <v>0</v>
      </c>
      <c r="Z113" s="131">
        <v>0</v>
      </c>
      <c r="AA113" s="131">
        <v>0</v>
      </c>
      <c r="AC113" s="131" t="s">
        <v>73</v>
      </c>
      <c r="AD113" s="131">
        <v>0.73273092158422448</v>
      </c>
      <c r="AE113" s="131">
        <v>0.50467992392849459</v>
      </c>
      <c r="AF113" s="131">
        <v>0.57620816993073154</v>
      </c>
      <c r="AG113" s="131">
        <v>0.68848536873130717</v>
      </c>
      <c r="AH113" s="131">
        <v>0</v>
      </c>
      <c r="AI113" s="131">
        <v>0</v>
      </c>
      <c r="AJ113" s="131">
        <v>0</v>
      </c>
      <c r="AK113" s="131">
        <v>0.64135320121176775</v>
      </c>
    </row>
    <row r="115" spans="1:37" x14ac:dyDescent="0.25">
      <c r="A115" s="131" t="s">
        <v>163</v>
      </c>
      <c r="B115" s="131" t="s">
        <v>225</v>
      </c>
      <c r="C115" s="131" t="s">
        <v>35</v>
      </c>
      <c r="D115" s="131" t="s">
        <v>36</v>
      </c>
      <c r="E115" s="131" t="s">
        <v>37</v>
      </c>
      <c r="F115" s="131" t="s">
        <v>52</v>
      </c>
      <c r="G115" s="131" t="s">
        <v>53</v>
      </c>
      <c r="H115" s="131" t="s">
        <v>54</v>
      </c>
      <c r="I115" s="131">
        <v>0.36557713761029359</v>
      </c>
      <c r="T115" s="131" t="s">
        <v>163</v>
      </c>
      <c r="U115" s="131" t="s">
        <v>225</v>
      </c>
      <c r="V115" s="131" t="s">
        <v>35</v>
      </c>
      <c r="W115" s="131" t="s">
        <v>36</v>
      </c>
      <c r="X115" s="131" t="s">
        <v>37</v>
      </c>
      <c r="Y115" s="131" t="s">
        <v>52</v>
      </c>
      <c r="Z115" s="131" t="s">
        <v>53</v>
      </c>
      <c r="AA115" s="131" t="s">
        <v>54</v>
      </c>
      <c r="AB115" s="131">
        <v>0.356994328208392</v>
      </c>
    </row>
    <row r="116" spans="1:37" x14ac:dyDescent="0.25">
      <c r="A116" s="131" t="s">
        <v>226</v>
      </c>
      <c r="B116" s="131">
        <v>0.32292571080320032</v>
      </c>
      <c r="C116" s="131">
        <v>0.35953489273992151</v>
      </c>
      <c r="D116" s="131">
        <v>0.5163141940277518</v>
      </c>
      <c r="E116" s="131">
        <v>0.67680188957293319</v>
      </c>
      <c r="F116" s="131">
        <v>0</v>
      </c>
      <c r="G116" s="131">
        <v>0</v>
      </c>
      <c r="H116" s="131">
        <v>0</v>
      </c>
      <c r="T116" s="131" t="s">
        <v>226</v>
      </c>
      <c r="U116" s="131">
        <v>0.34369293397714168</v>
      </c>
      <c r="V116" s="131">
        <v>0.27235073711696978</v>
      </c>
      <c r="W116" s="131">
        <v>0.53541347872703859</v>
      </c>
      <c r="X116" s="131">
        <v>0.69836263822660871</v>
      </c>
      <c r="Y116" s="131">
        <v>0</v>
      </c>
      <c r="Z116" s="131">
        <v>0</v>
      </c>
      <c r="AA116" s="131">
        <v>0</v>
      </c>
    </row>
    <row r="117" spans="1:37" x14ac:dyDescent="0.25">
      <c r="A117" s="131" t="s">
        <v>39</v>
      </c>
      <c r="B117" s="131">
        <v>0.4247782669742905</v>
      </c>
      <c r="C117" s="131">
        <v>0.51694849021821876</v>
      </c>
      <c r="D117" s="131">
        <v>0.44722252093090881</v>
      </c>
      <c r="E117" s="131">
        <v>0.5163141940277518</v>
      </c>
      <c r="F117" s="131">
        <v>0</v>
      </c>
      <c r="G117" s="131">
        <v>0</v>
      </c>
      <c r="H117" s="131">
        <v>0</v>
      </c>
      <c r="T117" s="131" t="s">
        <v>39</v>
      </c>
      <c r="U117" s="131">
        <v>0.44392067041385658</v>
      </c>
      <c r="V117" s="131">
        <v>0.55310062406912675</v>
      </c>
      <c r="W117" s="131">
        <v>0.46770497870327332</v>
      </c>
      <c r="X117" s="131">
        <v>0.56685253823893633</v>
      </c>
      <c r="Y117" s="131">
        <v>0</v>
      </c>
      <c r="Z117" s="131">
        <v>0</v>
      </c>
      <c r="AA117" s="131">
        <v>0</v>
      </c>
    </row>
    <row r="118" spans="1:37" x14ac:dyDescent="0.25">
      <c r="A118" s="131" t="s">
        <v>40</v>
      </c>
      <c r="B118" s="131">
        <v>0.51684706517104528</v>
      </c>
      <c r="C118" s="131">
        <v>0.51059548755603257</v>
      </c>
      <c r="D118" s="131">
        <v>0.75304343375882843</v>
      </c>
      <c r="E118" s="131">
        <v>0.56681954308762206</v>
      </c>
      <c r="F118" s="131">
        <v>0</v>
      </c>
      <c r="G118" s="131">
        <v>0</v>
      </c>
      <c r="H118" s="131">
        <v>0</v>
      </c>
      <c r="T118" s="131" t="s">
        <v>40</v>
      </c>
      <c r="U118" s="131">
        <v>0.55174339455484822</v>
      </c>
      <c r="V118" s="131">
        <v>0.53248973199242844</v>
      </c>
      <c r="W118" s="131">
        <v>0.72151139001700548</v>
      </c>
      <c r="X118" s="131">
        <v>0.52446341478509106</v>
      </c>
      <c r="Y118" s="131">
        <v>0</v>
      </c>
      <c r="Z118" s="131">
        <v>0</v>
      </c>
      <c r="AA118" s="131">
        <v>0</v>
      </c>
    </row>
    <row r="119" spans="1:37" x14ac:dyDescent="0.25">
      <c r="A119" s="131" t="s">
        <v>72</v>
      </c>
      <c r="B119" s="131">
        <v>0.44566514191322987</v>
      </c>
      <c r="C119" s="131">
        <v>0.55754322705489201</v>
      </c>
      <c r="D119" s="131">
        <v>0.44150554751012971</v>
      </c>
      <c r="E119" s="131">
        <v>0.45167853937340008</v>
      </c>
      <c r="F119" s="131">
        <v>0</v>
      </c>
      <c r="G119" s="131">
        <v>0</v>
      </c>
      <c r="H119" s="131">
        <v>0</v>
      </c>
      <c r="T119" s="131" t="s">
        <v>72</v>
      </c>
      <c r="U119" s="131">
        <v>0.44265802385619796</v>
      </c>
      <c r="V119" s="131">
        <v>0.53633857168648824</v>
      </c>
      <c r="W119" s="131">
        <v>0.41220745991128843</v>
      </c>
      <c r="X119" s="131">
        <v>0.43465011373914997</v>
      </c>
      <c r="Y119" s="131">
        <v>0</v>
      </c>
      <c r="Z119" s="131">
        <v>0</v>
      </c>
      <c r="AA119" s="131">
        <v>0</v>
      </c>
    </row>
    <row r="120" spans="1:37" x14ac:dyDescent="0.25">
      <c r="A120" s="131" t="s">
        <v>73</v>
      </c>
      <c r="B120" s="131">
        <v>0.69901171163239395</v>
      </c>
      <c r="C120" s="131">
        <v>0.53517058574462528</v>
      </c>
      <c r="D120" s="131">
        <v>0.43476255610391112</v>
      </c>
      <c r="E120" s="131">
        <v>0.69663724255358372</v>
      </c>
      <c r="F120" s="131">
        <v>0</v>
      </c>
      <c r="G120" s="131">
        <v>0</v>
      </c>
      <c r="H120" s="131">
        <v>0</v>
      </c>
      <c r="T120" s="131" t="s">
        <v>73</v>
      </c>
      <c r="U120" s="131">
        <v>0.71847438863344182</v>
      </c>
      <c r="V120" s="131">
        <v>0.53517058574462528</v>
      </c>
      <c r="W120" s="131">
        <v>0.46722521192339123</v>
      </c>
      <c r="X120" s="131">
        <v>0.69051703426880062</v>
      </c>
      <c r="Y120" s="131">
        <v>0</v>
      </c>
      <c r="Z120" s="131">
        <v>0</v>
      </c>
      <c r="AA120" s="131">
        <v>0</v>
      </c>
    </row>
    <row r="122" spans="1:37" x14ac:dyDescent="0.25">
      <c r="A122" s="131" t="s">
        <v>164</v>
      </c>
      <c r="B122" s="131" t="s">
        <v>225</v>
      </c>
      <c r="C122" s="131" t="s">
        <v>35</v>
      </c>
      <c r="D122" s="131" t="s">
        <v>36</v>
      </c>
      <c r="E122" s="131" t="s">
        <v>37</v>
      </c>
      <c r="F122" s="131" t="s">
        <v>52</v>
      </c>
      <c r="G122" s="131" t="s">
        <v>53</v>
      </c>
      <c r="H122" s="131" t="s">
        <v>54</v>
      </c>
      <c r="I122" s="131">
        <v>0.17423575356453971</v>
      </c>
      <c r="T122" s="131" t="s">
        <v>164</v>
      </c>
      <c r="U122" s="131" t="s">
        <v>225</v>
      </c>
      <c r="V122" s="131" t="s">
        <v>35</v>
      </c>
      <c r="W122" s="131" t="s">
        <v>36</v>
      </c>
      <c r="X122" s="131" t="s">
        <v>37</v>
      </c>
      <c r="Y122" s="131" t="s">
        <v>52</v>
      </c>
      <c r="Z122" s="131" t="s">
        <v>53</v>
      </c>
      <c r="AA122" s="131" t="s">
        <v>54</v>
      </c>
      <c r="AB122" s="131">
        <v>0.17592555236365301</v>
      </c>
    </row>
    <row r="123" spans="1:37" x14ac:dyDescent="0.25">
      <c r="A123" s="131" t="s">
        <v>226</v>
      </c>
      <c r="B123" s="131">
        <v>0.4372787356569281</v>
      </c>
      <c r="C123" s="131">
        <v>0.49760166955544083</v>
      </c>
      <c r="D123" s="131">
        <v>0.43314174567059049</v>
      </c>
      <c r="E123" s="131">
        <v>0.62757714140713983</v>
      </c>
      <c r="F123" s="131">
        <v>0</v>
      </c>
      <c r="G123" s="131">
        <v>0</v>
      </c>
      <c r="H123" s="131">
        <v>0</v>
      </c>
      <c r="T123" s="131" t="s">
        <v>226</v>
      </c>
      <c r="U123" s="131">
        <v>0.4372787356569281</v>
      </c>
      <c r="V123" s="131">
        <v>0.51337670035779104</v>
      </c>
      <c r="W123" s="131">
        <v>0.46555421952626169</v>
      </c>
      <c r="X123" s="131">
        <v>0.58182661563940985</v>
      </c>
      <c r="Y123" s="131">
        <v>0</v>
      </c>
      <c r="Z123" s="131">
        <v>0</v>
      </c>
      <c r="AA123" s="131">
        <v>0</v>
      </c>
    </row>
    <row r="124" spans="1:37" x14ac:dyDescent="0.25">
      <c r="A124" s="131" t="s">
        <v>39</v>
      </c>
      <c r="B124" s="131">
        <v>0.40775620662804435</v>
      </c>
      <c r="C124" s="131">
        <v>0.45267935635142575</v>
      </c>
      <c r="D124" s="131">
        <v>0.40891221906909558</v>
      </c>
      <c r="E124" s="131">
        <v>0.47039913749776341</v>
      </c>
      <c r="F124" s="131">
        <v>0</v>
      </c>
      <c r="G124" s="131">
        <v>0</v>
      </c>
      <c r="H124" s="131">
        <v>0</v>
      </c>
      <c r="T124" s="131" t="s">
        <v>39</v>
      </c>
      <c r="U124" s="131">
        <v>0.4342052291506282</v>
      </c>
      <c r="V124" s="131">
        <v>0.48800940144948607</v>
      </c>
      <c r="W124" s="131">
        <v>0.42222820612744538</v>
      </c>
      <c r="X124" s="131">
        <v>0.52665814773358566</v>
      </c>
      <c r="Y124" s="131">
        <v>0</v>
      </c>
      <c r="Z124" s="131">
        <v>0</v>
      </c>
      <c r="AA124" s="131">
        <v>0</v>
      </c>
    </row>
    <row r="125" spans="1:37" x14ac:dyDescent="0.25">
      <c r="A125" s="131" t="s">
        <v>40</v>
      </c>
      <c r="B125" s="131">
        <v>0.47039913749776341</v>
      </c>
      <c r="C125" s="131">
        <v>0.46900386165272029</v>
      </c>
      <c r="D125" s="131">
        <v>0.61376647152222708</v>
      </c>
      <c r="E125" s="131">
        <v>0.52085867450074064</v>
      </c>
      <c r="F125" s="131">
        <v>0</v>
      </c>
      <c r="G125" s="131">
        <v>0</v>
      </c>
      <c r="H125" s="131">
        <v>0</v>
      </c>
      <c r="T125" s="131" t="s">
        <v>40</v>
      </c>
      <c r="U125" s="131">
        <v>0.51533407572267276</v>
      </c>
      <c r="V125" s="131">
        <v>0.47402055276250094</v>
      </c>
      <c r="W125" s="131">
        <v>0.64683553805663008</v>
      </c>
      <c r="X125" s="131">
        <v>0.53624246165047218</v>
      </c>
      <c r="Y125" s="131">
        <v>0</v>
      </c>
      <c r="Z125" s="131">
        <v>0</v>
      </c>
      <c r="AA125" s="131">
        <v>0</v>
      </c>
    </row>
    <row r="126" spans="1:37" x14ac:dyDescent="0.25">
      <c r="A126" s="131" t="s">
        <v>72</v>
      </c>
      <c r="B126" s="131">
        <v>0.51522945224074967</v>
      </c>
      <c r="C126" s="131">
        <v>0.39758521353400578</v>
      </c>
      <c r="D126" s="131">
        <v>0.29341332671108811</v>
      </c>
      <c r="E126" s="131">
        <v>0.49350123498577969</v>
      </c>
      <c r="F126" s="131">
        <v>0</v>
      </c>
      <c r="G126" s="131">
        <v>0</v>
      </c>
      <c r="H126" s="131">
        <v>0</v>
      </c>
      <c r="T126" s="131" t="s">
        <v>72</v>
      </c>
      <c r="U126" s="131">
        <v>0.51522945224074967</v>
      </c>
      <c r="V126" s="131">
        <v>0.389789503980844</v>
      </c>
      <c r="W126" s="131">
        <v>0.26011053244554733</v>
      </c>
      <c r="X126" s="131">
        <v>0.47349303847514601</v>
      </c>
      <c r="Y126" s="131">
        <v>0</v>
      </c>
      <c r="Z126" s="131">
        <v>0</v>
      </c>
      <c r="AA126" s="131">
        <v>0</v>
      </c>
    </row>
    <row r="127" spans="1:37" x14ac:dyDescent="0.25">
      <c r="A127" s="131" t="s">
        <v>73</v>
      </c>
      <c r="B127" s="131">
        <v>0.65883328202327429</v>
      </c>
      <c r="C127" s="131">
        <v>0.27611682131377102</v>
      </c>
      <c r="D127" s="131">
        <v>0.57478173962419987</v>
      </c>
      <c r="E127" s="131">
        <v>0.67549013151996185</v>
      </c>
      <c r="F127" s="131">
        <v>0</v>
      </c>
      <c r="G127" s="131">
        <v>0</v>
      </c>
      <c r="H127" s="131">
        <v>0</v>
      </c>
      <c r="T127" s="131" t="s">
        <v>73</v>
      </c>
      <c r="U127" s="131">
        <v>0.68363740772379733</v>
      </c>
      <c r="V127" s="131">
        <v>0.2983742528903997</v>
      </c>
      <c r="W127" s="131">
        <v>0.60720892712488683</v>
      </c>
      <c r="X127" s="131">
        <v>0.71689431104715784</v>
      </c>
      <c r="Y127" s="131">
        <v>0</v>
      </c>
      <c r="Z127" s="131">
        <v>0</v>
      </c>
      <c r="AA127" s="131">
        <v>0</v>
      </c>
    </row>
    <row r="129" spans="1:28" x14ac:dyDescent="0.25">
      <c r="A129" s="131" t="s">
        <v>165</v>
      </c>
      <c r="B129" s="131" t="s">
        <v>225</v>
      </c>
      <c r="C129" s="131" t="s">
        <v>35</v>
      </c>
      <c r="D129" s="131" t="s">
        <v>36</v>
      </c>
      <c r="E129" s="131" t="s">
        <v>37</v>
      </c>
      <c r="F129" s="131" t="s">
        <v>52</v>
      </c>
      <c r="G129" s="131" t="s">
        <v>53</v>
      </c>
      <c r="H129" s="131" t="s">
        <v>54</v>
      </c>
      <c r="I129" s="131">
        <v>0.13633991336849099</v>
      </c>
      <c r="T129" s="131" t="s">
        <v>165</v>
      </c>
      <c r="U129" s="131" t="s">
        <v>225</v>
      </c>
      <c r="V129" s="131" t="s">
        <v>35</v>
      </c>
      <c r="W129" s="131" t="s">
        <v>36</v>
      </c>
      <c r="X129" s="131" t="s">
        <v>37</v>
      </c>
      <c r="Y129" s="131" t="s">
        <v>52</v>
      </c>
      <c r="Z129" s="131" t="s">
        <v>53</v>
      </c>
      <c r="AA129" s="131" t="s">
        <v>54</v>
      </c>
      <c r="AB129" s="131">
        <v>0.13070806184147143</v>
      </c>
    </row>
    <row r="130" spans="1:28" x14ac:dyDescent="0.25">
      <c r="A130" s="131" t="s">
        <v>226</v>
      </c>
      <c r="B130" s="131">
        <v>0.41738836096206572</v>
      </c>
      <c r="C130" s="131">
        <v>0.61404623318464535</v>
      </c>
      <c r="D130" s="131">
        <v>0.64029975216501689</v>
      </c>
      <c r="E130" s="131">
        <v>0.45466914082101473</v>
      </c>
      <c r="F130" s="131">
        <v>0</v>
      </c>
      <c r="G130" s="131">
        <v>0</v>
      </c>
      <c r="H130" s="131">
        <v>0</v>
      </c>
      <c r="T130" s="131" t="s">
        <v>226</v>
      </c>
      <c r="U130" s="131">
        <v>0.44537968099861824</v>
      </c>
      <c r="V130" s="131">
        <v>0.56948871519882205</v>
      </c>
      <c r="W130" s="131">
        <v>0.62380782579810434</v>
      </c>
      <c r="X130" s="131">
        <v>0.39147816617756193</v>
      </c>
      <c r="Y130" s="131">
        <v>0</v>
      </c>
      <c r="Z130" s="131">
        <v>0</v>
      </c>
      <c r="AA130" s="131">
        <v>0</v>
      </c>
    </row>
    <row r="131" spans="1:28" x14ac:dyDescent="0.25">
      <c r="A131" s="131" t="s">
        <v>39</v>
      </c>
      <c r="B131" s="131">
        <v>0.7707367609300726</v>
      </c>
      <c r="C131" s="131">
        <v>0.56016993620801958</v>
      </c>
      <c r="D131" s="131">
        <v>0.51845476186262218</v>
      </c>
      <c r="E131" s="131">
        <v>0.59016127368292037</v>
      </c>
      <c r="F131" s="131">
        <v>0</v>
      </c>
      <c r="G131" s="131">
        <v>0</v>
      </c>
      <c r="H131" s="131">
        <v>0</v>
      </c>
      <c r="T131" s="131" t="s">
        <v>39</v>
      </c>
      <c r="U131" s="131">
        <v>0.74691424310481058</v>
      </c>
      <c r="V131" s="131">
        <v>0.56016993620801958</v>
      </c>
      <c r="W131" s="131">
        <v>0.51845476186262218</v>
      </c>
      <c r="X131" s="131">
        <v>0.65330356066047346</v>
      </c>
      <c r="Y131" s="131">
        <v>0</v>
      </c>
      <c r="Z131" s="131">
        <v>0</v>
      </c>
      <c r="AA131" s="131">
        <v>0</v>
      </c>
    </row>
    <row r="132" spans="1:28" x14ac:dyDescent="0.25">
      <c r="A132" s="131" t="s">
        <v>40</v>
      </c>
      <c r="B132" s="131">
        <v>0.89854829295719152</v>
      </c>
      <c r="C132" s="131">
        <v>0.68460737515865389</v>
      </c>
      <c r="D132" s="131">
        <v>0.64609706771443687</v>
      </c>
      <c r="E132" s="131">
        <v>0.58502252580331815</v>
      </c>
      <c r="F132" s="131">
        <v>0</v>
      </c>
      <c r="G132" s="131">
        <v>0</v>
      </c>
      <c r="H132" s="131">
        <v>0</v>
      </c>
      <c r="T132" s="131" t="s">
        <v>40</v>
      </c>
      <c r="U132" s="131">
        <v>0.8598550979253925</v>
      </c>
      <c r="V132" s="131">
        <v>0.61782866426129579</v>
      </c>
      <c r="W132" s="131">
        <v>0.61216901489817532</v>
      </c>
      <c r="X132" s="131">
        <v>0.58502252580331815</v>
      </c>
      <c r="Y132" s="131">
        <v>0</v>
      </c>
      <c r="Z132" s="131">
        <v>0</v>
      </c>
      <c r="AA132" s="131">
        <v>0</v>
      </c>
    </row>
    <row r="133" spans="1:28" x14ac:dyDescent="0.25">
      <c r="A133" s="131" t="s">
        <v>72</v>
      </c>
      <c r="B133" s="131">
        <v>0.65527199733369823</v>
      </c>
      <c r="C133" s="131">
        <v>0.32763074390488134</v>
      </c>
      <c r="D133" s="131">
        <v>0.55527862452726551</v>
      </c>
      <c r="E133" s="131">
        <v>0.55258812471280061</v>
      </c>
      <c r="F133" s="131">
        <v>0</v>
      </c>
      <c r="G133" s="131">
        <v>0</v>
      </c>
      <c r="H133" s="131">
        <v>0</v>
      </c>
      <c r="T133" s="131" t="s">
        <v>72</v>
      </c>
      <c r="U133" s="131">
        <v>0.6103110458495995</v>
      </c>
      <c r="V133" s="131">
        <v>0.35433028026557467</v>
      </c>
      <c r="W133" s="131">
        <v>0.5311847292518983</v>
      </c>
      <c r="X133" s="131">
        <v>0.51456179156912007</v>
      </c>
      <c r="Y133" s="131">
        <v>0</v>
      </c>
      <c r="Z133" s="131">
        <v>0</v>
      </c>
      <c r="AA133" s="131">
        <v>0</v>
      </c>
    </row>
    <row r="134" spans="1:28" x14ac:dyDescent="0.25">
      <c r="A134" s="131" t="s">
        <v>73</v>
      </c>
      <c r="B134" s="131">
        <v>0.84181757854321304</v>
      </c>
      <c r="C134" s="131">
        <v>0.36229912878250359</v>
      </c>
      <c r="D134" s="131">
        <v>0.62096234040680776</v>
      </c>
      <c r="E134" s="131">
        <v>0.65972157728829517</v>
      </c>
      <c r="F134" s="131">
        <v>0</v>
      </c>
      <c r="G134" s="131">
        <v>0</v>
      </c>
      <c r="H134" s="131">
        <v>0</v>
      </c>
      <c r="T134" s="131" t="s">
        <v>73</v>
      </c>
      <c r="U134" s="131">
        <v>0.84181757854321304</v>
      </c>
      <c r="V134" s="131">
        <v>0.36229912878250359</v>
      </c>
      <c r="W134" s="131">
        <v>0.68299544731231332</v>
      </c>
      <c r="X134" s="131">
        <v>0.65972157728829517</v>
      </c>
      <c r="Y134" s="131">
        <v>0</v>
      </c>
      <c r="Z134" s="131">
        <v>0</v>
      </c>
      <c r="AA134" s="131">
        <v>0</v>
      </c>
    </row>
    <row r="136" spans="1:28" x14ac:dyDescent="0.25">
      <c r="A136" s="131" t="s">
        <v>166</v>
      </c>
      <c r="B136" s="131" t="s">
        <v>225</v>
      </c>
      <c r="C136" s="131" t="s">
        <v>35</v>
      </c>
      <c r="D136" s="131" t="s">
        <v>36</v>
      </c>
      <c r="E136" s="131" t="s">
        <v>37</v>
      </c>
      <c r="F136" s="131" t="s">
        <v>52</v>
      </c>
      <c r="G136" s="131" t="s">
        <v>53</v>
      </c>
      <c r="H136" s="131" t="s">
        <v>54</v>
      </c>
      <c r="I136" s="131">
        <v>0</v>
      </c>
      <c r="T136" s="131" t="s">
        <v>166</v>
      </c>
      <c r="U136" s="131" t="s">
        <v>225</v>
      </c>
      <c r="V136" s="131" t="s">
        <v>35</v>
      </c>
      <c r="W136" s="131" t="s">
        <v>36</v>
      </c>
      <c r="X136" s="131" t="s">
        <v>37</v>
      </c>
      <c r="Y136" s="131" t="s">
        <v>52</v>
      </c>
      <c r="Z136" s="131" t="s">
        <v>53</v>
      </c>
      <c r="AA136" s="131" t="s">
        <v>54</v>
      </c>
      <c r="AB136" s="131">
        <v>0</v>
      </c>
    </row>
    <row r="137" spans="1:28" x14ac:dyDescent="0.25">
      <c r="A137" s="131" t="s">
        <v>226</v>
      </c>
      <c r="B137" s="131">
        <v>0</v>
      </c>
      <c r="C137" s="131">
        <v>0</v>
      </c>
      <c r="D137" s="131">
        <v>0</v>
      </c>
      <c r="E137" s="131">
        <v>0</v>
      </c>
      <c r="F137" s="131">
        <v>0</v>
      </c>
      <c r="G137" s="131">
        <v>0</v>
      </c>
      <c r="H137" s="131">
        <v>0</v>
      </c>
      <c r="T137" s="131" t="s">
        <v>226</v>
      </c>
      <c r="U137" s="131">
        <v>0</v>
      </c>
      <c r="V137" s="131">
        <v>0</v>
      </c>
      <c r="W137" s="131">
        <v>0</v>
      </c>
      <c r="X137" s="131">
        <v>0</v>
      </c>
      <c r="Y137" s="131">
        <v>0</v>
      </c>
      <c r="Z137" s="131">
        <v>0</v>
      </c>
      <c r="AA137" s="131">
        <v>0</v>
      </c>
    </row>
    <row r="138" spans="1:28" x14ac:dyDescent="0.25">
      <c r="A138" s="131" t="s">
        <v>39</v>
      </c>
      <c r="B138" s="131">
        <v>0</v>
      </c>
      <c r="C138" s="131">
        <v>0</v>
      </c>
      <c r="D138" s="131">
        <v>0</v>
      </c>
      <c r="E138" s="131">
        <v>0</v>
      </c>
      <c r="F138" s="131">
        <v>0</v>
      </c>
      <c r="G138" s="131">
        <v>0</v>
      </c>
      <c r="H138" s="131">
        <v>0</v>
      </c>
      <c r="T138" s="131" t="s">
        <v>39</v>
      </c>
      <c r="U138" s="131">
        <v>0</v>
      </c>
      <c r="V138" s="131">
        <v>0</v>
      </c>
      <c r="W138" s="131">
        <v>0</v>
      </c>
      <c r="X138" s="131">
        <v>0</v>
      </c>
      <c r="Y138" s="131">
        <v>0</v>
      </c>
      <c r="Z138" s="131">
        <v>0</v>
      </c>
      <c r="AA138" s="131">
        <v>0</v>
      </c>
    </row>
    <row r="139" spans="1:28" x14ac:dyDescent="0.25">
      <c r="A139" s="131" t="s">
        <v>40</v>
      </c>
      <c r="B139" s="131">
        <v>0</v>
      </c>
      <c r="C139" s="131">
        <v>0</v>
      </c>
      <c r="D139" s="131">
        <v>0</v>
      </c>
      <c r="E139" s="131">
        <v>0</v>
      </c>
      <c r="F139" s="131">
        <v>0</v>
      </c>
      <c r="G139" s="131">
        <v>0</v>
      </c>
      <c r="H139" s="131">
        <v>0</v>
      </c>
      <c r="T139" s="131" t="s">
        <v>40</v>
      </c>
      <c r="U139" s="131">
        <v>0</v>
      </c>
      <c r="V139" s="131">
        <v>0</v>
      </c>
      <c r="W139" s="131">
        <v>0</v>
      </c>
      <c r="X139" s="131">
        <v>0</v>
      </c>
      <c r="Y139" s="131">
        <v>0</v>
      </c>
      <c r="Z139" s="131">
        <v>0</v>
      </c>
      <c r="AA139" s="131">
        <v>0</v>
      </c>
    </row>
    <row r="140" spans="1:28" x14ac:dyDescent="0.25">
      <c r="A140" s="131" t="s">
        <v>72</v>
      </c>
      <c r="B140" s="131">
        <v>0</v>
      </c>
      <c r="C140" s="131">
        <v>0</v>
      </c>
      <c r="D140" s="131">
        <v>0</v>
      </c>
      <c r="E140" s="131">
        <v>0</v>
      </c>
      <c r="F140" s="131">
        <v>0</v>
      </c>
      <c r="G140" s="131">
        <v>0</v>
      </c>
      <c r="H140" s="131">
        <v>0</v>
      </c>
      <c r="T140" s="131" t="s">
        <v>72</v>
      </c>
      <c r="U140" s="131">
        <v>0</v>
      </c>
      <c r="V140" s="131">
        <v>0</v>
      </c>
      <c r="W140" s="131">
        <v>0</v>
      </c>
      <c r="X140" s="131">
        <v>0</v>
      </c>
      <c r="Y140" s="131">
        <v>0</v>
      </c>
      <c r="Z140" s="131">
        <v>0</v>
      </c>
      <c r="AA140" s="131">
        <v>0</v>
      </c>
    </row>
    <row r="141" spans="1:28" x14ac:dyDescent="0.25">
      <c r="A141" s="131" t="s">
        <v>73</v>
      </c>
      <c r="B141" s="131">
        <v>0</v>
      </c>
      <c r="C141" s="131">
        <v>0</v>
      </c>
      <c r="D141" s="131">
        <v>0</v>
      </c>
      <c r="E141" s="131">
        <v>0</v>
      </c>
      <c r="F141" s="131">
        <v>0</v>
      </c>
      <c r="G141" s="131">
        <v>0</v>
      </c>
      <c r="H141" s="131">
        <v>0</v>
      </c>
      <c r="T141" s="131" t="s">
        <v>73</v>
      </c>
      <c r="U141" s="131">
        <v>0</v>
      </c>
      <c r="V141" s="131">
        <v>0</v>
      </c>
      <c r="W141" s="131">
        <v>0</v>
      </c>
      <c r="X141" s="131">
        <v>0</v>
      </c>
      <c r="Y141" s="131">
        <v>0</v>
      </c>
      <c r="Z141" s="131">
        <v>0</v>
      </c>
      <c r="AA141" s="131">
        <v>0</v>
      </c>
    </row>
    <row r="142" spans="1:28" x14ac:dyDescent="0.25">
      <c r="A142" s="140" t="s">
        <v>238</v>
      </c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</row>
    <row r="143" spans="1:28" x14ac:dyDescent="0.25">
      <c r="A143" s="131" t="s">
        <v>228</v>
      </c>
      <c r="B143" s="131" t="s">
        <v>225</v>
      </c>
      <c r="C143" s="131" t="s">
        <v>35</v>
      </c>
      <c r="D143" s="131" t="s">
        <v>36</v>
      </c>
      <c r="E143" s="131" t="s">
        <v>37</v>
      </c>
      <c r="F143" s="131" t="s">
        <v>52</v>
      </c>
      <c r="G143" s="131" t="s">
        <v>53</v>
      </c>
      <c r="H143" s="131" t="s">
        <v>54</v>
      </c>
      <c r="I143" s="131">
        <v>0.34414388101327076</v>
      </c>
      <c r="J143" s="131" t="s">
        <v>229</v>
      </c>
      <c r="K143" s="131" t="s">
        <v>225</v>
      </c>
      <c r="L143" s="131" t="s">
        <v>35</v>
      </c>
      <c r="M143" s="131" t="s">
        <v>36</v>
      </c>
      <c r="N143" s="131" t="s">
        <v>37</v>
      </c>
      <c r="O143" s="131" t="s">
        <v>52</v>
      </c>
      <c r="P143" s="131" t="s">
        <v>53</v>
      </c>
      <c r="Q143" s="131" t="s">
        <v>54</v>
      </c>
      <c r="R143" s="131" t="s">
        <v>230</v>
      </c>
    </row>
    <row r="144" spans="1:28" x14ac:dyDescent="0.25">
      <c r="A144" s="131" t="s">
        <v>226</v>
      </c>
      <c r="B144" s="131">
        <v>0.5600444872066106</v>
      </c>
      <c r="C144" s="131">
        <v>0.44130974733430928</v>
      </c>
      <c r="D144" s="131">
        <v>0.54397090295884409</v>
      </c>
      <c r="E144" s="131">
        <v>0.72857428768122989</v>
      </c>
      <c r="F144" s="131">
        <v>0</v>
      </c>
      <c r="G144" s="131">
        <v>0</v>
      </c>
      <c r="H144" s="131">
        <v>0</v>
      </c>
      <c r="J144" s="131" t="s">
        <v>226</v>
      </c>
      <c r="K144" s="131">
        <v>0.43781867807758762</v>
      </c>
      <c r="L144" s="131">
        <v>0.4251594005617535</v>
      </c>
      <c r="M144" s="131">
        <v>0.53635287334866311</v>
      </c>
      <c r="N144" s="131">
        <v>0.66413118346933786</v>
      </c>
      <c r="O144" s="131">
        <v>0</v>
      </c>
      <c r="P144" s="131">
        <v>0</v>
      </c>
      <c r="Q144" s="131">
        <v>0</v>
      </c>
      <c r="R144" s="131">
        <v>0.49386724720095221</v>
      </c>
    </row>
    <row r="145" spans="1:18" x14ac:dyDescent="0.25">
      <c r="A145" s="131" t="s">
        <v>39</v>
      </c>
      <c r="B145" s="131">
        <v>0.47742224083921203</v>
      </c>
      <c r="C145" s="131">
        <v>0.55323776784961765</v>
      </c>
      <c r="D145" s="131">
        <v>0.57647731747123199</v>
      </c>
      <c r="E145" s="131">
        <v>0.67109437816569273</v>
      </c>
      <c r="F145" s="131">
        <v>0</v>
      </c>
      <c r="G145" s="131">
        <v>0</v>
      </c>
      <c r="H145" s="131">
        <v>0</v>
      </c>
      <c r="J145" s="131" t="s">
        <v>39</v>
      </c>
      <c r="K145" s="131">
        <v>0.48730378934627672</v>
      </c>
      <c r="L145" s="131">
        <v>0.5322976632278974</v>
      </c>
      <c r="M145" s="131">
        <v>0.49461691486925463</v>
      </c>
      <c r="N145" s="131">
        <v>0.57988567466212371</v>
      </c>
      <c r="O145" s="131">
        <v>0</v>
      </c>
      <c r="P145" s="131">
        <v>0</v>
      </c>
      <c r="Q145" s="131">
        <v>0</v>
      </c>
      <c r="R145" s="131">
        <v>0.51201812830072246</v>
      </c>
    </row>
    <row r="146" spans="1:18" x14ac:dyDescent="0.25">
      <c r="A146" s="131" t="s">
        <v>40</v>
      </c>
      <c r="B146" s="131">
        <v>0.50973718606351037</v>
      </c>
      <c r="C146" s="131">
        <v>0.22555923435791886</v>
      </c>
      <c r="D146" s="131">
        <v>0.50556187010328502</v>
      </c>
      <c r="E146" s="131">
        <v>0.61786295399275371</v>
      </c>
      <c r="F146" s="131">
        <v>0</v>
      </c>
      <c r="G146" s="131">
        <v>0</v>
      </c>
      <c r="H146" s="131">
        <v>0</v>
      </c>
      <c r="J146" s="131" t="s">
        <v>40</v>
      </c>
      <c r="K146" s="131">
        <v>0.55646714994621749</v>
      </c>
      <c r="L146" s="131">
        <v>0.42078993590980818</v>
      </c>
      <c r="M146" s="131">
        <v>0.61997435738177542</v>
      </c>
      <c r="N146" s="131">
        <v>0.57337845078278249</v>
      </c>
      <c r="O146" s="131">
        <v>0</v>
      </c>
      <c r="P146" s="131">
        <v>0</v>
      </c>
      <c r="Q146" s="131">
        <v>0</v>
      </c>
      <c r="R146" s="131">
        <v>0.54774520412330985</v>
      </c>
    </row>
    <row r="147" spans="1:18" x14ac:dyDescent="0.25">
      <c r="A147" s="131" t="s">
        <v>72</v>
      </c>
      <c r="B147" s="131">
        <v>0.61283847368833655</v>
      </c>
      <c r="C147" s="131">
        <v>0.39493692694640226</v>
      </c>
      <c r="D147" s="131">
        <v>0.44786179021690975</v>
      </c>
      <c r="E147" s="131">
        <v>0.7287611536716887</v>
      </c>
      <c r="F147" s="131">
        <v>0</v>
      </c>
      <c r="G147" s="131">
        <v>0</v>
      </c>
      <c r="H147" s="131">
        <v>0</v>
      </c>
      <c r="J147" s="131" t="s">
        <v>72</v>
      </c>
      <c r="K147" s="131">
        <v>0.54866641706190067</v>
      </c>
      <c r="L147" s="131">
        <v>0.44529967627696299</v>
      </c>
      <c r="M147" s="131">
        <v>0.42710925930060789</v>
      </c>
      <c r="N147" s="131">
        <v>0.55464997631259227</v>
      </c>
      <c r="O147" s="131">
        <v>0</v>
      </c>
      <c r="P147" s="131">
        <v>0</v>
      </c>
      <c r="Q147" s="131">
        <v>0</v>
      </c>
      <c r="R147" s="131">
        <v>0.49850131335219366</v>
      </c>
    </row>
    <row r="148" spans="1:18" x14ac:dyDescent="0.25">
      <c r="A148" s="131" t="s">
        <v>73</v>
      </c>
      <c r="B148" s="131">
        <v>0.69915702247025302</v>
      </c>
      <c r="C148" s="131">
        <v>0.66865290927816012</v>
      </c>
      <c r="D148" s="131">
        <v>0.70825244286131905</v>
      </c>
      <c r="E148" s="131">
        <v>0.6561059857682574</v>
      </c>
      <c r="F148" s="131">
        <v>0</v>
      </c>
      <c r="G148" s="131">
        <v>0</v>
      </c>
      <c r="H148" s="131">
        <v>0</v>
      </c>
      <c r="J148" s="131" t="s">
        <v>73</v>
      </c>
      <c r="K148" s="131">
        <v>0.71098331965076045</v>
      </c>
      <c r="L148" s="131">
        <v>0.51131506339944854</v>
      </c>
      <c r="M148" s="131">
        <v>0.59035582563846589</v>
      </c>
      <c r="N148" s="131">
        <v>0.66410431177301255</v>
      </c>
      <c r="O148" s="131">
        <v>0</v>
      </c>
      <c r="P148" s="131">
        <v>0</v>
      </c>
      <c r="Q148" s="131">
        <v>0</v>
      </c>
      <c r="R148" s="131">
        <v>0.63386094371576229</v>
      </c>
    </row>
    <row r="150" spans="1:18" x14ac:dyDescent="0.25">
      <c r="A150" s="131" t="s">
        <v>163</v>
      </c>
      <c r="B150" s="131" t="s">
        <v>225</v>
      </c>
      <c r="C150" s="131" t="s">
        <v>35</v>
      </c>
      <c r="D150" s="131" t="s">
        <v>36</v>
      </c>
      <c r="E150" s="131" t="s">
        <v>37</v>
      </c>
      <c r="F150" s="131" t="s">
        <v>52</v>
      </c>
      <c r="G150" s="131" t="s">
        <v>53</v>
      </c>
      <c r="H150" s="131" t="s">
        <v>54</v>
      </c>
      <c r="I150" s="131">
        <v>0.34096051740220235</v>
      </c>
    </row>
    <row r="151" spans="1:18" x14ac:dyDescent="0.25">
      <c r="A151" s="131" t="s">
        <v>226</v>
      </c>
      <c r="B151" s="131">
        <v>0.32292571080320032</v>
      </c>
      <c r="C151" s="131">
        <v>0.29526376474897281</v>
      </c>
      <c r="D151" s="131">
        <v>0.54092183217245904</v>
      </c>
      <c r="E151" s="131">
        <v>0.70217600646534162</v>
      </c>
      <c r="F151" s="131">
        <v>0</v>
      </c>
      <c r="G151" s="131">
        <v>0</v>
      </c>
      <c r="H151" s="131">
        <v>0</v>
      </c>
    </row>
    <row r="152" spans="1:18" x14ac:dyDescent="0.25">
      <c r="A152" s="131" t="s">
        <v>39</v>
      </c>
      <c r="B152" s="131">
        <v>0.4247782669742905</v>
      </c>
      <c r="C152" s="131">
        <v>0.54159399958644516</v>
      </c>
      <c r="D152" s="131">
        <v>0.44722252093090881</v>
      </c>
      <c r="E152" s="131">
        <v>0.54092183217245904</v>
      </c>
      <c r="F152" s="131">
        <v>0</v>
      </c>
      <c r="G152" s="131">
        <v>0</v>
      </c>
      <c r="H152" s="131">
        <v>0</v>
      </c>
    </row>
    <row r="153" spans="1:18" x14ac:dyDescent="0.25">
      <c r="A153" s="131" t="s">
        <v>40</v>
      </c>
      <c r="B153" s="131">
        <v>0.51684706517104528</v>
      </c>
      <c r="C153" s="131">
        <v>0.49410545871485306</v>
      </c>
      <c r="D153" s="131">
        <v>0.74182889585268552</v>
      </c>
      <c r="E153" s="131">
        <v>0.5512560737797173</v>
      </c>
      <c r="F153" s="131">
        <v>0</v>
      </c>
      <c r="G153" s="131">
        <v>0</v>
      </c>
      <c r="H153" s="131">
        <v>0</v>
      </c>
    </row>
    <row r="154" spans="1:18" x14ac:dyDescent="0.25">
      <c r="A154" s="131" t="s">
        <v>72</v>
      </c>
      <c r="B154" s="131">
        <v>0.46834981202889464</v>
      </c>
      <c r="C154" s="131">
        <v>0.55754322705489201</v>
      </c>
      <c r="D154" s="131">
        <v>0.43430058278137895</v>
      </c>
      <c r="E154" s="131">
        <v>0.41169567092350268</v>
      </c>
      <c r="F154" s="131">
        <v>0</v>
      </c>
      <c r="G154" s="131">
        <v>0</v>
      </c>
      <c r="H154" s="131">
        <v>0</v>
      </c>
    </row>
    <row r="155" spans="1:18" x14ac:dyDescent="0.25">
      <c r="A155" s="131" t="s">
        <v>73</v>
      </c>
      <c r="B155" s="131">
        <v>0.69771324636916199</v>
      </c>
      <c r="C155" s="131">
        <v>0.53517058574462528</v>
      </c>
      <c r="D155" s="131">
        <v>0.46722521192339123</v>
      </c>
      <c r="E155" s="131">
        <v>0.66798451796545533</v>
      </c>
      <c r="F155" s="131">
        <v>0</v>
      </c>
      <c r="G155" s="131">
        <v>0</v>
      </c>
      <c r="H155" s="131">
        <v>0</v>
      </c>
    </row>
    <row r="157" spans="1:18" x14ac:dyDescent="0.25">
      <c r="A157" s="131" t="s">
        <v>164</v>
      </c>
      <c r="B157" s="131" t="s">
        <v>225</v>
      </c>
      <c r="C157" s="131" t="s">
        <v>35</v>
      </c>
      <c r="D157" s="131" t="s">
        <v>36</v>
      </c>
      <c r="E157" s="131" t="s">
        <v>37</v>
      </c>
      <c r="F157" s="131" t="s">
        <v>52</v>
      </c>
      <c r="G157" s="131" t="s">
        <v>53</v>
      </c>
      <c r="H157" s="131" t="s">
        <v>54</v>
      </c>
      <c r="I157" s="131">
        <v>0.17818257861530087</v>
      </c>
    </row>
    <row r="158" spans="1:18" x14ac:dyDescent="0.25">
      <c r="A158" s="131" t="s">
        <v>226</v>
      </c>
      <c r="B158" s="131">
        <v>0.4372787356569281</v>
      </c>
      <c r="C158" s="131">
        <v>0.49760166955544083</v>
      </c>
      <c r="D158" s="131">
        <v>0.43314174567059049</v>
      </c>
      <c r="E158" s="131">
        <v>0.62757714140713983</v>
      </c>
      <c r="F158" s="131">
        <v>0</v>
      </c>
      <c r="G158" s="131">
        <v>0</v>
      </c>
      <c r="H158" s="131">
        <v>0</v>
      </c>
    </row>
    <row r="159" spans="1:18" x14ac:dyDescent="0.25">
      <c r="A159" s="131" t="s">
        <v>39</v>
      </c>
      <c r="B159" s="131">
        <v>0.40775620662804435</v>
      </c>
      <c r="C159" s="131">
        <v>0.45267935635142575</v>
      </c>
      <c r="D159" s="131">
        <v>0.40891221906909558</v>
      </c>
      <c r="E159" s="131">
        <v>0.47039913749776341</v>
      </c>
      <c r="F159" s="131">
        <v>0</v>
      </c>
      <c r="G159" s="131">
        <v>0</v>
      </c>
      <c r="H159" s="131">
        <v>0</v>
      </c>
    </row>
    <row r="160" spans="1:18" x14ac:dyDescent="0.25">
      <c r="A160" s="131" t="s">
        <v>40</v>
      </c>
      <c r="B160" s="131">
        <v>0.47039913749776341</v>
      </c>
      <c r="C160" s="131">
        <v>0.46900386165272029</v>
      </c>
      <c r="D160" s="131">
        <v>0.61376647152222708</v>
      </c>
      <c r="E160" s="131">
        <v>0.52085867450074064</v>
      </c>
      <c r="F160" s="131">
        <v>0</v>
      </c>
      <c r="G160" s="131">
        <v>0</v>
      </c>
      <c r="H160" s="131">
        <v>0</v>
      </c>
    </row>
    <row r="161" spans="1:9" x14ac:dyDescent="0.25">
      <c r="A161" s="131" t="s">
        <v>72</v>
      </c>
      <c r="B161" s="131">
        <v>0.51522945224074967</v>
      </c>
      <c r="C161" s="131">
        <v>0.39758521353400578</v>
      </c>
      <c r="D161" s="131">
        <v>0.29341332671108811</v>
      </c>
      <c r="E161" s="131">
        <v>0.49350123498577969</v>
      </c>
      <c r="F161" s="131">
        <v>0</v>
      </c>
      <c r="G161" s="131">
        <v>0</v>
      </c>
      <c r="H161" s="131">
        <v>0</v>
      </c>
    </row>
    <row r="162" spans="1:9" x14ac:dyDescent="0.25">
      <c r="A162" s="131" t="s">
        <v>73</v>
      </c>
      <c r="B162" s="131">
        <v>0.65883328202327429</v>
      </c>
      <c r="C162" s="131">
        <v>0.27611682131377102</v>
      </c>
      <c r="D162" s="131">
        <v>0.57478173962419987</v>
      </c>
      <c r="E162" s="131">
        <v>0.67549013151996185</v>
      </c>
      <c r="F162" s="131">
        <v>0</v>
      </c>
      <c r="G162" s="131">
        <v>0</v>
      </c>
      <c r="H162" s="131">
        <v>0</v>
      </c>
    </row>
    <row r="164" spans="1:9" x14ac:dyDescent="0.25">
      <c r="A164" s="131" t="s">
        <v>165</v>
      </c>
      <c r="B164" s="131" t="s">
        <v>225</v>
      </c>
      <c r="C164" s="131" t="s">
        <v>35</v>
      </c>
      <c r="D164" s="131" t="s">
        <v>36</v>
      </c>
      <c r="E164" s="131" t="s">
        <v>37</v>
      </c>
      <c r="F164" s="131" t="s">
        <v>52</v>
      </c>
      <c r="G164" s="131" t="s">
        <v>53</v>
      </c>
      <c r="H164" s="131" t="s">
        <v>54</v>
      </c>
      <c r="I164" s="131">
        <v>0.13671302296922602</v>
      </c>
    </row>
    <row r="165" spans="1:9" x14ac:dyDescent="0.25">
      <c r="A165" s="131" t="s">
        <v>226</v>
      </c>
      <c r="B165" s="131">
        <v>0.41738836096206572</v>
      </c>
      <c r="C165" s="131">
        <v>0.61404623318464535</v>
      </c>
      <c r="D165" s="131">
        <v>0.64029975216501689</v>
      </c>
      <c r="E165" s="131">
        <v>0.45466914082101473</v>
      </c>
      <c r="F165" s="131">
        <v>0</v>
      </c>
      <c r="G165" s="131">
        <v>0</v>
      </c>
      <c r="H165" s="131">
        <v>0</v>
      </c>
    </row>
    <row r="166" spans="1:9" x14ac:dyDescent="0.25">
      <c r="A166" s="131" t="s">
        <v>39</v>
      </c>
      <c r="B166" s="131">
        <v>0.77179316335815118</v>
      </c>
      <c r="C166" s="131">
        <v>0.56016993620801958</v>
      </c>
      <c r="D166" s="131">
        <v>0.51845476186262218</v>
      </c>
      <c r="E166" s="131">
        <v>0.59016127368292037</v>
      </c>
      <c r="F166" s="131">
        <v>0</v>
      </c>
      <c r="G166" s="131">
        <v>0</v>
      </c>
      <c r="H166" s="131">
        <v>0</v>
      </c>
    </row>
    <row r="167" spans="1:9" x14ac:dyDescent="0.25">
      <c r="A167" s="131" t="s">
        <v>40</v>
      </c>
      <c r="B167" s="131">
        <v>0.88508643692620703</v>
      </c>
      <c r="C167" s="131">
        <v>0.66655197373201369</v>
      </c>
      <c r="D167" s="131">
        <v>0.61216901489817532</v>
      </c>
      <c r="E167" s="131">
        <v>0.58502252580331815</v>
      </c>
      <c r="F167" s="131">
        <v>0</v>
      </c>
      <c r="G167" s="131">
        <v>0</v>
      </c>
      <c r="H167" s="131">
        <v>0</v>
      </c>
    </row>
    <row r="168" spans="1:9" x14ac:dyDescent="0.25">
      <c r="A168" s="131" t="s">
        <v>72</v>
      </c>
      <c r="B168" s="131">
        <v>0.63101596179732111</v>
      </c>
      <c r="C168" s="131">
        <v>0.35433028026557467</v>
      </c>
      <c r="D168" s="131">
        <v>0.5311847292518983</v>
      </c>
      <c r="E168" s="131">
        <v>0.55258812471280061</v>
      </c>
      <c r="F168" s="131">
        <v>0</v>
      </c>
      <c r="G168" s="131">
        <v>0</v>
      </c>
      <c r="H168" s="131">
        <v>0</v>
      </c>
    </row>
    <row r="169" spans="1:9" x14ac:dyDescent="0.25">
      <c r="A169" s="131" t="s">
        <v>73</v>
      </c>
      <c r="B169" s="131">
        <v>0.84181757854321304</v>
      </c>
      <c r="C169" s="131">
        <v>0.36229912878250359</v>
      </c>
      <c r="D169" s="131">
        <v>0.62096234040680776</v>
      </c>
      <c r="E169" s="131">
        <v>0.65972157728829517</v>
      </c>
      <c r="F169" s="131">
        <v>0</v>
      </c>
      <c r="G169" s="131">
        <v>0</v>
      </c>
      <c r="H169" s="131">
        <v>0</v>
      </c>
    </row>
    <row r="171" spans="1:9" x14ac:dyDescent="0.25">
      <c r="A171" s="131" t="s">
        <v>166</v>
      </c>
      <c r="B171" s="131" t="s">
        <v>225</v>
      </c>
      <c r="C171" s="131" t="s">
        <v>35</v>
      </c>
      <c r="D171" s="131" t="s">
        <v>36</v>
      </c>
      <c r="E171" s="131" t="s">
        <v>37</v>
      </c>
      <c r="F171" s="131" t="s">
        <v>52</v>
      </c>
      <c r="G171" s="131" t="s">
        <v>53</v>
      </c>
      <c r="H171" s="131" t="s">
        <v>54</v>
      </c>
      <c r="I171" s="131">
        <v>0</v>
      </c>
    </row>
    <row r="172" spans="1:9" x14ac:dyDescent="0.25">
      <c r="A172" s="131" t="s">
        <v>226</v>
      </c>
      <c r="B172" s="131">
        <v>0</v>
      </c>
      <c r="C172" s="131">
        <v>0</v>
      </c>
      <c r="D172" s="131">
        <v>0</v>
      </c>
      <c r="E172" s="131">
        <v>0</v>
      </c>
      <c r="F172" s="131">
        <v>0</v>
      </c>
      <c r="G172" s="131">
        <v>0</v>
      </c>
      <c r="H172" s="131">
        <v>0</v>
      </c>
    </row>
    <row r="173" spans="1:9" x14ac:dyDescent="0.25">
      <c r="A173" s="131" t="s">
        <v>39</v>
      </c>
      <c r="B173" s="131">
        <v>0</v>
      </c>
      <c r="C173" s="131">
        <v>0</v>
      </c>
      <c r="D173" s="131">
        <v>0</v>
      </c>
      <c r="E173" s="131">
        <v>0</v>
      </c>
      <c r="F173" s="131">
        <v>0</v>
      </c>
      <c r="G173" s="131">
        <v>0</v>
      </c>
      <c r="H173" s="131">
        <v>0</v>
      </c>
    </row>
    <row r="174" spans="1:9" x14ac:dyDescent="0.25">
      <c r="A174" s="131" t="s">
        <v>40</v>
      </c>
      <c r="B174" s="131">
        <v>0</v>
      </c>
      <c r="C174" s="131">
        <v>0</v>
      </c>
      <c r="D174" s="131">
        <v>0</v>
      </c>
      <c r="E174" s="131">
        <v>0</v>
      </c>
      <c r="F174" s="131">
        <v>0</v>
      </c>
      <c r="G174" s="131">
        <v>0</v>
      </c>
      <c r="H174" s="131">
        <v>0</v>
      </c>
    </row>
    <row r="175" spans="1:9" x14ac:dyDescent="0.25">
      <c r="A175" s="131" t="s">
        <v>72</v>
      </c>
      <c r="B175" s="131">
        <v>0</v>
      </c>
      <c r="C175" s="131">
        <v>0</v>
      </c>
      <c r="D175" s="131">
        <v>0</v>
      </c>
      <c r="E175" s="131">
        <v>0</v>
      </c>
      <c r="F175" s="131">
        <v>0</v>
      </c>
      <c r="G175" s="131">
        <v>0</v>
      </c>
      <c r="H175" s="131">
        <v>0</v>
      </c>
    </row>
    <row r="176" spans="1:9" x14ac:dyDescent="0.25">
      <c r="A176" s="131" t="s">
        <v>73</v>
      </c>
      <c r="B176" s="131">
        <v>0</v>
      </c>
      <c r="C176" s="131">
        <v>0</v>
      </c>
      <c r="D176" s="131">
        <v>0</v>
      </c>
      <c r="E176" s="131">
        <v>0</v>
      </c>
      <c r="F176" s="131">
        <v>0</v>
      </c>
      <c r="G176" s="131">
        <v>0</v>
      </c>
      <c r="H176" s="131">
        <v>0</v>
      </c>
    </row>
  </sheetData>
  <mergeCells count="11">
    <mergeCell ref="AM1:BD1"/>
    <mergeCell ref="AM37:BD37"/>
    <mergeCell ref="A1:R1"/>
    <mergeCell ref="A37:R37"/>
    <mergeCell ref="A72:R72"/>
    <mergeCell ref="A107:R107"/>
    <mergeCell ref="A142:R142"/>
    <mergeCell ref="T1:AK1"/>
    <mergeCell ref="T37:AK37"/>
    <mergeCell ref="T72:AK72"/>
    <mergeCell ref="T107:AK10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38"/>
  <sheetViews>
    <sheetView topLeftCell="AO181" zoomScale="85" zoomScaleNormal="85" workbookViewId="0">
      <selection activeCell="AG196" sqref="AG196"/>
    </sheetView>
  </sheetViews>
  <sheetFormatPr defaultRowHeight="13.8" x14ac:dyDescent="0.25"/>
  <cols>
    <col min="1" max="1" width="10.109375" style="8" bestFit="1" customWidth="1"/>
    <col min="2" max="2" width="9.5546875" style="8" bestFit="1" customWidth="1"/>
    <col min="3" max="3" width="8" style="8" bestFit="1" customWidth="1"/>
    <col min="4" max="5" width="7.44140625" style="8" bestFit="1" customWidth="1"/>
    <col min="6" max="6" width="8.88671875" style="8" customWidth="1"/>
    <col min="7" max="11" width="7.44140625" style="8" bestFit="1" customWidth="1"/>
    <col min="12" max="12" width="8.5546875" style="8" bestFit="1" customWidth="1"/>
    <col min="13" max="13" width="7.44140625" style="8" bestFit="1" customWidth="1"/>
    <col min="14" max="14" width="8.5546875" style="8" bestFit="1" customWidth="1"/>
    <col min="15" max="25" width="7.44140625" style="8" bestFit="1" customWidth="1"/>
    <col min="26" max="26" width="8.5546875" style="8" bestFit="1" customWidth="1"/>
    <col min="27" max="27" width="7.44140625" style="8" bestFit="1" customWidth="1"/>
    <col min="28" max="28" width="8.5546875" style="8" bestFit="1" customWidth="1"/>
    <col min="29" max="31" width="7.44140625" style="8" bestFit="1" customWidth="1"/>
    <col min="32" max="32" width="5.21875" style="8" bestFit="1" customWidth="1"/>
    <col min="33" max="39" width="7.44140625" style="8" bestFit="1" customWidth="1"/>
    <col min="40" max="40" width="8.5546875" style="8" bestFit="1" customWidth="1"/>
    <col min="41" max="41" width="7.44140625" style="8" bestFit="1" customWidth="1"/>
    <col min="42" max="42" width="8.5546875" style="8" bestFit="1" customWidth="1"/>
    <col min="43" max="52" width="7.44140625" style="8" bestFit="1" customWidth="1"/>
    <col min="53" max="53" width="7.33203125" style="8" customWidth="1"/>
    <col min="54" max="56" width="8.5546875" style="8" bestFit="1" customWidth="1"/>
    <col min="57" max="57" width="9.109375" style="8" customWidth="1"/>
    <col min="58" max="58" width="7.44140625" style="8" bestFit="1" customWidth="1"/>
    <col min="59" max="59" width="13.88671875" style="8" customWidth="1"/>
    <col min="60" max="60" width="9.5546875" style="8" bestFit="1" customWidth="1"/>
    <col min="61" max="67" width="7.44140625" style="8" bestFit="1" customWidth="1"/>
    <col min="68" max="68" width="8.5546875" style="8" bestFit="1" customWidth="1"/>
    <col min="69" max="69" width="7.44140625" style="8" bestFit="1" customWidth="1"/>
    <col min="70" max="70" width="8.5546875" style="8" bestFit="1" customWidth="1"/>
    <col min="71" max="79" width="7.44140625" style="8" bestFit="1" customWidth="1"/>
    <col min="80" max="80" width="9" style="8" bestFit="1" customWidth="1"/>
    <col min="81" max="81" width="3" style="8" bestFit="1" customWidth="1"/>
    <col min="82" max="82" width="8.5546875" style="8" bestFit="1" customWidth="1"/>
    <col min="83" max="83" width="4.109375" style="8" bestFit="1" customWidth="1"/>
    <col min="84" max="84" width="8.5546875" style="8" bestFit="1" customWidth="1"/>
    <col min="85" max="85" width="5.33203125" style="8" bestFit="1" customWidth="1"/>
    <col min="86" max="89" width="4.109375" style="8" bestFit="1" customWidth="1"/>
    <col min="90" max="95" width="3" style="8" bestFit="1" customWidth="1"/>
    <col min="96" max="96" width="8.5546875" style="8" bestFit="1" customWidth="1"/>
    <col min="97" max="97" width="4.109375" style="8" bestFit="1" customWidth="1"/>
    <col min="98" max="98" width="8.5546875" style="8" bestFit="1" customWidth="1"/>
    <col min="99" max="16384" width="8.88671875" style="8"/>
  </cols>
  <sheetData>
    <row r="1" spans="1:98" s="64" customFormat="1" x14ac:dyDescent="0.25">
      <c r="A1" s="142" t="s">
        <v>24</v>
      </c>
      <c r="B1" s="143"/>
      <c r="C1" s="143"/>
      <c r="D1" s="143"/>
      <c r="E1" s="143"/>
      <c r="F1" s="144"/>
      <c r="G1" s="74"/>
      <c r="H1" s="142" t="s">
        <v>129</v>
      </c>
      <c r="I1" s="143"/>
      <c r="J1" s="143"/>
      <c r="K1" s="143"/>
      <c r="L1" s="143"/>
      <c r="M1" s="144"/>
      <c r="O1" s="142" t="s">
        <v>25</v>
      </c>
      <c r="P1" s="143"/>
      <c r="Q1" s="143"/>
      <c r="R1" s="143"/>
      <c r="S1" s="143"/>
      <c r="T1" s="144"/>
      <c r="V1" s="142" t="s">
        <v>26</v>
      </c>
      <c r="W1" s="143"/>
      <c r="X1" s="143"/>
      <c r="Y1" s="143"/>
      <c r="Z1" s="143"/>
      <c r="AA1" s="144"/>
      <c r="AC1" s="142" t="s">
        <v>43</v>
      </c>
      <c r="AD1" s="143"/>
      <c r="AE1" s="143"/>
      <c r="AF1" s="143"/>
      <c r="AG1" s="143"/>
      <c r="AH1" s="144"/>
      <c r="AJ1" s="142" t="s">
        <v>44</v>
      </c>
      <c r="AK1" s="143"/>
      <c r="AL1" s="143"/>
      <c r="AM1" s="143"/>
      <c r="AN1" s="143"/>
      <c r="AO1" s="144"/>
      <c r="AQ1" s="142" t="s">
        <v>45</v>
      </c>
      <c r="AR1" s="143"/>
      <c r="AS1" s="143"/>
      <c r="AT1" s="143"/>
      <c r="AU1" s="143"/>
      <c r="AV1" s="144"/>
      <c r="CM1" s="74"/>
      <c r="CN1" s="74"/>
      <c r="CO1" s="74"/>
      <c r="CP1" s="74"/>
      <c r="CQ1" s="72"/>
      <c r="CR1" s="64" t="s">
        <v>2</v>
      </c>
      <c r="CT1" s="64" t="s">
        <v>23</v>
      </c>
    </row>
    <row r="2" spans="1:98" s="64" customFormat="1" x14ac:dyDescent="0.25">
      <c r="A2" s="35" t="s">
        <v>1</v>
      </c>
      <c r="B2" s="35">
        <v>-4</v>
      </c>
      <c r="C2" s="35">
        <v>4</v>
      </c>
      <c r="D2" s="72" t="s">
        <v>128</v>
      </c>
      <c r="E2" s="64" t="s">
        <v>2</v>
      </c>
      <c r="F2" s="64" t="s">
        <v>23</v>
      </c>
      <c r="H2" s="35" t="s">
        <v>1</v>
      </c>
      <c r="I2" s="35">
        <v>-4</v>
      </c>
      <c r="J2" s="35">
        <v>4</v>
      </c>
      <c r="K2" s="72"/>
      <c r="L2" s="64" t="s">
        <v>2</v>
      </c>
      <c r="M2" s="64" t="s">
        <v>23</v>
      </c>
      <c r="O2" s="35" t="s">
        <v>1</v>
      </c>
      <c r="P2" s="35">
        <v>-4</v>
      </c>
      <c r="Q2" s="35">
        <v>4</v>
      </c>
      <c r="R2" s="72"/>
      <c r="S2" s="64" t="s">
        <v>2</v>
      </c>
      <c r="T2" s="64" t="s">
        <v>23</v>
      </c>
      <c r="V2" s="35" t="s">
        <v>1</v>
      </c>
      <c r="W2" s="35">
        <v>-4</v>
      </c>
      <c r="X2" s="35">
        <v>4</v>
      </c>
      <c r="Y2" s="72"/>
      <c r="Z2" s="64" t="s">
        <v>2</v>
      </c>
      <c r="AA2" s="64" t="s">
        <v>23</v>
      </c>
      <c r="AC2" s="35" t="s">
        <v>1</v>
      </c>
      <c r="AD2" s="35">
        <v>-4</v>
      </c>
      <c r="AE2" s="35">
        <v>4</v>
      </c>
      <c r="AF2" s="72"/>
      <c r="AG2" s="64" t="s">
        <v>2</v>
      </c>
      <c r="AH2" s="64" t="s">
        <v>23</v>
      </c>
      <c r="AJ2" s="35" t="s">
        <v>1</v>
      </c>
      <c r="AK2" s="35">
        <v>-4</v>
      </c>
      <c r="AL2" s="35">
        <v>4</v>
      </c>
      <c r="AM2" s="72"/>
      <c r="AN2" s="64" t="s">
        <v>2</v>
      </c>
      <c r="AO2" s="64" t="s">
        <v>23</v>
      </c>
      <c r="AQ2" s="35" t="s">
        <v>1</v>
      </c>
      <c r="AR2" s="35">
        <v>-4</v>
      </c>
      <c r="AS2" s="35">
        <v>4</v>
      </c>
      <c r="AT2" s="72"/>
      <c r="AU2" s="64" t="s">
        <v>2</v>
      </c>
      <c r="AV2" s="64" t="s">
        <v>23</v>
      </c>
    </row>
    <row r="3" spans="1:98" s="64" customFormat="1" x14ac:dyDescent="0.25">
      <c r="A3" s="35" t="s">
        <v>3</v>
      </c>
      <c r="B3" s="35">
        <v>3</v>
      </c>
      <c r="C3" s="35">
        <v>4</v>
      </c>
      <c r="D3" s="72">
        <f t="shared" ref="D3:D22" si="0">C3-B3+1</f>
        <v>2</v>
      </c>
      <c r="E3" s="34">
        <f t="shared" ref="E3:E22" si="1">D3*LN(D3)/(9*LN(9))</f>
        <v>7.0103305952384162E-2</v>
      </c>
      <c r="F3" s="34">
        <f>(1-E3)*((B3+C3)*D3/2-参数!$B$1*D3)/参数!$G$1/D3</f>
        <v>0.87177815066963993</v>
      </c>
      <c r="H3" s="35" t="s">
        <v>3</v>
      </c>
      <c r="I3" s="35">
        <v>4</v>
      </c>
      <c r="J3" s="35">
        <v>4</v>
      </c>
      <c r="K3" s="72">
        <f t="shared" ref="K3:K22" si="2">J3-I3+1</f>
        <v>1</v>
      </c>
      <c r="L3" s="34">
        <f t="shared" ref="L3:L22" si="3">K3*LN(K3)/(9*LN(9))</f>
        <v>0</v>
      </c>
      <c r="M3" s="34">
        <f>(1-L3)*((I3+J3)*K3/2-参数!$B$1*K3)/参数!$G$1/K3</f>
        <v>1</v>
      </c>
      <c r="O3" s="35" t="s">
        <v>3</v>
      </c>
      <c r="P3" s="35">
        <v>1</v>
      </c>
      <c r="Q3" s="35">
        <v>1</v>
      </c>
      <c r="R3" s="72">
        <f t="shared" ref="R3:R22" si="4">Q3-P3+1</f>
        <v>1</v>
      </c>
      <c r="S3" s="34">
        <f t="shared" ref="S3:S22" si="5">R3*LN(R3)/(9*LN(9))</f>
        <v>0</v>
      </c>
      <c r="T3" s="34">
        <f>(1-S3)*((P3+Q3)*R3/2-参数!$B$1*R3)/参数!$G$1/R3</f>
        <v>0.625</v>
      </c>
      <c r="V3" s="35" t="s">
        <v>3</v>
      </c>
      <c r="W3" s="35">
        <v>0</v>
      </c>
      <c r="X3" s="35">
        <v>0</v>
      </c>
      <c r="Y3" s="72">
        <f t="shared" ref="Y3:Y22" si="6">X3-W3+1</f>
        <v>1</v>
      </c>
      <c r="Z3" s="34">
        <f t="shared" ref="Z3:Z22" si="7">Y3*LN(Y3)/(9*LN(9))</f>
        <v>0</v>
      </c>
      <c r="AA3" s="34">
        <f>(1-Z3)*((W3+X3)*Y3/2-参数!$B$1*Y3)/参数!$G$1/Y3</f>
        <v>0.5</v>
      </c>
      <c r="AC3" s="35" t="s">
        <v>3</v>
      </c>
      <c r="AD3" s="35"/>
      <c r="AE3" s="35"/>
      <c r="AF3" s="72"/>
      <c r="AG3" s="34"/>
      <c r="AH3" s="34"/>
      <c r="AJ3" s="35" t="s">
        <v>3</v>
      </c>
      <c r="AK3" s="35"/>
      <c r="AL3" s="35"/>
      <c r="AM3" s="72"/>
      <c r="AN3" s="34"/>
      <c r="AO3" s="34"/>
      <c r="AQ3" s="35" t="s">
        <v>3</v>
      </c>
      <c r="AR3" s="35"/>
      <c r="AS3" s="35"/>
      <c r="AT3" s="72"/>
      <c r="AU3" s="34"/>
      <c r="AV3" s="34"/>
      <c r="CM3" s="34"/>
    </row>
    <row r="4" spans="1:98" s="64" customFormat="1" x14ac:dyDescent="0.25">
      <c r="A4" s="35" t="s">
        <v>4</v>
      </c>
      <c r="B4" s="35">
        <v>-4</v>
      </c>
      <c r="C4" s="35">
        <v>3</v>
      </c>
      <c r="D4" s="72">
        <f t="shared" si="0"/>
        <v>8</v>
      </c>
      <c r="E4" s="34">
        <f t="shared" si="1"/>
        <v>0.84123967142860978</v>
      </c>
      <c r="F4" s="34">
        <f>(1-E4)*((B4+C4)*D4/2-参数!$B$1*D4)/参数!$G$1/D4</f>
        <v>6.9457643749983228E-2</v>
      </c>
      <c r="H4" s="35" t="s">
        <v>4</v>
      </c>
      <c r="I4" s="35">
        <v>-1</v>
      </c>
      <c r="J4" s="35">
        <v>1</v>
      </c>
      <c r="K4" s="72">
        <f t="shared" si="2"/>
        <v>3</v>
      </c>
      <c r="L4" s="34">
        <f t="shared" si="3"/>
        <v>0.16666666666666666</v>
      </c>
      <c r="M4" s="34">
        <f>(1-L4)*((I4+J4)*K4/2-参数!$B$1*K4)/参数!$G$1/K4</f>
        <v>0.41666666666666669</v>
      </c>
      <c r="O4" s="35" t="s">
        <v>4</v>
      </c>
      <c r="P4" s="35">
        <v>3</v>
      </c>
      <c r="Q4" s="35">
        <v>4</v>
      </c>
      <c r="R4" s="72">
        <f t="shared" si="4"/>
        <v>2</v>
      </c>
      <c r="S4" s="34">
        <f t="shared" si="5"/>
        <v>7.0103305952384162E-2</v>
      </c>
      <c r="T4" s="34">
        <f>(1-S4)*((P4+Q4)*R4/2-参数!$B$1*R4)/参数!$G$1/R4</f>
        <v>0.87177815066963993</v>
      </c>
      <c r="V4" s="35" t="s">
        <v>4</v>
      </c>
      <c r="W4" s="35">
        <v>1</v>
      </c>
      <c r="X4" s="35">
        <v>3</v>
      </c>
      <c r="Y4" s="72">
        <f t="shared" si="6"/>
        <v>3</v>
      </c>
      <c r="Z4" s="34">
        <f t="shared" si="7"/>
        <v>0.16666666666666666</v>
      </c>
      <c r="AA4" s="34">
        <f>(1-Z4)*((W4+X4)*Y4/2-参数!$B$1*Y4)/参数!$G$1/Y4</f>
        <v>0.625</v>
      </c>
      <c r="AC4" s="35" t="s">
        <v>4</v>
      </c>
      <c r="AD4" s="35"/>
      <c r="AE4" s="35"/>
      <c r="AF4" s="72"/>
      <c r="AG4" s="34"/>
      <c r="AH4" s="34"/>
      <c r="AJ4" s="35" t="s">
        <v>4</v>
      </c>
      <c r="AK4" s="35"/>
      <c r="AL4" s="35"/>
      <c r="AM4" s="72"/>
      <c r="AN4" s="34"/>
      <c r="AO4" s="34"/>
      <c r="AQ4" s="35" t="s">
        <v>4</v>
      </c>
      <c r="AR4" s="35"/>
      <c r="AS4" s="35"/>
      <c r="AT4" s="72"/>
      <c r="AU4" s="34"/>
      <c r="AV4" s="34"/>
      <c r="CM4" s="34"/>
    </row>
    <row r="5" spans="1:98" s="64" customFormat="1" x14ac:dyDescent="0.25">
      <c r="A5" s="35" t="s">
        <v>5</v>
      </c>
      <c r="B5" s="35">
        <v>0</v>
      </c>
      <c r="C5" s="35">
        <v>3</v>
      </c>
      <c r="D5" s="72">
        <f t="shared" si="0"/>
        <v>4</v>
      </c>
      <c r="E5" s="34">
        <f t="shared" si="1"/>
        <v>0.28041322380953665</v>
      </c>
      <c r="F5" s="34">
        <f>(1-E5)*((B5+C5)*D5/2-参数!$B$1*D5)/参数!$G$1/D5</f>
        <v>0.4947159086309435</v>
      </c>
      <c r="H5" s="35" t="s">
        <v>5</v>
      </c>
      <c r="I5" s="35">
        <v>-4</v>
      </c>
      <c r="J5" s="35">
        <v>2</v>
      </c>
      <c r="K5" s="72">
        <f t="shared" si="2"/>
        <v>7</v>
      </c>
      <c r="L5" s="34">
        <f t="shared" si="3"/>
        <v>0.68881701356277525</v>
      </c>
      <c r="M5" s="34">
        <f>(1-L5)*((I5+J5)*K5/2-参数!$B$1*K5)/参数!$G$1/K5</f>
        <v>0.11669361991395928</v>
      </c>
      <c r="O5" s="35" t="s">
        <v>5</v>
      </c>
      <c r="P5" s="35">
        <v>0</v>
      </c>
      <c r="Q5" s="35">
        <v>2</v>
      </c>
      <c r="R5" s="72">
        <f t="shared" si="4"/>
        <v>3</v>
      </c>
      <c r="S5" s="34">
        <f t="shared" si="5"/>
        <v>0.16666666666666666</v>
      </c>
      <c r="T5" s="34">
        <f>(1-S5)*((P5+Q5)*R5/2-参数!$B$1*R5)/参数!$G$1/R5</f>
        <v>0.52083333333333337</v>
      </c>
      <c r="V5" s="35" t="s">
        <v>5</v>
      </c>
      <c r="W5" s="35">
        <v>2</v>
      </c>
      <c r="X5" s="35">
        <v>4</v>
      </c>
      <c r="Y5" s="72">
        <f t="shared" si="6"/>
        <v>3</v>
      </c>
      <c r="Z5" s="34">
        <f t="shared" si="7"/>
        <v>0.16666666666666666</v>
      </c>
      <c r="AA5" s="34">
        <f>(1-Z5)*((W5+X5)*Y5/2-参数!$B$1*Y5)/参数!$G$1/Y5</f>
        <v>0.72916666666666663</v>
      </c>
      <c r="AC5" s="35" t="s">
        <v>5</v>
      </c>
      <c r="AD5" s="35"/>
      <c r="AE5" s="35"/>
      <c r="AF5" s="72"/>
      <c r="AG5" s="34"/>
      <c r="AH5" s="34"/>
      <c r="AJ5" s="35" t="s">
        <v>5</v>
      </c>
      <c r="AK5" s="35"/>
      <c r="AL5" s="35"/>
      <c r="AM5" s="72"/>
      <c r="AN5" s="34"/>
      <c r="AO5" s="34"/>
      <c r="AQ5" s="35" t="s">
        <v>5</v>
      </c>
      <c r="AR5" s="35"/>
      <c r="AS5" s="35"/>
      <c r="AT5" s="72"/>
      <c r="AU5" s="34"/>
      <c r="AV5" s="34"/>
      <c r="CM5" s="34"/>
    </row>
    <row r="6" spans="1:98" s="64" customFormat="1" x14ac:dyDescent="0.25">
      <c r="A6" s="35" t="s">
        <v>6</v>
      </c>
      <c r="B6" s="35">
        <v>1</v>
      </c>
      <c r="C6" s="35">
        <v>3</v>
      </c>
      <c r="D6" s="72">
        <f t="shared" si="0"/>
        <v>3</v>
      </c>
      <c r="E6" s="34">
        <f t="shared" si="1"/>
        <v>0.16666666666666666</v>
      </c>
      <c r="F6" s="34">
        <f>(1-E6)*((B6+C6)*D6/2-参数!$B$1*D6)/参数!$G$1/D6</f>
        <v>0.625</v>
      </c>
      <c r="H6" s="35" t="s">
        <v>6</v>
      </c>
      <c r="I6" s="35">
        <v>-3</v>
      </c>
      <c r="J6" s="35">
        <v>-2</v>
      </c>
      <c r="K6" s="72">
        <f t="shared" si="2"/>
        <v>2</v>
      </c>
      <c r="L6" s="34">
        <f t="shared" si="3"/>
        <v>7.0103305952384162E-2</v>
      </c>
      <c r="M6" s="34">
        <f>(1-L6)*((I6+J6)*K6/2-参数!$B$1*K6)/参数!$G$1/K6</f>
        <v>0.17435563013392796</v>
      </c>
      <c r="O6" s="35" t="s">
        <v>6</v>
      </c>
      <c r="P6" s="35">
        <v>-1</v>
      </c>
      <c r="Q6" s="35">
        <v>2</v>
      </c>
      <c r="R6" s="72">
        <f t="shared" si="4"/>
        <v>4</v>
      </c>
      <c r="S6" s="34">
        <f t="shared" si="5"/>
        <v>0.28041322380953665</v>
      </c>
      <c r="T6" s="34">
        <f>(1-S6)*((P6+Q6)*R6/2-参数!$B$1*R6)/参数!$G$1/R6</f>
        <v>0.40476756160713562</v>
      </c>
      <c r="V6" s="35" t="s">
        <v>6</v>
      </c>
      <c r="W6" s="35">
        <v>4</v>
      </c>
      <c r="X6" s="35">
        <v>4</v>
      </c>
      <c r="Y6" s="72">
        <f t="shared" si="6"/>
        <v>1</v>
      </c>
      <c r="Z6" s="34">
        <f t="shared" si="7"/>
        <v>0</v>
      </c>
      <c r="AA6" s="34">
        <f>(1-Z6)*((W6+X6)*Y6/2-参数!$B$1*Y6)/参数!$G$1/Y6</f>
        <v>1</v>
      </c>
      <c r="AC6" s="35" t="s">
        <v>6</v>
      </c>
      <c r="AD6" s="35"/>
      <c r="AE6" s="35"/>
      <c r="AF6" s="72"/>
      <c r="AG6" s="34"/>
      <c r="AH6" s="34"/>
      <c r="AJ6" s="35" t="s">
        <v>6</v>
      </c>
      <c r="AK6" s="35"/>
      <c r="AL6" s="35"/>
      <c r="AM6" s="72"/>
      <c r="AN6" s="34"/>
      <c r="AO6" s="34"/>
      <c r="AQ6" s="35" t="s">
        <v>6</v>
      </c>
      <c r="AR6" s="35"/>
      <c r="AS6" s="35"/>
      <c r="AT6" s="72"/>
      <c r="AU6" s="34"/>
      <c r="AV6" s="34"/>
      <c r="CM6" s="34"/>
    </row>
    <row r="7" spans="1:98" s="64" customFormat="1" x14ac:dyDescent="0.25">
      <c r="A7" s="35" t="s">
        <v>7</v>
      </c>
      <c r="B7" s="35">
        <v>2</v>
      </c>
      <c r="C7" s="35">
        <v>4</v>
      </c>
      <c r="D7" s="72">
        <f t="shared" si="0"/>
        <v>3</v>
      </c>
      <c r="E7" s="34">
        <f t="shared" si="1"/>
        <v>0.16666666666666666</v>
      </c>
      <c r="F7" s="34">
        <f>(1-E7)*((B7+C7)*D7/2-参数!$B$1*D7)/参数!$G$1/D7</f>
        <v>0.72916666666666663</v>
      </c>
      <c r="H7" s="35" t="s">
        <v>7</v>
      </c>
      <c r="I7" s="35">
        <v>-3</v>
      </c>
      <c r="J7" s="35">
        <v>-1</v>
      </c>
      <c r="K7" s="72">
        <f t="shared" si="2"/>
        <v>3</v>
      </c>
      <c r="L7" s="34">
        <f t="shared" si="3"/>
        <v>0.16666666666666666</v>
      </c>
      <c r="M7" s="34">
        <f>(1-L7)*((I7+J7)*K7/2-参数!$B$1*K7)/参数!$G$1/K7</f>
        <v>0.20833333333333334</v>
      </c>
      <c r="O7" s="35" t="s">
        <v>7</v>
      </c>
      <c r="P7" s="35">
        <v>1</v>
      </c>
      <c r="Q7" s="35">
        <v>3</v>
      </c>
      <c r="R7" s="72">
        <f t="shared" si="4"/>
        <v>3</v>
      </c>
      <c r="S7" s="34">
        <f t="shared" si="5"/>
        <v>0.16666666666666666</v>
      </c>
      <c r="T7" s="34">
        <f>(1-S7)*((P7+Q7)*R7/2-参数!$B$1*R7)/参数!$G$1/R7</f>
        <v>0.625</v>
      </c>
      <c r="V7" s="35" t="s">
        <v>7</v>
      </c>
      <c r="W7" s="35">
        <v>2</v>
      </c>
      <c r="X7" s="35">
        <v>4</v>
      </c>
      <c r="Y7" s="72">
        <f t="shared" si="6"/>
        <v>3</v>
      </c>
      <c r="Z7" s="34">
        <f t="shared" si="7"/>
        <v>0.16666666666666666</v>
      </c>
      <c r="AA7" s="34">
        <f>(1-Z7)*((W7+X7)*Y7/2-参数!$B$1*Y7)/参数!$G$1/Y7</f>
        <v>0.72916666666666663</v>
      </c>
      <c r="AC7" s="35" t="s">
        <v>7</v>
      </c>
      <c r="AD7" s="35"/>
      <c r="AE7" s="35"/>
      <c r="AF7" s="72"/>
      <c r="AG7" s="34"/>
      <c r="AH7" s="34"/>
      <c r="AJ7" s="35" t="s">
        <v>7</v>
      </c>
      <c r="AK7" s="35"/>
      <c r="AL7" s="35"/>
      <c r="AM7" s="72"/>
      <c r="AN7" s="34"/>
      <c r="AO7" s="34"/>
      <c r="AQ7" s="35" t="s">
        <v>7</v>
      </c>
      <c r="AR7" s="35"/>
      <c r="AS7" s="35"/>
      <c r="AT7" s="72"/>
      <c r="AU7" s="34"/>
      <c r="AV7" s="34"/>
      <c r="CM7" s="34"/>
    </row>
    <row r="8" spans="1:98" s="64" customFormat="1" x14ac:dyDescent="0.25">
      <c r="A8" s="35" t="s">
        <v>8</v>
      </c>
      <c r="B8" s="35">
        <v>-2</v>
      </c>
      <c r="C8" s="35">
        <v>0</v>
      </c>
      <c r="D8" s="72">
        <f t="shared" si="0"/>
        <v>3</v>
      </c>
      <c r="E8" s="34">
        <f t="shared" si="1"/>
        <v>0.16666666666666666</v>
      </c>
      <c r="F8" s="34">
        <f>(1-E8)*((B8+C8)*D8/2-参数!$B$1*D8)/参数!$G$1/D8</f>
        <v>0.3125</v>
      </c>
      <c r="H8" s="35" t="s">
        <v>8</v>
      </c>
      <c r="I8" s="35">
        <v>3</v>
      </c>
      <c r="J8" s="35">
        <v>3</v>
      </c>
      <c r="K8" s="72">
        <f t="shared" si="2"/>
        <v>1</v>
      </c>
      <c r="L8" s="34">
        <f t="shared" si="3"/>
        <v>0</v>
      </c>
      <c r="M8" s="34">
        <f>(1-L8)*((I8+J8)*K8/2-参数!$B$1*K8)/参数!$G$1/K8</f>
        <v>0.875</v>
      </c>
      <c r="O8" s="35" t="s">
        <v>8</v>
      </c>
      <c r="P8" s="35">
        <v>4</v>
      </c>
      <c r="Q8" s="35">
        <v>4</v>
      </c>
      <c r="R8" s="72">
        <f t="shared" si="4"/>
        <v>1</v>
      </c>
      <c r="S8" s="34">
        <f t="shared" si="5"/>
        <v>0</v>
      </c>
      <c r="T8" s="34">
        <f>(1-S8)*((P8+Q8)*R8/2-参数!$B$1*R8)/参数!$G$1/R8</f>
        <v>1</v>
      </c>
      <c r="V8" s="35" t="s">
        <v>8</v>
      </c>
      <c r="W8" s="35">
        <v>-3</v>
      </c>
      <c r="X8" s="35">
        <v>-2</v>
      </c>
      <c r="Y8" s="72">
        <f t="shared" si="6"/>
        <v>2</v>
      </c>
      <c r="Z8" s="34">
        <f t="shared" si="7"/>
        <v>7.0103305952384162E-2</v>
      </c>
      <c r="AA8" s="34">
        <f>(1-Z8)*((W8+X8)*Y8/2-参数!$B$1*Y8)/参数!$G$1/Y8</f>
        <v>0.17435563013392796</v>
      </c>
      <c r="AC8" s="35" t="s">
        <v>8</v>
      </c>
      <c r="AD8" s="35"/>
      <c r="AE8" s="35"/>
      <c r="AF8" s="72"/>
      <c r="AG8" s="34"/>
      <c r="AH8" s="34"/>
      <c r="AJ8" s="35" t="s">
        <v>8</v>
      </c>
      <c r="AK8" s="35"/>
      <c r="AL8" s="35"/>
      <c r="AM8" s="72"/>
      <c r="AN8" s="34"/>
      <c r="AO8" s="34"/>
      <c r="AQ8" s="35" t="s">
        <v>8</v>
      </c>
      <c r="AR8" s="35"/>
      <c r="AS8" s="35"/>
      <c r="AT8" s="72"/>
      <c r="AU8" s="34"/>
      <c r="AV8" s="34"/>
      <c r="CM8" s="34"/>
    </row>
    <row r="9" spans="1:98" s="64" customFormat="1" x14ac:dyDescent="0.25">
      <c r="A9" s="35" t="s">
        <v>9</v>
      </c>
      <c r="B9" s="35">
        <v>1</v>
      </c>
      <c r="C9" s="35">
        <v>1</v>
      </c>
      <c r="D9" s="72">
        <f t="shared" si="0"/>
        <v>1</v>
      </c>
      <c r="E9" s="34">
        <f t="shared" si="1"/>
        <v>0</v>
      </c>
      <c r="F9" s="34">
        <f>(1-E9)*((B9+C9)*D9/2-参数!$B$1*D9)/参数!$G$1/D9</f>
        <v>0.625</v>
      </c>
      <c r="H9" s="35" t="s">
        <v>9</v>
      </c>
      <c r="I9" s="35">
        <v>-3</v>
      </c>
      <c r="J9" s="35">
        <v>-2</v>
      </c>
      <c r="K9" s="72">
        <f t="shared" si="2"/>
        <v>2</v>
      </c>
      <c r="L9" s="34">
        <f t="shared" si="3"/>
        <v>7.0103305952384162E-2</v>
      </c>
      <c r="M9" s="34">
        <f>(1-L9)*((I9+J9)*K9/2-参数!$B$1*K9)/参数!$G$1/K9</f>
        <v>0.17435563013392796</v>
      </c>
      <c r="O9" s="35" t="s">
        <v>9</v>
      </c>
      <c r="P9" s="35">
        <v>0</v>
      </c>
      <c r="Q9" s="35">
        <v>0</v>
      </c>
      <c r="R9" s="72">
        <f t="shared" si="4"/>
        <v>1</v>
      </c>
      <c r="S9" s="34">
        <f t="shared" si="5"/>
        <v>0</v>
      </c>
      <c r="T9" s="34">
        <f>(1-S9)*((P9+Q9)*R9/2-参数!$B$1*R9)/参数!$G$1/R9</f>
        <v>0.5</v>
      </c>
      <c r="V9" s="35" t="s">
        <v>9</v>
      </c>
      <c r="W9" s="35">
        <v>4</v>
      </c>
      <c r="X9" s="35">
        <v>4</v>
      </c>
      <c r="Y9" s="72">
        <f t="shared" si="6"/>
        <v>1</v>
      </c>
      <c r="Z9" s="34">
        <f t="shared" si="7"/>
        <v>0</v>
      </c>
      <c r="AA9" s="34">
        <f>(1-Z9)*((W9+X9)*Y9/2-参数!$B$1*Y9)/参数!$G$1/Y9</f>
        <v>1</v>
      </c>
      <c r="AC9" s="35" t="s">
        <v>9</v>
      </c>
      <c r="AD9" s="35"/>
      <c r="AE9" s="35"/>
      <c r="AF9" s="72"/>
      <c r="AG9" s="34"/>
      <c r="AH9" s="34"/>
      <c r="AJ9" s="35" t="s">
        <v>9</v>
      </c>
      <c r="AK9" s="35"/>
      <c r="AL9" s="35"/>
      <c r="AM9" s="72"/>
      <c r="AN9" s="34"/>
      <c r="AO9" s="34"/>
      <c r="AQ9" s="35" t="s">
        <v>9</v>
      </c>
      <c r="AR9" s="35"/>
      <c r="AS9" s="35"/>
      <c r="AT9" s="72"/>
      <c r="AU9" s="34"/>
      <c r="AV9" s="34"/>
      <c r="CM9" s="34"/>
    </row>
    <row r="10" spans="1:98" s="64" customFormat="1" x14ac:dyDescent="0.25">
      <c r="A10" s="35" t="s">
        <v>10</v>
      </c>
      <c r="B10" s="35">
        <v>1</v>
      </c>
      <c r="C10" s="35">
        <v>1</v>
      </c>
      <c r="D10" s="72">
        <f t="shared" si="0"/>
        <v>1</v>
      </c>
      <c r="E10" s="34">
        <f t="shared" si="1"/>
        <v>0</v>
      </c>
      <c r="F10" s="34">
        <f>(1-E10)*((B10+C10)*D10/2-参数!$B$1*D10)/参数!$G$1/D10</f>
        <v>0.625</v>
      </c>
      <c r="H10" s="35" t="s">
        <v>10</v>
      </c>
      <c r="I10" s="35">
        <v>-1</v>
      </c>
      <c r="J10" s="35">
        <v>1</v>
      </c>
      <c r="K10" s="72">
        <f t="shared" si="2"/>
        <v>3</v>
      </c>
      <c r="L10" s="34">
        <f t="shared" si="3"/>
        <v>0.16666666666666666</v>
      </c>
      <c r="M10" s="34">
        <f>(1-L10)*((I10+J10)*K10/2-参数!$B$1*K10)/参数!$G$1/K10</f>
        <v>0.41666666666666669</v>
      </c>
      <c r="O10" s="35" t="s">
        <v>10</v>
      </c>
      <c r="P10" s="35">
        <v>1</v>
      </c>
      <c r="Q10" s="35">
        <v>2</v>
      </c>
      <c r="R10" s="72">
        <f t="shared" si="4"/>
        <v>2</v>
      </c>
      <c r="S10" s="34">
        <f t="shared" si="5"/>
        <v>7.0103305952384162E-2</v>
      </c>
      <c r="T10" s="34">
        <f>(1-S10)*((P10+Q10)*R10/2-参数!$B$1*R10)/参数!$G$1/R10</f>
        <v>0.6393039771577359</v>
      </c>
      <c r="V10" s="35" t="s">
        <v>10</v>
      </c>
      <c r="W10" s="35">
        <v>-3</v>
      </c>
      <c r="X10" s="35">
        <v>-3</v>
      </c>
      <c r="Y10" s="72">
        <f t="shared" si="6"/>
        <v>1</v>
      </c>
      <c r="Z10" s="34">
        <f t="shared" si="7"/>
        <v>0</v>
      </c>
      <c r="AA10" s="34">
        <f>(1-Z10)*((W10+X10)*Y10/2-参数!$B$1*Y10)/参数!$G$1/Y10</f>
        <v>0.125</v>
      </c>
      <c r="AC10" s="35" t="s">
        <v>10</v>
      </c>
      <c r="AD10" s="35"/>
      <c r="AE10" s="35"/>
      <c r="AF10" s="72"/>
      <c r="AG10" s="34"/>
      <c r="AH10" s="34"/>
      <c r="AJ10" s="35" t="s">
        <v>10</v>
      </c>
      <c r="AK10" s="35"/>
      <c r="AL10" s="35"/>
      <c r="AM10" s="72"/>
      <c r="AN10" s="34"/>
      <c r="AO10" s="34"/>
      <c r="AQ10" s="35" t="s">
        <v>10</v>
      </c>
      <c r="AR10" s="35"/>
      <c r="AS10" s="35"/>
      <c r="AT10" s="72"/>
      <c r="AU10" s="34"/>
      <c r="AV10" s="34"/>
      <c r="CM10" s="34"/>
    </row>
    <row r="11" spans="1:98" s="64" customFormat="1" x14ac:dyDescent="0.25">
      <c r="A11" s="35" t="s">
        <v>11</v>
      </c>
      <c r="B11" s="35">
        <v>-1</v>
      </c>
      <c r="C11" s="35">
        <v>4</v>
      </c>
      <c r="D11" s="72">
        <f t="shared" si="0"/>
        <v>6</v>
      </c>
      <c r="E11" s="34">
        <f t="shared" si="1"/>
        <v>0.54364325119048584</v>
      </c>
      <c r="F11" s="34">
        <f>(1-E11)*((B11+C11)*D11/2-参数!$B$1*D11)/参数!$G$1/D11</f>
        <v>0.31374526480654097</v>
      </c>
      <c r="H11" s="35" t="s">
        <v>11</v>
      </c>
      <c r="I11" s="35">
        <v>-1</v>
      </c>
      <c r="J11" s="35">
        <v>0</v>
      </c>
      <c r="K11" s="72">
        <f t="shared" si="2"/>
        <v>2</v>
      </c>
      <c r="L11" s="34">
        <f t="shared" si="3"/>
        <v>7.0103305952384162E-2</v>
      </c>
      <c r="M11" s="34">
        <f>(1-L11)*((I11+J11)*K11/2-参数!$B$1*K11)/参数!$G$1/K11</f>
        <v>0.40682980364583193</v>
      </c>
      <c r="O11" s="35" t="s">
        <v>11</v>
      </c>
      <c r="P11" s="35">
        <v>-4</v>
      </c>
      <c r="Q11" s="35">
        <v>2</v>
      </c>
      <c r="R11" s="72">
        <f t="shared" si="4"/>
        <v>7</v>
      </c>
      <c r="S11" s="34">
        <f t="shared" si="5"/>
        <v>0.68881701356277525</v>
      </c>
      <c r="T11" s="34">
        <f>(1-S11)*((P11+Q11)*R11/2-参数!$B$1*R11)/参数!$G$1/R11</f>
        <v>0.11669361991395928</v>
      </c>
      <c r="V11" s="35" t="s">
        <v>11</v>
      </c>
      <c r="W11" s="35">
        <v>3</v>
      </c>
      <c r="X11" s="35">
        <v>3</v>
      </c>
      <c r="Y11" s="72">
        <f t="shared" si="6"/>
        <v>1</v>
      </c>
      <c r="Z11" s="34">
        <f t="shared" si="7"/>
        <v>0</v>
      </c>
      <c r="AA11" s="34">
        <f>(1-Z11)*((W11+X11)*Y11/2-参数!$B$1*Y11)/参数!$G$1/Y11</f>
        <v>0.875</v>
      </c>
      <c r="AC11" s="35" t="s">
        <v>11</v>
      </c>
      <c r="AD11" s="35"/>
      <c r="AE11" s="35"/>
      <c r="AF11" s="72"/>
      <c r="AG11" s="34"/>
      <c r="AH11" s="34"/>
      <c r="AJ11" s="35" t="s">
        <v>11</v>
      </c>
      <c r="AK11" s="35"/>
      <c r="AL11" s="35"/>
      <c r="AM11" s="72"/>
      <c r="AN11" s="34"/>
      <c r="AO11" s="34"/>
      <c r="AQ11" s="35" t="s">
        <v>11</v>
      </c>
      <c r="AR11" s="35"/>
      <c r="AS11" s="35"/>
      <c r="AT11" s="72"/>
      <c r="AU11" s="34"/>
      <c r="AV11" s="34"/>
      <c r="CM11" s="34"/>
    </row>
    <row r="12" spans="1:98" s="64" customFormat="1" x14ac:dyDescent="0.25">
      <c r="A12" s="35" t="s">
        <v>12</v>
      </c>
      <c r="B12" s="35">
        <v>-2</v>
      </c>
      <c r="C12" s="35">
        <v>0</v>
      </c>
      <c r="D12" s="72">
        <f t="shared" si="0"/>
        <v>3</v>
      </c>
      <c r="E12" s="34">
        <f t="shared" si="1"/>
        <v>0.16666666666666666</v>
      </c>
      <c r="F12" s="34">
        <f>(1-E12)*((B12+C12)*D12/2-参数!$B$1*D12)/参数!$G$1/D12</f>
        <v>0.3125</v>
      </c>
      <c r="H12" s="35" t="s">
        <v>12</v>
      </c>
      <c r="I12" s="35">
        <v>2</v>
      </c>
      <c r="J12" s="35">
        <v>3</v>
      </c>
      <c r="K12" s="72">
        <f t="shared" si="2"/>
        <v>2</v>
      </c>
      <c r="L12" s="34">
        <f t="shared" si="3"/>
        <v>7.0103305952384162E-2</v>
      </c>
      <c r="M12" s="34">
        <f>(1-L12)*((I12+J12)*K12/2-参数!$B$1*K12)/参数!$G$1/K12</f>
        <v>0.75554106391368792</v>
      </c>
      <c r="O12" s="35" t="s">
        <v>12</v>
      </c>
      <c r="P12" s="35">
        <v>2</v>
      </c>
      <c r="Q12" s="35">
        <v>2</v>
      </c>
      <c r="R12" s="72">
        <f t="shared" si="4"/>
        <v>1</v>
      </c>
      <c r="S12" s="34">
        <f t="shared" si="5"/>
        <v>0</v>
      </c>
      <c r="T12" s="34">
        <f>(1-S12)*((P12+Q12)*R12/2-参数!$B$1*R12)/参数!$G$1/R12</f>
        <v>0.75</v>
      </c>
      <c r="V12" s="35" t="s">
        <v>12</v>
      </c>
      <c r="W12" s="35">
        <v>3</v>
      </c>
      <c r="X12" s="35">
        <v>3</v>
      </c>
      <c r="Y12" s="72">
        <f t="shared" si="6"/>
        <v>1</v>
      </c>
      <c r="Z12" s="34">
        <f t="shared" si="7"/>
        <v>0</v>
      </c>
      <c r="AA12" s="34">
        <f>(1-Z12)*((W12+X12)*Y12/2-参数!$B$1*Y12)/参数!$G$1/Y12</f>
        <v>0.875</v>
      </c>
      <c r="AC12" s="35" t="s">
        <v>12</v>
      </c>
      <c r="AD12" s="35"/>
      <c r="AE12" s="35"/>
      <c r="AF12" s="72"/>
      <c r="AG12" s="34"/>
      <c r="AH12" s="34"/>
      <c r="AJ12" s="35" t="s">
        <v>12</v>
      </c>
      <c r="AK12" s="35"/>
      <c r="AL12" s="35"/>
      <c r="AM12" s="72"/>
      <c r="AN12" s="34"/>
      <c r="AO12" s="34"/>
      <c r="AQ12" s="35" t="s">
        <v>12</v>
      </c>
      <c r="AR12" s="35"/>
      <c r="AS12" s="35"/>
      <c r="AT12" s="72"/>
      <c r="AU12" s="34"/>
      <c r="AV12" s="34"/>
      <c r="CM12" s="34"/>
    </row>
    <row r="13" spans="1:98" s="64" customFormat="1" x14ac:dyDescent="0.25">
      <c r="A13" s="35" t="s">
        <v>13</v>
      </c>
      <c r="B13" s="35">
        <v>-3</v>
      </c>
      <c r="C13" s="35">
        <v>2</v>
      </c>
      <c r="D13" s="72">
        <f t="shared" si="0"/>
        <v>6</v>
      </c>
      <c r="E13" s="34">
        <f t="shared" si="1"/>
        <v>0.54364325119048584</v>
      </c>
      <c r="F13" s="34">
        <f>(1-E13)*((B13+C13)*D13/2-参数!$B$1*D13)/参数!$G$1/D13</f>
        <v>0.19965607760416246</v>
      </c>
      <c r="H13" s="35" t="s">
        <v>13</v>
      </c>
      <c r="I13" s="35">
        <v>-3</v>
      </c>
      <c r="J13" s="35">
        <v>-3</v>
      </c>
      <c r="K13" s="72">
        <f t="shared" si="2"/>
        <v>1</v>
      </c>
      <c r="L13" s="34">
        <f t="shared" si="3"/>
        <v>0</v>
      </c>
      <c r="M13" s="34">
        <f>(1-L13)*((I13+J13)*K13/2-参数!$B$1*K13)/参数!$G$1/K13</f>
        <v>0.125</v>
      </c>
      <c r="O13" s="35" t="s">
        <v>13</v>
      </c>
      <c r="P13" s="35">
        <v>-2</v>
      </c>
      <c r="Q13" s="35">
        <v>-2</v>
      </c>
      <c r="R13" s="72">
        <f t="shared" si="4"/>
        <v>1</v>
      </c>
      <c r="S13" s="34">
        <f t="shared" si="5"/>
        <v>0</v>
      </c>
      <c r="T13" s="34">
        <f>(1-S13)*((P13+Q13)*R13/2-参数!$B$1*R13)/参数!$G$1/R13</f>
        <v>0.25</v>
      </c>
      <c r="V13" s="35" t="s">
        <v>13</v>
      </c>
      <c r="W13" s="35">
        <v>3</v>
      </c>
      <c r="X13" s="35">
        <v>4</v>
      </c>
      <c r="Y13" s="72">
        <f t="shared" si="6"/>
        <v>2</v>
      </c>
      <c r="Z13" s="34">
        <f t="shared" si="7"/>
        <v>7.0103305952384162E-2</v>
      </c>
      <c r="AA13" s="34">
        <f>(1-Z13)*((W13+X13)*Y13/2-参数!$B$1*Y13)/参数!$G$1/Y13</f>
        <v>0.87177815066963993</v>
      </c>
      <c r="AC13" s="35" t="s">
        <v>13</v>
      </c>
      <c r="AD13" s="35"/>
      <c r="AE13" s="35"/>
      <c r="AF13" s="72"/>
      <c r="AG13" s="34"/>
      <c r="AH13" s="34"/>
      <c r="AJ13" s="35" t="s">
        <v>13</v>
      </c>
      <c r="AK13" s="35"/>
      <c r="AL13" s="35"/>
      <c r="AM13" s="72"/>
      <c r="AN13" s="34"/>
      <c r="AO13" s="34"/>
      <c r="AQ13" s="35" t="s">
        <v>13</v>
      </c>
      <c r="AR13" s="35"/>
      <c r="AS13" s="35"/>
      <c r="AT13" s="72"/>
      <c r="AU13" s="34"/>
      <c r="AV13" s="34"/>
      <c r="CM13" s="34"/>
    </row>
    <row r="14" spans="1:98" s="64" customFormat="1" x14ac:dyDescent="0.25">
      <c r="A14" s="35" t="s">
        <v>14</v>
      </c>
      <c r="B14" s="35">
        <v>-4</v>
      </c>
      <c r="C14" s="35">
        <v>-3</v>
      </c>
      <c r="D14" s="72">
        <f t="shared" si="0"/>
        <v>2</v>
      </c>
      <c r="E14" s="34">
        <f t="shared" si="1"/>
        <v>7.0103305952384162E-2</v>
      </c>
      <c r="F14" s="34">
        <f>(1-E14)*((B14+C14)*D14/2-参数!$B$1*D14)/参数!$G$1/D14</f>
        <v>5.8118543377975992E-2</v>
      </c>
      <c r="H14" s="35" t="s">
        <v>14</v>
      </c>
      <c r="I14" s="35">
        <v>3</v>
      </c>
      <c r="J14" s="35">
        <v>3</v>
      </c>
      <c r="K14" s="72">
        <f t="shared" si="2"/>
        <v>1</v>
      </c>
      <c r="L14" s="34">
        <f t="shared" si="3"/>
        <v>0</v>
      </c>
      <c r="M14" s="34">
        <f>(1-L14)*((I14+J14)*K14/2-参数!$B$1*K14)/参数!$G$1/K14</f>
        <v>0.875</v>
      </c>
      <c r="O14" s="35" t="s">
        <v>14</v>
      </c>
      <c r="P14" s="35">
        <v>0</v>
      </c>
      <c r="Q14" s="35">
        <v>1</v>
      </c>
      <c r="R14" s="72">
        <f t="shared" si="4"/>
        <v>2</v>
      </c>
      <c r="S14" s="34">
        <f t="shared" si="5"/>
        <v>7.0103305952384162E-2</v>
      </c>
      <c r="T14" s="34">
        <f>(1-S14)*((P14+Q14)*R14/2-参数!$B$1*R14)/参数!$G$1/R14</f>
        <v>0.52306689040178389</v>
      </c>
      <c r="V14" s="35" t="s">
        <v>14</v>
      </c>
      <c r="W14" s="35">
        <v>0</v>
      </c>
      <c r="X14" s="35">
        <v>0</v>
      </c>
      <c r="Y14" s="72">
        <f t="shared" si="6"/>
        <v>1</v>
      </c>
      <c r="Z14" s="34">
        <f t="shared" si="7"/>
        <v>0</v>
      </c>
      <c r="AA14" s="34">
        <f>(1-Z14)*((W14+X14)*Y14/2-参数!$B$1*Y14)/参数!$G$1/Y14</f>
        <v>0.5</v>
      </c>
      <c r="AC14" s="35" t="s">
        <v>14</v>
      </c>
      <c r="AD14" s="35"/>
      <c r="AE14" s="35"/>
      <c r="AF14" s="72"/>
      <c r="AG14" s="34"/>
      <c r="AH14" s="34"/>
      <c r="AJ14" s="35" t="s">
        <v>14</v>
      </c>
      <c r="AK14" s="35"/>
      <c r="AL14" s="35"/>
      <c r="AM14" s="72"/>
      <c r="AN14" s="34"/>
      <c r="AO14" s="34"/>
      <c r="AQ14" s="35" t="s">
        <v>14</v>
      </c>
      <c r="AR14" s="35"/>
      <c r="AS14" s="35"/>
      <c r="AT14" s="72"/>
      <c r="AU14" s="34"/>
      <c r="AV14" s="34"/>
      <c r="CM14" s="34"/>
    </row>
    <row r="15" spans="1:98" s="64" customFormat="1" x14ac:dyDescent="0.25">
      <c r="A15" s="35" t="s">
        <v>15</v>
      </c>
      <c r="B15" s="35">
        <v>1</v>
      </c>
      <c r="C15" s="35">
        <v>4</v>
      </c>
      <c r="D15" s="72">
        <f t="shared" si="0"/>
        <v>4</v>
      </c>
      <c r="E15" s="34">
        <f t="shared" si="1"/>
        <v>0.28041322380953665</v>
      </c>
      <c r="F15" s="34">
        <f>(1-E15)*((B15+C15)*D15/2-参数!$B$1*D15)/参数!$G$1/D15</f>
        <v>0.58466425565475144</v>
      </c>
      <c r="H15" s="35" t="s">
        <v>15</v>
      </c>
      <c r="I15" s="35">
        <v>3</v>
      </c>
      <c r="J15" s="35">
        <v>3</v>
      </c>
      <c r="K15" s="72">
        <f t="shared" si="2"/>
        <v>1</v>
      </c>
      <c r="L15" s="34">
        <f t="shared" si="3"/>
        <v>0</v>
      </c>
      <c r="M15" s="34">
        <f>(1-L15)*((I15+J15)*K15/2-参数!$B$1*K15)/参数!$G$1/K15</f>
        <v>0.875</v>
      </c>
      <c r="O15" s="35" t="s">
        <v>15</v>
      </c>
      <c r="P15" s="35">
        <v>-1</v>
      </c>
      <c r="Q15" s="35">
        <v>4</v>
      </c>
      <c r="R15" s="72">
        <f t="shared" si="4"/>
        <v>6</v>
      </c>
      <c r="S15" s="34">
        <f t="shared" si="5"/>
        <v>0.54364325119048584</v>
      </c>
      <c r="T15" s="34">
        <f>(1-S15)*((P15+Q15)*R15/2-参数!$B$1*R15)/参数!$G$1/R15</f>
        <v>0.31374526480654097</v>
      </c>
      <c r="V15" s="35" t="s">
        <v>15</v>
      </c>
      <c r="W15" s="35">
        <v>-3</v>
      </c>
      <c r="X15" s="35">
        <v>-2</v>
      </c>
      <c r="Y15" s="72">
        <f t="shared" si="6"/>
        <v>2</v>
      </c>
      <c r="Z15" s="34">
        <f t="shared" si="7"/>
        <v>7.0103305952384162E-2</v>
      </c>
      <c r="AA15" s="34">
        <f>(1-Z15)*((W15+X15)*Y15/2-参数!$B$1*Y15)/参数!$G$1/Y15</f>
        <v>0.17435563013392796</v>
      </c>
      <c r="AC15" s="35" t="s">
        <v>15</v>
      </c>
      <c r="AD15" s="35"/>
      <c r="AE15" s="35"/>
      <c r="AF15" s="72"/>
      <c r="AG15" s="34"/>
      <c r="AH15" s="34"/>
      <c r="AJ15" s="35" t="s">
        <v>15</v>
      </c>
      <c r="AK15" s="35"/>
      <c r="AL15" s="35"/>
      <c r="AM15" s="72"/>
      <c r="AN15" s="34"/>
      <c r="AO15" s="34"/>
      <c r="AQ15" s="35" t="s">
        <v>15</v>
      </c>
      <c r="AR15" s="35"/>
      <c r="AS15" s="35"/>
      <c r="AT15" s="72"/>
      <c r="AU15" s="34"/>
      <c r="AV15" s="34"/>
      <c r="CM15" s="34"/>
    </row>
    <row r="16" spans="1:98" s="64" customFormat="1" x14ac:dyDescent="0.25">
      <c r="A16" s="35" t="s">
        <v>16</v>
      </c>
      <c r="B16" s="35">
        <v>0</v>
      </c>
      <c r="C16" s="35">
        <v>3</v>
      </c>
      <c r="D16" s="72">
        <f t="shared" si="0"/>
        <v>4</v>
      </c>
      <c r="E16" s="34">
        <f t="shared" si="1"/>
        <v>0.28041322380953665</v>
      </c>
      <c r="F16" s="34">
        <f>(1-E16)*((B16+C16)*D16/2-参数!$B$1*D16)/参数!$G$1/D16</f>
        <v>0.4947159086309435</v>
      </c>
      <c r="H16" s="35" t="s">
        <v>16</v>
      </c>
      <c r="I16" s="35">
        <v>2</v>
      </c>
      <c r="J16" s="35">
        <v>3</v>
      </c>
      <c r="K16" s="72">
        <f t="shared" si="2"/>
        <v>2</v>
      </c>
      <c r="L16" s="34">
        <f t="shared" si="3"/>
        <v>7.0103305952384162E-2</v>
      </c>
      <c r="M16" s="34">
        <f>(1-L16)*((I16+J16)*K16/2-参数!$B$1*K16)/参数!$G$1/K16</f>
        <v>0.75554106391368792</v>
      </c>
      <c r="O16" s="35" t="s">
        <v>16</v>
      </c>
      <c r="P16" s="35">
        <v>-3</v>
      </c>
      <c r="Q16" s="35">
        <v>-1</v>
      </c>
      <c r="R16" s="72">
        <f t="shared" si="4"/>
        <v>3</v>
      </c>
      <c r="S16" s="34">
        <f t="shared" si="5"/>
        <v>0.16666666666666666</v>
      </c>
      <c r="T16" s="34">
        <f>(1-S16)*((P16+Q16)*R16/2-参数!$B$1*R16)/参数!$G$1/R16</f>
        <v>0.20833333333333334</v>
      </c>
      <c r="V16" s="35" t="s">
        <v>16</v>
      </c>
      <c r="W16" s="35">
        <v>-4</v>
      </c>
      <c r="X16" s="35">
        <v>1</v>
      </c>
      <c r="Y16" s="72">
        <f t="shared" si="6"/>
        <v>6</v>
      </c>
      <c r="Z16" s="34">
        <f t="shared" si="7"/>
        <v>0.54364325119048584</v>
      </c>
      <c r="AA16" s="34">
        <f>(1-Z16)*((W16+X16)*Y16/2-参数!$B$1*Y16)/参数!$G$1/Y16</f>
        <v>0.14261148400297316</v>
      </c>
      <c r="AC16" s="35" t="s">
        <v>16</v>
      </c>
      <c r="AD16" s="35"/>
      <c r="AE16" s="35"/>
      <c r="AF16" s="72"/>
      <c r="AG16" s="34"/>
      <c r="AH16" s="34"/>
      <c r="AJ16" s="35" t="s">
        <v>16</v>
      </c>
      <c r="AK16" s="35"/>
      <c r="AL16" s="35"/>
      <c r="AM16" s="72"/>
      <c r="AN16" s="34"/>
      <c r="AO16" s="34"/>
      <c r="AQ16" s="35" t="s">
        <v>16</v>
      </c>
      <c r="AR16" s="35"/>
      <c r="AS16" s="35"/>
      <c r="AT16" s="72"/>
      <c r="AU16" s="34"/>
      <c r="AV16" s="34"/>
      <c r="CM16" s="34"/>
    </row>
    <row r="17" spans="1:98" s="64" customFormat="1" x14ac:dyDescent="0.25">
      <c r="A17" s="35" t="s">
        <v>17</v>
      </c>
      <c r="B17" s="35">
        <v>-4</v>
      </c>
      <c r="C17" s="35">
        <v>2</v>
      </c>
      <c r="D17" s="72">
        <f t="shared" si="0"/>
        <v>7</v>
      </c>
      <c r="E17" s="34">
        <f t="shared" si="1"/>
        <v>0.68881701356277525</v>
      </c>
      <c r="F17" s="34">
        <f>(1-E17)*((B17+C17)*D17/2-参数!$B$1*D17)/参数!$G$1/D17</f>
        <v>0.11669361991395928</v>
      </c>
      <c r="H17" s="35" t="s">
        <v>17</v>
      </c>
      <c r="I17" s="35">
        <v>3</v>
      </c>
      <c r="J17" s="35">
        <v>4</v>
      </c>
      <c r="K17" s="72">
        <f t="shared" si="2"/>
        <v>2</v>
      </c>
      <c r="L17" s="34">
        <f t="shared" si="3"/>
        <v>7.0103305952384162E-2</v>
      </c>
      <c r="M17" s="34">
        <f>(1-L17)*((I17+J17)*K17/2-参数!$B$1*K17)/参数!$G$1/K17</f>
        <v>0.87177815066963993</v>
      </c>
      <c r="O17" s="35" t="s">
        <v>17</v>
      </c>
      <c r="P17" s="35">
        <v>1</v>
      </c>
      <c r="Q17" s="35">
        <v>1</v>
      </c>
      <c r="R17" s="72">
        <f t="shared" si="4"/>
        <v>1</v>
      </c>
      <c r="S17" s="34">
        <f t="shared" si="5"/>
        <v>0</v>
      </c>
      <c r="T17" s="34">
        <f>(1-S17)*((P17+Q17)*R17/2-参数!$B$1*R17)/参数!$G$1/R17</f>
        <v>0.625</v>
      </c>
      <c r="V17" s="35" t="s">
        <v>17</v>
      </c>
      <c r="W17" s="35">
        <v>-2</v>
      </c>
      <c r="X17" s="35">
        <v>-2</v>
      </c>
      <c r="Y17" s="72">
        <f t="shared" si="6"/>
        <v>1</v>
      </c>
      <c r="Z17" s="34">
        <f t="shared" si="7"/>
        <v>0</v>
      </c>
      <c r="AA17" s="34">
        <f>(1-Z17)*((W17+X17)*Y17/2-参数!$B$1*Y17)/参数!$G$1/Y17</f>
        <v>0.25</v>
      </c>
      <c r="AC17" s="35" t="s">
        <v>17</v>
      </c>
      <c r="AD17" s="35"/>
      <c r="AE17" s="35"/>
      <c r="AF17" s="72"/>
      <c r="AG17" s="34"/>
      <c r="AH17" s="34"/>
      <c r="AJ17" s="35" t="s">
        <v>17</v>
      </c>
      <c r="AK17" s="35"/>
      <c r="AL17" s="35"/>
      <c r="AM17" s="72"/>
      <c r="AN17" s="34"/>
      <c r="AO17" s="34"/>
      <c r="AQ17" s="35" t="s">
        <v>17</v>
      </c>
      <c r="AR17" s="35"/>
      <c r="AS17" s="35"/>
      <c r="AT17" s="72"/>
      <c r="AU17" s="34"/>
      <c r="AV17" s="34"/>
      <c r="CM17" s="34"/>
    </row>
    <row r="18" spans="1:98" s="64" customFormat="1" x14ac:dyDescent="0.25">
      <c r="A18" s="35" t="s">
        <v>18</v>
      </c>
      <c r="B18" s="35">
        <v>-2</v>
      </c>
      <c r="C18" s="35">
        <v>-2</v>
      </c>
      <c r="D18" s="72">
        <f t="shared" si="0"/>
        <v>1</v>
      </c>
      <c r="E18" s="34">
        <f t="shared" si="1"/>
        <v>0</v>
      </c>
      <c r="F18" s="34">
        <f>(1-E18)*((B18+C18)*D18/2-参数!$B$1*D18)/参数!$G$1/D18</f>
        <v>0.25</v>
      </c>
      <c r="H18" s="35" t="s">
        <v>18</v>
      </c>
      <c r="I18" s="35">
        <v>-4</v>
      </c>
      <c r="J18" s="35">
        <v>-3</v>
      </c>
      <c r="K18" s="72">
        <f t="shared" si="2"/>
        <v>2</v>
      </c>
      <c r="L18" s="34">
        <f t="shared" si="3"/>
        <v>7.0103305952384162E-2</v>
      </c>
      <c r="M18" s="34">
        <f>(1-L18)*((I18+J18)*K18/2-参数!$B$1*K18)/参数!$G$1/K18</f>
        <v>5.8118543377975992E-2</v>
      </c>
      <c r="O18" s="35" t="s">
        <v>18</v>
      </c>
      <c r="P18" s="35">
        <v>1</v>
      </c>
      <c r="Q18" s="35">
        <v>1</v>
      </c>
      <c r="R18" s="72">
        <f t="shared" si="4"/>
        <v>1</v>
      </c>
      <c r="S18" s="34">
        <f t="shared" si="5"/>
        <v>0</v>
      </c>
      <c r="T18" s="34">
        <f>(1-S18)*((P18+Q18)*R18/2-参数!$B$1*R18)/参数!$G$1/R18</f>
        <v>0.625</v>
      </c>
      <c r="V18" s="35" t="s">
        <v>18</v>
      </c>
      <c r="W18" s="35">
        <v>2</v>
      </c>
      <c r="X18" s="35">
        <v>2</v>
      </c>
      <c r="Y18" s="72">
        <f t="shared" si="6"/>
        <v>1</v>
      </c>
      <c r="Z18" s="34">
        <f t="shared" si="7"/>
        <v>0</v>
      </c>
      <c r="AA18" s="34">
        <f>(1-Z18)*((W18+X18)*Y18/2-参数!$B$1*Y18)/参数!$G$1/Y18</f>
        <v>0.75</v>
      </c>
      <c r="AC18" s="35" t="s">
        <v>18</v>
      </c>
      <c r="AD18" s="35"/>
      <c r="AE18" s="35"/>
      <c r="AF18" s="72"/>
      <c r="AG18" s="34"/>
      <c r="AH18" s="34"/>
      <c r="AJ18" s="35" t="s">
        <v>18</v>
      </c>
      <c r="AK18" s="35"/>
      <c r="AL18" s="35"/>
      <c r="AM18" s="72"/>
      <c r="AN18" s="34"/>
      <c r="AO18" s="34"/>
      <c r="AQ18" s="35" t="s">
        <v>18</v>
      </c>
      <c r="AR18" s="35"/>
      <c r="AS18" s="35"/>
      <c r="AT18" s="72"/>
      <c r="AU18" s="34"/>
      <c r="AV18" s="34"/>
      <c r="CM18" s="34"/>
    </row>
    <row r="19" spans="1:98" s="64" customFormat="1" x14ac:dyDescent="0.25">
      <c r="A19" s="35" t="s">
        <v>19</v>
      </c>
      <c r="B19" s="35">
        <v>2</v>
      </c>
      <c r="C19" s="35">
        <v>2</v>
      </c>
      <c r="D19" s="72">
        <f t="shared" si="0"/>
        <v>1</v>
      </c>
      <c r="E19" s="34">
        <f t="shared" si="1"/>
        <v>0</v>
      </c>
      <c r="F19" s="34">
        <f>(1-E19)*((B19+C19)*D19/2-参数!$B$1*D19)/参数!$G$1/D19</f>
        <v>0.75</v>
      </c>
      <c r="H19" s="35" t="s">
        <v>19</v>
      </c>
      <c r="I19" s="35">
        <v>-2</v>
      </c>
      <c r="J19" s="35">
        <v>3</v>
      </c>
      <c r="K19" s="72">
        <f t="shared" si="2"/>
        <v>6</v>
      </c>
      <c r="L19" s="34">
        <f t="shared" si="3"/>
        <v>0.54364325119048584</v>
      </c>
      <c r="M19" s="34">
        <f>(1-L19)*((I19+J19)*K19/2-参数!$B$1*K19)/参数!$G$1/K19</f>
        <v>0.25670067120535173</v>
      </c>
      <c r="O19" s="35" t="s">
        <v>19</v>
      </c>
      <c r="P19" s="35">
        <v>-3</v>
      </c>
      <c r="Q19" s="35">
        <v>1</v>
      </c>
      <c r="R19" s="72">
        <f t="shared" si="4"/>
        <v>5</v>
      </c>
      <c r="S19" s="34">
        <f t="shared" si="5"/>
        <v>0.40693708908831311</v>
      </c>
      <c r="T19" s="34">
        <f>(1-S19)*((P19+Q19)*R19/2-参数!$B$1*R19)/参数!$G$1/R19</f>
        <v>0.22239859159188261</v>
      </c>
      <c r="V19" s="35" t="s">
        <v>19</v>
      </c>
      <c r="W19" s="35">
        <v>2</v>
      </c>
      <c r="X19" s="35">
        <v>3</v>
      </c>
      <c r="Y19" s="72">
        <f t="shared" si="6"/>
        <v>2</v>
      </c>
      <c r="Z19" s="34">
        <f t="shared" si="7"/>
        <v>7.0103305952384162E-2</v>
      </c>
      <c r="AA19" s="34">
        <f>(1-Z19)*((W19+X19)*Y19/2-参数!$B$1*Y19)/参数!$G$1/Y19</f>
        <v>0.75554106391368792</v>
      </c>
      <c r="AC19" s="35" t="s">
        <v>19</v>
      </c>
      <c r="AD19" s="35"/>
      <c r="AE19" s="35"/>
      <c r="AF19" s="72"/>
      <c r="AG19" s="34"/>
      <c r="AH19" s="34"/>
      <c r="AJ19" s="35" t="s">
        <v>19</v>
      </c>
      <c r="AK19" s="35"/>
      <c r="AL19" s="35"/>
      <c r="AM19" s="72"/>
      <c r="AN19" s="34"/>
      <c r="AO19" s="34"/>
      <c r="AQ19" s="35" t="s">
        <v>19</v>
      </c>
      <c r="AR19" s="35"/>
      <c r="AS19" s="35"/>
      <c r="AT19" s="72"/>
      <c r="AU19" s="34"/>
      <c r="AV19" s="34"/>
      <c r="CM19" s="34"/>
    </row>
    <row r="20" spans="1:98" s="64" customFormat="1" x14ac:dyDescent="0.25">
      <c r="A20" s="35" t="s">
        <v>20</v>
      </c>
      <c r="B20" s="35">
        <v>-4</v>
      </c>
      <c r="C20" s="35">
        <v>0</v>
      </c>
      <c r="D20" s="72">
        <f t="shared" si="0"/>
        <v>5</v>
      </c>
      <c r="E20" s="34">
        <f t="shared" si="1"/>
        <v>0.40693708908831311</v>
      </c>
      <c r="F20" s="34">
        <f>(1-E20)*((B20+C20)*D20/2-参数!$B$1*D20)/参数!$G$1/D20</f>
        <v>0.14826572772792174</v>
      </c>
      <c r="H20" s="35" t="s">
        <v>20</v>
      </c>
      <c r="I20" s="35">
        <v>4</v>
      </c>
      <c r="J20" s="35">
        <v>4</v>
      </c>
      <c r="K20" s="72">
        <f t="shared" si="2"/>
        <v>1</v>
      </c>
      <c r="L20" s="34">
        <f t="shared" si="3"/>
        <v>0</v>
      </c>
      <c r="M20" s="34">
        <f>(1-L20)*((I20+J20)*K20/2-参数!$B$1*K20)/参数!$G$1/K20</f>
        <v>1</v>
      </c>
      <c r="O20" s="35" t="s">
        <v>20</v>
      </c>
      <c r="P20" s="35">
        <v>-4</v>
      </c>
      <c r="Q20" s="35">
        <v>-2</v>
      </c>
      <c r="R20" s="72">
        <f t="shared" si="4"/>
        <v>3</v>
      </c>
      <c r="S20" s="34">
        <f t="shared" si="5"/>
        <v>0.16666666666666666</v>
      </c>
      <c r="T20" s="34">
        <f>(1-S20)*((P20+Q20)*R20/2-参数!$B$1*R20)/参数!$G$1/R20</f>
        <v>0.10416666666666667</v>
      </c>
      <c r="V20" s="35" t="s">
        <v>20</v>
      </c>
      <c r="W20" s="35">
        <v>4</v>
      </c>
      <c r="X20" s="35">
        <v>4</v>
      </c>
      <c r="Y20" s="72">
        <f t="shared" si="6"/>
        <v>1</v>
      </c>
      <c r="Z20" s="34">
        <f t="shared" si="7"/>
        <v>0</v>
      </c>
      <c r="AA20" s="34">
        <f>(1-Z20)*((W20+X20)*Y20/2-参数!$B$1*Y20)/参数!$G$1/Y20</f>
        <v>1</v>
      </c>
      <c r="AC20" s="35" t="s">
        <v>20</v>
      </c>
      <c r="AD20" s="35"/>
      <c r="AE20" s="35"/>
      <c r="AF20" s="72"/>
      <c r="AG20" s="34"/>
      <c r="AH20" s="34"/>
      <c r="AJ20" s="35" t="s">
        <v>20</v>
      </c>
      <c r="AK20" s="35"/>
      <c r="AL20" s="35"/>
      <c r="AM20" s="72"/>
      <c r="AN20" s="34"/>
      <c r="AO20" s="34"/>
      <c r="AQ20" s="35" t="s">
        <v>20</v>
      </c>
      <c r="AR20" s="35"/>
      <c r="AS20" s="35"/>
      <c r="AT20" s="72"/>
      <c r="AU20" s="34"/>
      <c r="AV20" s="34"/>
      <c r="CM20" s="34"/>
    </row>
    <row r="21" spans="1:98" s="64" customFormat="1" x14ac:dyDescent="0.25">
      <c r="A21" s="35" t="s">
        <v>21</v>
      </c>
      <c r="B21" s="35">
        <v>0</v>
      </c>
      <c r="C21" s="35">
        <v>4</v>
      </c>
      <c r="D21" s="72">
        <f t="shared" si="0"/>
        <v>5</v>
      </c>
      <c r="E21" s="34">
        <f t="shared" si="1"/>
        <v>0.40693708908831311</v>
      </c>
      <c r="F21" s="34">
        <f>(1-E21)*((B21+C21)*D21/2-参数!$B$1*D21)/参数!$G$1/D21</f>
        <v>0.44479718318376521</v>
      </c>
      <c r="H21" s="35" t="s">
        <v>21</v>
      </c>
      <c r="I21" s="35">
        <v>1</v>
      </c>
      <c r="J21" s="35">
        <v>1</v>
      </c>
      <c r="K21" s="72">
        <f t="shared" si="2"/>
        <v>1</v>
      </c>
      <c r="L21" s="34">
        <f t="shared" si="3"/>
        <v>0</v>
      </c>
      <c r="M21" s="34">
        <f>(1-L21)*((I21+J21)*K21/2-参数!$B$1*K21)/参数!$G$1/K21</f>
        <v>0.625</v>
      </c>
      <c r="O21" s="35" t="s">
        <v>21</v>
      </c>
      <c r="P21" s="35">
        <v>2</v>
      </c>
      <c r="Q21" s="35">
        <v>2</v>
      </c>
      <c r="R21" s="72">
        <f t="shared" si="4"/>
        <v>1</v>
      </c>
      <c r="S21" s="34">
        <f t="shared" si="5"/>
        <v>0</v>
      </c>
      <c r="T21" s="34">
        <f>(1-S21)*((P21+Q21)*R21/2-参数!$B$1*R21)/参数!$G$1/R21</f>
        <v>0.75</v>
      </c>
      <c r="V21" s="35" t="s">
        <v>21</v>
      </c>
      <c r="W21" s="35">
        <v>3</v>
      </c>
      <c r="X21" s="35">
        <v>4</v>
      </c>
      <c r="Y21" s="72">
        <f t="shared" si="6"/>
        <v>2</v>
      </c>
      <c r="Z21" s="34">
        <f t="shared" si="7"/>
        <v>7.0103305952384162E-2</v>
      </c>
      <c r="AA21" s="34">
        <f>(1-Z21)*((W21+X21)*Y21/2-参数!$B$1*Y21)/参数!$G$1/Y21</f>
        <v>0.87177815066963993</v>
      </c>
      <c r="AC21" s="35" t="s">
        <v>21</v>
      </c>
      <c r="AD21" s="35"/>
      <c r="AE21" s="35"/>
      <c r="AF21" s="72"/>
      <c r="AG21" s="34"/>
      <c r="AH21" s="34"/>
      <c r="AJ21" s="35" t="s">
        <v>21</v>
      </c>
      <c r="AK21" s="35"/>
      <c r="AL21" s="35"/>
      <c r="AM21" s="72"/>
      <c r="AN21" s="34"/>
      <c r="AO21" s="34"/>
      <c r="AQ21" s="35" t="s">
        <v>21</v>
      </c>
      <c r="AR21" s="35"/>
      <c r="AS21" s="35"/>
      <c r="AT21" s="72"/>
      <c r="AU21" s="34"/>
      <c r="AV21" s="34"/>
      <c r="CM21" s="34"/>
    </row>
    <row r="22" spans="1:98" s="64" customFormat="1" x14ac:dyDescent="0.25">
      <c r="A22" s="35" t="s">
        <v>22</v>
      </c>
      <c r="B22" s="35">
        <v>0</v>
      </c>
      <c r="C22" s="35">
        <v>3</v>
      </c>
      <c r="D22" s="72">
        <f t="shared" si="0"/>
        <v>4</v>
      </c>
      <c r="E22" s="34">
        <f t="shared" si="1"/>
        <v>0.28041322380953665</v>
      </c>
      <c r="F22" s="34">
        <f>(1-E22)*((B22+C22)*D22/2-参数!$B$1*D22)/参数!$G$1/D22</f>
        <v>0.4947159086309435</v>
      </c>
      <c r="H22" s="35" t="s">
        <v>22</v>
      </c>
      <c r="I22" s="35">
        <v>-4</v>
      </c>
      <c r="J22" s="35">
        <v>2</v>
      </c>
      <c r="K22" s="72">
        <f t="shared" si="2"/>
        <v>7</v>
      </c>
      <c r="L22" s="34">
        <f t="shared" si="3"/>
        <v>0.68881701356277525</v>
      </c>
      <c r="M22" s="34">
        <f>(1-L22)*((I22+J22)*K22/2-参数!$B$1*K22)/参数!$G$1/K22</f>
        <v>0.11669361991395928</v>
      </c>
      <c r="O22" s="35" t="s">
        <v>22</v>
      </c>
      <c r="P22" s="35">
        <v>0</v>
      </c>
      <c r="Q22" s="35">
        <v>1</v>
      </c>
      <c r="R22" s="72">
        <f t="shared" si="4"/>
        <v>2</v>
      </c>
      <c r="S22" s="34">
        <f t="shared" si="5"/>
        <v>7.0103305952384162E-2</v>
      </c>
      <c r="T22" s="34">
        <f>(1-S22)*((P22+Q22)*R22/2-参数!$B$1*R22)/参数!$G$1/R22</f>
        <v>0.52306689040178389</v>
      </c>
      <c r="V22" s="35" t="s">
        <v>22</v>
      </c>
      <c r="W22" s="35">
        <v>0</v>
      </c>
      <c r="X22" s="35">
        <v>3</v>
      </c>
      <c r="Y22" s="72">
        <f t="shared" si="6"/>
        <v>4</v>
      </c>
      <c r="Z22" s="34">
        <f t="shared" si="7"/>
        <v>0.28041322380953665</v>
      </c>
      <c r="AA22" s="34">
        <f>(1-Z22)*((W22+X22)*Y22/2-参数!$B$1*Y22)/参数!$G$1/Y22</f>
        <v>0.4947159086309435</v>
      </c>
      <c r="AC22" s="35" t="s">
        <v>22</v>
      </c>
      <c r="AD22" s="35"/>
      <c r="AE22" s="35"/>
      <c r="AF22" s="72"/>
      <c r="AG22" s="34"/>
      <c r="AH22" s="34"/>
      <c r="AJ22" s="35" t="s">
        <v>22</v>
      </c>
      <c r="AK22" s="35"/>
      <c r="AL22" s="35"/>
      <c r="AM22" s="72"/>
      <c r="AN22" s="34"/>
      <c r="AO22" s="34"/>
      <c r="AQ22" s="35" t="s">
        <v>22</v>
      </c>
      <c r="AR22" s="35"/>
      <c r="AS22" s="35"/>
      <c r="AT22" s="72"/>
      <c r="AU22" s="34"/>
      <c r="AV22" s="34"/>
      <c r="CM22" s="34"/>
    </row>
    <row r="23" spans="1:98" s="64" customFormat="1" x14ac:dyDescent="0.25"/>
    <row r="24" spans="1:98" s="64" customFormat="1" x14ac:dyDescent="0.25">
      <c r="A24" s="142" t="s">
        <v>27</v>
      </c>
      <c r="B24" s="143"/>
      <c r="C24" s="143"/>
      <c r="D24" s="143"/>
      <c r="E24" s="143"/>
      <c r="F24" s="144"/>
      <c r="G24" s="74"/>
      <c r="H24" s="142" t="s">
        <v>28</v>
      </c>
      <c r="I24" s="143"/>
      <c r="J24" s="143"/>
      <c r="K24" s="143"/>
      <c r="L24" s="143"/>
      <c r="M24" s="144"/>
      <c r="O24" s="142" t="s">
        <v>29</v>
      </c>
      <c r="P24" s="143"/>
      <c r="Q24" s="143"/>
      <c r="R24" s="143"/>
      <c r="S24" s="143"/>
      <c r="T24" s="144"/>
      <c r="V24" s="142" t="s">
        <v>30</v>
      </c>
      <c r="W24" s="143"/>
      <c r="X24" s="143"/>
      <c r="Y24" s="143"/>
      <c r="Z24" s="143"/>
      <c r="AA24" s="144"/>
      <c r="AC24" s="142" t="s">
        <v>46</v>
      </c>
      <c r="AD24" s="143"/>
      <c r="AE24" s="143"/>
      <c r="AF24" s="143"/>
      <c r="AG24" s="143"/>
      <c r="AH24" s="144"/>
      <c r="AJ24" s="142" t="s">
        <v>47</v>
      </c>
      <c r="AK24" s="143"/>
      <c r="AL24" s="143"/>
      <c r="AM24" s="143"/>
      <c r="AN24" s="143"/>
      <c r="AO24" s="144"/>
      <c r="AQ24" s="142" t="s">
        <v>48</v>
      </c>
      <c r="AR24" s="143"/>
      <c r="AS24" s="143"/>
      <c r="AT24" s="143"/>
      <c r="AU24" s="143"/>
      <c r="AV24" s="144"/>
      <c r="BO24" s="72"/>
    </row>
    <row r="25" spans="1:98" s="64" customFormat="1" x14ac:dyDescent="0.25">
      <c r="A25" s="35" t="s">
        <v>1</v>
      </c>
      <c r="B25" s="35">
        <v>-4</v>
      </c>
      <c r="C25" s="35">
        <v>4</v>
      </c>
      <c r="D25" s="72"/>
      <c r="E25" s="64" t="s">
        <v>2</v>
      </c>
      <c r="F25" s="64" t="s">
        <v>23</v>
      </c>
      <c r="H25" s="35" t="s">
        <v>1</v>
      </c>
      <c r="I25" s="35">
        <v>-4</v>
      </c>
      <c r="J25" s="35">
        <v>4</v>
      </c>
      <c r="K25" s="72"/>
      <c r="L25" s="64" t="s">
        <v>2</v>
      </c>
      <c r="M25" s="64" t="s">
        <v>23</v>
      </c>
      <c r="O25" s="35" t="s">
        <v>1</v>
      </c>
      <c r="P25" s="35">
        <v>-4</v>
      </c>
      <c r="Q25" s="35">
        <v>4</v>
      </c>
      <c r="R25" s="72"/>
      <c r="S25" s="64" t="s">
        <v>2</v>
      </c>
      <c r="T25" s="64" t="s">
        <v>23</v>
      </c>
      <c r="V25" s="35" t="s">
        <v>1</v>
      </c>
      <c r="W25" s="35">
        <v>-4</v>
      </c>
      <c r="X25" s="35">
        <v>4</v>
      </c>
      <c r="Y25" s="72"/>
      <c r="Z25" s="64" t="s">
        <v>2</v>
      </c>
      <c r="AA25" s="64" t="s">
        <v>23</v>
      </c>
      <c r="AC25" s="35" t="s">
        <v>1</v>
      </c>
      <c r="AD25" s="35">
        <v>-4</v>
      </c>
      <c r="AE25" s="35">
        <v>4</v>
      </c>
      <c r="AF25" s="72"/>
      <c r="AG25" s="64" t="s">
        <v>2</v>
      </c>
      <c r="AH25" s="64" t="s">
        <v>23</v>
      </c>
      <c r="AJ25" s="35" t="s">
        <v>1</v>
      </c>
      <c r="AK25" s="35">
        <v>-4</v>
      </c>
      <c r="AL25" s="35">
        <v>4</v>
      </c>
      <c r="AM25" s="72"/>
      <c r="AN25" s="64" t="s">
        <v>2</v>
      </c>
      <c r="AO25" s="64" t="s">
        <v>23</v>
      </c>
      <c r="AQ25" s="35" t="s">
        <v>1</v>
      </c>
      <c r="AR25" s="35">
        <v>-4</v>
      </c>
      <c r="AS25" s="35">
        <v>4</v>
      </c>
      <c r="AT25" s="72"/>
      <c r="AU25" s="64" t="s">
        <v>2</v>
      </c>
      <c r="AV25" s="64" t="s">
        <v>23</v>
      </c>
      <c r="BO25" s="72"/>
      <c r="BP25" s="34"/>
      <c r="CR25" s="34"/>
      <c r="CT25" s="34"/>
    </row>
    <row r="26" spans="1:98" s="64" customFormat="1" x14ac:dyDescent="0.25">
      <c r="A26" s="35" t="s">
        <v>3</v>
      </c>
      <c r="B26" s="35">
        <v>-1</v>
      </c>
      <c r="C26" s="35">
        <v>0</v>
      </c>
      <c r="D26" s="72">
        <f t="shared" ref="D26:D45" si="8">C26-B26+1</f>
        <v>2</v>
      </c>
      <c r="E26" s="34">
        <f t="shared" ref="E26:E45" si="9">D26*LN(D26)/(9*LN(9))</f>
        <v>7.0103305952384162E-2</v>
      </c>
      <c r="F26" s="34">
        <f>(1-E26)*((B26+C26)*D26/2-参数!$B$1*D26)/参数!$G$1/D26</f>
        <v>0.40682980364583193</v>
      </c>
      <c r="H26" s="35" t="s">
        <v>3</v>
      </c>
      <c r="I26" s="35">
        <v>0</v>
      </c>
      <c r="J26" s="35">
        <v>1</v>
      </c>
      <c r="K26" s="72">
        <f t="shared" ref="K26:K45" si="10">J26-I26+1</f>
        <v>2</v>
      </c>
      <c r="L26" s="34">
        <f t="shared" ref="L26:L45" si="11">K26*LN(K26)/(9*LN(9))</f>
        <v>7.0103305952384162E-2</v>
      </c>
      <c r="M26" s="34">
        <f>(1-L26)*((I26+J26)*K26/2-参数!$B$1*K26)/参数!$G$1/K26</f>
        <v>0.52306689040178389</v>
      </c>
      <c r="O26" s="35" t="s">
        <v>3</v>
      </c>
      <c r="P26" s="35">
        <v>2</v>
      </c>
      <c r="Q26" s="35">
        <v>2</v>
      </c>
      <c r="R26" s="72">
        <f t="shared" ref="R26:R45" si="12">Q26-P26+1</f>
        <v>1</v>
      </c>
      <c r="S26" s="34">
        <f t="shared" ref="S26:S45" si="13">R26*LN(R26)/(9*LN(9))</f>
        <v>0</v>
      </c>
      <c r="T26" s="34">
        <f>(1-S26)*((P26+Q26)*R26/2-参数!$B$1*R26)/参数!$G$1/R26</f>
        <v>0.75</v>
      </c>
      <c r="V26" s="35" t="s">
        <v>3</v>
      </c>
      <c r="W26" s="35">
        <v>3</v>
      </c>
      <c r="X26" s="35">
        <v>4</v>
      </c>
      <c r="Y26" s="72">
        <f t="shared" ref="Y26:Y45" si="14">X26-W26+1</f>
        <v>2</v>
      </c>
      <c r="Z26" s="34">
        <f t="shared" ref="Z26:Z45" si="15">Y26*LN(Y26)/(9*LN(9))</f>
        <v>7.0103305952384162E-2</v>
      </c>
      <c r="AA26" s="34">
        <f>(1-Z26)*((W26+X26)*Y26/2-参数!$B$1*Y26)/参数!$G$1/Y26</f>
        <v>0.87177815066963993</v>
      </c>
      <c r="AC26" s="35" t="s">
        <v>3</v>
      </c>
      <c r="AD26" s="35"/>
      <c r="AE26" s="35"/>
      <c r="AF26" s="72"/>
      <c r="AG26" s="34"/>
      <c r="AH26" s="34"/>
      <c r="AJ26" s="35" t="s">
        <v>3</v>
      </c>
      <c r="AK26" s="35"/>
      <c r="AL26" s="35"/>
      <c r="AM26" s="72"/>
      <c r="AN26" s="34"/>
      <c r="AO26" s="34"/>
      <c r="AQ26" s="35" t="s">
        <v>3</v>
      </c>
      <c r="AR26" s="35"/>
      <c r="AS26" s="35"/>
      <c r="AT26" s="72"/>
      <c r="AU26" s="34"/>
      <c r="AV26" s="34"/>
      <c r="BO26" s="72"/>
      <c r="BP26" s="34"/>
      <c r="CR26" s="34"/>
      <c r="CT26" s="34"/>
    </row>
    <row r="27" spans="1:98" s="64" customFormat="1" x14ac:dyDescent="0.25">
      <c r="A27" s="35" t="s">
        <v>4</v>
      </c>
      <c r="B27" s="35">
        <v>-1</v>
      </c>
      <c r="C27" s="35">
        <v>0</v>
      </c>
      <c r="D27" s="72">
        <f t="shared" si="8"/>
        <v>2</v>
      </c>
      <c r="E27" s="34">
        <f t="shared" si="9"/>
        <v>7.0103305952384162E-2</v>
      </c>
      <c r="F27" s="34">
        <f>(1-E27)*((B27+C27)*D27/2-参数!$B$1*D27)/参数!$G$1/D27</f>
        <v>0.40682980364583193</v>
      </c>
      <c r="H27" s="35" t="s">
        <v>4</v>
      </c>
      <c r="I27" s="35">
        <v>3</v>
      </c>
      <c r="J27" s="35">
        <v>3</v>
      </c>
      <c r="K27" s="72">
        <f t="shared" si="10"/>
        <v>1</v>
      </c>
      <c r="L27" s="34">
        <f t="shared" si="11"/>
        <v>0</v>
      </c>
      <c r="M27" s="34">
        <f>(1-L27)*((I27+J27)*K27/2-参数!$B$1*K27)/参数!$G$1/K27</f>
        <v>0.875</v>
      </c>
      <c r="O27" s="35" t="s">
        <v>4</v>
      </c>
      <c r="P27" s="35">
        <v>0</v>
      </c>
      <c r="Q27" s="35">
        <v>2</v>
      </c>
      <c r="R27" s="72">
        <f t="shared" si="12"/>
        <v>3</v>
      </c>
      <c r="S27" s="34">
        <f t="shared" si="13"/>
        <v>0.16666666666666666</v>
      </c>
      <c r="T27" s="34">
        <f>(1-S27)*((P27+Q27)*R27/2-参数!$B$1*R27)/参数!$G$1/R27</f>
        <v>0.52083333333333337</v>
      </c>
      <c r="V27" s="35" t="s">
        <v>4</v>
      </c>
      <c r="W27" s="35">
        <v>3</v>
      </c>
      <c r="X27" s="35">
        <v>4</v>
      </c>
      <c r="Y27" s="72">
        <f t="shared" si="14"/>
        <v>2</v>
      </c>
      <c r="Z27" s="34">
        <f t="shared" si="15"/>
        <v>7.0103305952384162E-2</v>
      </c>
      <c r="AA27" s="34">
        <f>(1-Z27)*((W27+X27)*Y27/2-参数!$B$1*Y27)/参数!$G$1/Y27</f>
        <v>0.87177815066963993</v>
      </c>
      <c r="AC27" s="35" t="s">
        <v>4</v>
      </c>
      <c r="AD27" s="35"/>
      <c r="AE27" s="35"/>
      <c r="AF27" s="72"/>
      <c r="AG27" s="34"/>
      <c r="AH27" s="34"/>
      <c r="AJ27" s="35" t="s">
        <v>4</v>
      </c>
      <c r="AK27" s="35"/>
      <c r="AL27" s="35"/>
      <c r="AM27" s="72"/>
      <c r="AN27" s="34"/>
      <c r="AO27" s="34"/>
      <c r="AQ27" s="35" t="s">
        <v>4</v>
      </c>
      <c r="AR27" s="35"/>
      <c r="AS27" s="35"/>
      <c r="AT27" s="72"/>
      <c r="AU27" s="34"/>
      <c r="AV27" s="34"/>
      <c r="BO27" s="72"/>
      <c r="BP27" s="34"/>
      <c r="CR27" s="34"/>
      <c r="CT27" s="34"/>
    </row>
    <row r="28" spans="1:98" s="64" customFormat="1" x14ac:dyDescent="0.25">
      <c r="A28" s="35" t="s">
        <v>5</v>
      </c>
      <c r="B28" s="35">
        <v>0</v>
      </c>
      <c r="C28" s="35">
        <v>2</v>
      </c>
      <c r="D28" s="72">
        <f t="shared" si="8"/>
        <v>3</v>
      </c>
      <c r="E28" s="34">
        <f t="shared" si="9"/>
        <v>0.16666666666666666</v>
      </c>
      <c r="F28" s="34">
        <f>(1-E28)*((B28+C28)*D28/2-参数!$B$1*D28)/参数!$G$1/D28</f>
        <v>0.52083333333333337</v>
      </c>
      <c r="H28" s="35" t="s">
        <v>5</v>
      </c>
      <c r="I28" s="35">
        <v>0</v>
      </c>
      <c r="J28" s="35">
        <v>2</v>
      </c>
      <c r="K28" s="72">
        <f t="shared" si="10"/>
        <v>3</v>
      </c>
      <c r="L28" s="34">
        <f t="shared" si="11"/>
        <v>0.16666666666666666</v>
      </c>
      <c r="M28" s="34">
        <f>(1-L28)*((I28+J28)*K28/2-参数!$B$1*K28)/参数!$G$1/K28</f>
        <v>0.52083333333333337</v>
      </c>
      <c r="O28" s="35" t="s">
        <v>5</v>
      </c>
      <c r="P28" s="35">
        <v>0</v>
      </c>
      <c r="Q28" s="35">
        <v>2</v>
      </c>
      <c r="R28" s="72">
        <f t="shared" si="12"/>
        <v>3</v>
      </c>
      <c r="S28" s="34">
        <f t="shared" si="13"/>
        <v>0.16666666666666666</v>
      </c>
      <c r="T28" s="34">
        <f>(1-S28)*((P28+Q28)*R28/2-参数!$B$1*R28)/参数!$G$1/R28</f>
        <v>0.52083333333333337</v>
      </c>
      <c r="V28" s="35" t="s">
        <v>5</v>
      </c>
      <c r="W28" s="35">
        <v>0</v>
      </c>
      <c r="X28" s="35">
        <v>2</v>
      </c>
      <c r="Y28" s="72">
        <f t="shared" si="14"/>
        <v>3</v>
      </c>
      <c r="Z28" s="34">
        <f t="shared" si="15"/>
        <v>0.16666666666666666</v>
      </c>
      <c r="AA28" s="34">
        <f>(1-Z28)*((W28+X28)*Y28/2-参数!$B$1*Y28)/参数!$G$1/Y28</f>
        <v>0.52083333333333337</v>
      </c>
      <c r="AC28" s="35" t="s">
        <v>5</v>
      </c>
      <c r="AD28" s="35"/>
      <c r="AE28" s="35"/>
      <c r="AF28" s="72"/>
      <c r="AG28" s="34"/>
      <c r="AH28" s="34"/>
      <c r="AJ28" s="35" t="s">
        <v>5</v>
      </c>
      <c r="AK28" s="35"/>
      <c r="AL28" s="35"/>
      <c r="AM28" s="72"/>
      <c r="AN28" s="34"/>
      <c r="AO28" s="34"/>
      <c r="AQ28" s="35" t="s">
        <v>5</v>
      </c>
      <c r="AR28" s="35"/>
      <c r="AS28" s="35"/>
      <c r="AT28" s="72"/>
      <c r="AU28" s="34"/>
      <c r="AV28" s="34"/>
      <c r="BO28" s="72"/>
      <c r="BP28" s="34"/>
      <c r="CR28" s="34"/>
      <c r="CT28" s="34"/>
    </row>
    <row r="29" spans="1:98" s="64" customFormat="1" x14ac:dyDescent="0.25">
      <c r="A29" s="35" t="s">
        <v>6</v>
      </c>
      <c r="B29" s="35">
        <v>-1</v>
      </c>
      <c r="C29" s="35">
        <v>2</v>
      </c>
      <c r="D29" s="72">
        <f t="shared" si="8"/>
        <v>4</v>
      </c>
      <c r="E29" s="34">
        <f t="shared" si="9"/>
        <v>0.28041322380953665</v>
      </c>
      <c r="F29" s="34">
        <f>(1-E29)*((B29+C29)*D29/2-参数!$B$1*D29)/参数!$G$1/D29</f>
        <v>0.40476756160713562</v>
      </c>
      <c r="H29" s="35" t="s">
        <v>6</v>
      </c>
      <c r="I29" s="35">
        <v>-1</v>
      </c>
      <c r="J29" s="35">
        <v>2</v>
      </c>
      <c r="K29" s="72">
        <f t="shared" si="10"/>
        <v>4</v>
      </c>
      <c r="L29" s="34">
        <f t="shared" si="11"/>
        <v>0.28041322380953665</v>
      </c>
      <c r="M29" s="34">
        <f>(1-L29)*((I29+J29)*K29/2-参数!$B$1*K29)/参数!$G$1/K29</f>
        <v>0.40476756160713562</v>
      </c>
      <c r="O29" s="35" t="s">
        <v>6</v>
      </c>
      <c r="P29" s="35">
        <v>-1</v>
      </c>
      <c r="Q29" s="35">
        <v>2</v>
      </c>
      <c r="R29" s="72">
        <f t="shared" si="12"/>
        <v>4</v>
      </c>
      <c r="S29" s="34">
        <f t="shared" si="13"/>
        <v>0.28041322380953665</v>
      </c>
      <c r="T29" s="34">
        <f>(1-S29)*((P29+Q29)*R29/2-参数!$B$1*R29)/参数!$G$1/R29</f>
        <v>0.40476756160713562</v>
      </c>
      <c r="V29" s="35" t="s">
        <v>6</v>
      </c>
      <c r="W29" s="35">
        <v>-1</v>
      </c>
      <c r="X29" s="35">
        <v>2</v>
      </c>
      <c r="Y29" s="72">
        <f t="shared" si="14"/>
        <v>4</v>
      </c>
      <c r="Z29" s="34">
        <f t="shared" si="15"/>
        <v>0.28041322380953665</v>
      </c>
      <c r="AA29" s="34">
        <f>(1-Z29)*((W29+X29)*Y29/2-参数!$B$1*Y29)/参数!$G$1/Y29</f>
        <v>0.40476756160713562</v>
      </c>
      <c r="AC29" s="35" t="s">
        <v>6</v>
      </c>
      <c r="AD29" s="35"/>
      <c r="AE29" s="35"/>
      <c r="AF29" s="72"/>
      <c r="AG29" s="34"/>
      <c r="AH29" s="34"/>
      <c r="AJ29" s="35" t="s">
        <v>6</v>
      </c>
      <c r="AK29" s="35"/>
      <c r="AL29" s="35"/>
      <c r="AM29" s="72"/>
      <c r="AN29" s="34"/>
      <c r="AO29" s="34"/>
      <c r="AQ29" s="35" t="s">
        <v>6</v>
      </c>
      <c r="AR29" s="35"/>
      <c r="AS29" s="35"/>
      <c r="AT29" s="72"/>
      <c r="AU29" s="34"/>
      <c r="AV29" s="34"/>
      <c r="BO29" s="72"/>
      <c r="BP29" s="34"/>
      <c r="CR29" s="34"/>
      <c r="CT29" s="34"/>
    </row>
    <row r="30" spans="1:98" s="64" customFormat="1" x14ac:dyDescent="0.25">
      <c r="A30" s="35" t="s">
        <v>7</v>
      </c>
      <c r="B30" s="35">
        <v>1</v>
      </c>
      <c r="C30" s="35">
        <v>3</v>
      </c>
      <c r="D30" s="72">
        <f t="shared" si="8"/>
        <v>3</v>
      </c>
      <c r="E30" s="34">
        <f t="shared" si="9"/>
        <v>0.16666666666666666</v>
      </c>
      <c r="F30" s="34">
        <f>(1-E30)*((B30+C30)*D30/2-参数!$B$1*D30)/参数!$G$1/D30</f>
        <v>0.625</v>
      </c>
      <c r="H30" s="35" t="s">
        <v>7</v>
      </c>
      <c r="I30" s="35">
        <v>1</v>
      </c>
      <c r="J30" s="35">
        <v>3</v>
      </c>
      <c r="K30" s="72">
        <f t="shared" si="10"/>
        <v>3</v>
      </c>
      <c r="L30" s="34">
        <f t="shared" si="11"/>
        <v>0.16666666666666666</v>
      </c>
      <c r="M30" s="34">
        <f>(1-L30)*((I30+J30)*K30/2-参数!$B$1*K30)/参数!$G$1/K30</f>
        <v>0.625</v>
      </c>
      <c r="O30" s="35" t="s">
        <v>7</v>
      </c>
      <c r="P30" s="35">
        <v>1</v>
      </c>
      <c r="Q30" s="35">
        <v>3</v>
      </c>
      <c r="R30" s="72">
        <f t="shared" si="12"/>
        <v>3</v>
      </c>
      <c r="S30" s="34">
        <f t="shared" si="13"/>
        <v>0.16666666666666666</v>
      </c>
      <c r="T30" s="34">
        <f>(1-S30)*((P30+Q30)*R30/2-参数!$B$1*R30)/参数!$G$1/R30</f>
        <v>0.625</v>
      </c>
      <c r="V30" s="35" t="s">
        <v>7</v>
      </c>
      <c r="W30" s="35">
        <v>1</v>
      </c>
      <c r="X30" s="35">
        <v>3</v>
      </c>
      <c r="Y30" s="72">
        <f t="shared" si="14"/>
        <v>3</v>
      </c>
      <c r="Z30" s="34">
        <f t="shared" si="15"/>
        <v>0.16666666666666666</v>
      </c>
      <c r="AA30" s="34">
        <f>(1-Z30)*((W30+X30)*Y30/2-参数!$B$1*Y30)/参数!$G$1/Y30</f>
        <v>0.625</v>
      </c>
      <c r="AC30" s="35" t="s">
        <v>7</v>
      </c>
      <c r="AD30" s="35"/>
      <c r="AE30" s="35"/>
      <c r="AF30" s="72"/>
      <c r="AG30" s="34"/>
      <c r="AH30" s="34"/>
      <c r="AJ30" s="35" t="s">
        <v>7</v>
      </c>
      <c r="AK30" s="35"/>
      <c r="AL30" s="35"/>
      <c r="AM30" s="72"/>
      <c r="AN30" s="34"/>
      <c r="AO30" s="34"/>
      <c r="AQ30" s="35" t="s">
        <v>7</v>
      </c>
      <c r="AR30" s="35"/>
      <c r="AS30" s="35"/>
      <c r="AT30" s="72"/>
      <c r="AU30" s="34"/>
      <c r="AV30" s="34"/>
      <c r="BO30" s="72"/>
      <c r="BP30" s="34"/>
      <c r="CR30" s="34"/>
      <c r="CT30" s="34"/>
    </row>
    <row r="31" spans="1:98" s="64" customFormat="1" x14ac:dyDescent="0.25">
      <c r="A31" s="35" t="s">
        <v>8</v>
      </c>
      <c r="B31" s="35">
        <v>4</v>
      </c>
      <c r="C31" s="35">
        <v>4</v>
      </c>
      <c r="D31" s="72">
        <f t="shared" si="8"/>
        <v>1</v>
      </c>
      <c r="E31" s="34">
        <f t="shared" si="9"/>
        <v>0</v>
      </c>
      <c r="F31" s="34">
        <f>(1-E31)*((B31+C31)*D31/2-参数!$B$1*D31)/参数!$G$1/D31</f>
        <v>1</v>
      </c>
      <c r="H31" s="35" t="s">
        <v>8</v>
      </c>
      <c r="I31" s="35">
        <v>2</v>
      </c>
      <c r="J31" s="35">
        <v>4</v>
      </c>
      <c r="K31" s="72">
        <f t="shared" si="10"/>
        <v>3</v>
      </c>
      <c r="L31" s="34">
        <f t="shared" si="11"/>
        <v>0.16666666666666666</v>
      </c>
      <c r="M31" s="34">
        <f>(1-L31)*((I31+J31)*K31/2-参数!$B$1*K31)/参数!$G$1/K31</f>
        <v>0.72916666666666663</v>
      </c>
      <c r="O31" s="35" t="s">
        <v>8</v>
      </c>
      <c r="P31" s="35">
        <v>4</v>
      </c>
      <c r="Q31" s="35">
        <v>4</v>
      </c>
      <c r="R31" s="72">
        <f t="shared" si="12"/>
        <v>1</v>
      </c>
      <c r="S31" s="34">
        <f t="shared" si="13"/>
        <v>0</v>
      </c>
      <c r="T31" s="34">
        <f>(1-S31)*((P31+Q31)*R31/2-参数!$B$1*R31)/参数!$G$1/R31</f>
        <v>1</v>
      </c>
      <c r="V31" s="35" t="s">
        <v>8</v>
      </c>
      <c r="W31" s="35">
        <v>4</v>
      </c>
      <c r="X31" s="35">
        <v>4</v>
      </c>
      <c r="Y31" s="72">
        <f t="shared" si="14"/>
        <v>1</v>
      </c>
      <c r="Z31" s="34">
        <f t="shared" si="15"/>
        <v>0</v>
      </c>
      <c r="AA31" s="34">
        <f>(1-Z31)*((W31+X31)*Y31/2-参数!$B$1*Y31)/参数!$G$1/Y31</f>
        <v>1</v>
      </c>
      <c r="AC31" s="35" t="s">
        <v>8</v>
      </c>
      <c r="AD31" s="35"/>
      <c r="AE31" s="35"/>
      <c r="AF31" s="72"/>
      <c r="AG31" s="34"/>
      <c r="AH31" s="34"/>
      <c r="AJ31" s="35" t="s">
        <v>8</v>
      </c>
      <c r="AK31" s="35"/>
      <c r="AL31" s="35"/>
      <c r="AM31" s="72"/>
      <c r="AN31" s="34"/>
      <c r="AO31" s="34"/>
      <c r="AQ31" s="35" t="s">
        <v>8</v>
      </c>
      <c r="AR31" s="35"/>
      <c r="AS31" s="35"/>
      <c r="AT31" s="72"/>
      <c r="AU31" s="34"/>
      <c r="AV31" s="34"/>
      <c r="BO31" s="72"/>
      <c r="BP31" s="34"/>
      <c r="CR31" s="34"/>
      <c r="CT31" s="34"/>
    </row>
    <row r="32" spans="1:98" s="64" customFormat="1" x14ac:dyDescent="0.25">
      <c r="A32" s="35" t="s">
        <v>9</v>
      </c>
      <c r="B32" s="35">
        <v>0</v>
      </c>
      <c r="C32" s="35">
        <v>0</v>
      </c>
      <c r="D32" s="72">
        <f t="shared" si="8"/>
        <v>1</v>
      </c>
      <c r="E32" s="34">
        <f t="shared" si="9"/>
        <v>0</v>
      </c>
      <c r="F32" s="34">
        <f>(1-E32)*((B32+C32)*D32/2-参数!$B$1*D32)/参数!$G$1/D32</f>
        <v>0.5</v>
      </c>
      <c r="H32" s="35" t="s">
        <v>9</v>
      </c>
      <c r="I32" s="35">
        <v>0</v>
      </c>
      <c r="J32" s="35">
        <v>1</v>
      </c>
      <c r="K32" s="72">
        <f t="shared" si="10"/>
        <v>2</v>
      </c>
      <c r="L32" s="34">
        <f t="shared" si="11"/>
        <v>7.0103305952384162E-2</v>
      </c>
      <c r="M32" s="34">
        <f>(1-L32)*((I32+J32)*K32/2-参数!$B$1*K32)/参数!$G$1/K32</f>
        <v>0.52306689040178389</v>
      </c>
      <c r="O32" s="35" t="s">
        <v>9</v>
      </c>
      <c r="P32" s="35">
        <v>1</v>
      </c>
      <c r="Q32" s="35">
        <v>1</v>
      </c>
      <c r="R32" s="72">
        <f t="shared" si="12"/>
        <v>1</v>
      </c>
      <c r="S32" s="34">
        <f t="shared" si="13"/>
        <v>0</v>
      </c>
      <c r="T32" s="34">
        <f>(1-S32)*((P32+Q32)*R32/2-参数!$B$1*R32)/参数!$G$1/R32</f>
        <v>0.625</v>
      </c>
      <c r="V32" s="35" t="s">
        <v>9</v>
      </c>
      <c r="W32" s="35">
        <v>2</v>
      </c>
      <c r="X32" s="35">
        <v>2</v>
      </c>
      <c r="Y32" s="72">
        <f t="shared" si="14"/>
        <v>1</v>
      </c>
      <c r="Z32" s="34">
        <f t="shared" si="15"/>
        <v>0</v>
      </c>
      <c r="AA32" s="34">
        <f>(1-Z32)*((W32+X32)*Y32/2-参数!$B$1*Y32)/参数!$G$1/Y32</f>
        <v>0.75</v>
      </c>
      <c r="AC32" s="35" t="s">
        <v>9</v>
      </c>
      <c r="AD32" s="35"/>
      <c r="AE32" s="35"/>
      <c r="AF32" s="72"/>
      <c r="AG32" s="34"/>
      <c r="AH32" s="34"/>
      <c r="AJ32" s="35" t="s">
        <v>9</v>
      </c>
      <c r="AK32" s="35"/>
      <c r="AL32" s="35"/>
      <c r="AM32" s="72"/>
      <c r="AN32" s="34"/>
      <c r="AO32" s="34"/>
      <c r="AQ32" s="35" t="s">
        <v>9</v>
      </c>
      <c r="AR32" s="35"/>
      <c r="AS32" s="35"/>
      <c r="AT32" s="72"/>
      <c r="AU32" s="34"/>
      <c r="AV32" s="34"/>
      <c r="BO32" s="72"/>
      <c r="BP32" s="34"/>
      <c r="CR32" s="34"/>
      <c r="CT32" s="34"/>
    </row>
    <row r="33" spans="1:98" s="64" customFormat="1" x14ac:dyDescent="0.25">
      <c r="A33" s="35" t="s">
        <v>10</v>
      </c>
      <c r="B33" s="35">
        <v>3</v>
      </c>
      <c r="C33" s="35">
        <v>4</v>
      </c>
      <c r="D33" s="72">
        <f t="shared" si="8"/>
        <v>2</v>
      </c>
      <c r="E33" s="34">
        <f t="shared" si="9"/>
        <v>7.0103305952384162E-2</v>
      </c>
      <c r="F33" s="34">
        <f>(1-E33)*((B33+C33)*D33/2-参数!$B$1*D33)/参数!$G$1/D33</f>
        <v>0.87177815066963993</v>
      </c>
      <c r="H33" s="35" t="s">
        <v>10</v>
      </c>
      <c r="I33" s="35">
        <v>1</v>
      </c>
      <c r="J33" s="35">
        <v>4</v>
      </c>
      <c r="K33" s="72">
        <f t="shared" si="10"/>
        <v>4</v>
      </c>
      <c r="L33" s="34">
        <f t="shared" si="11"/>
        <v>0.28041322380953665</v>
      </c>
      <c r="M33" s="34">
        <f>(1-L33)*((I33+J33)*K33/2-参数!$B$1*K33)/参数!$G$1/K33</f>
        <v>0.58466425565475144</v>
      </c>
      <c r="O33" s="35" t="s">
        <v>10</v>
      </c>
      <c r="P33" s="35">
        <v>0</v>
      </c>
      <c r="Q33" s="35">
        <v>0</v>
      </c>
      <c r="R33" s="72">
        <f t="shared" si="12"/>
        <v>1</v>
      </c>
      <c r="S33" s="34">
        <f t="shared" si="13"/>
        <v>0</v>
      </c>
      <c r="T33" s="34">
        <f>(1-S33)*((P33+Q33)*R33/2-参数!$B$1*R33)/参数!$G$1/R33</f>
        <v>0.5</v>
      </c>
      <c r="V33" s="35" t="s">
        <v>10</v>
      </c>
      <c r="W33" s="35">
        <v>-2</v>
      </c>
      <c r="X33" s="35">
        <v>-1</v>
      </c>
      <c r="Y33" s="72">
        <f t="shared" si="14"/>
        <v>2</v>
      </c>
      <c r="Z33" s="34">
        <f t="shared" si="15"/>
        <v>7.0103305952384162E-2</v>
      </c>
      <c r="AA33" s="34">
        <f>(1-Z33)*((W33+X33)*Y33/2-参数!$B$1*Y33)/参数!$G$1/Y33</f>
        <v>0.29059271688987998</v>
      </c>
      <c r="AC33" s="35" t="s">
        <v>10</v>
      </c>
      <c r="AD33" s="35"/>
      <c r="AE33" s="35"/>
      <c r="AF33" s="72"/>
      <c r="AG33" s="34"/>
      <c r="AH33" s="34"/>
      <c r="AJ33" s="35" t="s">
        <v>10</v>
      </c>
      <c r="AK33" s="35"/>
      <c r="AL33" s="35"/>
      <c r="AM33" s="72"/>
      <c r="AN33" s="34"/>
      <c r="AO33" s="34"/>
      <c r="AQ33" s="35" t="s">
        <v>10</v>
      </c>
      <c r="AR33" s="35"/>
      <c r="AS33" s="35"/>
      <c r="AT33" s="72"/>
      <c r="AU33" s="34"/>
      <c r="AV33" s="34"/>
      <c r="BO33" s="72"/>
      <c r="BP33" s="34"/>
      <c r="CR33" s="34"/>
      <c r="CT33" s="34"/>
    </row>
    <row r="34" spans="1:98" s="64" customFormat="1" x14ac:dyDescent="0.25">
      <c r="A34" s="35" t="s">
        <v>11</v>
      </c>
      <c r="B34" s="35">
        <v>-4</v>
      </c>
      <c r="C34" s="35">
        <v>1</v>
      </c>
      <c r="D34" s="72">
        <f t="shared" si="8"/>
        <v>6</v>
      </c>
      <c r="E34" s="34">
        <f t="shared" si="9"/>
        <v>0.54364325119048584</v>
      </c>
      <c r="F34" s="34">
        <f>(1-E34)*((B34+C34)*D34/2-参数!$B$1*D34)/参数!$G$1/D34</f>
        <v>0.14261148400297316</v>
      </c>
      <c r="H34" s="35" t="s">
        <v>11</v>
      </c>
      <c r="I34" s="35">
        <v>-4</v>
      </c>
      <c r="J34" s="35">
        <v>2</v>
      </c>
      <c r="K34" s="72">
        <f t="shared" si="10"/>
        <v>7</v>
      </c>
      <c r="L34" s="34">
        <f t="shared" si="11"/>
        <v>0.68881701356277525</v>
      </c>
      <c r="M34" s="34">
        <f>(1-L34)*((I34+J34)*K34/2-参数!$B$1*K34)/参数!$G$1/K34</f>
        <v>0.11669361991395928</v>
      </c>
      <c r="O34" s="35" t="s">
        <v>11</v>
      </c>
      <c r="P34" s="35">
        <v>-4</v>
      </c>
      <c r="Q34" s="35">
        <v>0</v>
      </c>
      <c r="R34" s="72">
        <f t="shared" si="12"/>
        <v>5</v>
      </c>
      <c r="S34" s="34">
        <f t="shared" si="13"/>
        <v>0.40693708908831311</v>
      </c>
      <c r="T34" s="34">
        <f>(1-S34)*((P34+Q34)*R34/2-参数!$B$1*R34)/参数!$G$1/R34</f>
        <v>0.14826572772792174</v>
      </c>
      <c r="V34" s="35" t="s">
        <v>11</v>
      </c>
      <c r="W34" s="35">
        <v>-4</v>
      </c>
      <c r="X34" s="35">
        <v>2</v>
      </c>
      <c r="Y34" s="72">
        <f t="shared" si="14"/>
        <v>7</v>
      </c>
      <c r="Z34" s="34">
        <f t="shared" si="15"/>
        <v>0.68881701356277525</v>
      </c>
      <c r="AA34" s="34">
        <f>(1-Z34)*((W34+X34)*Y34/2-参数!$B$1*Y34)/参数!$G$1/Y34</f>
        <v>0.11669361991395928</v>
      </c>
      <c r="AC34" s="35" t="s">
        <v>11</v>
      </c>
      <c r="AD34" s="35"/>
      <c r="AE34" s="35"/>
      <c r="AF34" s="72"/>
      <c r="AG34" s="34"/>
      <c r="AH34" s="34"/>
      <c r="AJ34" s="35" t="s">
        <v>11</v>
      </c>
      <c r="AK34" s="35"/>
      <c r="AL34" s="35"/>
      <c r="AM34" s="72"/>
      <c r="AN34" s="34"/>
      <c r="AO34" s="34"/>
      <c r="AQ34" s="35" t="s">
        <v>11</v>
      </c>
      <c r="AR34" s="35"/>
      <c r="AS34" s="35"/>
      <c r="AT34" s="72"/>
      <c r="AU34" s="34"/>
      <c r="AV34" s="34"/>
      <c r="BO34" s="72"/>
      <c r="BP34" s="34"/>
      <c r="CR34" s="34"/>
      <c r="CT34" s="34"/>
    </row>
    <row r="35" spans="1:98" s="64" customFormat="1" x14ac:dyDescent="0.25">
      <c r="A35" s="35" t="s">
        <v>12</v>
      </c>
      <c r="B35" s="35">
        <v>2</v>
      </c>
      <c r="C35" s="35">
        <v>2</v>
      </c>
      <c r="D35" s="72">
        <f t="shared" si="8"/>
        <v>1</v>
      </c>
      <c r="E35" s="34">
        <f t="shared" si="9"/>
        <v>0</v>
      </c>
      <c r="F35" s="34">
        <f>(1-E35)*((B35+C35)*D35/2-参数!$B$1*D35)/参数!$G$1/D35</f>
        <v>0.75</v>
      </c>
      <c r="H35" s="35" t="s">
        <v>12</v>
      </c>
      <c r="I35" s="35">
        <v>2</v>
      </c>
      <c r="J35" s="35">
        <v>2</v>
      </c>
      <c r="K35" s="72">
        <f t="shared" si="10"/>
        <v>1</v>
      </c>
      <c r="L35" s="34">
        <f t="shared" si="11"/>
        <v>0</v>
      </c>
      <c r="M35" s="34">
        <f>(1-L35)*((I35+J35)*K35/2-参数!$B$1*K35)/参数!$G$1/K35</f>
        <v>0.75</v>
      </c>
      <c r="O35" s="35" t="s">
        <v>12</v>
      </c>
      <c r="P35" s="35">
        <v>2</v>
      </c>
      <c r="Q35" s="35">
        <v>2</v>
      </c>
      <c r="R35" s="72">
        <f t="shared" si="12"/>
        <v>1</v>
      </c>
      <c r="S35" s="34">
        <f t="shared" si="13"/>
        <v>0</v>
      </c>
      <c r="T35" s="34">
        <f>(1-S35)*((P35+Q35)*R35/2-参数!$B$1*R35)/参数!$G$1/R35</f>
        <v>0.75</v>
      </c>
      <c r="V35" s="35" t="s">
        <v>12</v>
      </c>
      <c r="W35" s="35">
        <v>2</v>
      </c>
      <c r="X35" s="35">
        <v>2</v>
      </c>
      <c r="Y35" s="72">
        <f t="shared" si="14"/>
        <v>1</v>
      </c>
      <c r="Z35" s="34">
        <f t="shared" si="15"/>
        <v>0</v>
      </c>
      <c r="AA35" s="34">
        <f>(1-Z35)*((W35+X35)*Y35/2-参数!$B$1*Y35)/参数!$G$1/Y35</f>
        <v>0.75</v>
      </c>
      <c r="AC35" s="35" t="s">
        <v>12</v>
      </c>
      <c r="AD35" s="35"/>
      <c r="AE35" s="35"/>
      <c r="AF35" s="72"/>
      <c r="AG35" s="34"/>
      <c r="AH35" s="34"/>
      <c r="AJ35" s="35" t="s">
        <v>12</v>
      </c>
      <c r="AK35" s="35"/>
      <c r="AL35" s="35"/>
      <c r="AM35" s="72"/>
      <c r="AN35" s="34"/>
      <c r="AO35" s="34"/>
      <c r="AQ35" s="35" t="s">
        <v>12</v>
      </c>
      <c r="AR35" s="35"/>
      <c r="AS35" s="35"/>
      <c r="AT35" s="72"/>
      <c r="AU35" s="34"/>
      <c r="AV35" s="34"/>
      <c r="BO35" s="72"/>
      <c r="BP35" s="34"/>
      <c r="CR35" s="34"/>
      <c r="CT35" s="34"/>
    </row>
    <row r="36" spans="1:98" s="64" customFormat="1" x14ac:dyDescent="0.25">
      <c r="A36" s="35" t="s">
        <v>13</v>
      </c>
      <c r="B36" s="35">
        <v>-2</v>
      </c>
      <c r="C36" s="35">
        <v>-2</v>
      </c>
      <c r="D36" s="72">
        <f t="shared" si="8"/>
        <v>1</v>
      </c>
      <c r="E36" s="34">
        <f t="shared" si="9"/>
        <v>0</v>
      </c>
      <c r="F36" s="34">
        <f>(1-E36)*((B36+C36)*D36/2-参数!$B$1*D36)/参数!$G$1/D36</f>
        <v>0.25</v>
      </c>
      <c r="H36" s="35" t="s">
        <v>13</v>
      </c>
      <c r="I36" s="35">
        <v>-2</v>
      </c>
      <c r="J36" s="35">
        <v>-2</v>
      </c>
      <c r="K36" s="72">
        <f t="shared" si="10"/>
        <v>1</v>
      </c>
      <c r="L36" s="34">
        <f t="shared" si="11"/>
        <v>0</v>
      </c>
      <c r="M36" s="34">
        <f>(1-L36)*((I36+J36)*K36/2-参数!$B$1*K36)/参数!$G$1/K36</f>
        <v>0.25</v>
      </c>
      <c r="O36" s="35" t="s">
        <v>13</v>
      </c>
      <c r="P36" s="35">
        <v>-2</v>
      </c>
      <c r="Q36" s="35">
        <v>-2</v>
      </c>
      <c r="R36" s="72">
        <f t="shared" si="12"/>
        <v>1</v>
      </c>
      <c r="S36" s="34">
        <f t="shared" si="13"/>
        <v>0</v>
      </c>
      <c r="T36" s="34">
        <f>(1-S36)*((P36+Q36)*R36/2-参数!$B$1*R36)/参数!$G$1/R36</f>
        <v>0.25</v>
      </c>
      <c r="V36" s="35" t="s">
        <v>13</v>
      </c>
      <c r="W36" s="35">
        <v>-2</v>
      </c>
      <c r="X36" s="35">
        <v>-2</v>
      </c>
      <c r="Y36" s="72">
        <f t="shared" si="14"/>
        <v>1</v>
      </c>
      <c r="Z36" s="34">
        <f t="shared" si="15"/>
        <v>0</v>
      </c>
      <c r="AA36" s="34">
        <f>(1-Z36)*((W36+X36)*Y36/2-参数!$B$1*Y36)/参数!$G$1/Y36</f>
        <v>0.25</v>
      </c>
      <c r="AC36" s="35" t="s">
        <v>13</v>
      </c>
      <c r="AD36" s="35"/>
      <c r="AE36" s="35"/>
      <c r="AF36" s="72"/>
      <c r="AG36" s="34"/>
      <c r="AH36" s="34"/>
      <c r="AJ36" s="35" t="s">
        <v>13</v>
      </c>
      <c r="AK36" s="35"/>
      <c r="AL36" s="35"/>
      <c r="AM36" s="72"/>
      <c r="AN36" s="34"/>
      <c r="AO36" s="34"/>
      <c r="AQ36" s="35" t="s">
        <v>13</v>
      </c>
      <c r="AR36" s="35"/>
      <c r="AS36" s="35"/>
      <c r="AT36" s="72"/>
      <c r="AU36" s="34"/>
      <c r="AV36" s="34"/>
      <c r="BO36" s="72"/>
      <c r="BP36" s="34"/>
      <c r="CR36" s="34"/>
      <c r="CT36" s="34"/>
    </row>
    <row r="37" spans="1:98" s="64" customFormat="1" x14ac:dyDescent="0.25">
      <c r="A37" s="35" t="s">
        <v>14</v>
      </c>
      <c r="B37" s="35">
        <v>1</v>
      </c>
      <c r="C37" s="35">
        <v>1</v>
      </c>
      <c r="D37" s="72">
        <f t="shared" si="8"/>
        <v>1</v>
      </c>
      <c r="E37" s="34">
        <f t="shared" si="9"/>
        <v>0</v>
      </c>
      <c r="F37" s="34">
        <f>(1-E37)*((B37+C37)*D37/2-参数!$B$1*D37)/参数!$G$1/D37</f>
        <v>0.625</v>
      </c>
      <c r="H37" s="35" t="s">
        <v>14</v>
      </c>
      <c r="I37" s="35">
        <v>-1</v>
      </c>
      <c r="J37" s="35">
        <v>0</v>
      </c>
      <c r="K37" s="72">
        <f t="shared" si="10"/>
        <v>2</v>
      </c>
      <c r="L37" s="34">
        <f t="shared" si="11"/>
        <v>7.0103305952384162E-2</v>
      </c>
      <c r="M37" s="34">
        <f>(1-L37)*((I37+J37)*K37/2-参数!$B$1*K37)/参数!$G$1/K37</f>
        <v>0.40682980364583193</v>
      </c>
      <c r="O37" s="35" t="s">
        <v>14</v>
      </c>
      <c r="P37" s="35">
        <v>-1</v>
      </c>
      <c r="Q37" s="35">
        <v>2</v>
      </c>
      <c r="R37" s="72">
        <f t="shared" si="12"/>
        <v>4</v>
      </c>
      <c r="S37" s="34">
        <f t="shared" si="13"/>
        <v>0.28041322380953665</v>
      </c>
      <c r="T37" s="34">
        <f>(1-S37)*((P37+Q37)*R37/2-参数!$B$1*R37)/参数!$G$1/R37</f>
        <v>0.40476756160713562</v>
      </c>
      <c r="V37" s="35" t="s">
        <v>14</v>
      </c>
      <c r="W37" s="35">
        <v>3</v>
      </c>
      <c r="X37" s="35">
        <v>4</v>
      </c>
      <c r="Y37" s="72">
        <f t="shared" si="14"/>
        <v>2</v>
      </c>
      <c r="Z37" s="34">
        <f t="shared" si="15"/>
        <v>7.0103305952384162E-2</v>
      </c>
      <c r="AA37" s="34">
        <f>(1-Z37)*((W37+X37)*Y37/2-参数!$B$1*Y37)/参数!$G$1/Y37</f>
        <v>0.87177815066963993</v>
      </c>
      <c r="AC37" s="35" t="s">
        <v>14</v>
      </c>
      <c r="AD37" s="35"/>
      <c r="AE37" s="35"/>
      <c r="AF37" s="72"/>
      <c r="AG37" s="34"/>
      <c r="AH37" s="34"/>
      <c r="AJ37" s="35" t="s">
        <v>14</v>
      </c>
      <c r="AK37" s="35"/>
      <c r="AL37" s="35"/>
      <c r="AM37" s="72"/>
      <c r="AN37" s="34"/>
      <c r="AO37" s="34"/>
      <c r="AQ37" s="35" t="s">
        <v>14</v>
      </c>
      <c r="AR37" s="35"/>
      <c r="AS37" s="35"/>
      <c r="AT37" s="72"/>
      <c r="AU37" s="34"/>
      <c r="AV37" s="34"/>
      <c r="BO37" s="72"/>
      <c r="BP37" s="34"/>
      <c r="CR37" s="34"/>
      <c r="CT37" s="34"/>
    </row>
    <row r="38" spans="1:98" s="64" customFormat="1" x14ac:dyDescent="0.25">
      <c r="A38" s="35" t="s">
        <v>15</v>
      </c>
      <c r="B38" s="35">
        <v>-1</v>
      </c>
      <c r="C38" s="35">
        <v>4</v>
      </c>
      <c r="D38" s="72">
        <f t="shared" si="8"/>
        <v>6</v>
      </c>
      <c r="E38" s="34">
        <f t="shared" si="9"/>
        <v>0.54364325119048584</v>
      </c>
      <c r="F38" s="34">
        <f>(1-E38)*((B38+C38)*D38/2-参数!$B$1*D38)/参数!$G$1/D38</f>
        <v>0.31374526480654097</v>
      </c>
      <c r="H38" s="35" t="s">
        <v>15</v>
      </c>
      <c r="I38" s="35">
        <v>-1</v>
      </c>
      <c r="J38" s="35">
        <v>4</v>
      </c>
      <c r="K38" s="72">
        <f t="shared" si="10"/>
        <v>6</v>
      </c>
      <c r="L38" s="34">
        <f t="shared" si="11"/>
        <v>0.54364325119048584</v>
      </c>
      <c r="M38" s="34">
        <f>(1-L38)*((I38+J38)*K38/2-参数!$B$1*K38)/参数!$G$1/K38</f>
        <v>0.31374526480654097</v>
      </c>
      <c r="O38" s="35" t="s">
        <v>15</v>
      </c>
      <c r="P38" s="35">
        <v>-1</v>
      </c>
      <c r="Q38" s="35">
        <v>4</v>
      </c>
      <c r="R38" s="72">
        <f t="shared" si="12"/>
        <v>6</v>
      </c>
      <c r="S38" s="34">
        <f t="shared" si="13"/>
        <v>0.54364325119048584</v>
      </c>
      <c r="T38" s="34">
        <f>(1-S38)*((P38+Q38)*R38/2-参数!$B$1*R38)/参数!$G$1/R38</f>
        <v>0.31374526480654097</v>
      </c>
      <c r="V38" s="35" t="s">
        <v>15</v>
      </c>
      <c r="W38" s="35">
        <v>-1</v>
      </c>
      <c r="X38" s="35">
        <v>4</v>
      </c>
      <c r="Y38" s="72">
        <f t="shared" si="14"/>
        <v>6</v>
      </c>
      <c r="Z38" s="34">
        <f t="shared" si="15"/>
        <v>0.54364325119048584</v>
      </c>
      <c r="AA38" s="34">
        <f>(1-Z38)*((W38+X38)*Y38/2-参数!$B$1*Y38)/参数!$G$1/Y38</f>
        <v>0.31374526480654097</v>
      </c>
      <c r="AC38" s="35" t="s">
        <v>15</v>
      </c>
      <c r="AD38" s="35"/>
      <c r="AE38" s="35"/>
      <c r="AF38" s="72"/>
      <c r="AG38" s="34"/>
      <c r="AH38" s="34"/>
      <c r="AJ38" s="35" t="s">
        <v>15</v>
      </c>
      <c r="AK38" s="35"/>
      <c r="AL38" s="35"/>
      <c r="AM38" s="72"/>
      <c r="AN38" s="34"/>
      <c r="AO38" s="34"/>
      <c r="AQ38" s="35" t="s">
        <v>15</v>
      </c>
      <c r="AR38" s="35"/>
      <c r="AS38" s="35"/>
      <c r="AT38" s="72"/>
      <c r="AU38" s="34"/>
      <c r="AV38" s="34"/>
      <c r="BO38" s="72"/>
      <c r="BP38" s="34"/>
      <c r="CR38" s="34"/>
      <c r="CT38" s="34"/>
    </row>
    <row r="39" spans="1:98" s="64" customFormat="1" x14ac:dyDescent="0.25">
      <c r="A39" s="35" t="s">
        <v>16</v>
      </c>
      <c r="B39" s="35">
        <v>-3</v>
      </c>
      <c r="C39" s="35">
        <v>-1</v>
      </c>
      <c r="D39" s="72">
        <f t="shared" si="8"/>
        <v>3</v>
      </c>
      <c r="E39" s="34">
        <f t="shared" si="9"/>
        <v>0.16666666666666666</v>
      </c>
      <c r="F39" s="34">
        <f>(1-E39)*((B39+C39)*D39/2-参数!$B$1*D39)/参数!$G$1/D39</f>
        <v>0.20833333333333334</v>
      </c>
      <c r="H39" s="35" t="s">
        <v>16</v>
      </c>
      <c r="I39" s="35">
        <v>-3</v>
      </c>
      <c r="J39" s="35">
        <v>-1</v>
      </c>
      <c r="K39" s="72">
        <f t="shared" si="10"/>
        <v>3</v>
      </c>
      <c r="L39" s="34">
        <f t="shared" si="11"/>
        <v>0.16666666666666666</v>
      </c>
      <c r="M39" s="34">
        <f>(1-L39)*((I39+J39)*K39/2-参数!$B$1*K39)/参数!$G$1/K39</f>
        <v>0.20833333333333334</v>
      </c>
      <c r="O39" s="35" t="s">
        <v>16</v>
      </c>
      <c r="P39" s="35">
        <v>-3</v>
      </c>
      <c r="Q39" s="35">
        <v>-1</v>
      </c>
      <c r="R39" s="72">
        <f t="shared" si="12"/>
        <v>3</v>
      </c>
      <c r="S39" s="34">
        <f t="shared" si="13"/>
        <v>0.16666666666666666</v>
      </c>
      <c r="T39" s="34">
        <f>(1-S39)*((P39+Q39)*R39/2-参数!$B$1*R39)/参数!$G$1/R39</f>
        <v>0.20833333333333334</v>
      </c>
      <c r="V39" s="35" t="s">
        <v>16</v>
      </c>
      <c r="W39" s="35">
        <v>-3</v>
      </c>
      <c r="X39" s="35">
        <v>-1</v>
      </c>
      <c r="Y39" s="72">
        <f t="shared" si="14"/>
        <v>3</v>
      </c>
      <c r="Z39" s="34">
        <f t="shared" si="15"/>
        <v>0.16666666666666666</v>
      </c>
      <c r="AA39" s="34">
        <f>(1-Z39)*((W39+X39)*Y39/2-参数!$B$1*Y39)/参数!$G$1/Y39</f>
        <v>0.20833333333333334</v>
      </c>
      <c r="AC39" s="35" t="s">
        <v>16</v>
      </c>
      <c r="AD39" s="35"/>
      <c r="AE39" s="35"/>
      <c r="AF39" s="72"/>
      <c r="AG39" s="34"/>
      <c r="AH39" s="34"/>
      <c r="AJ39" s="35" t="s">
        <v>16</v>
      </c>
      <c r="AK39" s="35"/>
      <c r="AL39" s="35"/>
      <c r="AM39" s="72"/>
      <c r="AN39" s="34"/>
      <c r="AO39" s="34"/>
      <c r="AQ39" s="35" t="s">
        <v>16</v>
      </c>
      <c r="AR39" s="35"/>
      <c r="AS39" s="35"/>
      <c r="AT39" s="72"/>
      <c r="AU39" s="34"/>
      <c r="AV39" s="34"/>
      <c r="BO39" s="72"/>
      <c r="BP39" s="34"/>
      <c r="CR39" s="34"/>
      <c r="CT39" s="34"/>
    </row>
    <row r="40" spans="1:98" s="64" customFormat="1" x14ac:dyDescent="0.25">
      <c r="A40" s="35" t="s">
        <v>17</v>
      </c>
      <c r="B40" s="35">
        <v>1</v>
      </c>
      <c r="C40" s="35">
        <v>1</v>
      </c>
      <c r="D40" s="72">
        <f t="shared" si="8"/>
        <v>1</v>
      </c>
      <c r="E40" s="34">
        <f t="shared" si="9"/>
        <v>0</v>
      </c>
      <c r="F40" s="34">
        <f>(1-E40)*((B40+C40)*D40/2-参数!$B$1*D40)/参数!$G$1/D40</f>
        <v>0.625</v>
      </c>
      <c r="H40" s="35" t="s">
        <v>17</v>
      </c>
      <c r="I40" s="35">
        <v>1</v>
      </c>
      <c r="J40" s="35">
        <v>1</v>
      </c>
      <c r="K40" s="72">
        <f t="shared" si="10"/>
        <v>1</v>
      </c>
      <c r="L40" s="34">
        <f t="shared" si="11"/>
        <v>0</v>
      </c>
      <c r="M40" s="34">
        <f>(1-L40)*((I40+J40)*K40/2-参数!$B$1*K40)/参数!$G$1/K40</f>
        <v>0.625</v>
      </c>
      <c r="O40" s="35" t="s">
        <v>17</v>
      </c>
      <c r="P40" s="35">
        <v>1</v>
      </c>
      <c r="Q40" s="35">
        <v>1</v>
      </c>
      <c r="R40" s="72">
        <f t="shared" si="12"/>
        <v>1</v>
      </c>
      <c r="S40" s="34">
        <f t="shared" si="13"/>
        <v>0</v>
      </c>
      <c r="T40" s="34">
        <f>(1-S40)*((P40+Q40)*R40/2-参数!$B$1*R40)/参数!$G$1/R40</f>
        <v>0.625</v>
      </c>
      <c r="V40" s="35" t="s">
        <v>17</v>
      </c>
      <c r="W40" s="35">
        <v>1</v>
      </c>
      <c r="X40" s="35">
        <v>1</v>
      </c>
      <c r="Y40" s="72">
        <f t="shared" si="14"/>
        <v>1</v>
      </c>
      <c r="Z40" s="34">
        <f t="shared" si="15"/>
        <v>0</v>
      </c>
      <c r="AA40" s="34">
        <f>(1-Z40)*((W40+X40)*Y40/2-参数!$B$1*Y40)/参数!$G$1/Y40</f>
        <v>0.625</v>
      </c>
      <c r="AC40" s="35" t="s">
        <v>17</v>
      </c>
      <c r="AD40" s="35"/>
      <c r="AE40" s="35"/>
      <c r="AF40" s="72"/>
      <c r="AG40" s="34"/>
      <c r="AH40" s="34"/>
      <c r="AJ40" s="35" t="s">
        <v>17</v>
      </c>
      <c r="AK40" s="35"/>
      <c r="AL40" s="35"/>
      <c r="AM40" s="72"/>
      <c r="AN40" s="34"/>
      <c r="AO40" s="34"/>
      <c r="AQ40" s="35" t="s">
        <v>17</v>
      </c>
      <c r="AR40" s="35"/>
      <c r="AS40" s="35"/>
      <c r="AT40" s="72"/>
      <c r="AU40" s="34"/>
      <c r="AV40" s="34"/>
      <c r="BO40" s="72"/>
      <c r="BP40" s="34"/>
      <c r="CR40" s="34"/>
      <c r="CT40" s="34"/>
    </row>
    <row r="41" spans="1:98" s="64" customFormat="1" x14ac:dyDescent="0.25">
      <c r="A41" s="35" t="s">
        <v>18</v>
      </c>
      <c r="B41" s="35">
        <v>1</v>
      </c>
      <c r="C41" s="35">
        <v>1</v>
      </c>
      <c r="D41" s="72">
        <f t="shared" si="8"/>
        <v>1</v>
      </c>
      <c r="E41" s="34">
        <f t="shared" si="9"/>
        <v>0</v>
      </c>
      <c r="F41" s="34">
        <f>(1-E41)*((B41+C41)*D41/2-参数!$B$1*D41)/参数!$G$1/D41</f>
        <v>0.625</v>
      </c>
      <c r="H41" s="35" t="s">
        <v>18</v>
      </c>
      <c r="I41" s="35">
        <v>1</v>
      </c>
      <c r="J41" s="35">
        <v>1</v>
      </c>
      <c r="K41" s="72">
        <f t="shared" si="10"/>
        <v>1</v>
      </c>
      <c r="L41" s="34">
        <f t="shared" si="11"/>
        <v>0</v>
      </c>
      <c r="M41" s="34">
        <f>(1-L41)*((I41+J41)*K41/2-参数!$B$1*K41)/参数!$G$1/K41</f>
        <v>0.625</v>
      </c>
      <c r="O41" s="35" t="s">
        <v>18</v>
      </c>
      <c r="P41" s="35">
        <v>1</v>
      </c>
      <c r="Q41" s="35">
        <v>1</v>
      </c>
      <c r="R41" s="72">
        <f t="shared" si="12"/>
        <v>1</v>
      </c>
      <c r="S41" s="34">
        <f t="shared" si="13"/>
        <v>0</v>
      </c>
      <c r="T41" s="34">
        <f>(1-S41)*((P41+Q41)*R41/2-参数!$B$1*R41)/参数!$G$1/R41</f>
        <v>0.625</v>
      </c>
      <c r="V41" s="35" t="s">
        <v>18</v>
      </c>
      <c r="W41" s="35">
        <v>1</v>
      </c>
      <c r="X41" s="35">
        <v>1</v>
      </c>
      <c r="Y41" s="72">
        <f t="shared" si="14"/>
        <v>1</v>
      </c>
      <c r="Z41" s="34">
        <f t="shared" si="15"/>
        <v>0</v>
      </c>
      <c r="AA41" s="34">
        <f>(1-Z41)*((W41+X41)*Y41/2-参数!$B$1*Y41)/参数!$G$1/Y41</f>
        <v>0.625</v>
      </c>
      <c r="AC41" s="35" t="s">
        <v>18</v>
      </c>
      <c r="AD41" s="35"/>
      <c r="AE41" s="35"/>
      <c r="AF41" s="72"/>
      <c r="AG41" s="34"/>
      <c r="AH41" s="34"/>
      <c r="AJ41" s="35" t="s">
        <v>18</v>
      </c>
      <c r="AK41" s="35"/>
      <c r="AL41" s="35"/>
      <c r="AM41" s="72"/>
      <c r="AN41" s="34"/>
      <c r="AO41" s="34"/>
      <c r="AQ41" s="35" t="s">
        <v>18</v>
      </c>
      <c r="AR41" s="35"/>
      <c r="AS41" s="35"/>
      <c r="AT41" s="72"/>
      <c r="AU41" s="34"/>
      <c r="AV41" s="34"/>
      <c r="BO41" s="72"/>
      <c r="BP41" s="34"/>
      <c r="CR41" s="34"/>
      <c r="CT41" s="34"/>
    </row>
    <row r="42" spans="1:98" s="64" customFormat="1" x14ac:dyDescent="0.25">
      <c r="A42" s="35" t="s">
        <v>19</v>
      </c>
      <c r="B42" s="35">
        <v>-3</v>
      </c>
      <c r="C42" s="35">
        <v>1</v>
      </c>
      <c r="D42" s="72">
        <f t="shared" si="8"/>
        <v>5</v>
      </c>
      <c r="E42" s="34">
        <f t="shared" si="9"/>
        <v>0.40693708908831311</v>
      </c>
      <c r="F42" s="34">
        <f>(1-E42)*((B42+C42)*D42/2-参数!$B$1*D42)/参数!$G$1/D42</f>
        <v>0.22239859159188261</v>
      </c>
      <c r="H42" s="35" t="s">
        <v>19</v>
      </c>
      <c r="I42" s="35">
        <v>-3</v>
      </c>
      <c r="J42" s="35">
        <v>1</v>
      </c>
      <c r="K42" s="72">
        <f t="shared" si="10"/>
        <v>5</v>
      </c>
      <c r="L42" s="34">
        <f t="shared" si="11"/>
        <v>0.40693708908831311</v>
      </c>
      <c r="M42" s="34">
        <f>(1-L42)*((I42+J42)*K42/2-参数!$B$1*K42)/参数!$G$1/K42</f>
        <v>0.22239859159188261</v>
      </c>
      <c r="O42" s="35" t="s">
        <v>19</v>
      </c>
      <c r="P42" s="35">
        <v>-3</v>
      </c>
      <c r="Q42" s="35">
        <v>1</v>
      </c>
      <c r="R42" s="72">
        <f t="shared" si="12"/>
        <v>5</v>
      </c>
      <c r="S42" s="34">
        <f t="shared" si="13"/>
        <v>0.40693708908831311</v>
      </c>
      <c r="T42" s="34">
        <f>(1-S42)*((P42+Q42)*R42/2-参数!$B$1*R42)/参数!$G$1/R42</f>
        <v>0.22239859159188261</v>
      </c>
      <c r="V42" s="35" t="s">
        <v>19</v>
      </c>
      <c r="W42" s="35">
        <v>-3</v>
      </c>
      <c r="X42" s="35">
        <v>1</v>
      </c>
      <c r="Y42" s="72">
        <f t="shared" si="14"/>
        <v>5</v>
      </c>
      <c r="Z42" s="34">
        <f t="shared" si="15"/>
        <v>0.40693708908831311</v>
      </c>
      <c r="AA42" s="34">
        <f>(1-Z42)*((W42+X42)*Y42/2-参数!$B$1*Y42)/参数!$G$1/Y42</f>
        <v>0.22239859159188261</v>
      </c>
      <c r="AC42" s="35" t="s">
        <v>19</v>
      </c>
      <c r="AD42" s="35"/>
      <c r="AE42" s="35"/>
      <c r="AF42" s="72"/>
      <c r="AG42" s="34"/>
      <c r="AH42" s="34"/>
      <c r="AJ42" s="35" t="s">
        <v>19</v>
      </c>
      <c r="AK42" s="35"/>
      <c r="AL42" s="35"/>
      <c r="AM42" s="72"/>
      <c r="AN42" s="34"/>
      <c r="AO42" s="34"/>
      <c r="AQ42" s="35" t="s">
        <v>19</v>
      </c>
      <c r="AR42" s="35"/>
      <c r="AS42" s="35"/>
      <c r="AT42" s="72"/>
      <c r="AU42" s="34"/>
      <c r="AV42" s="34"/>
      <c r="BO42" s="72"/>
      <c r="BP42" s="34"/>
      <c r="CR42" s="34"/>
      <c r="CT42" s="34"/>
    </row>
    <row r="43" spans="1:98" s="64" customFormat="1" x14ac:dyDescent="0.25">
      <c r="A43" s="35" t="s">
        <v>20</v>
      </c>
      <c r="B43" s="35">
        <v>-4</v>
      </c>
      <c r="C43" s="35">
        <v>-2</v>
      </c>
      <c r="D43" s="72">
        <f t="shared" si="8"/>
        <v>3</v>
      </c>
      <c r="E43" s="34">
        <f t="shared" si="9"/>
        <v>0.16666666666666666</v>
      </c>
      <c r="F43" s="34">
        <f>(1-E43)*((B43+C43)*D43/2-参数!$B$1*D43)/参数!$G$1/D43</f>
        <v>0.10416666666666667</v>
      </c>
      <c r="H43" s="35" t="s">
        <v>20</v>
      </c>
      <c r="I43" s="35">
        <v>-4</v>
      </c>
      <c r="J43" s="35">
        <v>-2</v>
      </c>
      <c r="K43" s="72">
        <f t="shared" si="10"/>
        <v>3</v>
      </c>
      <c r="L43" s="34">
        <f t="shared" si="11"/>
        <v>0.16666666666666666</v>
      </c>
      <c r="M43" s="34">
        <f>(1-L43)*((I43+J43)*K43/2-参数!$B$1*K43)/参数!$G$1/K43</f>
        <v>0.10416666666666667</v>
      </c>
      <c r="O43" s="35" t="s">
        <v>20</v>
      </c>
      <c r="P43" s="35">
        <v>-4</v>
      </c>
      <c r="Q43" s="35">
        <v>-2</v>
      </c>
      <c r="R43" s="72">
        <f t="shared" si="12"/>
        <v>3</v>
      </c>
      <c r="S43" s="34">
        <f t="shared" si="13"/>
        <v>0.16666666666666666</v>
      </c>
      <c r="T43" s="34">
        <f>(1-S43)*((P43+Q43)*R43/2-参数!$B$1*R43)/参数!$G$1/R43</f>
        <v>0.10416666666666667</v>
      </c>
      <c r="V43" s="35" t="s">
        <v>20</v>
      </c>
      <c r="W43" s="35">
        <v>-4</v>
      </c>
      <c r="X43" s="35">
        <v>-2</v>
      </c>
      <c r="Y43" s="72">
        <f t="shared" si="14"/>
        <v>3</v>
      </c>
      <c r="Z43" s="34">
        <f t="shared" si="15"/>
        <v>0.16666666666666666</v>
      </c>
      <c r="AA43" s="34">
        <f>(1-Z43)*((W43+X43)*Y43/2-参数!$B$1*Y43)/参数!$G$1/Y43</f>
        <v>0.10416666666666667</v>
      </c>
      <c r="AC43" s="35" t="s">
        <v>20</v>
      </c>
      <c r="AD43" s="35"/>
      <c r="AE43" s="35"/>
      <c r="AF43" s="72"/>
      <c r="AG43" s="34"/>
      <c r="AH43" s="34"/>
      <c r="AJ43" s="35" t="s">
        <v>20</v>
      </c>
      <c r="AK43" s="35"/>
      <c r="AL43" s="35"/>
      <c r="AM43" s="72"/>
      <c r="AN43" s="34"/>
      <c r="AO43" s="34"/>
      <c r="AQ43" s="35" t="s">
        <v>20</v>
      </c>
      <c r="AR43" s="35"/>
      <c r="AS43" s="35"/>
      <c r="AT43" s="72"/>
      <c r="AU43" s="34"/>
      <c r="AV43" s="34"/>
      <c r="BO43" s="72"/>
      <c r="BP43" s="34"/>
      <c r="CR43" s="34"/>
      <c r="CT43" s="34"/>
    </row>
    <row r="44" spans="1:98" s="64" customFormat="1" x14ac:dyDescent="0.25">
      <c r="A44" s="35" t="s">
        <v>21</v>
      </c>
      <c r="B44" s="35">
        <v>2</v>
      </c>
      <c r="C44" s="35">
        <v>2</v>
      </c>
      <c r="D44" s="72">
        <f t="shared" si="8"/>
        <v>1</v>
      </c>
      <c r="E44" s="34">
        <f t="shared" si="9"/>
        <v>0</v>
      </c>
      <c r="F44" s="34">
        <f>(1-E44)*((B44+C44)*D44/2-参数!$B$1*D44)/参数!$G$1/D44</f>
        <v>0.75</v>
      </c>
      <c r="H44" s="35" t="s">
        <v>21</v>
      </c>
      <c r="I44" s="35">
        <v>2</v>
      </c>
      <c r="J44" s="35">
        <v>2</v>
      </c>
      <c r="K44" s="72">
        <f t="shared" si="10"/>
        <v>1</v>
      </c>
      <c r="L44" s="34">
        <f t="shared" si="11"/>
        <v>0</v>
      </c>
      <c r="M44" s="34">
        <f>(1-L44)*((I44+J44)*K44/2-参数!$B$1*K44)/参数!$G$1/K44</f>
        <v>0.75</v>
      </c>
      <c r="O44" s="35" t="s">
        <v>21</v>
      </c>
      <c r="P44" s="35">
        <v>2</v>
      </c>
      <c r="Q44" s="35">
        <v>2</v>
      </c>
      <c r="R44" s="72">
        <f t="shared" si="12"/>
        <v>1</v>
      </c>
      <c r="S44" s="34">
        <f t="shared" si="13"/>
        <v>0</v>
      </c>
      <c r="T44" s="34">
        <f>(1-S44)*((P44+Q44)*R44/2-参数!$B$1*R44)/参数!$G$1/R44</f>
        <v>0.75</v>
      </c>
      <c r="V44" s="35" t="s">
        <v>21</v>
      </c>
      <c r="W44" s="35">
        <v>2</v>
      </c>
      <c r="X44" s="35">
        <v>2</v>
      </c>
      <c r="Y44" s="72">
        <f t="shared" si="14"/>
        <v>1</v>
      </c>
      <c r="Z44" s="34">
        <f t="shared" si="15"/>
        <v>0</v>
      </c>
      <c r="AA44" s="34">
        <f>(1-Z44)*((W44+X44)*Y44/2-参数!$B$1*Y44)/参数!$G$1/Y44</f>
        <v>0.75</v>
      </c>
      <c r="AC44" s="35" t="s">
        <v>21</v>
      </c>
      <c r="AD44" s="35"/>
      <c r="AE44" s="35"/>
      <c r="AF44" s="72"/>
      <c r="AG44" s="34"/>
      <c r="AH44" s="34"/>
      <c r="AJ44" s="35" t="s">
        <v>21</v>
      </c>
      <c r="AK44" s="35"/>
      <c r="AL44" s="35"/>
      <c r="AM44" s="72"/>
      <c r="AN44" s="34"/>
      <c r="AO44" s="34"/>
      <c r="AQ44" s="35" t="s">
        <v>21</v>
      </c>
      <c r="AR44" s="35"/>
      <c r="AS44" s="35"/>
      <c r="AT44" s="72"/>
      <c r="AU44" s="34"/>
      <c r="AV44" s="34"/>
      <c r="BO44" s="72"/>
      <c r="BP44" s="34"/>
      <c r="CR44" s="34"/>
      <c r="CT44" s="34"/>
    </row>
    <row r="45" spans="1:98" s="64" customFormat="1" x14ac:dyDescent="0.25">
      <c r="A45" s="35" t="s">
        <v>22</v>
      </c>
      <c r="B45" s="35">
        <v>0</v>
      </c>
      <c r="C45" s="35">
        <v>1</v>
      </c>
      <c r="D45" s="72">
        <f t="shared" si="8"/>
        <v>2</v>
      </c>
      <c r="E45" s="34">
        <f t="shared" si="9"/>
        <v>7.0103305952384162E-2</v>
      </c>
      <c r="F45" s="34">
        <f>(1-E45)*((B45+C45)*D45/2-参数!$B$1*D45)/参数!$G$1/D45</f>
        <v>0.52306689040178389</v>
      </c>
      <c r="H45" s="35" t="s">
        <v>22</v>
      </c>
      <c r="I45" s="35">
        <v>0</v>
      </c>
      <c r="J45" s="35">
        <v>1</v>
      </c>
      <c r="K45" s="72">
        <f t="shared" si="10"/>
        <v>2</v>
      </c>
      <c r="L45" s="34">
        <f t="shared" si="11"/>
        <v>7.0103305952384162E-2</v>
      </c>
      <c r="M45" s="34">
        <f>(1-L45)*((I45+J45)*K45/2-参数!$B$1*K45)/参数!$G$1/K45</f>
        <v>0.52306689040178389</v>
      </c>
      <c r="O45" s="35" t="s">
        <v>22</v>
      </c>
      <c r="P45" s="35">
        <v>0</v>
      </c>
      <c r="Q45" s="35">
        <v>1</v>
      </c>
      <c r="R45" s="72">
        <f t="shared" si="12"/>
        <v>2</v>
      </c>
      <c r="S45" s="34">
        <f t="shared" si="13"/>
        <v>7.0103305952384162E-2</v>
      </c>
      <c r="T45" s="34">
        <f>(1-S45)*((P45+Q45)*R45/2-参数!$B$1*R45)/参数!$G$1/R45</f>
        <v>0.52306689040178389</v>
      </c>
      <c r="V45" s="35" t="s">
        <v>22</v>
      </c>
      <c r="W45" s="35">
        <v>0</v>
      </c>
      <c r="X45" s="35">
        <v>1</v>
      </c>
      <c r="Y45" s="72">
        <f t="shared" si="14"/>
        <v>2</v>
      </c>
      <c r="Z45" s="34">
        <f t="shared" si="15"/>
        <v>7.0103305952384162E-2</v>
      </c>
      <c r="AA45" s="34">
        <f>(1-Z45)*((W45+X45)*Y45/2-参数!$B$1*Y45)/参数!$G$1/Y45</f>
        <v>0.52306689040178389</v>
      </c>
      <c r="AC45" s="35" t="s">
        <v>22</v>
      </c>
      <c r="AD45" s="35"/>
      <c r="AE45" s="35"/>
      <c r="AF45" s="72"/>
      <c r="AG45" s="34"/>
      <c r="AH45" s="34"/>
      <c r="AJ45" s="35" t="s">
        <v>22</v>
      </c>
      <c r="AK45" s="35"/>
      <c r="AL45" s="35"/>
      <c r="AM45" s="72"/>
      <c r="AN45" s="34"/>
      <c r="AO45" s="34"/>
      <c r="AQ45" s="35" t="s">
        <v>22</v>
      </c>
      <c r="AR45" s="35"/>
      <c r="AS45" s="35"/>
      <c r="AT45" s="72"/>
      <c r="AU45" s="34"/>
      <c r="AV45" s="34"/>
      <c r="BO45" s="72"/>
      <c r="BP45" s="34"/>
      <c r="CR45" s="34"/>
      <c r="CT45" s="34"/>
    </row>
    <row r="46" spans="1:98" s="64" customFormat="1" x14ac:dyDescent="0.25">
      <c r="L46" s="34"/>
    </row>
    <row r="47" spans="1:98" s="64" customFormat="1" x14ac:dyDescent="0.25">
      <c r="A47" s="142" t="s">
        <v>31</v>
      </c>
      <c r="B47" s="143"/>
      <c r="C47" s="143"/>
      <c r="D47" s="143"/>
      <c r="E47" s="143"/>
      <c r="F47" s="144"/>
      <c r="G47" s="74"/>
      <c r="H47" s="142" t="s">
        <v>130</v>
      </c>
      <c r="I47" s="143"/>
      <c r="J47" s="143"/>
      <c r="K47" s="143"/>
      <c r="L47" s="143"/>
      <c r="M47" s="144"/>
      <c r="O47" s="142" t="s">
        <v>32</v>
      </c>
      <c r="P47" s="143"/>
      <c r="Q47" s="143"/>
      <c r="R47" s="143"/>
      <c r="S47" s="143"/>
      <c r="T47" s="144"/>
      <c r="V47" s="142" t="s">
        <v>33</v>
      </c>
      <c r="W47" s="143"/>
      <c r="X47" s="143"/>
      <c r="Y47" s="143"/>
      <c r="Z47" s="143"/>
      <c r="AA47" s="144"/>
      <c r="AC47" s="142" t="s">
        <v>51</v>
      </c>
      <c r="AD47" s="143"/>
      <c r="AE47" s="143"/>
      <c r="AF47" s="143"/>
      <c r="AG47" s="143"/>
      <c r="AH47" s="144"/>
      <c r="AJ47" s="142" t="s">
        <v>50</v>
      </c>
      <c r="AK47" s="143"/>
      <c r="AL47" s="143"/>
      <c r="AM47" s="143"/>
      <c r="AN47" s="143"/>
      <c r="AO47" s="144"/>
      <c r="AQ47" s="142" t="s">
        <v>49</v>
      </c>
      <c r="AR47" s="143"/>
      <c r="AS47" s="143"/>
      <c r="AT47" s="143"/>
      <c r="AU47" s="143"/>
      <c r="AV47" s="144"/>
      <c r="BO47" s="72"/>
    </row>
    <row r="48" spans="1:98" s="64" customFormat="1" x14ac:dyDescent="0.25">
      <c r="A48" s="35" t="s">
        <v>1</v>
      </c>
      <c r="B48" s="35">
        <v>-4</v>
      </c>
      <c r="C48" s="35">
        <v>4</v>
      </c>
      <c r="D48" s="72"/>
      <c r="E48" s="64" t="s">
        <v>2</v>
      </c>
      <c r="F48" s="64" t="s">
        <v>23</v>
      </c>
      <c r="H48" s="35" t="s">
        <v>1</v>
      </c>
      <c r="I48" s="35">
        <v>-4</v>
      </c>
      <c r="J48" s="35">
        <v>4</v>
      </c>
      <c r="K48" s="72"/>
      <c r="L48" s="64" t="s">
        <v>2</v>
      </c>
      <c r="M48" s="64" t="s">
        <v>23</v>
      </c>
      <c r="O48" s="35" t="s">
        <v>1</v>
      </c>
      <c r="P48" s="35">
        <v>-4</v>
      </c>
      <c r="Q48" s="35">
        <v>4</v>
      </c>
      <c r="R48" s="72"/>
      <c r="S48" s="64" t="s">
        <v>2</v>
      </c>
      <c r="T48" s="64" t="s">
        <v>23</v>
      </c>
      <c r="V48" s="35" t="s">
        <v>1</v>
      </c>
      <c r="W48" s="35">
        <v>-4</v>
      </c>
      <c r="X48" s="35">
        <v>4</v>
      </c>
      <c r="Y48" s="72"/>
      <c r="Z48" s="64" t="s">
        <v>2</v>
      </c>
      <c r="AA48" s="64" t="s">
        <v>23</v>
      </c>
      <c r="AC48" s="35" t="s">
        <v>1</v>
      </c>
      <c r="AD48" s="35">
        <v>-4</v>
      </c>
      <c r="AE48" s="35">
        <v>4</v>
      </c>
      <c r="AF48" s="72"/>
      <c r="AG48" s="64" t="s">
        <v>2</v>
      </c>
      <c r="AH48" s="64" t="s">
        <v>23</v>
      </c>
      <c r="AJ48" s="35" t="s">
        <v>1</v>
      </c>
      <c r="AK48" s="35">
        <v>-4</v>
      </c>
      <c r="AL48" s="35">
        <v>4</v>
      </c>
      <c r="AM48" s="72"/>
      <c r="AN48" s="64" t="s">
        <v>2</v>
      </c>
      <c r="AO48" s="64" t="s">
        <v>23</v>
      </c>
      <c r="AP48" s="34"/>
      <c r="AQ48" s="35" t="s">
        <v>1</v>
      </c>
      <c r="AR48" s="35">
        <v>-4</v>
      </c>
      <c r="AS48" s="35">
        <v>4</v>
      </c>
      <c r="AT48" s="72"/>
      <c r="AU48" s="64" t="s">
        <v>2</v>
      </c>
      <c r="AV48" s="64" t="s">
        <v>23</v>
      </c>
      <c r="BO48" s="72"/>
      <c r="BP48" s="34"/>
      <c r="CR48" s="34"/>
      <c r="CT48" s="34"/>
    </row>
    <row r="49" spans="1:98" s="64" customFormat="1" x14ac:dyDescent="0.25">
      <c r="A49" s="35" t="s">
        <v>3</v>
      </c>
      <c r="B49" s="35">
        <v>0</v>
      </c>
      <c r="C49" s="35">
        <v>0</v>
      </c>
      <c r="D49" s="72">
        <f t="shared" ref="D49:D68" si="16">C49-B49+1</f>
        <v>1</v>
      </c>
      <c r="E49" s="34">
        <f t="shared" ref="E49:E68" si="17">D49*LN(D49)/(9*LN(9))</f>
        <v>0</v>
      </c>
      <c r="F49" s="34">
        <f>(1-E49)*((B49+C49)*D49/2-参数!$B$1*D49)/参数!$G$1/D49</f>
        <v>0.5</v>
      </c>
      <c r="H49" s="35" t="s">
        <v>3</v>
      </c>
      <c r="I49" s="35">
        <v>-4</v>
      </c>
      <c r="J49" s="35">
        <v>-3</v>
      </c>
      <c r="K49" s="72">
        <f t="shared" ref="K49:K68" si="18">J49-I49+1</f>
        <v>2</v>
      </c>
      <c r="L49" s="34">
        <f t="shared" ref="L49:L68" si="19">K49*LN(K49)/(9*LN(9))</f>
        <v>7.0103305952384162E-2</v>
      </c>
      <c r="M49" s="34">
        <f>(1-L49)*((I49+J49)*K49/2-参数!$B$1*K49)/参数!$G$1/K49</f>
        <v>5.8118543377975992E-2</v>
      </c>
      <c r="O49" s="35" t="s">
        <v>3</v>
      </c>
      <c r="P49" s="35">
        <v>-1</v>
      </c>
      <c r="Q49" s="35">
        <v>-1</v>
      </c>
      <c r="R49" s="72">
        <f t="shared" ref="R49:R68" si="20">Q49-P49+1</f>
        <v>1</v>
      </c>
      <c r="S49" s="34">
        <f t="shared" ref="S49:S68" si="21">R49*LN(R49)/(9*LN(9))</f>
        <v>0</v>
      </c>
      <c r="T49" s="34">
        <f>(1-S49)*((P49+Q49)*R49/2-参数!$B$1*R49)/参数!$G$1/R49</f>
        <v>0.375</v>
      </c>
      <c r="V49" s="35" t="s">
        <v>3</v>
      </c>
      <c r="W49" s="35">
        <v>-1</v>
      </c>
      <c r="X49" s="35">
        <v>1</v>
      </c>
      <c r="Y49" s="72">
        <f t="shared" ref="Y49:Y68" si="22">X49-W49+1</f>
        <v>3</v>
      </c>
      <c r="Z49" s="34">
        <f t="shared" ref="Z49:Z68" si="23">Y49*LN(Y49)/(9*LN(9))</f>
        <v>0.16666666666666666</v>
      </c>
      <c r="AA49" s="34">
        <f>(1-Z49)*((W49+X49)*Y49/2-参数!$B$1*Y49)/参数!$G$1/Y49</f>
        <v>0.41666666666666669</v>
      </c>
      <c r="AC49" s="35" t="s">
        <v>3</v>
      </c>
      <c r="AD49" s="35"/>
      <c r="AE49" s="35"/>
      <c r="AF49" s="72"/>
      <c r="AG49" s="34"/>
      <c r="AH49" s="34"/>
      <c r="AJ49" s="35" t="s">
        <v>3</v>
      </c>
      <c r="AK49" s="35"/>
      <c r="AL49" s="35"/>
      <c r="AM49" s="72"/>
      <c r="AN49" s="34"/>
      <c r="AO49" s="34"/>
      <c r="AP49" s="34"/>
      <c r="AQ49" s="35" t="s">
        <v>3</v>
      </c>
      <c r="AR49" s="35"/>
      <c r="AS49" s="35"/>
      <c r="AT49" s="72"/>
      <c r="AU49" s="34"/>
      <c r="AV49" s="34"/>
      <c r="BO49" s="72"/>
      <c r="BP49" s="34"/>
      <c r="CR49" s="34"/>
      <c r="CT49" s="34"/>
    </row>
    <row r="50" spans="1:98" s="64" customFormat="1" x14ac:dyDescent="0.25">
      <c r="A50" s="35" t="s">
        <v>4</v>
      </c>
      <c r="B50" s="35">
        <v>2</v>
      </c>
      <c r="C50" s="35">
        <v>2</v>
      </c>
      <c r="D50" s="72">
        <f t="shared" si="16"/>
        <v>1</v>
      </c>
      <c r="E50" s="34">
        <f t="shared" si="17"/>
        <v>0</v>
      </c>
      <c r="F50" s="34">
        <f>(1-E50)*((B50+C50)*D50/2-参数!$B$1*D50)/参数!$G$1/D50</f>
        <v>0.75</v>
      </c>
      <c r="H50" s="35" t="s">
        <v>4</v>
      </c>
      <c r="I50" s="35">
        <v>-4</v>
      </c>
      <c r="J50" s="35">
        <v>-2</v>
      </c>
      <c r="K50" s="72">
        <f t="shared" si="18"/>
        <v>3</v>
      </c>
      <c r="L50" s="34">
        <f t="shared" si="19"/>
        <v>0.16666666666666666</v>
      </c>
      <c r="M50" s="34">
        <f>(1-L50)*((I50+J50)*K50/2-参数!$B$1*K50)/参数!$G$1/K50</f>
        <v>0.10416666666666667</v>
      </c>
      <c r="O50" s="35" t="s">
        <v>4</v>
      </c>
      <c r="P50" s="35">
        <v>3</v>
      </c>
      <c r="Q50" s="35">
        <v>3</v>
      </c>
      <c r="R50" s="72">
        <f t="shared" si="20"/>
        <v>1</v>
      </c>
      <c r="S50" s="34">
        <f t="shared" si="21"/>
        <v>0</v>
      </c>
      <c r="T50" s="34">
        <f>(1-S50)*((P50+Q50)*R50/2-参数!$B$1*R50)/参数!$G$1/R50</f>
        <v>0.875</v>
      </c>
      <c r="V50" s="35" t="s">
        <v>4</v>
      </c>
      <c r="W50" s="35">
        <v>-1</v>
      </c>
      <c r="X50" s="35">
        <v>0</v>
      </c>
      <c r="Y50" s="72">
        <f t="shared" si="22"/>
        <v>2</v>
      </c>
      <c r="Z50" s="34">
        <f t="shared" si="23"/>
        <v>7.0103305952384162E-2</v>
      </c>
      <c r="AA50" s="34">
        <f>(1-Z50)*((W50+X50)*Y50/2-参数!$B$1*Y50)/参数!$G$1/Y50</f>
        <v>0.40682980364583193</v>
      </c>
      <c r="AC50" s="35" t="s">
        <v>4</v>
      </c>
      <c r="AD50" s="35"/>
      <c r="AE50" s="35"/>
      <c r="AF50" s="72"/>
      <c r="AG50" s="34"/>
      <c r="AH50" s="34"/>
      <c r="AJ50" s="35" t="s">
        <v>4</v>
      </c>
      <c r="AK50" s="35"/>
      <c r="AL50" s="35"/>
      <c r="AM50" s="72"/>
      <c r="AN50" s="34"/>
      <c r="AO50" s="34"/>
      <c r="AP50" s="34"/>
      <c r="AQ50" s="35" t="s">
        <v>4</v>
      </c>
      <c r="AR50" s="35"/>
      <c r="AS50" s="35"/>
      <c r="AT50" s="72"/>
      <c r="AU50" s="34"/>
      <c r="AV50" s="34"/>
      <c r="BO50" s="72"/>
      <c r="BP50" s="34"/>
      <c r="CR50" s="34"/>
      <c r="CT50" s="34"/>
    </row>
    <row r="51" spans="1:98" s="64" customFormat="1" x14ac:dyDescent="0.25">
      <c r="A51" s="35" t="s">
        <v>5</v>
      </c>
      <c r="B51" s="35">
        <v>0</v>
      </c>
      <c r="C51" s="35">
        <v>2</v>
      </c>
      <c r="D51" s="72">
        <f t="shared" si="16"/>
        <v>3</v>
      </c>
      <c r="E51" s="34">
        <f t="shared" si="17"/>
        <v>0.16666666666666666</v>
      </c>
      <c r="F51" s="34">
        <f>(1-E51)*((B51+C51)*D51/2-参数!$B$1*D51)/参数!$G$1/D51</f>
        <v>0.52083333333333337</v>
      </c>
      <c r="H51" s="35" t="s">
        <v>5</v>
      </c>
      <c r="I51" s="35">
        <v>1</v>
      </c>
      <c r="J51" s="35">
        <v>4</v>
      </c>
      <c r="K51" s="72">
        <f t="shared" si="18"/>
        <v>4</v>
      </c>
      <c r="L51" s="34">
        <f t="shared" si="19"/>
        <v>0.28041322380953665</v>
      </c>
      <c r="M51" s="34">
        <f>(1-L51)*((I51+J51)*K51/2-参数!$B$1*K51)/参数!$G$1/K51</f>
        <v>0.58466425565475144</v>
      </c>
      <c r="O51" s="35" t="s">
        <v>5</v>
      </c>
      <c r="P51" s="35">
        <v>-3</v>
      </c>
      <c r="Q51" s="35">
        <v>-2</v>
      </c>
      <c r="R51" s="72">
        <f t="shared" si="20"/>
        <v>2</v>
      </c>
      <c r="S51" s="34">
        <f t="shared" si="21"/>
        <v>7.0103305952384162E-2</v>
      </c>
      <c r="T51" s="34">
        <f>(1-S51)*((P51+Q51)*R51/2-参数!$B$1*R51)/参数!$G$1/R51</f>
        <v>0.17435563013392796</v>
      </c>
      <c r="V51" s="35" t="s">
        <v>5</v>
      </c>
      <c r="W51" s="35">
        <v>0</v>
      </c>
      <c r="X51" s="35">
        <v>4</v>
      </c>
      <c r="Y51" s="72">
        <f t="shared" si="22"/>
        <v>5</v>
      </c>
      <c r="Z51" s="34">
        <f t="shared" si="23"/>
        <v>0.40693708908831311</v>
      </c>
      <c r="AA51" s="34">
        <f>(1-Z51)*((W51+X51)*Y51/2-参数!$B$1*Y51)/参数!$G$1/Y51</f>
        <v>0.44479718318376521</v>
      </c>
      <c r="AC51" s="35" t="s">
        <v>5</v>
      </c>
      <c r="AD51" s="35"/>
      <c r="AE51" s="35"/>
      <c r="AF51" s="72"/>
      <c r="AG51" s="34"/>
      <c r="AH51" s="34"/>
      <c r="AJ51" s="35" t="s">
        <v>5</v>
      </c>
      <c r="AK51" s="35"/>
      <c r="AL51" s="35"/>
      <c r="AM51" s="72"/>
      <c r="AN51" s="34"/>
      <c r="AO51" s="34"/>
      <c r="AP51" s="34"/>
      <c r="AQ51" s="35" t="s">
        <v>5</v>
      </c>
      <c r="AR51" s="35"/>
      <c r="AS51" s="35"/>
      <c r="AT51" s="72"/>
      <c r="AU51" s="34"/>
      <c r="AV51" s="34"/>
      <c r="BO51" s="72"/>
      <c r="BP51" s="34"/>
      <c r="CR51" s="34"/>
      <c r="CT51" s="34"/>
    </row>
    <row r="52" spans="1:98" s="64" customFormat="1" x14ac:dyDescent="0.25">
      <c r="A52" s="35" t="s">
        <v>6</v>
      </c>
      <c r="B52" s="35">
        <v>-1</v>
      </c>
      <c r="C52" s="35">
        <v>2</v>
      </c>
      <c r="D52" s="72">
        <f t="shared" si="16"/>
        <v>4</v>
      </c>
      <c r="E52" s="34">
        <f t="shared" si="17"/>
        <v>0.28041322380953665</v>
      </c>
      <c r="F52" s="34">
        <f>(1-E52)*((B52+C52)*D52/2-参数!$B$1*D52)/参数!$G$1/D52</f>
        <v>0.40476756160713562</v>
      </c>
      <c r="H52" s="35" t="s">
        <v>6</v>
      </c>
      <c r="I52" s="35">
        <v>-2</v>
      </c>
      <c r="J52" s="35">
        <v>-1</v>
      </c>
      <c r="K52" s="72">
        <f t="shared" si="18"/>
        <v>2</v>
      </c>
      <c r="L52" s="34">
        <f t="shared" si="19"/>
        <v>7.0103305952384162E-2</v>
      </c>
      <c r="M52" s="34">
        <f>(1-L52)*((I52+J52)*K52/2-参数!$B$1*K52)/参数!$G$1/K52</f>
        <v>0.29059271688987998</v>
      </c>
      <c r="O52" s="35" t="s">
        <v>6</v>
      </c>
      <c r="P52" s="35">
        <v>-4</v>
      </c>
      <c r="Q52" s="35">
        <v>1</v>
      </c>
      <c r="R52" s="72">
        <f t="shared" si="20"/>
        <v>6</v>
      </c>
      <c r="S52" s="34">
        <f t="shared" si="21"/>
        <v>0.54364325119048584</v>
      </c>
      <c r="T52" s="34">
        <f>(1-S52)*((P52+Q52)*R52/2-参数!$B$1*R52)/参数!$G$1/R52</f>
        <v>0.14261148400297316</v>
      </c>
      <c r="V52" s="35" t="s">
        <v>6</v>
      </c>
      <c r="W52" s="35">
        <v>2</v>
      </c>
      <c r="X52" s="35">
        <v>2</v>
      </c>
      <c r="Y52" s="72">
        <f t="shared" si="22"/>
        <v>1</v>
      </c>
      <c r="Z52" s="34">
        <f t="shared" si="23"/>
        <v>0</v>
      </c>
      <c r="AA52" s="34">
        <f>(1-Z52)*((W52+X52)*Y52/2-参数!$B$1*Y52)/参数!$G$1/Y52</f>
        <v>0.75</v>
      </c>
      <c r="AC52" s="35" t="s">
        <v>6</v>
      </c>
      <c r="AD52" s="35"/>
      <c r="AE52" s="35"/>
      <c r="AF52" s="72"/>
      <c r="AG52" s="34"/>
      <c r="AH52" s="34"/>
      <c r="AJ52" s="35" t="s">
        <v>6</v>
      </c>
      <c r="AK52" s="35"/>
      <c r="AL52" s="35"/>
      <c r="AM52" s="72"/>
      <c r="AN52" s="34"/>
      <c r="AO52" s="34"/>
      <c r="AP52" s="34"/>
      <c r="AQ52" s="35" t="s">
        <v>6</v>
      </c>
      <c r="AR52" s="35"/>
      <c r="AS52" s="35"/>
      <c r="AT52" s="72"/>
      <c r="AU52" s="34"/>
      <c r="AV52" s="34"/>
      <c r="BO52" s="72"/>
      <c r="BP52" s="34"/>
      <c r="CR52" s="34"/>
      <c r="CT52" s="34"/>
    </row>
    <row r="53" spans="1:98" s="64" customFormat="1" x14ac:dyDescent="0.25">
      <c r="A53" s="35" t="s">
        <v>7</v>
      </c>
      <c r="B53" s="35">
        <v>1</v>
      </c>
      <c r="C53" s="35">
        <v>3</v>
      </c>
      <c r="D53" s="72">
        <f t="shared" si="16"/>
        <v>3</v>
      </c>
      <c r="E53" s="34">
        <f t="shared" si="17"/>
        <v>0.16666666666666666</v>
      </c>
      <c r="F53" s="34">
        <f>(1-E53)*((B53+C53)*D53/2-参数!$B$1*D53)/参数!$G$1/D53</f>
        <v>0.625</v>
      </c>
      <c r="H53" s="35" t="s">
        <v>7</v>
      </c>
      <c r="I53" s="35">
        <v>2</v>
      </c>
      <c r="J53" s="35">
        <v>2</v>
      </c>
      <c r="K53" s="72">
        <f t="shared" si="18"/>
        <v>1</v>
      </c>
      <c r="L53" s="34">
        <f t="shared" si="19"/>
        <v>0</v>
      </c>
      <c r="M53" s="34">
        <f>(1-L53)*((I53+J53)*K53/2-参数!$B$1*K53)/参数!$G$1/K53</f>
        <v>0.75</v>
      </c>
      <c r="O53" s="35" t="s">
        <v>7</v>
      </c>
      <c r="P53" s="35">
        <v>2</v>
      </c>
      <c r="Q53" s="35">
        <v>4</v>
      </c>
      <c r="R53" s="72">
        <f t="shared" si="20"/>
        <v>3</v>
      </c>
      <c r="S53" s="34">
        <f t="shared" si="21"/>
        <v>0.16666666666666666</v>
      </c>
      <c r="T53" s="34">
        <f>(1-S53)*((P53+Q53)*R53/2-参数!$B$1*R53)/参数!$G$1/R53</f>
        <v>0.72916666666666663</v>
      </c>
      <c r="V53" s="35" t="s">
        <v>7</v>
      </c>
      <c r="W53" s="35">
        <v>1</v>
      </c>
      <c r="X53" s="35">
        <v>4</v>
      </c>
      <c r="Y53" s="72">
        <f t="shared" si="22"/>
        <v>4</v>
      </c>
      <c r="Z53" s="34">
        <f t="shared" si="23"/>
        <v>0.28041322380953665</v>
      </c>
      <c r="AA53" s="34">
        <f>(1-Z53)*((W53+X53)*Y53/2-参数!$B$1*Y53)/参数!$G$1/Y53</f>
        <v>0.58466425565475144</v>
      </c>
      <c r="AC53" s="35" t="s">
        <v>7</v>
      </c>
      <c r="AD53" s="35"/>
      <c r="AE53" s="35"/>
      <c r="AF53" s="72"/>
      <c r="AG53" s="34"/>
      <c r="AH53" s="34"/>
      <c r="AJ53" s="35" t="s">
        <v>7</v>
      </c>
      <c r="AK53" s="35"/>
      <c r="AL53" s="35"/>
      <c r="AM53" s="72"/>
      <c r="AN53" s="34"/>
      <c r="AO53" s="34"/>
      <c r="AP53" s="34"/>
      <c r="AQ53" s="35" t="s">
        <v>7</v>
      </c>
      <c r="AR53" s="35"/>
      <c r="AS53" s="35"/>
      <c r="AT53" s="72"/>
      <c r="AU53" s="34"/>
      <c r="AV53" s="34"/>
      <c r="BO53" s="72"/>
      <c r="BP53" s="34"/>
      <c r="CR53" s="34"/>
      <c r="CT53" s="34"/>
    </row>
    <row r="54" spans="1:98" s="64" customFormat="1" x14ac:dyDescent="0.25">
      <c r="A54" s="35" t="s">
        <v>8</v>
      </c>
      <c r="B54" s="35">
        <v>4</v>
      </c>
      <c r="C54" s="35">
        <v>4</v>
      </c>
      <c r="D54" s="72">
        <f t="shared" si="16"/>
        <v>1</v>
      </c>
      <c r="E54" s="34">
        <f t="shared" si="17"/>
        <v>0</v>
      </c>
      <c r="F54" s="34">
        <f>(1-E54)*((B54+C54)*D54/2-参数!$B$1*D54)/参数!$G$1/D54</f>
        <v>1</v>
      </c>
      <c r="H54" s="35" t="s">
        <v>8</v>
      </c>
      <c r="I54" s="35">
        <v>4</v>
      </c>
      <c r="J54" s="35">
        <v>4</v>
      </c>
      <c r="K54" s="72">
        <f t="shared" si="18"/>
        <v>1</v>
      </c>
      <c r="L54" s="34">
        <f t="shared" si="19"/>
        <v>0</v>
      </c>
      <c r="M54" s="34">
        <f>(1-L54)*((I54+J54)*K54/2-参数!$B$1*K54)/参数!$G$1/K54</f>
        <v>1</v>
      </c>
      <c r="O54" s="35" t="s">
        <v>8</v>
      </c>
      <c r="P54" s="35">
        <v>3</v>
      </c>
      <c r="Q54" s="35">
        <v>4</v>
      </c>
      <c r="R54" s="72">
        <f t="shared" si="20"/>
        <v>2</v>
      </c>
      <c r="S54" s="34">
        <f t="shared" si="21"/>
        <v>7.0103305952384162E-2</v>
      </c>
      <c r="T54" s="34">
        <f>(1-S54)*((P54+Q54)*R54/2-参数!$B$1*R54)/参数!$G$1/R54</f>
        <v>0.87177815066963993</v>
      </c>
      <c r="V54" s="35" t="s">
        <v>8</v>
      </c>
      <c r="W54" s="35">
        <v>0</v>
      </c>
      <c r="X54" s="35">
        <v>0</v>
      </c>
      <c r="Y54" s="72">
        <f t="shared" si="22"/>
        <v>1</v>
      </c>
      <c r="Z54" s="34">
        <f t="shared" si="23"/>
        <v>0</v>
      </c>
      <c r="AA54" s="34">
        <f>(1-Z54)*((W54+X54)*Y54/2-参数!$B$1*Y54)/参数!$G$1/Y54</f>
        <v>0.5</v>
      </c>
      <c r="AC54" s="35" t="s">
        <v>8</v>
      </c>
      <c r="AD54" s="35"/>
      <c r="AE54" s="35"/>
      <c r="AF54" s="72"/>
      <c r="AG54" s="34"/>
      <c r="AH54" s="34"/>
      <c r="AJ54" s="35" t="s">
        <v>8</v>
      </c>
      <c r="AK54" s="35"/>
      <c r="AL54" s="35"/>
      <c r="AM54" s="72"/>
      <c r="AN54" s="34"/>
      <c r="AO54" s="34"/>
      <c r="AP54" s="34"/>
      <c r="AQ54" s="35" t="s">
        <v>8</v>
      </c>
      <c r="AR54" s="35"/>
      <c r="AS54" s="35"/>
      <c r="AT54" s="72"/>
      <c r="AU54" s="34"/>
      <c r="AV54" s="34"/>
      <c r="BO54" s="72"/>
      <c r="BP54" s="34"/>
      <c r="CR54" s="34"/>
      <c r="CT54" s="34"/>
    </row>
    <row r="55" spans="1:98" s="64" customFormat="1" x14ac:dyDescent="0.25">
      <c r="A55" s="35" t="s">
        <v>9</v>
      </c>
      <c r="B55" s="35">
        <v>-2</v>
      </c>
      <c r="C55" s="35">
        <v>0</v>
      </c>
      <c r="D55" s="72">
        <f t="shared" si="16"/>
        <v>3</v>
      </c>
      <c r="E55" s="34">
        <f t="shared" si="17"/>
        <v>0.16666666666666666</v>
      </c>
      <c r="F55" s="34">
        <f>(1-E55)*((B55+C55)*D55/2-参数!$B$1*D55)/参数!$G$1/D55</f>
        <v>0.3125</v>
      </c>
      <c r="H55" s="35" t="s">
        <v>9</v>
      </c>
      <c r="I55" s="35">
        <v>-4</v>
      </c>
      <c r="J55" s="35">
        <v>-3</v>
      </c>
      <c r="K55" s="72">
        <f t="shared" si="18"/>
        <v>2</v>
      </c>
      <c r="L55" s="34">
        <f t="shared" si="19"/>
        <v>7.0103305952384162E-2</v>
      </c>
      <c r="M55" s="34">
        <f>(1-L55)*((I55+J55)*K55/2-参数!$B$1*K55)/参数!$G$1/K55</f>
        <v>5.8118543377975992E-2</v>
      </c>
      <c r="O55" s="35" t="s">
        <v>9</v>
      </c>
      <c r="P55" s="35">
        <v>-1</v>
      </c>
      <c r="Q55" s="35">
        <v>1</v>
      </c>
      <c r="R55" s="72">
        <f t="shared" si="20"/>
        <v>3</v>
      </c>
      <c r="S55" s="34">
        <f t="shared" si="21"/>
        <v>0.16666666666666666</v>
      </c>
      <c r="T55" s="34">
        <f>(1-S55)*((P55+Q55)*R55/2-参数!$B$1*R55)/参数!$G$1/R55</f>
        <v>0.41666666666666669</v>
      </c>
      <c r="V55" s="35" t="s">
        <v>9</v>
      </c>
      <c r="W55" s="35">
        <v>1</v>
      </c>
      <c r="X55" s="35">
        <v>1</v>
      </c>
      <c r="Y55" s="72">
        <f t="shared" si="22"/>
        <v>1</v>
      </c>
      <c r="Z55" s="34">
        <f t="shared" si="23"/>
        <v>0</v>
      </c>
      <c r="AA55" s="34">
        <f>(1-Z55)*((W55+X55)*Y55/2-参数!$B$1*Y55)/参数!$G$1/Y55</f>
        <v>0.625</v>
      </c>
      <c r="AC55" s="35" t="s">
        <v>9</v>
      </c>
      <c r="AD55" s="35"/>
      <c r="AE55" s="35"/>
      <c r="AF55" s="72"/>
      <c r="AG55" s="34"/>
      <c r="AH55" s="34"/>
      <c r="AJ55" s="35" t="s">
        <v>9</v>
      </c>
      <c r="AK55" s="35"/>
      <c r="AL55" s="35"/>
      <c r="AM55" s="72"/>
      <c r="AN55" s="34"/>
      <c r="AO55" s="34"/>
      <c r="AP55" s="34"/>
      <c r="AQ55" s="35" t="s">
        <v>9</v>
      </c>
      <c r="AR55" s="35"/>
      <c r="AS55" s="35"/>
      <c r="AT55" s="72"/>
      <c r="AU55" s="34"/>
      <c r="AV55" s="34"/>
      <c r="BO55" s="72"/>
      <c r="BP55" s="34"/>
      <c r="CR55" s="34"/>
      <c r="CT55" s="34"/>
    </row>
    <row r="56" spans="1:98" s="64" customFormat="1" x14ac:dyDescent="0.25">
      <c r="A56" s="35" t="s">
        <v>10</v>
      </c>
      <c r="B56" s="35">
        <v>4</v>
      </c>
      <c r="C56" s="35">
        <v>4</v>
      </c>
      <c r="D56" s="72">
        <f t="shared" si="16"/>
        <v>1</v>
      </c>
      <c r="E56" s="34">
        <f t="shared" si="17"/>
        <v>0</v>
      </c>
      <c r="F56" s="34">
        <f>(1-E56)*((B56+C56)*D56/2-参数!$B$1*D56)/参数!$G$1/D56</f>
        <v>1</v>
      </c>
      <c r="H56" s="35" t="s">
        <v>10</v>
      </c>
      <c r="I56" s="35">
        <v>0</v>
      </c>
      <c r="J56" s="35">
        <v>1</v>
      </c>
      <c r="K56" s="72">
        <f t="shared" si="18"/>
        <v>2</v>
      </c>
      <c r="L56" s="34">
        <f t="shared" si="19"/>
        <v>7.0103305952384162E-2</v>
      </c>
      <c r="M56" s="34">
        <f>(1-L56)*((I56+J56)*K56/2-参数!$B$1*K56)/参数!$G$1/K56</f>
        <v>0.52306689040178389</v>
      </c>
      <c r="O56" s="35" t="s">
        <v>10</v>
      </c>
      <c r="P56" s="35">
        <v>-1</v>
      </c>
      <c r="Q56" s="35">
        <v>1</v>
      </c>
      <c r="R56" s="72">
        <f t="shared" si="20"/>
        <v>3</v>
      </c>
      <c r="S56" s="34">
        <f t="shared" si="21"/>
        <v>0.16666666666666666</v>
      </c>
      <c r="T56" s="34">
        <f>(1-S56)*((P56+Q56)*R56/2-参数!$B$1*R56)/参数!$G$1/R56</f>
        <v>0.41666666666666669</v>
      </c>
      <c r="V56" s="35" t="s">
        <v>10</v>
      </c>
      <c r="W56" s="35">
        <v>2</v>
      </c>
      <c r="X56" s="35">
        <v>2</v>
      </c>
      <c r="Y56" s="72">
        <f t="shared" si="22"/>
        <v>1</v>
      </c>
      <c r="Z56" s="34">
        <f t="shared" si="23"/>
        <v>0</v>
      </c>
      <c r="AA56" s="34">
        <f>(1-Z56)*((W56+X56)*Y56/2-参数!$B$1*Y56)/参数!$G$1/Y56</f>
        <v>0.75</v>
      </c>
      <c r="AC56" s="35" t="s">
        <v>10</v>
      </c>
      <c r="AD56" s="35"/>
      <c r="AE56" s="35"/>
      <c r="AF56" s="72"/>
      <c r="AG56" s="34"/>
      <c r="AH56" s="34"/>
      <c r="AJ56" s="35" t="s">
        <v>10</v>
      </c>
      <c r="AK56" s="35"/>
      <c r="AL56" s="35"/>
      <c r="AM56" s="72"/>
      <c r="AN56" s="34"/>
      <c r="AO56" s="34"/>
      <c r="AP56" s="34"/>
      <c r="AQ56" s="35" t="s">
        <v>10</v>
      </c>
      <c r="AR56" s="35"/>
      <c r="AS56" s="35"/>
      <c r="AT56" s="72"/>
      <c r="AU56" s="34"/>
      <c r="AV56" s="34"/>
      <c r="BO56" s="72"/>
      <c r="BP56" s="34"/>
      <c r="CR56" s="34"/>
      <c r="CT56" s="34"/>
    </row>
    <row r="57" spans="1:98" s="64" customFormat="1" x14ac:dyDescent="0.25">
      <c r="A57" s="35" t="s">
        <v>11</v>
      </c>
      <c r="B57" s="35">
        <v>-4</v>
      </c>
      <c r="C57" s="35">
        <v>2</v>
      </c>
      <c r="D57" s="72">
        <f t="shared" si="16"/>
        <v>7</v>
      </c>
      <c r="E57" s="34">
        <f t="shared" si="17"/>
        <v>0.68881701356277525</v>
      </c>
      <c r="F57" s="34">
        <f>(1-E57)*((B57+C57)*D57/2-参数!$B$1*D57)/参数!$G$1/D57</f>
        <v>0.11669361991395928</v>
      </c>
      <c r="H57" s="35" t="s">
        <v>11</v>
      </c>
      <c r="I57" s="35">
        <v>-3</v>
      </c>
      <c r="J57" s="35">
        <v>-1</v>
      </c>
      <c r="K57" s="72">
        <f t="shared" si="18"/>
        <v>3</v>
      </c>
      <c r="L57" s="34">
        <f t="shared" si="19"/>
        <v>0.16666666666666666</v>
      </c>
      <c r="M57" s="34">
        <f>(1-L57)*((I57+J57)*K57/2-参数!$B$1*K57)/参数!$G$1/K57</f>
        <v>0.20833333333333334</v>
      </c>
      <c r="O57" s="35" t="s">
        <v>11</v>
      </c>
      <c r="P57" s="35">
        <v>2</v>
      </c>
      <c r="Q57" s="35">
        <v>3</v>
      </c>
      <c r="R57" s="72">
        <f t="shared" si="20"/>
        <v>2</v>
      </c>
      <c r="S57" s="34">
        <f t="shared" si="21"/>
        <v>7.0103305952384162E-2</v>
      </c>
      <c r="T57" s="34">
        <f>(1-S57)*((P57+Q57)*R57/2-参数!$B$1*R57)/参数!$G$1/R57</f>
        <v>0.75554106391368792</v>
      </c>
      <c r="V57" s="35" t="s">
        <v>11</v>
      </c>
      <c r="W57" s="35">
        <v>-1</v>
      </c>
      <c r="X57" s="35">
        <v>3</v>
      </c>
      <c r="Y57" s="72">
        <f t="shared" si="22"/>
        <v>5</v>
      </c>
      <c r="Z57" s="34">
        <f t="shared" si="23"/>
        <v>0.40693708908831311</v>
      </c>
      <c r="AA57" s="34">
        <f>(1-Z57)*((W57+X57)*Y57/2-参数!$B$1*Y57)/参数!$G$1/Y57</f>
        <v>0.37066431931980437</v>
      </c>
      <c r="AC57" s="35" t="s">
        <v>11</v>
      </c>
      <c r="AD57" s="35"/>
      <c r="AE57" s="35"/>
      <c r="AF57" s="72"/>
      <c r="AG57" s="34"/>
      <c r="AH57" s="34"/>
      <c r="AJ57" s="35" t="s">
        <v>11</v>
      </c>
      <c r="AK57" s="35"/>
      <c r="AL57" s="35"/>
      <c r="AM57" s="72"/>
      <c r="AN57" s="34"/>
      <c r="AO57" s="34"/>
      <c r="AP57" s="34"/>
      <c r="AQ57" s="35" t="s">
        <v>11</v>
      </c>
      <c r="AR57" s="35"/>
      <c r="AS57" s="35"/>
      <c r="AT57" s="72"/>
      <c r="AU57" s="34"/>
      <c r="AV57" s="34"/>
      <c r="BP57" s="34"/>
      <c r="CR57" s="34"/>
      <c r="CT57" s="34"/>
    </row>
    <row r="58" spans="1:98" s="64" customFormat="1" x14ac:dyDescent="0.25">
      <c r="A58" s="35" t="s">
        <v>12</v>
      </c>
      <c r="B58" s="35">
        <v>2</v>
      </c>
      <c r="C58" s="35">
        <v>2</v>
      </c>
      <c r="D58" s="72">
        <f t="shared" si="16"/>
        <v>1</v>
      </c>
      <c r="E58" s="34">
        <f t="shared" si="17"/>
        <v>0</v>
      </c>
      <c r="F58" s="34">
        <f>(1-E58)*((B58+C58)*D58/2-参数!$B$1*D58)/参数!$G$1/D58</f>
        <v>0.75</v>
      </c>
      <c r="H58" s="35" t="s">
        <v>12</v>
      </c>
      <c r="I58" s="35">
        <v>4</v>
      </c>
      <c r="J58" s="35">
        <v>4</v>
      </c>
      <c r="K58" s="72">
        <f t="shared" si="18"/>
        <v>1</v>
      </c>
      <c r="L58" s="34">
        <f t="shared" si="19"/>
        <v>0</v>
      </c>
      <c r="M58" s="34">
        <f>(1-L58)*((I58+J58)*K58/2-参数!$B$1*K58)/参数!$G$1/K58</f>
        <v>1</v>
      </c>
      <c r="O58" s="35" t="s">
        <v>12</v>
      </c>
      <c r="P58" s="35">
        <v>3</v>
      </c>
      <c r="Q58" s="35">
        <v>4</v>
      </c>
      <c r="R58" s="72">
        <f t="shared" si="20"/>
        <v>2</v>
      </c>
      <c r="S58" s="34">
        <f t="shared" si="21"/>
        <v>7.0103305952384162E-2</v>
      </c>
      <c r="T58" s="34">
        <f>(1-S58)*((P58+Q58)*R58/2-参数!$B$1*R58)/参数!$G$1/R58</f>
        <v>0.87177815066963993</v>
      </c>
      <c r="V58" s="35" t="s">
        <v>12</v>
      </c>
      <c r="W58" s="35">
        <v>-2</v>
      </c>
      <c r="X58" s="35">
        <v>1</v>
      </c>
      <c r="Y58" s="72">
        <f t="shared" si="22"/>
        <v>4</v>
      </c>
      <c r="Z58" s="34">
        <f t="shared" si="23"/>
        <v>0.28041322380953665</v>
      </c>
      <c r="AA58" s="34">
        <f>(1-Z58)*((W58+X58)*Y58/2-参数!$B$1*Y58)/参数!$G$1/Y58</f>
        <v>0.31481921458332768</v>
      </c>
      <c r="AC58" s="35" t="s">
        <v>12</v>
      </c>
      <c r="AD58" s="35"/>
      <c r="AE58" s="35"/>
      <c r="AF58" s="72"/>
      <c r="AG58" s="34"/>
      <c r="AH58" s="34"/>
      <c r="AJ58" s="35" t="s">
        <v>12</v>
      </c>
      <c r="AK58" s="35"/>
      <c r="AL58" s="35"/>
      <c r="AM58" s="72"/>
      <c r="AN58" s="34"/>
      <c r="AO58" s="34"/>
      <c r="AP58" s="34"/>
      <c r="AQ58" s="35" t="s">
        <v>12</v>
      </c>
      <c r="AR58" s="35"/>
      <c r="AS58" s="35"/>
      <c r="AT58" s="72"/>
      <c r="AU58" s="34"/>
      <c r="AV58" s="34"/>
      <c r="BO58" s="72"/>
      <c r="BP58" s="34"/>
      <c r="CR58" s="34"/>
      <c r="CT58" s="34"/>
    </row>
    <row r="59" spans="1:98" s="64" customFormat="1" x14ac:dyDescent="0.25">
      <c r="A59" s="35" t="s">
        <v>13</v>
      </c>
      <c r="B59" s="35">
        <v>-2</v>
      </c>
      <c r="C59" s="35">
        <v>3</v>
      </c>
      <c r="D59" s="72">
        <f t="shared" si="16"/>
        <v>6</v>
      </c>
      <c r="E59" s="34">
        <f t="shared" si="17"/>
        <v>0.54364325119048584</v>
      </c>
      <c r="F59" s="34">
        <f>(1-E59)*((B59+C59)*D59/2-参数!$B$1*D59)/参数!$G$1/D59</f>
        <v>0.25670067120535173</v>
      </c>
      <c r="H59" s="35" t="s">
        <v>13</v>
      </c>
      <c r="I59" s="35">
        <v>2</v>
      </c>
      <c r="J59" s="35">
        <v>4</v>
      </c>
      <c r="K59" s="72">
        <f t="shared" si="18"/>
        <v>3</v>
      </c>
      <c r="L59" s="34">
        <f t="shared" si="19"/>
        <v>0.16666666666666666</v>
      </c>
      <c r="M59" s="34">
        <f>(1-L59)*((I59+J59)*K59/2-参数!$B$1*K59)/参数!$G$1/K59</f>
        <v>0.72916666666666663</v>
      </c>
      <c r="O59" s="35" t="s">
        <v>13</v>
      </c>
      <c r="P59" s="35">
        <v>-2</v>
      </c>
      <c r="Q59" s="35">
        <v>4</v>
      </c>
      <c r="R59" s="72">
        <f t="shared" si="20"/>
        <v>7</v>
      </c>
      <c r="S59" s="34">
        <f t="shared" si="21"/>
        <v>0.68881701356277525</v>
      </c>
      <c r="T59" s="34">
        <f>(1-S59)*((P59+Q59)*R59/2-参数!$B$1*R59)/参数!$G$1/R59</f>
        <v>0.19448936652326546</v>
      </c>
      <c r="V59" s="35" t="s">
        <v>13</v>
      </c>
      <c r="W59" s="35">
        <v>1</v>
      </c>
      <c r="X59" s="35">
        <v>1</v>
      </c>
      <c r="Y59" s="72">
        <f t="shared" si="22"/>
        <v>1</v>
      </c>
      <c r="Z59" s="34">
        <f t="shared" si="23"/>
        <v>0</v>
      </c>
      <c r="AA59" s="34">
        <f>(1-Z59)*((W59+X59)*Y59/2-参数!$B$1*Y59)/参数!$G$1/Y59</f>
        <v>0.625</v>
      </c>
      <c r="AC59" s="35" t="s">
        <v>13</v>
      </c>
      <c r="AD59" s="35"/>
      <c r="AE59" s="35"/>
      <c r="AF59" s="72"/>
      <c r="AG59" s="34"/>
      <c r="AH59" s="34"/>
      <c r="AJ59" s="35" t="s">
        <v>13</v>
      </c>
      <c r="AK59" s="35"/>
      <c r="AL59" s="35"/>
      <c r="AM59" s="72"/>
      <c r="AN59" s="34"/>
      <c r="AO59" s="34"/>
      <c r="AP59" s="34"/>
      <c r="AQ59" s="35" t="s">
        <v>13</v>
      </c>
      <c r="AR59" s="35"/>
      <c r="AS59" s="35"/>
      <c r="AT59" s="72"/>
      <c r="AU59" s="34"/>
      <c r="AV59" s="34"/>
      <c r="BO59" s="72"/>
      <c r="BP59" s="34"/>
      <c r="CR59" s="34"/>
      <c r="CT59" s="34"/>
    </row>
    <row r="60" spans="1:98" s="64" customFormat="1" x14ac:dyDescent="0.25">
      <c r="A60" s="35" t="s">
        <v>14</v>
      </c>
      <c r="B60" s="35">
        <v>4</v>
      </c>
      <c r="C60" s="35">
        <v>4</v>
      </c>
      <c r="D60" s="72">
        <f t="shared" si="16"/>
        <v>1</v>
      </c>
      <c r="E60" s="34">
        <f t="shared" si="17"/>
        <v>0</v>
      </c>
      <c r="F60" s="34">
        <f>(1-E60)*((B60+C60)*D60/2-参数!$B$1*D60)/参数!$G$1/D60</f>
        <v>1</v>
      </c>
      <c r="H60" s="35" t="s">
        <v>14</v>
      </c>
      <c r="I60" s="35">
        <v>3</v>
      </c>
      <c r="J60" s="35">
        <v>4</v>
      </c>
      <c r="K60" s="72">
        <f t="shared" si="18"/>
        <v>2</v>
      </c>
      <c r="L60" s="34">
        <f t="shared" si="19"/>
        <v>7.0103305952384162E-2</v>
      </c>
      <c r="M60" s="34">
        <f>(1-L60)*((I60+J60)*K60/2-参数!$B$1*K60)/参数!$G$1/K60</f>
        <v>0.87177815066963993</v>
      </c>
      <c r="O60" s="35" t="s">
        <v>14</v>
      </c>
      <c r="P60" s="35">
        <v>2</v>
      </c>
      <c r="Q60" s="35">
        <v>2</v>
      </c>
      <c r="R60" s="72">
        <f t="shared" si="20"/>
        <v>1</v>
      </c>
      <c r="S60" s="34">
        <f t="shared" si="21"/>
        <v>0</v>
      </c>
      <c r="T60" s="34">
        <f>(1-S60)*((P60+Q60)*R60/2-参数!$B$1*R60)/参数!$G$1/R60</f>
        <v>0.75</v>
      </c>
      <c r="V60" s="35" t="s">
        <v>14</v>
      </c>
      <c r="W60" s="35">
        <v>0</v>
      </c>
      <c r="X60" s="35">
        <v>0</v>
      </c>
      <c r="Y60" s="72">
        <f t="shared" si="22"/>
        <v>1</v>
      </c>
      <c r="Z60" s="34">
        <f t="shared" si="23"/>
        <v>0</v>
      </c>
      <c r="AA60" s="34">
        <f>(1-Z60)*((W60+X60)*Y60/2-参数!$B$1*Y60)/参数!$G$1/Y60</f>
        <v>0.5</v>
      </c>
      <c r="AC60" s="35" t="s">
        <v>14</v>
      </c>
      <c r="AD60" s="35"/>
      <c r="AE60" s="35"/>
      <c r="AF60" s="72"/>
      <c r="AG60" s="34"/>
      <c r="AH60" s="34"/>
      <c r="AJ60" s="35" t="s">
        <v>14</v>
      </c>
      <c r="AK60" s="35"/>
      <c r="AL60" s="35"/>
      <c r="AM60" s="72"/>
      <c r="AN60" s="34"/>
      <c r="AO60" s="34"/>
      <c r="AP60" s="34"/>
      <c r="AQ60" s="35" t="s">
        <v>14</v>
      </c>
      <c r="AR60" s="35"/>
      <c r="AS60" s="35"/>
      <c r="AT60" s="72"/>
      <c r="AU60" s="34"/>
      <c r="AV60" s="34"/>
      <c r="BO60" s="72"/>
      <c r="BP60" s="34"/>
      <c r="CR60" s="34"/>
      <c r="CT60" s="34"/>
    </row>
    <row r="61" spans="1:98" s="64" customFormat="1" x14ac:dyDescent="0.25">
      <c r="A61" s="35" t="s">
        <v>15</v>
      </c>
      <c r="B61" s="35">
        <v>-1</v>
      </c>
      <c r="C61" s="35">
        <v>4</v>
      </c>
      <c r="D61" s="72">
        <f t="shared" si="16"/>
        <v>6</v>
      </c>
      <c r="E61" s="34">
        <f t="shared" si="17"/>
        <v>0.54364325119048584</v>
      </c>
      <c r="F61" s="34">
        <f>(1-E61)*((B61+C61)*D61/2-参数!$B$1*D61)/参数!$G$1/D61</f>
        <v>0.31374526480654097</v>
      </c>
      <c r="H61" s="35" t="s">
        <v>15</v>
      </c>
      <c r="I61" s="35">
        <v>-3</v>
      </c>
      <c r="J61" s="35">
        <v>3</v>
      </c>
      <c r="K61" s="72">
        <f t="shared" si="18"/>
        <v>7</v>
      </c>
      <c r="L61" s="34">
        <f t="shared" si="19"/>
        <v>0.68881701356277525</v>
      </c>
      <c r="M61" s="34">
        <f>(1-L61)*((I61+J61)*K61/2-参数!$B$1*K61)/参数!$G$1/K61</f>
        <v>0.15559149321861238</v>
      </c>
      <c r="O61" s="35" t="s">
        <v>15</v>
      </c>
      <c r="P61" s="35">
        <v>3</v>
      </c>
      <c r="Q61" s="35">
        <v>4</v>
      </c>
      <c r="R61" s="72">
        <f t="shared" si="20"/>
        <v>2</v>
      </c>
      <c r="S61" s="34">
        <f t="shared" si="21"/>
        <v>7.0103305952384162E-2</v>
      </c>
      <c r="T61" s="34">
        <f>(1-S61)*((P61+Q61)*R61/2-参数!$B$1*R61)/参数!$G$1/R61</f>
        <v>0.87177815066963993</v>
      </c>
      <c r="V61" s="35" t="s">
        <v>15</v>
      </c>
      <c r="W61" s="35">
        <v>3</v>
      </c>
      <c r="X61" s="35">
        <v>3</v>
      </c>
      <c r="Y61" s="72">
        <f t="shared" si="22"/>
        <v>1</v>
      </c>
      <c r="Z61" s="34">
        <f t="shared" si="23"/>
        <v>0</v>
      </c>
      <c r="AA61" s="34">
        <f>(1-Z61)*((W61+X61)*Y61/2-参数!$B$1*Y61)/参数!$G$1/Y61</f>
        <v>0.875</v>
      </c>
      <c r="AC61" s="35" t="s">
        <v>15</v>
      </c>
      <c r="AD61" s="35"/>
      <c r="AE61" s="35"/>
      <c r="AF61" s="72"/>
      <c r="AG61" s="34"/>
      <c r="AH61" s="34"/>
      <c r="AJ61" s="35" t="s">
        <v>15</v>
      </c>
      <c r="AK61" s="35"/>
      <c r="AL61" s="35"/>
      <c r="AM61" s="72"/>
      <c r="AN61" s="34"/>
      <c r="AO61" s="34"/>
      <c r="AP61" s="34"/>
      <c r="AQ61" s="35" t="s">
        <v>15</v>
      </c>
      <c r="AR61" s="35"/>
      <c r="AS61" s="35"/>
      <c r="AT61" s="72"/>
      <c r="AU61" s="34"/>
      <c r="AV61" s="34"/>
      <c r="BO61" s="72"/>
      <c r="BP61" s="34"/>
      <c r="CR61" s="34"/>
      <c r="CT61" s="34"/>
    </row>
    <row r="62" spans="1:98" s="64" customFormat="1" x14ac:dyDescent="0.25">
      <c r="A62" s="35" t="s">
        <v>16</v>
      </c>
      <c r="B62" s="35">
        <v>-3</v>
      </c>
      <c r="C62" s="35">
        <v>-1</v>
      </c>
      <c r="D62" s="72">
        <f t="shared" si="16"/>
        <v>3</v>
      </c>
      <c r="E62" s="34">
        <f t="shared" si="17"/>
        <v>0.16666666666666666</v>
      </c>
      <c r="F62" s="34">
        <f>(1-E62)*((B62+C62)*D62/2-参数!$B$1*D62)/参数!$G$1/D62</f>
        <v>0.20833333333333334</v>
      </c>
      <c r="H62" s="35" t="s">
        <v>16</v>
      </c>
      <c r="I62" s="35">
        <v>3</v>
      </c>
      <c r="J62" s="35">
        <v>3</v>
      </c>
      <c r="K62" s="72">
        <f t="shared" si="18"/>
        <v>1</v>
      </c>
      <c r="L62" s="34">
        <f t="shared" si="19"/>
        <v>0</v>
      </c>
      <c r="M62" s="34">
        <f>(1-L62)*((I62+J62)*K62/2-参数!$B$1*K62)/参数!$G$1/K62</f>
        <v>0.875</v>
      </c>
      <c r="O62" s="35" t="s">
        <v>16</v>
      </c>
      <c r="P62" s="35">
        <v>4</v>
      </c>
      <c r="Q62" s="35">
        <v>4</v>
      </c>
      <c r="R62" s="72">
        <f t="shared" si="20"/>
        <v>1</v>
      </c>
      <c r="S62" s="34">
        <f t="shared" si="21"/>
        <v>0</v>
      </c>
      <c r="T62" s="34">
        <f>(1-S62)*((P62+Q62)*R62/2-参数!$B$1*R62)/参数!$G$1/R62</f>
        <v>1</v>
      </c>
      <c r="V62" s="35" t="s">
        <v>16</v>
      </c>
      <c r="W62" s="35">
        <v>-1</v>
      </c>
      <c r="X62" s="35">
        <v>1</v>
      </c>
      <c r="Y62" s="72">
        <f t="shared" si="22"/>
        <v>3</v>
      </c>
      <c r="Z62" s="34">
        <f t="shared" si="23"/>
        <v>0.16666666666666666</v>
      </c>
      <c r="AA62" s="34">
        <f>(1-Z62)*((W62+X62)*Y62/2-参数!$B$1*Y62)/参数!$G$1/Y62</f>
        <v>0.41666666666666669</v>
      </c>
      <c r="AC62" s="35" t="s">
        <v>16</v>
      </c>
      <c r="AD62" s="35"/>
      <c r="AE62" s="35"/>
      <c r="AF62" s="72"/>
      <c r="AG62" s="34"/>
      <c r="AH62" s="34"/>
      <c r="AJ62" s="35" t="s">
        <v>16</v>
      </c>
      <c r="AK62" s="35"/>
      <c r="AL62" s="35"/>
      <c r="AM62" s="72"/>
      <c r="AN62" s="34"/>
      <c r="AO62" s="34"/>
      <c r="AP62" s="34"/>
      <c r="AQ62" s="35" t="s">
        <v>16</v>
      </c>
      <c r="AR62" s="35"/>
      <c r="AS62" s="35"/>
      <c r="AT62" s="72"/>
      <c r="AU62" s="34"/>
      <c r="AV62" s="34"/>
      <c r="BO62" s="72"/>
      <c r="BP62" s="34"/>
      <c r="CR62" s="34"/>
      <c r="CT62" s="34"/>
    </row>
    <row r="63" spans="1:98" s="64" customFormat="1" x14ac:dyDescent="0.25">
      <c r="A63" s="35" t="s">
        <v>17</v>
      </c>
      <c r="B63" s="35">
        <v>1</v>
      </c>
      <c r="C63" s="35">
        <v>1</v>
      </c>
      <c r="D63" s="72">
        <f t="shared" si="16"/>
        <v>1</v>
      </c>
      <c r="E63" s="34">
        <f t="shared" si="17"/>
        <v>0</v>
      </c>
      <c r="F63" s="34">
        <f>(1-E63)*((B63+C63)*D63/2-参数!$B$1*D63)/参数!$G$1/D63</f>
        <v>0.625</v>
      </c>
      <c r="H63" s="35" t="s">
        <v>17</v>
      </c>
      <c r="I63" s="35">
        <v>-4</v>
      </c>
      <c r="J63" s="35">
        <v>-1</v>
      </c>
      <c r="K63" s="72">
        <f t="shared" si="18"/>
        <v>4</v>
      </c>
      <c r="L63" s="34">
        <f t="shared" si="19"/>
        <v>0.28041322380953665</v>
      </c>
      <c r="M63" s="34">
        <f>(1-L63)*((I63+J63)*K63/2-参数!$B$1*K63)/参数!$G$1/K63</f>
        <v>0.13492252053571185</v>
      </c>
      <c r="O63" s="35" t="s">
        <v>17</v>
      </c>
      <c r="P63" s="35">
        <v>-2</v>
      </c>
      <c r="Q63" s="35">
        <v>2</v>
      </c>
      <c r="R63" s="72">
        <f t="shared" si="20"/>
        <v>5</v>
      </c>
      <c r="S63" s="34">
        <f t="shared" si="21"/>
        <v>0.40693708908831311</v>
      </c>
      <c r="T63" s="34">
        <f>(1-S63)*((P63+Q63)*R63/2-参数!$B$1*R63)/参数!$G$1/R63</f>
        <v>0.29653145545584347</v>
      </c>
      <c r="V63" s="35" t="s">
        <v>17</v>
      </c>
      <c r="W63" s="35">
        <v>-1</v>
      </c>
      <c r="X63" s="35">
        <v>1</v>
      </c>
      <c r="Y63" s="72">
        <f t="shared" si="22"/>
        <v>3</v>
      </c>
      <c r="Z63" s="34">
        <f t="shared" si="23"/>
        <v>0.16666666666666666</v>
      </c>
      <c r="AA63" s="34">
        <f>(1-Z63)*((W63+X63)*Y63/2-参数!$B$1*Y63)/参数!$G$1/Y63</f>
        <v>0.41666666666666669</v>
      </c>
      <c r="AC63" s="35" t="s">
        <v>17</v>
      </c>
      <c r="AD63" s="35"/>
      <c r="AE63" s="35"/>
      <c r="AF63" s="72"/>
      <c r="AG63" s="34"/>
      <c r="AH63" s="34"/>
      <c r="AJ63" s="35" t="s">
        <v>17</v>
      </c>
      <c r="AK63" s="35"/>
      <c r="AL63" s="35"/>
      <c r="AM63" s="72"/>
      <c r="AN63" s="34"/>
      <c r="AO63" s="34"/>
      <c r="AP63" s="34"/>
      <c r="AQ63" s="35" t="s">
        <v>17</v>
      </c>
      <c r="AR63" s="35"/>
      <c r="AS63" s="35"/>
      <c r="AT63" s="72"/>
      <c r="AU63" s="34"/>
      <c r="AV63" s="34"/>
      <c r="CR63" s="34"/>
      <c r="CT63" s="34"/>
    </row>
    <row r="64" spans="1:98" s="64" customFormat="1" x14ac:dyDescent="0.25">
      <c r="A64" s="35" t="s">
        <v>18</v>
      </c>
      <c r="B64" s="35">
        <v>2</v>
      </c>
      <c r="C64" s="35">
        <v>2</v>
      </c>
      <c r="D64" s="72">
        <f t="shared" si="16"/>
        <v>1</v>
      </c>
      <c r="E64" s="34">
        <f t="shared" si="17"/>
        <v>0</v>
      </c>
      <c r="F64" s="34">
        <f>(1-E64)*((B64+C64)*D64/2-参数!$B$1*D64)/参数!$G$1/D64</f>
        <v>0.75</v>
      </c>
      <c r="H64" s="35" t="s">
        <v>18</v>
      </c>
      <c r="I64" s="35">
        <v>3</v>
      </c>
      <c r="J64" s="35">
        <v>3</v>
      </c>
      <c r="K64" s="72">
        <f t="shared" si="18"/>
        <v>1</v>
      </c>
      <c r="L64" s="34">
        <f t="shared" si="19"/>
        <v>0</v>
      </c>
      <c r="M64" s="34">
        <f>(1-L64)*((I64+J64)*K64/2-参数!$B$1*K64)/参数!$G$1/K64</f>
        <v>0.875</v>
      </c>
      <c r="O64" s="35" t="s">
        <v>18</v>
      </c>
      <c r="P64" s="35">
        <v>3</v>
      </c>
      <c r="Q64" s="35">
        <v>4</v>
      </c>
      <c r="R64" s="72">
        <f t="shared" si="20"/>
        <v>2</v>
      </c>
      <c r="S64" s="34">
        <f t="shared" si="21"/>
        <v>7.0103305952384162E-2</v>
      </c>
      <c r="T64" s="34">
        <f>(1-S64)*((P64+Q64)*R64/2-参数!$B$1*R64)/参数!$G$1/R64</f>
        <v>0.87177815066963993</v>
      </c>
      <c r="V64" s="35" t="s">
        <v>18</v>
      </c>
      <c r="W64" s="35">
        <v>0</v>
      </c>
      <c r="X64" s="35">
        <v>0</v>
      </c>
      <c r="Y64" s="72">
        <f t="shared" si="22"/>
        <v>1</v>
      </c>
      <c r="Z64" s="34">
        <f t="shared" si="23"/>
        <v>0</v>
      </c>
      <c r="AA64" s="34">
        <f>(1-Z64)*((W64+X64)*Y64/2-参数!$B$1*Y64)/参数!$G$1/Y64</f>
        <v>0.5</v>
      </c>
      <c r="AC64" s="35" t="s">
        <v>18</v>
      </c>
      <c r="AD64" s="35"/>
      <c r="AE64" s="35"/>
      <c r="AF64" s="72"/>
      <c r="AG64" s="34"/>
      <c r="AH64" s="34"/>
      <c r="AJ64" s="35" t="s">
        <v>18</v>
      </c>
      <c r="AK64" s="35"/>
      <c r="AL64" s="35"/>
      <c r="AM64" s="72"/>
      <c r="AN64" s="34"/>
      <c r="AO64" s="34"/>
      <c r="AP64" s="34"/>
      <c r="AQ64" s="35" t="s">
        <v>18</v>
      </c>
      <c r="AR64" s="35"/>
      <c r="AS64" s="35"/>
      <c r="AT64" s="72"/>
      <c r="AU64" s="34"/>
      <c r="AV64" s="34"/>
      <c r="CR64" s="34"/>
      <c r="CT64" s="34"/>
    </row>
    <row r="65" spans="1:98" s="64" customFormat="1" x14ac:dyDescent="0.25">
      <c r="A65" s="35" t="s">
        <v>19</v>
      </c>
      <c r="B65" s="35">
        <v>-3</v>
      </c>
      <c r="C65" s="35">
        <v>1</v>
      </c>
      <c r="D65" s="72">
        <f t="shared" si="16"/>
        <v>5</v>
      </c>
      <c r="E65" s="34">
        <f t="shared" si="17"/>
        <v>0.40693708908831311</v>
      </c>
      <c r="F65" s="34">
        <f>(1-E65)*((B65+C65)*D65/2-参数!$B$1*D65)/参数!$G$1/D65</f>
        <v>0.22239859159188261</v>
      </c>
      <c r="H65" s="35" t="s">
        <v>19</v>
      </c>
      <c r="I65" s="35">
        <v>-1</v>
      </c>
      <c r="J65" s="35">
        <v>2</v>
      </c>
      <c r="K65" s="72">
        <f t="shared" si="18"/>
        <v>4</v>
      </c>
      <c r="L65" s="34">
        <f t="shared" si="19"/>
        <v>0.28041322380953665</v>
      </c>
      <c r="M65" s="34">
        <f>(1-L65)*((I65+J65)*K65/2-参数!$B$1*K65)/参数!$G$1/K65</f>
        <v>0.40476756160713562</v>
      </c>
      <c r="O65" s="35" t="s">
        <v>19</v>
      </c>
      <c r="P65" s="35">
        <v>4</v>
      </c>
      <c r="Q65" s="35">
        <v>4</v>
      </c>
      <c r="R65" s="72">
        <f t="shared" si="20"/>
        <v>1</v>
      </c>
      <c r="S65" s="34">
        <f t="shared" si="21"/>
        <v>0</v>
      </c>
      <c r="T65" s="34">
        <f>(1-S65)*((P65+Q65)*R65/2-参数!$B$1*R65)/参数!$G$1/R65</f>
        <v>1</v>
      </c>
      <c r="V65" s="35" t="s">
        <v>19</v>
      </c>
      <c r="W65" s="35">
        <v>-1</v>
      </c>
      <c r="X65" s="35">
        <v>-1</v>
      </c>
      <c r="Y65" s="72">
        <f t="shared" si="22"/>
        <v>1</v>
      </c>
      <c r="Z65" s="34">
        <f t="shared" si="23"/>
        <v>0</v>
      </c>
      <c r="AA65" s="34">
        <f>(1-Z65)*((W65+X65)*Y65/2-参数!$B$1*Y65)/参数!$G$1/Y65</f>
        <v>0.375</v>
      </c>
      <c r="AC65" s="35" t="s">
        <v>19</v>
      </c>
      <c r="AD65" s="35"/>
      <c r="AE65" s="35"/>
      <c r="AF65" s="72"/>
      <c r="AG65" s="34"/>
      <c r="AH65" s="34"/>
      <c r="AJ65" s="35" t="s">
        <v>19</v>
      </c>
      <c r="AK65" s="35"/>
      <c r="AL65" s="35"/>
      <c r="AM65" s="72"/>
      <c r="AN65" s="34"/>
      <c r="AO65" s="34"/>
      <c r="AP65" s="34"/>
      <c r="AQ65" s="35" t="s">
        <v>19</v>
      </c>
      <c r="AR65" s="35"/>
      <c r="AS65" s="35"/>
      <c r="AT65" s="72"/>
      <c r="AU65" s="34"/>
      <c r="AV65" s="34"/>
      <c r="CR65" s="34"/>
      <c r="CT65" s="34"/>
    </row>
    <row r="66" spans="1:98" s="64" customFormat="1" x14ac:dyDescent="0.25">
      <c r="A66" s="35" t="s">
        <v>20</v>
      </c>
      <c r="B66" s="35">
        <v>-4</v>
      </c>
      <c r="C66" s="35">
        <v>-2</v>
      </c>
      <c r="D66" s="72">
        <f t="shared" si="16"/>
        <v>3</v>
      </c>
      <c r="E66" s="34">
        <f t="shared" si="17"/>
        <v>0.16666666666666666</v>
      </c>
      <c r="F66" s="34">
        <f>(1-E66)*((B66+C66)*D66/2-参数!$B$1*D66)/参数!$G$1/D66</f>
        <v>0.10416666666666667</v>
      </c>
      <c r="H66" s="35" t="s">
        <v>20</v>
      </c>
      <c r="I66" s="35">
        <v>1</v>
      </c>
      <c r="J66" s="35">
        <v>1</v>
      </c>
      <c r="K66" s="72">
        <f t="shared" si="18"/>
        <v>1</v>
      </c>
      <c r="L66" s="34">
        <f t="shared" si="19"/>
        <v>0</v>
      </c>
      <c r="M66" s="34">
        <f>(1-L66)*((I66+J66)*K66/2-参数!$B$1*K66)/参数!$G$1/K66</f>
        <v>0.625</v>
      </c>
      <c r="O66" s="35" t="s">
        <v>20</v>
      </c>
      <c r="P66" s="35">
        <v>1</v>
      </c>
      <c r="Q66" s="35">
        <v>2</v>
      </c>
      <c r="R66" s="72">
        <f t="shared" si="20"/>
        <v>2</v>
      </c>
      <c r="S66" s="34">
        <f t="shared" si="21"/>
        <v>7.0103305952384162E-2</v>
      </c>
      <c r="T66" s="34">
        <f>(1-S66)*((P66+Q66)*R66/2-参数!$B$1*R66)/参数!$G$1/R66</f>
        <v>0.6393039771577359</v>
      </c>
      <c r="V66" s="35" t="s">
        <v>20</v>
      </c>
      <c r="W66" s="35">
        <v>4</v>
      </c>
      <c r="X66" s="35">
        <v>4</v>
      </c>
      <c r="Y66" s="72">
        <f t="shared" si="22"/>
        <v>1</v>
      </c>
      <c r="Z66" s="34">
        <f t="shared" si="23"/>
        <v>0</v>
      </c>
      <c r="AA66" s="34">
        <f>(1-Z66)*((W66+X66)*Y66/2-参数!$B$1*Y66)/参数!$G$1/Y66</f>
        <v>1</v>
      </c>
      <c r="AC66" s="35" t="s">
        <v>20</v>
      </c>
      <c r="AD66" s="35"/>
      <c r="AE66" s="35"/>
      <c r="AF66" s="72"/>
      <c r="AG66" s="34"/>
      <c r="AH66" s="34"/>
      <c r="AJ66" s="35" t="s">
        <v>20</v>
      </c>
      <c r="AK66" s="35"/>
      <c r="AL66" s="35"/>
      <c r="AM66" s="72"/>
      <c r="AN66" s="34"/>
      <c r="AO66" s="34"/>
      <c r="AP66" s="34"/>
      <c r="AQ66" s="35" t="s">
        <v>20</v>
      </c>
      <c r="AR66" s="35"/>
      <c r="AS66" s="35"/>
      <c r="AT66" s="72"/>
      <c r="AU66" s="34"/>
      <c r="AV66" s="34"/>
      <c r="CR66" s="34"/>
      <c r="CT66" s="34"/>
    </row>
    <row r="67" spans="1:98" s="64" customFormat="1" x14ac:dyDescent="0.25">
      <c r="A67" s="35" t="s">
        <v>21</v>
      </c>
      <c r="B67" s="35">
        <v>2</v>
      </c>
      <c r="C67" s="35">
        <v>2</v>
      </c>
      <c r="D67" s="72">
        <f t="shared" si="16"/>
        <v>1</v>
      </c>
      <c r="E67" s="34">
        <f t="shared" si="17"/>
        <v>0</v>
      </c>
      <c r="F67" s="34">
        <f>(1-E67)*((B67+C67)*D67/2-参数!$B$1*D67)/参数!$G$1/D67</f>
        <v>0.75</v>
      </c>
      <c r="H67" s="35" t="s">
        <v>21</v>
      </c>
      <c r="I67" s="35">
        <v>-4</v>
      </c>
      <c r="J67" s="35">
        <v>-2</v>
      </c>
      <c r="K67" s="72">
        <f t="shared" si="18"/>
        <v>3</v>
      </c>
      <c r="L67" s="34">
        <f t="shared" si="19"/>
        <v>0.16666666666666666</v>
      </c>
      <c r="M67" s="34">
        <f>(1-L67)*((I67+J67)*K67/2-参数!$B$1*K67)/参数!$G$1/K67</f>
        <v>0.10416666666666667</v>
      </c>
      <c r="O67" s="35" t="s">
        <v>21</v>
      </c>
      <c r="P67" s="35">
        <v>0</v>
      </c>
      <c r="Q67" s="35">
        <v>0</v>
      </c>
      <c r="R67" s="72">
        <f t="shared" si="20"/>
        <v>1</v>
      </c>
      <c r="S67" s="34">
        <f t="shared" si="21"/>
        <v>0</v>
      </c>
      <c r="T67" s="34">
        <f>(1-S67)*((P67+Q67)*R67/2-参数!$B$1*R67)/参数!$G$1/R67</f>
        <v>0.5</v>
      </c>
      <c r="V67" s="35" t="s">
        <v>21</v>
      </c>
      <c r="W67" s="35">
        <v>4</v>
      </c>
      <c r="X67" s="35">
        <v>4</v>
      </c>
      <c r="Y67" s="72">
        <f t="shared" si="22"/>
        <v>1</v>
      </c>
      <c r="Z67" s="34">
        <f t="shared" si="23"/>
        <v>0</v>
      </c>
      <c r="AA67" s="34">
        <f>(1-Z67)*((W67+X67)*Y67/2-参数!$B$1*Y67)/参数!$G$1/Y67</f>
        <v>1</v>
      </c>
      <c r="AC67" s="35" t="s">
        <v>21</v>
      </c>
      <c r="AD67" s="35"/>
      <c r="AE67" s="35"/>
      <c r="AF67" s="72"/>
      <c r="AG67" s="34"/>
      <c r="AH67" s="34"/>
      <c r="AJ67" s="35" t="s">
        <v>21</v>
      </c>
      <c r="AK67" s="35"/>
      <c r="AL67" s="35"/>
      <c r="AM67" s="72"/>
      <c r="AN67" s="34"/>
      <c r="AO67" s="34"/>
      <c r="AP67" s="34"/>
      <c r="AQ67" s="35" t="s">
        <v>21</v>
      </c>
      <c r="AR67" s="35"/>
      <c r="AS67" s="35"/>
      <c r="AT67" s="72"/>
      <c r="AU67" s="34"/>
      <c r="AV67" s="34"/>
      <c r="CR67" s="34"/>
      <c r="CT67" s="34"/>
    </row>
    <row r="68" spans="1:98" s="64" customFormat="1" x14ac:dyDescent="0.25">
      <c r="A68" s="35" t="s">
        <v>22</v>
      </c>
      <c r="B68" s="35">
        <v>0</v>
      </c>
      <c r="C68" s="35">
        <v>1</v>
      </c>
      <c r="D68" s="72">
        <f t="shared" si="16"/>
        <v>2</v>
      </c>
      <c r="E68" s="34">
        <f t="shared" si="17"/>
        <v>7.0103305952384162E-2</v>
      </c>
      <c r="F68" s="34">
        <f>(1-E68)*((B68+C68)*D68/2-参数!$B$1*D68)/参数!$G$1/D68</f>
        <v>0.52306689040178389</v>
      </c>
      <c r="H68" s="35" t="s">
        <v>22</v>
      </c>
      <c r="I68" s="35">
        <v>-2</v>
      </c>
      <c r="J68" s="35">
        <v>0</v>
      </c>
      <c r="K68" s="72">
        <f t="shared" si="18"/>
        <v>3</v>
      </c>
      <c r="L68" s="34">
        <f t="shared" si="19"/>
        <v>0.16666666666666666</v>
      </c>
      <c r="M68" s="34">
        <f>(1-L68)*((I68+J68)*K68/2-参数!$B$1*K68)/参数!$G$1/K68</f>
        <v>0.3125</v>
      </c>
      <c r="O68" s="35" t="s">
        <v>22</v>
      </c>
      <c r="P68" s="35">
        <v>4</v>
      </c>
      <c r="Q68" s="35">
        <v>4</v>
      </c>
      <c r="R68" s="72">
        <f t="shared" si="20"/>
        <v>1</v>
      </c>
      <c r="S68" s="34">
        <f t="shared" si="21"/>
        <v>0</v>
      </c>
      <c r="T68" s="34">
        <f>(1-S68)*((P68+Q68)*R68/2-参数!$B$1*R68)/参数!$G$1/R68</f>
        <v>1</v>
      </c>
      <c r="V68" s="35" t="s">
        <v>22</v>
      </c>
      <c r="W68" s="35">
        <v>-3</v>
      </c>
      <c r="X68" s="35">
        <v>2</v>
      </c>
      <c r="Y68" s="72">
        <f t="shared" si="22"/>
        <v>6</v>
      </c>
      <c r="Z68" s="34">
        <f t="shared" si="23"/>
        <v>0.54364325119048584</v>
      </c>
      <c r="AA68" s="34">
        <f>(1-Z68)*((W68+X68)*Y68/2-参数!$B$1*Y68)/参数!$G$1/Y68</f>
        <v>0.19965607760416246</v>
      </c>
      <c r="AC68" s="35" t="s">
        <v>22</v>
      </c>
      <c r="AD68" s="35"/>
      <c r="AE68" s="35"/>
      <c r="AF68" s="72"/>
      <c r="AG68" s="34"/>
      <c r="AH68" s="34"/>
      <c r="AJ68" s="35" t="s">
        <v>22</v>
      </c>
      <c r="AK68" s="35"/>
      <c r="AL68" s="35"/>
      <c r="AM68" s="72"/>
      <c r="AN68" s="34"/>
      <c r="AO68" s="34"/>
      <c r="AP68" s="34"/>
      <c r="AQ68" s="35" t="s">
        <v>22</v>
      </c>
      <c r="AR68" s="35"/>
      <c r="AS68" s="35"/>
      <c r="AT68" s="72"/>
      <c r="AU68" s="34"/>
      <c r="AV68" s="34"/>
      <c r="CR68" s="34"/>
      <c r="CT68" s="34"/>
    </row>
    <row r="69" spans="1:98" s="64" customFormat="1" ht="16.2" customHeight="1" x14ac:dyDescent="0.25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34"/>
      <c r="N69" s="34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34"/>
      <c r="AB69" s="34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34"/>
      <c r="AP69" s="34"/>
      <c r="AQ69" s="72"/>
      <c r="AR69" s="72"/>
      <c r="AS69" s="72"/>
      <c r="AT69" s="72"/>
      <c r="AU69" s="72"/>
      <c r="AV69" s="72"/>
      <c r="CR69" s="34"/>
      <c r="CT69" s="34"/>
    </row>
    <row r="70" spans="1:98" s="64" customFormat="1" ht="16.2" customHeight="1" x14ac:dyDescent="0.25">
      <c r="A70" s="142" t="s">
        <v>57</v>
      </c>
      <c r="B70" s="143"/>
      <c r="C70" s="143"/>
      <c r="D70" s="143"/>
      <c r="E70" s="143"/>
      <c r="F70" s="144"/>
      <c r="G70" s="74"/>
      <c r="H70" s="142" t="s">
        <v>131</v>
      </c>
      <c r="I70" s="143"/>
      <c r="J70" s="143"/>
      <c r="K70" s="143"/>
      <c r="L70" s="143"/>
      <c r="M70" s="144"/>
      <c r="O70" s="142" t="s">
        <v>58</v>
      </c>
      <c r="P70" s="143"/>
      <c r="Q70" s="143"/>
      <c r="R70" s="143"/>
      <c r="S70" s="143"/>
      <c r="T70" s="144"/>
      <c r="V70" s="142" t="s">
        <v>59</v>
      </c>
      <c r="W70" s="143"/>
      <c r="X70" s="143"/>
      <c r="Y70" s="143"/>
      <c r="Z70" s="143"/>
      <c r="AA70" s="144"/>
      <c r="AC70" s="142" t="s">
        <v>60</v>
      </c>
      <c r="AD70" s="143"/>
      <c r="AE70" s="143"/>
      <c r="AF70" s="143"/>
      <c r="AG70" s="143"/>
      <c r="AH70" s="144"/>
      <c r="AJ70" s="142" t="s">
        <v>61</v>
      </c>
      <c r="AK70" s="143"/>
      <c r="AL70" s="143"/>
      <c r="AM70" s="143"/>
      <c r="AN70" s="143"/>
      <c r="AO70" s="144"/>
      <c r="AQ70" s="142" t="s">
        <v>62</v>
      </c>
      <c r="AR70" s="143"/>
      <c r="AS70" s="143"/>
      <c r="AT70" s="143"/>
      <c r="AU70" s="143"/>
      <c r="AV70" s="144"/>
    </row>
    <row r="71" spans="1:98" s="64" customFormat="1" ht="16.2" customHeight="1" x14ac:dyDescent="0.25">
      <c r="A71" s="35" t="s">
        <v>1</v>
      </c>
      <c r="B71" s="35">
        <v>-4</v>
      </c>
      <c r="C71" s="35">
        <v>4</v>
      </c>
      <c r="D71" s="72"/>
      <c r="E71" s="64" t="s">
        <v>2</v>
      </c>
      <c r="F71" s="64" t="s">
        <v>23</v>
      </c>
      <c r="H71" s="35" t="s">
        <v>1</v>
      </c>
      <c r="I71" s="35">
        <v>-4</v>
      </c>
      <c r="J71" s="35">
        <v>4</v>
      </c>
      <c r="K71" s="72"/>
      <c r="L71" s="64" t="s">
        <v>2</v>
      </c>
      <c r="M71" s="64" t="s">
        <v>23</v>
      </c>
      <c r="O71" s="35" t="s">
        <v>1</v>
      </c>
      <c r="P71" s="35">
        <v>-4</v>
      </c>
      <c r="Q71" s="35">
        <v>4</v>
      </c>
      <c r="R71" s="72"/>
      <c r="S71" s="64" t="s">
        <v>2</v>
      </c>
      <c r="T71" s="64" t="s">
        <v>23</v>
      </c>
      <c r="V71" s="35" t="s">
        <v>1</v>
      </c>
      <c r="W71" s="35">
        <v>-4</v>
      </c>
      <c r="X71" s="35">
        <v>4</v>
      </c>
      <c r="Y71" s="72"/>
      <c r="Z71" s="64" t="s">
        <v>2</v>
      </c>
      <c r="AA71" s="64" t="s">
        <v>23</v>
      </c>
      <c r="AC71" s="35" t="s">
        <v>1</v>
      </c>
      <c r="AD71" s="35">
        <v>-4</v>
      </c>
      <c r="AE71" s="35">
        <v>4</v>
      </c>
      <c r="AF71" s="72"/>
      <c r="AG71" s="64" t="s">
        <v>2</v>
      </c>
      <c r="AH71" s="64" t="s">
        <v>23</v>
      </c>
      <c r="AJ71" s="35" t="s">
        <v>1</v>
      </c>
      <c r="AK71" s="35">
        <v>-4</v>
      </c>
      <c r="AL71" s="35">
        <v>4</v>
      </c>
      <c r="AM71" s="72"/>
      <c r="AN71" s="64" t="s">
        <v>2</v>
      </c>
      <c r="AO71" s="64" t="s">
        <v>23</v>
      </c>
      <c r="AP71" s="34"/>
      <c r="AQ71" s="35" t="s">
        <v>1</v>
      </c>
      <c r="AR71" s="35">
        <v>-4</v>
      </c>
      <c r="AS71" s="35">
        <v>4</v>
      </c>
      <c r="AT71" s="72"/>
      <c r="AU71" s="64" t="s">
        <v>2</v>
      </c>
      <c r="AV71" s="64" t="s">
        <v>23</v>
      </c>
      <c r="CR71" s="34"/>
      <c r="CT71" s="34"/>
    </row>
    <row r="72" spans="1:98" s="64" customFormat="1" ht="16.2" customHeight="1" x14ac:dyDescent="0.25">
      <c r="A72" s="35" t="s">
        <v>3</v>
      </c>
      <c r="B72" s="35">
        <v>2</v>
      </c>
      <c r="C72" s="35">
        <v>3</v>
      </c>
      <c r="D72" s="72">
        <f t="shared" ref="D72:D91" si="24">C72-B72+1</f>
        <v>2</v>
      </c>
      <c r="E72" s="34">
        <f t="shared" ref="E72:E91" si="25">D72*LN(D72)/(9*LN(9))</f>
        <v>7.0103305952384162E-2</v>
      </c>
      <c r="F72" s="34">
        <f>(1-E72)*((B72+C72)*D72/2-参数!$B$1*D72)/参数!$G$1/D72</f>
        <v>0.75554106391368792</v>
      </c>
      <c r="H72" s="35" t="s">
        <v>3</v>
      </c>
      <c r="I72" s="35">
        <v>-3</v>
      </c>
      <c r="J72" s="35">
        <v>-2</v>
      </c>
      <c r="K72" s="72">
        <f t="shared" ref="K72:K91" si="26">J72-I72+1</f>
        <v>2</v>
      </c>
      <c r="L72" s="34">
        <f t="shared" ref="L72:L91" si="27">K72*LN(K72)/(9*LN(9))</f>
        <v>7.0103305952384162E-2</v>
      </c>
      <c r="M72" s="34">
        <f>(1-L72)*((I72+J72)*K72/2-参数!$B$1*K72)/参数!$G$1/K72</f>
        <v>0.17435563013392796</v>
      </c>
      <c r="O72" s="35" t="s">
        <v>3</v>
      </c>
      <c r="P72" s="35">
        <v>-2</v>
      </c>
      <c r="Q72" s="35">
        <v>-2</v>
      </c>
      <c r="R72" s="72">
        <f t="shared" ref="R72:R91" si="28">Q72-P72+1</f>
        <v>1</v>
      </c>
      <c r="S72" s="34">
        <f t="shared" ref="S72:S91" si="29">R72*LN(R72)/(9*LN(9))</f>
        <v>0</v>
      </c>
      <c r="T72" s="34">
        <f>(1-S72)*((P72+Q72)*R72/2-参数!$B$1*R72)/参数!$G$1/R72</f>
        <v>0.25</v>
      </c>
      <c r="V72" s="35" t="s">
        <v>3</v>
      </c>
      <c r="W72" s="35">
        <v>2</v>
      </c>
      <c r="X72" s="35">
        <v>2</v>
      </c>
      <c r="Y72" s="72">
        <f t="shared" ref="Y72:Y91" si="30">X72-W72+1</f>
        <v>1</v>
      </c>
      <c r="Z72" s="34">
        <f t="shared" ref="Z72:Z91" si="31">Y72*LN(Y72)/(9*LN(9))</f>
        <v>0</v>
      </c>
      <c r="AA72" s="34">
        <f>(1-Z72)*((W72+X72)*Y72/2-参数!$B$1*Y72)/参数!$G$1/Y72</f>
        <v>0.75</v>
      </c>
      <c r="AC72" s="35" t="s">
        <v>3</v>
      </c>
      <c r="AD72" s="35"/>
      <c r="AE72" s="35"/>
      <c r="AF72" s="72"/>
      <c r="AG72" s="34"/>
      <c r="AH72" s="34"/>
      <c r="AJ72" s="35" t="s">
        <v>3</v>
      </c>
      <c r="AK72" s="35"/>
      <c r="AL72" s="35"/>
      <c r="AM72" s="72"/>
      <c r="AN72" s="34"/>
      <c r="AO72" s="34"/>
      <c r="AP72" s="34"/>
      <c r="AQ72" s="35" t="s">
        <v>3</v>
      </c>
      <c r="AR72" s="35"/>
      <c r="AS72" s="35"/>
      <c r="AT72" s="72"/>
      <c r="AU72" s="34"/>
      <c r="AV72" s="34"/>
      <c r="CR72" s="34"/>
      <c r="CT72" s="34"/>
    </row>
    <row r="73" spans="1:98" s="64" customFormat="1" ht="16.2" customHeight="1" x14ac:dyDescent="0.25">
      <c r="A73" s="35" t="s">
        <v>4</v>
      </c>
      <c r="B73" s="35">
        <v>0</v>
      </c>
      <c r="C73" s="35">
        <v>0</v>
      </c>
      <c r="D73" s="72">
        <f t="shared" si="24"/>
        <v>1</v>
      </c>
      <c r="E73" s="34">
        <f t="shared" si="25"/>
        <v>0</v>
      </c>
      <c r="F73" s="34">
        <f>(1-E73)*((B73+C73)*D73/2-参数!$B$1*D73)/参数!$G$1/D73</f>
        <v>0.5</v>
      </c>
      <c r="H73" s="35" t="s">
        <v>4</v>
      </c>
      <c r="I73" s="35">
        <v>3</v>
      </c>
      <c r="J73" s="35">
        <v>4</v>
      </c>
      <c r="K73" s="72">
        <f t="shared" si="26"/>
        <v>2</v>
      </c>
      <c r="L73" s="34">
        <f t="shared" si="27"/>
        <v>7.0103305952384162E-2</v>
      </c>
      <c r="M73" s="34">
        <f>(1-L73)*((I73+J73)*K73/2-参数!$B$1*K73)/参数!$G$1/K73</f>
        <v>0.87177815066963993</v>
      </c>
      <c r="O73" s="35" t="s">
        <v>4</v>
      </c>
      <c r="P73" s="35">
        <v>0</v>
      </c>
      <c r="Q73" s="35">
        <v>2</v>
      </c>
      <c r="R73" s="72">
        <f t="shared" si="28"/>
        <v>3</v>
      </c>
      <c r="S73" s="34">
        <f t="shared" si="29"/>
        <v>0.16666666666666666</v>
      </c>
      <c r="T73" s="34">
        <f>(1-S73)*((P73+Q73)*R73/2-参数!$B$1*R73)/参数!$G$1/R73</f>
        <v>0.52083333333333337</v>
      </c>
      <c r="V73" s="35" t="s">
        <v>4</v>
      </c>
      <c r="W73" s="35">
        <v>1</v>
      </c>
      <c r="X73" s="35">
        <v>1</v>
      </c>
      <c r="Y73" s="72">
        <f t="shared" si="30"/>
        <v>1</v>
      </c>
      <c r="Z73" s="34">
        <f t="shared" si="31"/>
        <v>0</v>
      </c>
      <c r="AA73" s="34">
        <f>(1-Z73)*((W73+X73)*Y73/2-参数!$B$1*Y73)/参数!$G$1/Y73</f>
        <v>0.625</v>
      </c>
      <c r="AC73" s="35" t="s">
        <v>4</v>
      </c>
      <c r="AD73" s="35"/>
      <c r="AE73" s="35"/>
      <c r="AF73" s="72"/>
      <c r="AG73" s="34"/>
      <c r="AH73" s="34"/>
      <c r="AJ73" s="35" t="s">
        <v>4</v>
      </c>
      <c r="AK73" s="35"/>
      <c r="AL73" s="35"/>
      <c r="AM73" s="72"/>
      <c r="AN73" s="34"/>
      <c r="AO73" s="34"/>
      <c r="AP73" s="34"/>
      <c r="AQ73" s="35" t="s">
        <v>4</v>
      </c>
      <c r="AR73" s="35"/>
      <c r="AS73" s="35"/>
      <c r="AT73" s="72"/>
      <c r="AU73" s="34"/>
      <c r="AV73" s="34"/>
      <c r="CR73" s="34"/>
      <c r="CT73" s="34"/>
    </row>
    <row r="74" spans="1:98" s="64" customFormat="1" ht="16.2" customHeight="1" x14ac:dyDescent="0.25">
      <c r="A74" s="35" t="s">
        <v>5</v>
      </c>
      <c r="B74" s="35">
        <v>4</v>
      </c>
      <c r="C74" s="35">
        <v>4</v>
      </c>
      <c r="D74" s="72">
        <f t="shared" si="24"/>
        <v>1</v>
      </c>
      <c r="E74" s="34">
        <f t="shared" si="25"/>
        <v>0</v>
      </c>
      <c r="F74" s="34">
        <f>(1-E74)*((B74+C74)*D74/2-参数!$B$1*D74)/参数!$G$1/D74</f>
        <v>1</v>
      </c>
      <c r="H74" s="35" t="s">
        <v>5</v>
      </c>
      <c r="I74" s="35">
        <v>-4</v>
      </c>
      <c r="J74" s="35">
        <v>2</v>
      </c>
      <c r="K74" s="72">
        <f t="shared" si="26"/>
        <v>7</v>
      </c>
      <c r="L74" s="34">
        <f t="shared" si="27"/>
        <v>0.68881701356277525</v>
      </c>
      <c r="M74" s="34">
        <f>(1-L74)*((I74+J74)*K74/2-参数!$B$1*K74)/参数!$G$1/K74</f>
        <v>0.11669361991395928</v>
      </c>
      <c r="O74" s="35" t="s">
        <v>5</v>
      </c>
      <c r="P74" s="35">
        <v>0</v>
      </c>
      <c r="Q74" s="35">
        <v>0</v>
      </c>
      <c r="R74" s="72">
        <f t="shared" si="28"/>
        <v>1</v>
      </c>
      <c r="S74" s="34">
        <f t="shared" si="29"/>
        <v>0</v>
      </c>
      <c r="T74" s="34">
        <f>(1-S74)*((P74+Q74)*R74/2-参数!$B$1*R74)/参数!$G$1/R74</f>
        <v>0.5</v>
      </c>
      <c r="V74" s="35" t="s">
        <v>5</v>
      </c>
      <c r="W74" s="35">
        <v>1</v>
      </c>
      <c r="X74" s="35">
        <v>4</v>
      </c>
      <c r="Y74" s="72">
        <f t="shared" si="30"/>
        <v>4</v>
      </c>
      <c r="Z74" s="34">
        <f t="shared" si="31"/>
        <v>0.28041322380953665</v>
      </c>
      <c r="AA74" s="34">
        <f>(1-Z74)*((W74+X74)*Y74/2-参数!$B$1*Y74)/参数!$G$1/Y74</f>
        <v>0.58466425565475144</v>
      </c>
      <c r="AC74" s="35" t="s">
        <v>5</v>
      </c>
      <c r="AD74" s="35"/>
      <c r="AE74" s="35"/>
      <c r="AF74" s="72"/>
      <c r="AG74" s="34"/>
      <c r="AH74" s="34"/>
      <c r="AJ74" s="35" t="s">
        <v>5</v>
      </c>
      <c r="AK74" s="35"/>
      <c r="AL74" s="35"/>
      <c r="AM74" s="72"/>
      <c r="AN74" s="34"/>
      <c r="AO74" s="34"/>
      <c r="AP74" s="34"/>
      <c r="AQ74" s="35" t="s">
        <v>5</v>
      </c>
      <c r="AR74" s="35"/>
      <c r="AS74" s="35"/>
      <c r="AT74" s="72"/>
      <c r="AU74" s="34"/>
      <c r="AV74" s="34"/>
      <c r="CR74" s="34"/>
      <c r="CT74" s="34"/>
    </row>
    <row r="75" spans="1:98" s="64" customFormat="1" ht="16.2" customHeight="1" x14ac:dyDescent="0.25">
      <c r="A75" s="35" t="s">
        <v>6</v>
      </c>
      <c r="B75" s="35">
        <v>0</v>
      </c>
      <c r="C75" s="35">
        <v>4</v>
      </c>
      <c r="D75" s="72">
        <f t="shared" si="24"/>
        <v>5</v>
      </c>
      <c r="E75" s="34">
        <f t="shared" si="25"/>
        <v>0.40693708908831311</v>
      </c>
      <c r="F75" s="34">
        <f>(1-E75)*((B75+C75)*D75/2-参数!$B$1*D75)/参数!$G$1/D75</f>
        <v>0.44479718318376521</v>
      </c>
      <c r="H75" s="35" t="s">
        <v>6</v>
      </c>
      <c r="I75" s="35">
        <v>-4</v>
      </c>
      <c r="J75" s="35">
        <v>0</v>
      </c>
      <c r="K75" s="72">
        <f t="shared" si="26"/>
        <v>5</v>
      </c>
      <c r="L75" s="34">
        <f t="shared" si="27"/>
        <v>0.40693708908831311</v>
      </c>
      <c r="M75" s="34">
        <f>(1-L75)*((I75+J75)*K75/2-参数!$B$1*K75)/参数!$G$1/K75</f>
        <v>0.14826572772792174</v>
      </c>
      <c r="O75" s="35" t="s">
        <v>6</v>
      </c>
      <c r="P75" s="35">
        <v>2</v>
      </c>
      <c r="Q75" s="35">
        <v>2</v>
      </c>
      <c r="R75" s="72">
        <f t="shared" si="28"/>
        <v>1</v>
      </c>
      <c r="S75" s="34">
        <f t="shared" si="29"/>
        <v>0</v>
      </c>
      <c r="T75" s="34">
        <f>(1-S75)*((P75+Q75)*R75/2-参数!$B$1*R75)/参数!$G$1/R75</f>
        <v>0.75</v>
      </c>
      <c r="V75" s="35" t="s">
        <v>6</v>
      </c>
      <c r="W75" s="35">
        <v>3</v>
      </c>
      <c r="X75" s="35">
        <v>3</v>
      </c>
      <c r="Y75" s="72">
        <f t="shared" si="30"/>
        <v>1</v>
      </c>
      <c r="Z75" s="34">
        <f t="shared" si="31"/>
        <v>0</v>
      </c>
      <c r="AA75" s="34">
        <f>(1-Z75)*((W75+X75)*Y75/2-参数!$B$1*Y75)/参数!$G$1/Y75</f>
        <v>0.875</v>
      </c>
      <c r="AC75" s="35" t="s">
        <v>6</v>
      </c>
      <c r="AD75" s="35"/>
      <c r="AE75" s="35"/>
      <c r="AF75" s="72"/>
      <c r="AG75" s="34"/>
      <c r="AH75" s="34"/>
      <c r="AJ75" s="35" t="s">
        <v>6</v>
      </c>
      <c r="AK75" s="35"/>
      <c r="AL75" s="35"/>
      <c r="AM75" s="72"/>
      <c r="AN75" s="34"/>
      <c r="AO75" s="34"/>
      <c r="AP75" s="34"/>
      <c r="AQ75" s="35" t="s">
        <v>6</v>
      </c>
      <c r="AR75" s="35"/>
      <c r="AS75" s="35"/>
      <c r="AT75" s="72"/>
      <c r="AU75" s="34"/>
      <c r="AV75" s="34"/>
      <c r="CR75" s="34"/>
      <c r="CT75" s="34"/>
    </row>
    <row r="76" spans="1:98" s="64" customFormat="1" ht="16.2" customHeight="1" x14ac:dyDescent="0.25">
      <c r="A76" s="35" t="s">
        <v>7</v>
      </c>
      <c r="B76" s="35">
        <v>3</v>
      </c>
      <c r="C76" s="35">
        <v>4</v>
      </c>
      <c r="D76" s="72">
        <f t="shared" si="24"/>
        <v>2</v>
      </c>
      <c r="E76" s="34">
        <f t="shared" si="25"/>
        <v>7.0103305952384162E-2</v>
      </c>
      <c r="F76" s="34">
        <f>(1-E76)*((B76+C76)*D76/2-参数!$B$1*D76)/参数!$G$1/D76</f>
        <v>0.87177815066963993</v>
      </c>
      <c r="H76" s="35" t="s">
        <v>7</v>
      </c>
      <c r="I76" s="35">
        <v>1</v>
      </c>
      <c r="J76" s="35">
        <v>4</v>
      </c>
      <c r="K76" s="72">
        <f t="shared" si="26"/>
        <v>4</v>
      </c>
      <c r="L76" s="34">
        <f t="shared" si="27"/>
        <v>0.28041322380953665</v>
      </c>
      <c r="M76" s="34">
        <f>(1-L76)*((I76+J76)*K76/2-参数!$B$1*K76)/参数!$G$1/K76</f>
        <v>0.58466425565475144</v>
      </c>
      <c r="O76" s="35" t="s">
        <v>7</v>
      </c>
      <c r="P76" s="35">
        <v>-4</v>
      </c>
      <c r="Q76" s="35">
        <v>1</v>
      </c>
      <c r="R76" s="72">
        <f t="shared" si="28"/>
        <v>6</v>
      </c>
      <c r="S76" s="34">
        <f t="shared" si="29"/>
        <v>0.54364325119048584</v>
      </c>
      <c r="T76" s="34">
        <f>(1-S76)*((P76+Q76)*R76/2-参数!$B$1*R76)/参数!$G$1/R76</f>
        <v>0.14261148400297316</v>
      </c>
      <c r="V76" s="35" t="s">
        <v>7</v>
      </c>
      <c r="W76" s="35">
        <v>-4</v>
      </c>
      <c r="X76" s="35">
        <v>-1</v>
      </c>
      <c r="Y76" s="72">
        <f t="shared" si="30"/>
        <v>4</v>
      </c>
      <c r="Z76" s="34">
        <f t="shared" si="31"/>
        <v>0.28041322380953665</v>
      </c>
      <c r="AA76" s="34">
        <f>(1-Z76)*((W76+X76)*Y76/2-参数!$B$1*Y76)/参数!$G$1/Y76</f>
        <v>0.13492252053571185</v>
      </c>
      <c r="AC76" s="35" t="s">
        <v>7</v>
      </c>
      <c r="AD76" s="35"/>
      <c r="AE76" s="35"/>
      <c r="AF76" s="72"/>
      <c r="AG76" s="34"/>
      <c r="AH76" s="34"/>
      <c r="AJ76" s="35" t="s">
        <v>7</v>
      </c>
      <c r="AK76" s="35"/>
      <c r="AL76" s="35"/>
      <c r="AM76" s="72"/>
      <c r="AN76" s="34"/>
      <c r="AO76" s="34"/>
      <c r="AP76" s="34"/>
      <c r="AQ76" s="35" t="s">
        <v>7</v>
      </c>
      <c r="AR76" s="35"/>
      <c r="AS76" s="35"/>
      <c r="AT76" s="72"/>
      <c r="AU76" s="34"/>
      <c r="AV76" s="34"/>
      <c r="CR76" s="34"/>
      <c r="CT76" s="34"/>
    </row>
    <row r="77" spans="1:98" s="64" customFormat="1" ht="16.2" customHeight="1" x14ac:dyDescent="0.25">
      <c r="A77" s="35" t="s">
        <v>8</v>
      </c>
      <c r="B77" s="35">
        <v>1</v>
      </c>
      <c r="C77" s="35">
        <v>4</v>
      </c>
      <c r="D77" s="72">
        <f t="shared" si="24"/>
        <v>4</v>
      </c>
      <c r="E77" s="34">
        <f t="shared" si="25"/>
        <v>0.28041322380953665</v>
      </c>
      <c r="F77" s="34">
        <f>(1-E77)*((B77+C77)*D77/2-参数!$B$1*D77)/参数!$G$1/D77</f>
        <v>0.58466425565475144</v>
      </c>
      <c r="H77" s="35" t="s">
        <v>8</v>
      </c>
      <c r="I77" s="35">
        <v>-1</v>
      </c>
      <c r="J77" s="35">
        <v>3</v>
      </c>
      <c r="K77" s="72">
        <f t="shared" si="26"/>
        <v>5</v>
      </c>
      <c r="L77" s="34">
        <f t="shared" si="27"/>
        <v>0.40693708908831311</v>
      </c>
      <c r="M77" s="34">
        <f>(1-L77)*((I77+J77)*K77/2-参数!$B$1*K77)/参数!$G$1/K77</f>
        <v>0.37066431931980437</v>
      </c>
      <c r="O77" s="35" t="s">
        <v>8</v>
      </c>
      <c r="P77" s="35">
        <v>-3</v>
      </c>
      <c r="Q77" s="35">
        <v>3</v>
      </c>
      <c r="R77" s="72">
        <f t="shared" si="28"/>
        <v>7</v>
      </c>
      <c r="S77" s="34">
        <f t="shared" si="29"/>
        <v>0.68881701356277525</v>
      </c>
      <c r="T77" s="34">
        <f>(1-S77)*((P77+Q77)*R77/2-参数!$B$1*R77)/参数!$G$1/R77</f>
        <v>0.15559149321861238</v>
      </c>
      <c r="V77" s="35" t="s">
        <v>8</v>
      </c>
      <c r="W77" s="35">
        <v>-3</v>
      </c>
      <c r="X77" s="35">
        <v>0</v>
      </c>
      <c r="Y77" s="72">
        <f t="shared" si="30"/>
        <v>4</v>
      </c>
      <c r="Z77" s="34">
        <f t="shared" si="31"/>
        <v>0.28041322380953665</v>
      </c>
      <c r="AA77" s="34">
        <f>(1-Z77)*((W77+X77)*Y77/2-参数!$B$1*Y77)/参数!$G$1/Y77</f>
        <v>0.22487086755951979</v>
      </c>
      <c r="AC77" s="35" t="s">
        <v>8</v>
      </c>
      <c r="AD77" s="35"/>
      <c r="AE77" s="35"/>
      <c r="AF77" s="72"/>
      <c r="AG77" s="34"/>
      <c r="AH77" s="34"/>
      <c r="AJ77" s="35" t="s">
        <v>8</v>
      </c>
      <c r="AK77" s="35"/>
      <c r="AL77" s="35"/>
      <c r="AM77" s="72"/>
      <c r="AN77" s="34"/>
      <c r="AO77" s="34"/>
      <c r="AP77" s="34"/>
      <c r="AQ77" s="35" t="s">
        <v>8</v>
      </c>
      <c r="AR77" s="35"/>
      <c r="AS77" s="35"/>
      <c r="AT77" s="72"/>
      <c r="AU77" s="34"/>
      <c r="AV77" s="34"/>
      <c r="CR77" s="34"/>
      <c r="CT77" s="34"/>
    </row>
    <row r="78" spans="1:98" s="64" customFormat="1" ht="16.2" customHeight="1" x14ac:dyDescent="0.25">
      <c r="A78" s="35" t="s">
        <v>9</v>
      </c>
      <c r="B78" s="35">
        <v>0</v>
      </c>
      <c r="C78" s="35">
        <v>2</v>
      </c>
      <c r="D78" s="72">
        <f t="shared" si="24"/>
        <v>3</v>
      </c>
      <c r="E78" s="34">
        <f t="shared" si="25"/>
        <v>0.16666666666666666</v>
      </c>
      <c r="F78" s="34">
        <f>(1-E78)*((B78+C78)*D78/2-参数!$B$1*D78)/参数!$G$1/D78</f>
        <v>0.52083333333333337</v>
      </c>
      <c r="H78" s="35" t="s">
        <v>9</v>
      </c>
      <c r="I78" s="35">
        <v>2</v>
      </c>
      <c r="J78" s="35">
        <v>2</v>
      </c>
      <c r="K78" s="72">
        <f t="shared" si="26"/>
        <v>1</v>
      </c>
      <c r="L78" s="34">
        <f t="shared" si="27"/>
        <v>0</v>
      </c>
      <c r="M78" s="34">
        <f>(1-L78)*((I78+J78)*K78/2-参数!$B$1*K78)/参数!$G$1/K78</f>
        <v>0.75</v>
      </c>
      <c r="O78" s="35" t="s">
        <v>9</v>
      </c>
      <c r="P78" s="35">
        <v>-4</v>
      </c>
      <c r="Q78" s="35">
        <v>-2</v>
      </c>
      <c r="R78" s="72">
        <f t="shared" si="28"/>
        <v>3</v>
      </c>
      <c r="S78" s="34">
        <f t="shared" si="29"/>
        <v>0.16666666666666666</v>
      </c>
      <c r="T78" s="34">
        <f>(1-S78)*((P78+Q78)*R78/2-参数!$B$1*R78)/参数!$G$1/R78</f>
        <v>0.10416666666666667</v>
      </c>
      <c r="V78" s="35" t="s">
        <v>9</v>
      </c>
      <c r="W78" s="35">
        <v>2</v>
      </c>
      <c r="X78" s="35">
        <v>2</v>
      </c>
      <c r="Y78" s="72">
        <f t="shared" si="30"/>
        <v>1</v>
      </c>
      <c r="Z78" s="34">
        <f t="shared" si="31"/>
        <v>0</v>
      </c>
      <c r="AA78" s="34">
        <f>(1-Z78)*((W78+X78)*Y78/2-参数!$B$1*Y78)/参数!$G$1/Y78</f>
        <v>0.75</v>
      </c>
      <c r="AC78" s="35" t="s">
        <v>9</v>
      </c>
      <c r="AD78" s="35"/>
      <c r="AE78" s="35"/>
      <c r="AF78" s="72"/>
      <c r="AG78" s="34"/>
      <c r="AH78" s="34"/>
      <c r="AJ78" s="35" t="s">
        <v>9</v>
      </c>
      <c r="AK78" s="35"/>
      <c r="AL78" s="35"/>
      <c r="AM78" s="72"/>
      <c r="AN78" s="34"/>
      <c r="AO78" s="34"/>
      <c r="AP78" s="34"/>
      <c r="AQ78" s="35" t="s">
        <v>9</v>
      </c>
      <c r="AR78" s="35"/>
      <c r="AS78" s="35"/>
      <c r="AT78" s="72"/>
      <c r="AU78" s="34"/>
      <c r="AV78" s="34"/>
      <c r="CR78" s="34"/>
      <c r="CT78" s="34"/>
    </row>
    <row r="79" spans="1:98" s="64" customFormat="1" ht="16.2" customHeight="1" x14ac:dyDescent="0.25">
      <c r="A79" s="35" t="s">
        <v>10</v>
      </c>
      <c r="B79" s="35">
        <v>3</v>
      </c>
      <c r="C79" s="35">
        <v>3</v>
      </c>
      <c r="D79" s="72">
        <f t="shared" si="24"/>
        <v>1</v>
      </c>
      <c r="E79" s="34">
        <f t="shared" si="25"/>
        <v>0</v>
      </c>
      <c r="F79" s="34">
        <f>(1-E79)*((B79+C79)*D79/2-参数!$B$1*D79)/参数!$G$1/D79</f>
        <v>0.875</v>
      </c>
      <c r="H79" s="35" t="s">
        <v>10</v>
      </c>
      <c r="I79" s="35">
        <v>-3</v>
      </c>
      <c r="J79" s="35">
        <v>-3</v>
      </c>
      <c r="K79" s="72">
        <f t="shared" si="26"/>
        <v>1</v>
      </c>
      <c r="L79" s="34">
        <f t="shared" si="27"/>
        <v>0</v>
      </c>
      <c r="M79" s="34">
        <f>(1-L79)*((I79+J79)*K79/2-参数!$B$1*K79)/参数!$G$1/K79</f>
        <v>0.125</v>
      </c>
      <c r="O79" s="35" t="s">
        <v>10</v>
      </c>
      <c r="P79" s="35">
        <v>2</v>
      </c>
      <c r="Q79" s="35">
        <v>2</v>
      </c>
      <c r="R79" s="72">
        <f t="shared" si="28"/>
        <v>1</v>
      </c>
      <c r="S79" s="34">
        <f t="shared" si="29"/>
        <v>0</v>
      </c>
      <c r="T79" s="34">
        <f>(1-S79)*((P79+Q79)*R79/2-参数!$B$1*R79)/参数!$G$1/R79</f>
        <v>0.75</v>
      </c>
      <c r="V79" s="35" t="s">
        <v>10</v>
      </c>
      <c r="W79" s="35">
        <v>-1</v>
      </c>
      <c r="X79" s="35">
        <v>0</v>
      </c>
      <c r="Y79" s="72">
        <f t="shared" si="30"/>
        <v>2</v>
      </c>
      <c r="Z79" s="34">
        <f t="shared" si="31"/>
        <v>7.0103305952384162E-2</v>
      </c>
      <c r="AA79" s="34">
        <f>(1-Z79)*((W79+X79)*Y79/2-参数!$B$1*Y79)/参数!$G$1/Y79</f>
        <v>0.40682980364583193</v>
      </c>
      <c r="AC79" s="35" t="s">
        <v>10</v>
      </c>
      <c r="AD79" s="35"/>
      <c r="AE79" s="35"/>
      <c r="AF79" s="72"/>
      <c r="AG79" s="34"/>
      <c r="AH79" s="34"/>
      <c r="AJ79" s="35" t="s">
        <v>10</v>
      </c>
      <c r="AK79" s="35"/>
      <c r="AL79" s="35"/>
      <c r="AM79" s="72"/>
      <c r="AN79" s="34"/>
      <c r="AO79" s="34"/>
      <c r="AP79" s="34"/>
      <c r="AQ79" s="35" t="s">
        <v>10</v>
      </c>
      <c r="AR79" s="35"/>
      <c r="AS79" s="35"/>
      <c r="AT79" s="72"/>
      <c r="AU79" s="34"/>
      <c r="AV79" s="34"/>
      <c r="CR79" s="34"/>
      <c r="CT79" s="34"/>
    </row>
    <row r="80" spans="1:98" s="64" customFormat="1" ht="16.2" customHeight="1" x14ac:dyDescent="0.25">
      <c r="A80" s="35" t="s">
        <v>11</v>
      </c>
      <c r="B80" s="35">
        <v>1</v>
      </c>
      <c r="C80" s="35">
        <v>1</v>
      </c>
      <c r="D80" s="72">
        <f t="shared" si="24"/>
        <v>1</v>
      </c>
      <c r="E80" s="34">
        <f t="shared" si="25"/>
        <v>0</v>
      </c>
      <c r="F80" s="34">
        <f>(1-E80)*((B80+C80)*D80/2-参数!$B$1*D80)/参数!$G$1/D80</f>
        <v>0.625</v>
      </c>
      <c r="H80" s="35" t="s">
        <v>11</v>
      </c>
      <c r="I80" s="35">
        <v>2</v>
      </c>
      <c r="J80" s="35">
        <v>2</v>
      </c>
      <c r="K80" s="72">
        <f t="shared" si="26"/>
        <v>1</v>
      </c>
      <c r="L80" s="34">
        <f t="shared" si="27"/>
        <v>0</v>
      </c>
      <c r="M80" s="34">
        <f>(1-L80)*((I80+J80)*K80/2-参数!$B$1*K80)/参数!$G$1/K80</f>
        <v>0.75</v>
      </c>
      <c r="O80" s="35" t="s">
        <v>11</v>
      </c>
      <c r="P80" s="35">
        <v>-4</v>
      </c>
      <c r="Q80" s="35">
        <v>-3</v>
      </c>
      <c r="R80" s="72">
        <f t="shared" si="28"/>
        <v>2</v>
      </c>
      <c r="S80" s="34">
        <f t="shared" si="29"/>
        <v>7.0103305952384162E-2</v>
      </c>
      <c r="T80" s="34">
        <f>(1-S80)*((P80+Q80)*R80/2-参数!$B$1*R80)/参数!$G$1/R80</f>
        <v>5.8118543377975992E-2</v>
      </c>
      <c r="V80" s="35" t="s">
        <v>11</v>
      </c>
      <c r="W80" s="35">
        <v>2</v>
      </c>
      <c r="X80" s="35">
        <v>2</v>
      </c>
      <c r="Y80" s="72">
        <f t="shared" si="30"/>
        <v>1</v>
      </c>
      <c r="Z80" s="34">
        <f t="shared" si="31"/>
        <v>0</v>
      </c>
      <c r="AA80" s="34">
        <f>(1-Z80)*((W80+X80)*Y80/2-参数!$B$1*Y80)/参数!$G$1/Y80</f>
        <v>0.75</v>
      </c>
      <c r="AC80" s="35" t="s">
        <v>11</v>
      </c>
      <c r="AD80" s="35"/>
      <c r="AE80" s="35"/>
      <c r="AF80" s="72"/>
      <c r="AG80" s="34"/>
      <c r="AH80" s="34"/>
      <c r="AJ80" s="35" t="s">
        <v>11</v>
      </c>
      <c r="AK80" s="35"/>
      <c r="AL80" s="35"/>
      <c r="AM80" s="72"/>
      <c r="AN80" s="34"/>
      <c r="AO80" s="34"/>
      <c r="AP80" s="34"/>
      <c r="AQ80" s="35" t="s">
        <v>11</v>
      </c>
      <c r="AR80" s="35"/>
      <c r="AS80" s="35"/>
      <c r="AT80" s="72"/>
      <c r="AU80" s="34"/>
      <c r="AV80" s="34"/>
      <c r="CR80" s="34"/>
      <c r="CT80" s="34"/>
    </row>
    <row r="81" spans="1:98" s="64" customFormat="1" ht="16.2" customHeight="1" x14ac:dyDescent="0.25">
      <c r="A81" s="35" t="s">
        <v>12</v>
      </c>
      <c r="B81" s="35">
        <v>3</v>
      </c>
      <c r="C81" s="35">
        <v>4</v>
      </c>
      <c r="D81" s="72">
        <f t="shared" si="24"/>
        <v>2</v>
      </c>
      <c r="E81" s="34">
        <f t="shared" si="25"/>
        <v>7.0103305952384162E-2</v>
      </c>
      <c r="F81" s="34">
        <f>(1-E81)*((B81+C81)*D81/2-参数!$B$1*D81)/参数!$G$1/D81</f>
        <v>0.87177815066963993</v>
      </c>
      <c r="H81" s="35" t="s">
        <v>12</v>
      </c>
      <c r="I81" s="35">
        <v>1</v>
      </c>
      <c r="J81" s="35">
        <v>4</v>
      </c>
      <c r="K81" s="72">
        <f t="shared" si="26"/>
        <v>4</v>
      </c>
      <c r="L81" s="34">
        <f t="shared" si="27"/>
        <v>0.28041322380953665</v>
      </c>
      <c r="M81" s="34">
        <f>(1-L81)*((I81+J81)*K81/2-参数!$B$1*K81)/参数!$G$1/K81</f>
        <v>0.58466425565475144</v>
      </c>
      <c r="O81" s="35" t="s">
        <v>12</v>
      </c>
      <c r="P81" s="35">
        <v>0</v>
      </c>
      <c r="Q81" s="35">
        <v>1</v>
      </c>
      <c r="R81" s="72">
        <f t="shared" si="28"/>
        <v>2</v>
      </c>
      <c r="S81" s="34">
        <f t="shared" si="29"/>
        <v>7.0103305952384162E-2</v>
      </c>
      <c r="T81" s="34">
        <f>(1-S81)*((P81+Q81)*R81/2-参数!$B$1*R81)/参数!$G$1/R81</f>
        <v>0.52306689040178389</v>
      </c>
      <c r="V81" s="35" t="s">
        <v>12</v>
      </c>
      <c r="W81" s="35">
        <v>4</v>
      </c>
      <c r="X81" s="35">
        <v>4</v>
      </c>
      <c r="Y81" s="72">
        <f t="shared" si="30"/>
        <v>1</v>
      </c>
      <c r="Z81" s="34">
        <f t="shared" si="31"/>
        <v>0</v>
      </c>
      <c r="AA81" s="34">
        <f>(1-Z81)*((W81+X81)*Y81/2-参数!$B$1*Y81)/参数!$G$1/Y81</f>
        <v>1</v>
      </c>
      <c r="AC81" s="35" t="s">
        <v>12</v>
      </c>
      <c r="AD81" s="35"/>
      <c r="AE81" s="35"/>
      <c r="AF81" s="72"/>
      <c r="AG81" s="34"/>
      <c r="AH81" s="34"/>
      <c r="AJ81" s="35" t="s">
        <v>12</v>
      </c>
      <c r="AK81" s="35"/>
      <c r="AL81" s="35"/>
      <c r="AM81" s="72"/>
      <c r="AN81" s="34"/>
      <c r="AO81" s="34"/>
      <c r="AP81" s="34"/>
      <c r="AQ81" s="35" t="s">
        <v>12</v>
      </c>
      <c r="AR81" s="35"/>
      <c r="AS81" s="35"/>
      <c r="AT81" s="72"/>
      <c r="AU81" s="34"/>
      <c r="AV81" s="34"/>
      <c r="CR81" s="34"/>
      <c r="CT81" s="34"/>
    </row>
    <row r="82" spans="1:98" s="64" customFormat="1" ht="16.2" customHeight="1" x14ac:dyDescent="0.25">
      <c r="A82" s="35" t="s">
        <v>13</v>
      </c>
      <c r="B82" s="35">
        <v>-2</v>
      </c>
      <c r="C82" s="35">
        <v>3</v>
      </c>
      <c r="D82" s="72">
        <f t="shared" si="24"/>
        <v>6</v>
      </c>
      <c r="E82" s="34">
        <f t="shared" si="25"/>
        <v>0.54364325119048584</v>
      </c>
      <c r="F82" s="34">
        <f>(1-E82)*((B82+C82)*D82/2-参数!$B$1*D82)/参数!$G$1/D82</f>
        <v>0.25670067120535173</v>
      </c>
      <c r="H82" s="35" t="s">
        <v>13</v>
      </c>
      <c r="I82" s="35">
        <v>3</v>
      </c>
      <c r="J82" s="35">
        <v>3</v>
      </c>
      <c r="K82" s="72">
        <f t="shared" si="26"/>
        <v>1</v>
      </c>
      <c r="L82" s="34">
        <f t="shared" si="27"/>
        <v>0</v>
      </c>
      <c r="M82" s="34">
        <f>(1-L82)*((I82+J82)*K82/2-参数!$B$1*K82)/参数!$G$1/K82</f>
        <v>0.875</v>
      </c>
      <c r="O82" s="35" t="s">
        <v>13</v>
      </c>
      <c r="P82" s="35">
        <v>-2</v>
      </c>
      <c r="Q82" s="35">
        <v>-1</v>
      </c>
      <c r="R82" s="72">
        <f t="shared" si="28"/>
        <v>2</v>
      </c>
      <c r="S82" s="34">
        <f t="shared" si="29"/>
        <v>7.0103305952384162E-2</v>
      </c>
      <c r="T82" s="34">
        <f>(1-S82)*((P82+Q82)*R82/2-参数!$B$1*R82)/参数!$G$1/R82</f>
        <v>0.29059271688987998</v>
      </c>
      <c r="V82" s="35" t="s">
        <v>13</v>
      </c>
      <c r="W82" s="35">
        <v>-3</v>
      </c>
      <c r="X82" s="35">
        <v>-2</v>
      </c>
      <c r="Y82" s="72">
        <f t="shared" si="30"/>
        <v>2</v>
      </c>
      <c r="Z82" s="34">
        <f t="shared" si="31"/>
        <v>7.0103305952384162E-2</v>
      </c>
      <c r="AA82" s="34">
        <f>(1-Z82)*((W82+X82)*Y82/2-参数!$B$1*Y82)/参数!$G$1/Y82</f>
        <v>0.17435563013392796</v>
      </c>
      <c r="AC82" s="35" t="s">
        <v>13</v>
      </c>
      <c r="AD82" s="35"/>
      <c r="AE82" s="35"/>
      <c r="AF82" s="72"/>
      <c r="AG82" s="34"/>
      <c r="AH82" s="34"/>
      <c r="AJ82" s="35" t="s">
        <v>13</v>
      </c>
      <c r="AK82" s="35"/>
      <c r="AL82" s="35"/>
      <c r="AM82" s="72"/>
      <c r="AN82" s="34"/>
      <c r="AO82" s="34"/>
      <c r="AP82" s="34"/>
      <c r="AQ82" s="35" t="s">
        <v>13</v>
      </c>
      <c r="AR82" s="35"/>
      <c r="AS82" s="35"/>
      <c r="AT82" s="72"/>
      <c r="AU82" s="34"/>
      <c r="AV82" s="34"/>
      <c r="CR82" s="34"/>
      <c r="CT82" s="34"/>
    </row>
    <row r="83" spans="1:98" s="64" customFormat="1" ht="16.2" customHeight="1" x14ac:dyDescent="0.25">
      <c r="A83" s="35" t="s">
        <v>14</v>
      </c>
      <c r="B83" s="35">
        <v>-3</v>
      </c>
      <c r="C83" s="35">
        <v>-3</v>
      </c>
      <c r="D83" s="72">
        <f t="shared" si="24"/>
        <v>1</v>
      </c>
      <c r="E83" s="34">
        <f t="shared" si="25"/>
        <v>0</v>
      </c>
      <c r="F83" s="34">
        <f>(1-E83)*((B83+C83)*D83/2-参数!$B$1*D83)/参数!$G$1/D83</f>
        <v>0.125</v>
      </c>
      <c r="H83" s="35" t="s">
        <v>14</v>
      </c>
      <c r="I83" s="35">
        <v>-3</v>
      </c>
      <c r="J83" s="35">
        <v>-2</v>
      </c>
      <c r="K83" s="72">
        <f t="shared" si="26"/>
        <v>2</v>
      </c>
      <c r="L83" s="34">
        <f t="shared" si="27"/>
        <v>7.0103305952384162E-2</v>
      </c>
      <c r="M83" s="34">
        <f>(1-L83)*((I83+J83)*K83/2-参数!$B$1*K83)/参数!$G$1/K83</f>
        <v>0.17435563013392796</v>
      </c>
      <c r="O83" s="35" t="s">
        <v>14</v>
      </c>
      <c r="P83" s="35">
        <v>-1</v>
      </c>
      <c r="Q83" s="35">
        <v>1</v>
      </c>
      <c r="R83" s="72">
        <f t="shared" si="28"/>
        <v>3</v>
      </c>
      <c r="S83" s="34">
        <f t="shared" si="29"/>
        <v>0.16666666666666666</v>
      </c>
      <c r="T83" s="34">
        <f>(1-S83)*((P83+Q83)*R83/2-参数!$B$1*R83)/参数!$G$1/R83</f>
        <v>0.41666666666666669</v>
      </c>
      <c r="V83" s="35" t="s">
        <v>14</v>
      </c>
      <c r="W83" s="35">
        <v>0</v>
      </c>
      <c r="X83" s="35">
        <v>0</v>
      </c>
      <c r="Y83" s="72">
        <f t="shared" si="30"/>
        <v>1</v>
      </c>
      <c r="Z83" s="34">
        <f t="shared" si="31"/>
        <v>0</v>
      </c>
      <c r="AA83" s="34">
        <f>(1-Z83)*((W83+X83)*Y83/2-参数!$B$1*Y83)/参数!$G$1/Y83</f>
        <v>0.5</v>
      </c>
      <c r="AC83" s="35" t="s">
        <v>14</v>
      </c>
      <c r="AD83" s="35"/>
      <c r="AE83" s="35"/>
      <c r="AF83" s="72"/>
      <c r="AG83" s="34"/>
      <c r="AH83" s="34"/>
      <c r="AJ83" s="35" t="s">
        <v>14</v>
      </c>
      <c r="AK83" s="35"/>
      <c r="AL83" s="35"/>
      <c r="AM83" s="72"/>
      <c r="AN83" s="34"/>
      <c r="AO83" s="34"/>
      <c r="AP83" s="34"/>
      <c r="AQ83" s="35" t="s">
        <v>14</v>
      </c>
      <c r="AR83" s="35"/>
      <c r="AS83" s="35"/>
      <c r="AT83" s="72"/>
      <c r="AU83" s="34"/>
      <c r="AV83" s="34"/>
      <c r="CR83" s="34"/>
      <c r="CT83" s="34"/>
    </row>
    <row r="84" spans="1:98" s="64" customFormat="1" ht="16.2" customHeight="1" x14ac:dyDescent="0.25">
      <c r="A84" s="35" t="s">
        <v>15</v>
      </c>
      <c r="B84" s="35">
        <v>-1</v>
      </c>
      <c r="C84" s="35">
        <v>2</v>
      </c>
      <c r="D84" s="72">
        <f t="shared" si="24"/>
        <v>4</v>
      </c>
      <c r="E84" s="34">
        <f t="shared" si="25"/>
        <v>0.28041322380953665</v>
      </c>
      <c r="F84" s="34">
        <f>(1-E84)*((B84+C84)*D84/2-参数!$B$1*D84)/参数!$G$1/D84</f>
        <v>0.40476756160713562</v>
      </c>
      <c r="H84" s="35" t="s">
        <v>15</v>
      </c>
      <c r="I84" s="35">
        <v>-1</v>
      </c>
      <c r="J84" s="35">
        <v>2</v>
      </c>
      <c r="K84" s="72">
        <f t="shared" si="26"/>
        <v>4</v>
      </c>
      <c r="L84" s="34">
        <f t="shared" si="27"/>
        <v>0.28041322380953665</v>
      </c>
      <c r="M84" s="34">
        <f>(1-L84)*((I84+J84)*K84/2-参数!$B$1*K84)/参数!$G$1/K84</f>
        <v>0.40476756160713562</v>
      </c>
      <c r="O84" s="35" t="s">
        <v>15</v>
      </c>
      <c r="P84" s="35">
        <v>3</v>
      </c>
      <c r="Q84" s="35">
        <v>4</v>
      </c>
      <c r="R84" s="72">
        <f t="shared" si="28"/>
        <v>2</v>
      </c>
      <c r="S84" s="34">
        <f t="shared" si="29"/>
        <v>7.0103305952384162E-2</v>
      </c>
      <c r="T84" s="34">
        <f>(1-S84)*((P84+Q84)*R84/2-参数!$B$1*R84)/参数!$G$1/R84</f>
        <v>0.87177815066963993</v>
      </c>
      <c r="V84" s="35" t="s">
        <v>15</v>
      </c>
      <c r="W84" s="35">
        <v>-2</v>
      </c>
      <c r="X84" s="35">
        <v>0</v>
      </c>
      <c r="Y84" s="72">
        <f t="shared" si="30"/>
        <v>3</v>
      </c>
      <c r="Z84" s="34">
        <f t="shared" si="31"/>
        <v>0.16666666666666666</v>
      </c>
      <c r="AA84" s="34">
        <f>(1-Z84)*((W84+X84)*Y84/2-参数!$B$1*Y84)/参数!$G$1/Y84</f>
        <v>0.3125</v>
      </c>
      <c r="AC84" s="35" t="s">
        <v>15</v>
      </c>
      <c r="AD84" s="35"/>
      <c r="AE84" s="35"/>
      <c r="AF84" s="72"/>
      <c r="AG84" s="34"/>
      <c r="AH84" s="34"/>
      <c r="AJ84" s="35" t="s">
        <v>15</v>
      </c>
      <c r="AK84" s="35"/>
      <c r="AL84" s="35"/>
      <c r="AM84" s="72"/>
      <c r="AN84" s="34"/>
      <c r="AO84" s="34"/>
      <c r="AP84" s="34"/>
      <c r="AQ84" s="35" t="s">
        <v>15</v>
      </c>
      <c r="AR84" s="35"/>
      <c r="AS84" s="35"/>
      <c r="AT84" s="72"/>
      <c r="AU84" s="34"/>
      <c r="AV84" s="34"/>
      <c r="CR84" s="34"/>
      <c r="CT84" s="34"/>
    </row>
    <row r="85" spans="1:98" s="64" customFormat="1" ht="16.2" customHeight="1" x14ac:dyDescent="0.25">
      <c r="A85" s="35" t="s">
        <v>16</v>
      </c>
      <c r="B85" s="35">
        <v>-1</v>
      </c>
      <c r="C85" s="35">
        <v>0</v>
      </c>
      <c r="D85" s="72">
        <f t="shared" si="24"/>
        <v>2</v>
      </c>
      <c r="E85" s="34">
        <f t="shared" si="25"/>
        <v>7.0103305952384162E-2</v>
      </c>
      <c r="F85" s="34">
        <f>(1-E85)*((B85+C85)*D85/2-参数!$B$1*D85)/参数!$G$1/D85</f>
        <v>0.40682980364583193</v>
      </c>
      <c r="H85" s="35" t="s">
        <v>16</v>
      </c>
      <c r="I85" s="35">
        <v>-1</v>
      </c>
      <c r="J85" s="35">
        <v>0</v>
      </c>
      <c r="K85" s="72">
        <f t="shared" si="26"/>
        <v>2</v>
      </c>
      <c r="L85" s="34">
        <f t="shared" si="27"/>
        <v>7.0103305952384162E-2</v>
      </c>
      <c r="M85" s="34">
        <f>(1-L85)*((I85+J85)*K85/2-参数!$B$1*K85)/参数!$G$1/K85</f>
        <v>0.40682980364583193</v>
      </c>
      <c r="O85" s="35" t="s">
        <v>16</v>
      </c>
      <c r="P85" s="35">
        <v>-3</v>
      </c>
      <c r="Q85" s="35">
        <v>3</v>
      </c>
      <c r="R85" s="72">
        <f t="shared" si="28"/>
        <v>7</v>
      </c>
      <c r="S85" s="34">
        <f t="shared" si="29"/>
        <v>0.68881701356277525</v>
      </c>
      <c r="T85" s="34">
        <f>(1-S85)*((P85+Q85)*R85/2-参数!$B$1*R85)/参数!$G$1/R85</f>
        <v>0.15559149321861238</v>
      </c>
      <c r="V85" s="35" t="s">
        <v>16</v>
      </c>
      <c r="W85" s="35">
        <v>-3</v>
      </c>
      <c r="X85" s="35">
        <v>-2</v>
      </c>
      <c r="Y85" s="72">
        <f t="shared" si="30"/>
        <v>2</v>
      </c>
      <c r="Z85" s="34">
        <f t="shared" si="31"/>
        <v>7.0103305952384162E-2</v>
      </c>
      <c r="AA85" s="34">
        <f>(1-Z85)*((W85+X85)*Y85/2-参数!$B$1*Y85)/参数!$G$1/Y85</f>
        <v>0.17435563013392796</v>
      </c>
      <c r="AC85" s="35" t="s">
        <v>16</v>
      </c>
      <c r="AD85" s="35"/>
      <c r="AE85" s="35"/>
      <c r="AF85" s="72"/>
      <c r="AG85" s="34"/>
      <c r="AH85" s="34"/>
      <c r="AJ85" s="35" t="s">
        <v>16</v>
      </c>
      <c r="AK85" s="35"/>
      <c r="AL85" s="35"/>
      <c r="AM85" s="72"/>
      <c r="AN85" s="34"/>
      <c r="AO85" s="34"/>
      <c r="AP85" s="34"/>
      <c r="AQ85" s="35" t="s">
        <v>16</v>
      </c>
      <c r="AR85" s="35"/>
      <c r="AS85" s="35"/>
      <c r="AT85" s="72"/>
      <c r="AU85" s="34"/>
      <c r="AV85" s="34"/>
      <c r="CR85" s="34"/>
      <c r="CT85" s="34"/>
    </row>
    <row r="86" spans="1:98" s="64" customFormat="1" ht="16.2" customHeight="1" x14ac:dyDescent="0.25">
      <c r="A86" s="35" t="s">
        <v>17</v>
      </c>
      <c r="B86" s="35">
        <v>-4</v>
      </c>
      <c r="C86" s="35">
        <v>1</v>
      </c>
      <c r="D86" s="72">
        <f t="shared" si="24"/>
        <v>6</v>
      </c>
      <c r="E86" s="34">
        <f t="shared" si="25"/>
        <v>0.54364325119048584</v>
      </c>
      <c r="F86" s="34">
        <f>(1-E86)*((B86+C86)*D86/2-参数!$B$1*D86)/参数!$G$1/D86</f>
        <v>0.14261148400297316</v>
      </c>
      <c r="H86" s="35" t="s">
        <v>17</v>
      </c>
      <c r="I86" s="35">
        <v>-3</v>
      </c>
      <c r="J86" s="35">
        <v>0</v>
      </c>
      <c r="K86" s="72">
        <f t="shared" si="26"/>
        <v>4</v>
      </c>
      <c r="L86" s="34">
        <f t="shared" si="27"/>
        <v>0.28041322380953665</v>
      </c>
      <c r="M86" s="34">
        <f>(1-L86)*((I86+J86)*K86/2-参数!$B$1*K86)/参数!$G$1/K86</f>
        <v>0.22487086755951979</v>
      </c>
      <c r="O86" s="35" t="s">
        <v>17</v>
      </c>
      <c r="P86" s="35">
        <v>-1</v>
      </c>
      <c r="Q86" s="35">
        <v>4</v>
      </c>
      <c r="R86" s="72">
        <f t="shared" si="28"/>
        <v>6</v>
      </c>
      <c r="S86" s="34">
        <f t="shared" si="29"/>
        <v>0.54364325119048584</v>
      </c>
      <c r="T86" s="34">
        <f>(1-S86)*((P86+Q86)*R86/2-参数!$B$1*R86)/参数!$G$1/R86</f>
        <v>0.31374526480654097</v>
      </c>
      <c r="V86" s="35" t="s">
        <v>17</v>
      </c>
      <c r="W86" s="35">
        <v>3</v>
      </c>
      <c r="X86" s="35">
        <v>3</v>
      </c>
      <c r="Y86" s="72">
        <f t="shared" si="30"/>
        <v>1</v>
      </c>
      <c r="Z86" s="34">
        <f t="shared" si="31"/>
        <v>0</v>
      </c>
      <c r="AA86" s="34">
        <f>(1-Z86)*((W86+X86)*Y86/2-参数!$B$1*Y86)/参数!$G$1/Y86</f>
        <v>0.875</v>
      </c>
      <c r="AC86" s="35" t="s">
        <v>17</v>
      </c>
      <c r="AD86" s="35"/>
      <c r="AE86" s="35"/>
      <c r="AF86" s="72"/>
      <c r="AG86" s="34"/>
      <c r="AH86" s="34"/>
      <c r="AJ86" s="35" t="s">
        <v>17</v>
      </c>
      <c r="AK86" s="35"/>
      <c r="AL86" s="35"/>
      <c r="AM86" s="72"/>
      <c r="AN86" s="34"/>
      <c r="AO86" s="34"/>
      <c r="AP86" s="34"/>
      <c r="AQ86" s="35" t="s">
        <v>17</v>
      </c>
      <c r="AR86" s="35"/>
      <c r="AS86" s="35"/>
      <c r="AT86" s="72"/>
      <c r="AU86" s="34"/>
      <c r="AV86" s="34"/>
      <c r="CR86" s="34"/>
      <c r="CT86" s="34"/>
    </row>
    <row r="87" spans="1:98" s="64" customFormat="1" ht="16.2" customHeight="1" x14ac:dyDescent="0.25">
      <c r="A87" s="35" t="s">
        <v>18</v>
      </c>
      <c r="B87" s="35">
        <v>-1</v>
      </c>
      <c r="C87" s="35">
        <v>-1</v>
      </c>
      <c r="D87" s="72">
        <f t="shared" si="24"/>
        <v>1</v>
      </c>
      <c r="E87" s="34">
        <f t="shared" si="25"/>
        <v>0</v>
      </c>
      <c r="F87" s="34">
        <f>(1-E87)*((B87+C87)*D87/2-参数!$B$1*D87)/参数!$G$1/D87</f>
        <v>0.375</v>
      </c>
      <c r="H87" s="35" t="s">
        <v>18</v>
      </c>
      <c r="I87" s="35">
        <v>0</v>
      </c>
      <c r="J87" s="35">
        <v>0</v>
      </c>
      <c r="K87" s="72">
        <f t="shared" si="26"/>
        <v>1</v>
      </c>
      <c r="L87" s="34">
        <f t="shared" si="27"/>
        <v>0</v>
      </c>
      <c r="M87" s="34">
        <f>(1-L87)*((I87+J87)*K87/2-参数!$B$1*K87)/参数!$G$1/K87</f>
        <v>0.5</v>
      </c>
      <c r="O87" s="35" t="s">
        <v>18</v>
      </c>
      <c r="P87" s="35">
        <v>-3</v>
      </c>
      <c r="Q87" s="35">
        <v>-3</v>
      </c>
      <c r="R87" s="72">
        <f t="shared" si="28"/>
        <v>1</v>
      </c>
      <c r="S87" s="34">
        <f t="shared" si="29"/>
        <v>0</v>
      </c>
      <c r="T87" s="34">
        <f>(1-S87)*((P87+Q87)*R87/2-参数!$B$1*R87)/参数!$G$1/R87</f>
        <v>0.125</v>
      </c>
      <c r="V87" s="35" t="s">
        <v>18</v>
      </c>
      <c r="W87" s="35">
        <v>3</v>
      </c>
      <c r="X87" s="35">
        <v>3</v>
      </c>
      <c r="Y87" s="72">
        <f t="shared" si="30"/>
        <v>1</v>
      </c>
      <c r="Z87" s="34">
        <f t="shared" si="31"/>
        <v>0</v>
      </c>
      <c r="AA87" s="34">
        <f>(1-Z87)*((W87+X87)*Y87/2-参数!$B$1*Y87)/参数!$G$1/Y87</f>
        <v>0.875</v>
      </c>
      <c r="AC87" s="35" t="s">
        <v>18</v>
      </c>
      <c r="AD87" s="35"/>
      <c r="AE87" s="35"/>
      <c r="AF87" s="72"/>
      <c r="AG87" s="34"/>
      <c r="AH87" s="34"/>
      <c r="AJ87" s="35" t="s">
        <v>18</v>
      </c>
      <c r="AK87" s="35"/>
      <c r="AL87" s="35"/>
      <c r="AM87" s="72"/>
      <c r="AN87" s="34"/>
      <c r="AO87" s="34"/>
      <c r="AP87" s="34"/>
      <c r="AQ87" s="35" t="s">
        <v>18</v>
      </c>
      <c r="AR87" s="35"/>
      <c r="AS87" s="35"/>
      <c r="AT87" s="72"/>
      <c r="AU87" s="34"/>
      <c r="AV87" s="34"/>
      <c r="CR87" s="34"/>
      <c r="CT87" s="34"/>
    </row>
    <row r="88" spans="1:98" s="64" customFormat="1" ht="16.2" customHeight="1" x14ac:dyDescent="0.25">
      <c r="A88" s="35" t="s">
        <v>19</v>
      </c>
      <c r="B88" s="35">
        <v>-4</v>
      </c>
      <c r="C88" s="35">
        <v>2</v>
      </c>
      <c r="D88" s="72">
        <f t="shared" si="24"/>
        <v>7</v>
      </c>
      <c r="E88" s="34">
        <f t="shared" si="25"/>
        <v>0.68881701356277525</v>
      </c>
      <c r="F88" s="34">
        <f>(1-E88)*((B88+C88)*D88/2-参数!$B$1*D88)/参数!$G$1/D88</f>
        <v>0.11669361991395928</v>
      </c>
      <c r="H88" s="35" t="s">
        <v>19</v>
      </c>
      <c r="I88" s="35">
        <v>-2</v>
      </c>
      <c r="J88" s="35">
        <v>0</v>
      </c>
      <c r="K88" s="72">
        <f t="shared" si="26"/>
        <v>3</v>
      </c>
      <c r="L88" s="34">
        <f t="shared" si="27"/>
        <v>0.16666666666666666</v>
      </c>
      <c r="M88" s="34">
        <f>(1-L88)*((I88+J88)*K88/2-参数!$B$1*K88)/参数!$G$1/K88</f>
        <v>0.3125</v>
      </c>
      <c r="O88" s="35" t="s">
        <v>19</v>
      </c>
      <c r="P88" s="35">
        <v>4</v>
      </c>
      <c r="Q88" s="35">
        <v>4</v>
      </c>
      <c r="R88" s="72">
        <f t="shared" si="28"/>
        <v>1</v>
      </c>
      <c r="S88" s="34">
        <f t="shared" si="29"/>
        <v>0</v>
      </c>
      <c r="T88" s="34">
        <f>(1-S88)*((P88+Q88)*R88/2-参数!$B$1*R88)/参数!$G$1/R88</f>
        <v>1</v>
      </c>
      <c r="V88" s="35" t="s">
        <v>19</v>
      </c>
      <c r="W88" s="35">
        <v>4</v>
      </c>
      <c r="X88" s="35">
        <v>4</v>
      </c>
      <c r="Y88" s="72">
        <f t="shared" si="30"/>
        <v>1</v>
      </c>
      <c r="Z88" s="34">
        <f t="shared" si="31"/>
        <v>0</v>
      </c>
      <c r="AA88" s="34">
        <f>(1-Z88)*((W88+X88)*Y88/2-参数!$B$1*Y88)/参数!$G$1/Y88</f>
        <v>1</v>
      </c>
      <c r="AC88" s="35" t="s">
        <v>19</v>
      </c>
      <c r="AD88" s="35"/>
      <c r="AE88" s="35"/>
      <c r="AF88" s="72"/>
      <c r="AG88" s="34"/>
      <c r="AH88" s="34"/>
      <c r="AJ88" s="35" t="s">
        <v>19</v>
      </c>
      <c r="AK88" s="35"/>
      <c r="AL88" s="35"/>
      <c r="AM88" s="72"/>
      <c r="AN88" s="34"/>
      <c r="AO88" s="34"/>
      <c r="AP88" s="34"/>
      <c r="AQ88" s="35" t="s">
        <v>19</v>
      </c>
      <c r="AR88" s="35"/>
      <c r="AS88" s="35"/>
      <c r="AT88" s="72"/>
      <c r="AU88" s="34"/>
      <c r="AV88" s="34"/>
      <c r="CR88" s="34"/>
      <c r="CT88" s="34"/>
    </row>
    <row r="89" spans="1:98" s="64" customFormat="1" ht="16.2" customHeight="1" x14ac:dyDescent="0.25">
      <c r="A89" s="35" t="s">
        <v>20</v>
      </c>
      <c r="B89" s="35">
        <v>1</v>
      </c>
      <c r="C89" s="35">
        <v>2</v>
      </c>
      <c r="D89" s="72">
        <f t="shared" si="24"/>
        <v>2</v>
      </c>
      <c r="E89" s="34">
        <f t="shared" si="25"/>
        <v>7.0103305952384162E-2</v>
      </c>
      <c r="F89" s="34">
        <f>(1-E89)*((B89+C89)*D89/2-参数!$B$1*D89)/参数!$G$1/D89</f>
        <v>0.6393039771577359</v>
      </c>
      <c r="H89" s="35" t="s">
        <v>20</v>
      </c>
      <c r="I89" s="35">
        <v>-4</v>
      </c>
      <c r="J89" s="35">
        <v>0</v>
      </c>
      <c r="K89" s="72">
        <f t="shared" si="26"/>
        <v>5</v>
      </c>
      <c r="L89" s="34">
        <f t="shared" si="27"/>
        <v>0.40693708908831311</v>
      </c>
      <c r="M89" s="34">
        <f>(1-L89)*((I89+J89)*K89/2-参数!$B$1*K89)/参数!$G$1/K89</f>
        <v>0.14826572772792174</v>
      </c>
      <c r="O89" s="35" t="s">
        <v>20</v>
      </c>
      <c r="P89" s="35">
        <v>-1</v>
      </c>
      <c r="Q89" s="35">
        <v>4</v>
      </c>
      <c r="R89" s="72">
        <f t="shared" si="28"/>
        <v>6</v>
      </c>
      <c r="S89" s="34">
        <f t="shared" si="29"/>
        <v>0.54364325119048584</v>
      </c>
      <c r="T89" s="34">
        <f>(1-S89)*((P89+Q89)*R89/2-参数!$B$1*R89)/参数!$G$1/R89</f>
        <v>0.31374526480654097</v>
      </c>
      <c r="V89" s="35" t="s">
        <v>20</v>
      </c>
      <c r="W89" s="35">
        <v>-3</v>
      </c>
      <c r="X89" s="35">
        <v>-1</v>
      </c>
      <c r="Y89" s="72">
        <f t="shared" si="30"/>
        <v>3</v>
      </c>
      <c r="Z89" s="34">
        <f t="shared" si="31"/>
        <v>0.16666666666666666</v>
      </c>
      <c r="AA89" s="34">
        <f>(1-Z89)*((W89+X89)*Y89/2-参数!$B$1*Y89)/参数!$G$1/Y89</f>
        <v>0.20833333333333334</v>
      </c>
      <c r="AC89" s="35" t="s">
        <v>20</v>
      </c>
      <c r="AD89" s="35"/>
      <c r="AE89" s="35"/>
      <c r="AF89" s="72"/>
      <c r="AG89" s="34"/>
      <c r="AH89" s="34"/>
      <c r="AJ89" s="35" t="s">
        <v>20</v>
      </c>
      <c r="AK89" s="35"/>
      <c r="AL89" s="35"/>
      <c r="AM89" s="72"/>
      <c r="AN89" s="34"/>
      <c r="AO89" s="34"/>
      <c r="AP89" s="34"/>
      <c r="AQ89" s="35" t="s">
        <v>20</v>
      </c>
      <c r="AR89" s="35"/>
      <c r="AS89" s="35"/>
      <c r="AT89" s="72"/>
      <c r="AU89" s="34"/>
      <c r="AV89" s="34"/>
      <c r="CR89" s="34"/>
      <c r="CT89" s="34"/>
    </row>
    <row r="90" spans="1:98" s="64" customFormat="1" ht="16.2" customHeight="1" x14ac:dyDescent="0.25">
      <c r="A90" s="35" t="s">
        <v>21</v>
      </c>
      <c r="B90" s="35">
        <v>1</v>
      </c>
      <c r="C90" s="35">
        <v>1</v>
      </c>
      <c r="D90" s="72">
        <f t="shared" si="24"/>
        <v>1</v>
      </c>
      <c r="E90" s="34">
        <f t="shared" si="25"/>
        <v>0</v>
      </c>
      <c r="F90" s="34">
        <f>(1-E90)*((B90+C90)*D90/2-参数!$B$1*D90)/参数!$G$1/D90</f>
        <v>0.625</v>
      </c>
      <c r="H90" s="35" t="s">
        <v>21</v>
      </c>
      <c r="I90" s="35">
        <v>2</v>
      </c>
      <c r="J90" s="35">
        <v>4</v>
      </c>
      <c r="K90" s="72">
        <f t="shared" si="26"/>
        <v>3</v>
      </c>
      <c r="L90" s="34">
        <f t="shared" si="27"/>
        <v>0.16666666666666666</v>
      </c>
      <c r="M90" s="34">
        <f>(1-L90)*((I90+J90)*K90/2-参数!$B$1*K90)/参数!$G$1/K90</f>
        <v>0.72916666666666663</v>
      </c>
      <c r="O90" s="35" t="s">
        <v>21</v>
      </c>
      <c r="P90" s="35">
        <v>2</v>
      </c>
      <c r="Q90" s="35">
        <v>3</v>
      </c>
      <c r="R90" s="72">
        <f t="shared" si="28"/>
        <v>2</v>
      </c>
      <c r="S90" s="34">
        <f t="shared" si="29"/>
        <v>7.0103305952384162E-2</v>
      </c>
      <c r="T90" s="34">
        <f>(1-S90)*((P90+Q90)*R90/2-参数!$B$1*R90)/参数!$G$1/R90</f>
        <v>0.75554106391368792</v>
      </c>
      <c r="V90" s="35" t="s">
        <v>21</v>
      </c>
      <c r="W90" s="35">
        <v>1</v>
      </c>
      <c r="X90" s="35">
        <v>1</v>
      </c>
      <c r="Y90" s="72">
        <f t="shared" si="30"/>
        <v>1</v>
      </c>
      <c r="Z90" s="34">
        <f t="shared" si="31"/>
        <v>0</v>
      </c>
      <c r="AA90" s="34">
        <f>(1-Z90)*((W90+X90)*Y90/2-参数!$B$1*Y90)/参数!$G$1/Y90</f>
        <v>0.625</v>
      </c>
      <c r="AC90" s="35" t="s">
        <v>21</v>
      </c>
      <c r="AD90" s="35"/>
      <c r="AE90" s="35"/>
      <c r="AF90" s="72"/>
      <c r="AG90" s="34"/>
      <c r="AH90" s="34"/>
      <c r="AJ90" s="35" t="s">
        <v>21</v>
      </c>
      <c r="AK90" s="35"/>
      <c r="AL90" s="35"/>
      <c r="AM90" s="72"/>
      <c r="AN90" s="34"/>
      <c r="AO90" s="34"/>
      <c r="AP90" s="34"/>
      <c r="AQ90" s="35" t="s">
        <v>21</v>
      </c>
      <c r="AR90" s="35"/>
      <c r="AS90" s="35"/>
      <c r="AT90" s="72"/>
      <c r="AU90" s="34"/>
      <c r="AV90" s="34"/>
      <c r="CR90" s="34"/>
      <c r="CT90" s="34"/>
    </row>
    <row r="91" spans="1:98" s="64" customFormat="1" ht="16.2" customHeight="1" x14ac:dyDescent="0.25">
      <c r="A91" s="35" t="s">
        <v>22</v>
      </c>
      <c r="B91" s="35">
        <v>-4</v>
      </c>
      <c r="C91" s="35">
        <v>-2</v>
      </c>
      <c r="D91" s="72">
        <f t="shared" si="24"/>
        <v>3</v>
      </c>
      <c r="E91" s="34">
        <f t="shared" si="25"/>
        <v>0.16666666666666666</v>
      </c>
      <c r="F91" s="34">
        <f>(1-E91)*((B91+C91)*D91/2-参数!$B$1*D91)/参数!$G$1/D91</f>
        <v>0.10416666666666667</v>
      </c>
      <c r="H91" s="35" t="s">
        <v>22</v>
      </c>
      <c r="I91" s="35">
        <v>-2</v>
      </c>
      <c r="J91" s="35">
        <v>0</v>
      </c>
      <c r="K91" s="72">
        <f t="shared" si="26"/>
        <v>3</v>
      </c>
      <c r="L91" s="34">
        <f t="shared" si="27"/>
        <v>0.16666666666666666</v>
      </c>
      <c r="M91" s="34">
        <f>(1-L91)*((I91+J91)*K91/2-参数!$B$1*K91)/参数!$G$1/K91</f>
        <v>0.3125</v>
      </c>
      <c r="O91" s="35" t="s">
        <v>22</v>
      </c>
      <c r="P91" s="35">
        <v>4</v>
      </c>
      <c r="Q91" s="35">
        <v>4</v>
      </c>
      <c r="R91" s="72">
        <f t="shared" si="28"/>
        <v>1</v>
      </c>
      <c r="S91" s="34">
        <f t="shared" si="29"/>
        <v>0</v>
      </c>
      <c r="T91" s="34">
        <f>(1-S91)*((P91+Q91)*R91/2-参数!$B$1*R91)/参数!$G$1/R91</f>
        <v>1</v>
      </c>
      <c r="V91" s="35" t="s">
        <v>22</v>
      </c>
      <c r="W91" s="35">
        <v>0</v>
      </c>
      <c r="X91" s="35">
        <v>0</v>
      </c>
      <c r="Y91" s="72">
        <f t="shared" si="30"/>
        <v>1</v>
      </c>
      <c r="Z91" s="34">
        <f t="shared" si="31"/>
        <v>0</v>
      </c>
      <c r="AA91" s="34">
        <f>(1-Z91)*((W91+X91)*Y91/2-参数!$B$1*Y91)/参数!$G$1/Y91</f>
        <v>0.5</v>
      </c>
      <c r="AC91" s="35" t="s">
        <v>22</v>
      </c>
      <c r="AD91" s="35"/>
      <c r="AE91" s="35"/>
      <c r="AF91" s="72"/>
      <c r="AG91" s="34"/>
      <c r="AH91" s="34"/>
      <c r="AJ91" s="35" t="s">
        <v>22</v>
      </c>
      <c r="AK91" s="35"/>
      <c r="AL91" s="35"/>
      <c r="AM91" s="72"/>
      <c r="AN91" s="34"/>
      <c r="AO91" s="34"/>
      <c r="AP91" s="34"/>
      <c r="AQ91" s="35" t="s">
        <v>22</v>
      </c>
      <c r="AR91" s="35"/>
      <c r="AS91" s="35"/>
      <c r="AT91" s="72"/>
      <c r="AU91" s="34"/>
      <c r="AV91" s="34"/>
      <c r="CR91" s="34"/>
      <c r="CT91" s="34"/>
    </row>
    <row r="92" spans="1:98" s="64" customFormat="1" ht="16.2" customHeight="1" x14ac:dyDescent="0.25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34"/>
      <c r="N92" s="34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34"/>
      <c r="AB92" s="34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34"/>
      <c r="AP92" s="34"/>
      <c r="AQ92" s="72"/>
      <c r="AR92" s="72"/>
      <c r="AS92" s="72"/>
      <c r="AT92" s="72"/>
      <c r="AU92" s="72"/>
      <c r="AV92" s="72"/>
      <c r="CR92" s="34"/>
      <c r="CT92" s="34"/>
    </row>
    <row r="93" spans="1:98" s="64" customFormat="1" ht="16.2" customHeight="1" x14ac:dyDescent="0.25">
      <c r="A93" s="142" t="s">
        <v>63</v>
      </c>
      <c r="B93" s="143"/>
      <c r="C93" s="143"/>
      <c r="D93" s="143"/>
      <c r="E93" s="143"/>
      <c r="F93" s="144"/>
      <c r="G93" s="74"/>
      <c r="H93" s="142" t="s">
        <v>64</v>
      </c>
      <c r="I93" s="143"/>
      <c r="J93" s="143"/>
      <c r="K93" s="143"/>
      <c r="L93" s="143"/>
      <c r="M93" s="144"/>
      <c r="O93" s="142" t="s">
        <v>65</v>
      </c>
      <c r="P93" s="143"/>
      <c r="Q93" s="143"/>
      <c r="R93" s="143"/>
      <c r="S93" s="143"/>
      <c r="T93" s="144"/>
      <c r="V93" s="142" t="s">
        <v>66</v>
      </c>
      <c r="W93" s="143"/>
      <c r="X93" s="143"/>
      <c r="Y93" s="143"/>
      <c r="Z93" s="143"/>
      <c r="AA93" s="144"/>
      <c r="AC93" s="142" t="s">
        <v>67</v>
      </c>
      <c r="AD93" s="143"/>
      <c r="AE93" s="143"/>
      <c r="AF93" s="143"/>
      <c r="AG93" s="143"/>
      <c r="AH93" s="144"/>
      <c r="AJ93" s="142" t="s">
        <v>68</v>
      </c>
      <c r="AK93" s="143"/>
      <c r="AL93" s="143"/>
      <c r="AM93" s="143"/>
      <c r="AN93" s="143"/>
      <c r="AO93" s="144"/>
      <c r="AQ93" s="142" t="s">
        <v>69</v>
      </c>
      <c r="AR93" s="143"/>
      <c r="AS93" s="143"/>
      <c r="AT93" s="143"/>
      <c r="AU93" s="143"/>
      <c r="AV93" s="144"/>
      <c r="CR93" s="34"/>
      <c r="CT93" s="34"/>
    </row>
    <row r="94" spans="1:98" s="64" customFormat="1" ht="16.2" customHeight="1" x14ac:dyDescent="0.25">
      <c r="A94" s="35" t="s">
        <v>1</v>
      </c>
      <c r="B94" s="35">
        <v>-4</v>
      </c>
      <c r="C94" s="35">
        <v>4</v>
      </c>
      <c r="D94" s="72"/>
      <c r="E94" s="64" t="s">
        <v>2</v>
      </c>
      <c r="F94" s="64" t="s">
        <v>23</v>
      </c>
      <c r="H94" s="35" t="s">
        <v>1</v>
      </c>
      <c r="I94" s="35">
        <v>-4</v>
      </c>
      <c r="J94" s="35">
        <v>4</v>
      </c>
      <c r="K94" s="72"/>
      <c r="L94" s="64" t="s">
        <v>2</v>
      </c>
      <c r="M94" s="64" t="s">
        <v>23</v>
      </c>
      <c r="O94" s="35" t="s">
        <v>1</v>
      </c>
      <c r="P94" s="35">
        <v>-4</v>
      </c>
      <c r="Q94" s="35">
        <v>4</v>
      </c>
      <c r="R94" s="72"/>
      <c r="S94" s="64" t="s">
        <v>2</v>
      </c>
      <c r="T94" s="64" t="s">
        <v>23</v>
      </c>
      <c r="V94" s="35" t="s">
        <v>1</v>
      </c>
      <c r="W94" s="35">
        <v>-4</v>
      </c>
      <c r="X94" s="35">
        <v>4</v>
      </c>
      <c r="Y94" s="72"/>
      <c r="Z94" s="64" t="s">
        <v>2</v>
      </c>
      <c r="AA94" s="64" t="s">
        <v>23</v>
      </c>
      <c r="AC94" s="35" t="s">
        <v>1</v>
      </c>
      <c r="AD94" s="35">
        <v>-4</v>
      </c>
      <c r="AE94" s="35">
        <v>4</v>
      </c>
      <c r="AF94" s="72"/>
      <c r="AG94" s="64" t="s">
        <v>2</v>
      </c>
      <c r="AH94" s="64" t="s">
        <v>23</v>
      </c>
      <c r="AJ94" s="35" t="s">
        <v>1</v>
      </c>
      <c r="AK94" s="35">
        <v>-4</v>
      </c>
      <c r="AL94" s="35">
        <v>4</v>
      </c>
      <c r="AM94" s="72"/>
      <c r="AN94" s="64" t="s">
        <v>2</v>
      </c>
      <c r="AO94" s="64" t="s">
        <v>23</v>
      </c>
      <c r="AP94" s="34"/>
      <c r="AQ94" s="35" t="s">
        <v>1</v>
      </c>
      <c r="AR94" s="35">
        <v>-4</v>
      </c>
      <c r="AS94" s="35">
        <v>4</v>
      </c>
      <c r="AT94" s="72"/>
      <c r="AU94" s="64" t="s">
        <v>2</v>
      </c>
      <c r="AV94" s="64" t="s">
        <v>23</v>
      </c>
      <c r="CR94" s="34"/>
      <c r="CT94" s="34"/>
    </row>
    <row r="95" spans="1:98" s="64" customFormat="1" ht="16.2" customHeight="1" x14ac:dyDescent="0.25">
      <c r="A95" s="35" t="s">
        <v>3</v>
      </c>
      <c r="B95" s="35">
        <v>-4</v>
      </c>
      <c r="C95" s="35">
        <v>-3</v>
      </c>
      <c r="D95" s="72">
        <f t="shared" ref="D95:D114" si="32">C95-B95+1</f>
        <v>2</v>
      </c>
      <c r="E95" s="34">
        <f t="shared" ref="E95:E114" si="33">D95*LN(D95)/(9*LN(9))</f>
        <v>7.0103305952384162E-2</v>
      </c>
      <c r="F95" s="34">
        <f>(1-E95)*((B95+C95)*D95/2-参数!$B$1*D95)/参数!$G$1/D95</f>
        <v>5.8118543377975992E-2</v>
      </c>
      <c r="H95" s="35" t="s">
        <v>3</v>
      </c>
      <c r="I95" s="35">
        <v>1</v>
      </c>
      <c r="J95" s="35">
        <v>1</v>
      </c>
      <c r="K95" s="72">
        <f t="shared" ref="K95:K114" si="34">J95-I95+1</f>
        <v>1</v>
      </c>
      <c r="L95" s="34">
        <f t="shared" ref="L95:L114" si="35">K95*LN(K95)/(9*LN(9))</f>
        <v>0</v>
      </c>
      <c r="M95" s="34">
        <f>(1-L95)*((I95+J95)*K95/2-参数!$B$1*K95)/参数!$G$1/K95</f>
        <v>0.625</v>
      </c>
      <c r="O95" s="35" t="s">
        <v>3</v>
      </c>
      <c r="P95" s="35">
        <v>0</v>
      </c>
      <c r="Q95" s="35">
        <v>0</v>
      </c>
      <c r="R95" s="72">
        <f t="shared" ref="R95:R114" si="36">Q95-P95+1</f>
        <v>1</v>
      </c>
      <c r="S95" s="34">
        <f t="shared" ref="S95:S114" si="37">R95*LN(R95)/(9*LN(9))</f>
        <v>0</v>
      </c>
      <c r="T95" s="34">
        <f>(1-S95)*((P95+Q95)*R95/2-参数!$B$1*R95)/参数!$G$1/R95</f>
        <v>0.5</v>
      </c>
      <c r="V95" s="35" t="s">
        <v>3</v>
      </c>
      <c r="W95" s="35">
        <v>3</v>
      </c>
      <c r="X95" s="35">
        <v>3</v>
      </c>
      <c r="Y95" s="72">
        <f t="shared" ref="Y95:Y114" si="38">X95-W95+1</f>
        <v>1</v>
      </c>
      <c r="Z95" s="34">
        <f t="shared" ref="Z95:Z114" si="39">Y95*LN(Y95)/(9*LN(9))</f>
        <v>0</v>
      </c>
      <c r="AA95" s="34">
        <f>(1-Z95)*((W95+X95)*Y95/2-参数!$B$1*Y95)/参数!$G$1/Y95</f>
        <v>0.875</v>
      </c>
      <c r="AC95" s="35" t="s">
        <v>3</v>
      </c>
      <c r="AD95" s="35"/>
      <c r="AE95" s="35"/>
      <c r="AF95" s="72"/>
      <c r="AG95" s="34"/>
      <c r="AH95" s="34"/>
      <c r="AJ95" s="35" t="s">
        <v>3</v>
      </c>
      <c r="AK95" s="35"/>
      <c r="AL95" s="35"/>
      <c r="AM95" s="72"/>
      <c r="AN95" s="34"/>
      <c r="AO95" s="34"/>
      <c r="AP95" s="34"/>
      <c r="AQ95" s="35" t="s">
        <v>3</v>
      </c>
      <c r="AR95" s="35"/>
      <c r="AS95" s="35"/>
      <c r="AT95" s="72"/>
      <c r="AU95" s="34"/>
      <c r="AV95" s="34"/>
      <c r="CR95" s="34"/>
      <c r="CT95" s="34"/>
    </row>
    <row r="96" spans="1:98" s="64" customFormat="1" ht="16.2" customHeight="1" x14ac:dyDescent="0.25">
      <c r="A96" s="35" t="s">
        <v>4</v>
      </c>
      <c r="B96" s="35">
        <v>2</v>
      </c>
      <c r="C96" s="35">
        <v>3</v>
      </c>
      <c r="D96" s="72">
        <f t="shared" si="32"/>
        <v>2</v>
      </c>
      <c r="E96" s="34">
        <f t="shared" si="33"/>
        <v>7.0103305952384162E-2</v>
      </c>
      <c r="F96" s="34">
        <f>(1-E96)*((B96+C96)*D96/2-参数!$B$1*D96)/参数!$G$1/D96</f>
        <v>0.75554106391368792</v>
      </c>
      <c r="H96" s="35" t="s">
        <v>4</v>
      </c>
      <c r="I96" s="35">
        <v>1</v>
      </c>
      <c r="J96" s="35">
        <v>1</v>
      </c>
      <c r="K96" s="72">
        <f t="shared" si="34"/>
        <v>1</v>
      </c>
      <c r="L96" s="34">
        <f t="shared" si="35"/>
        <v>0</v>
      </c>
      <c r="M96" s="34">
        <f>(1-L96)*((I96+J96)*K96/2-参数!$B$1*K96)/参数!$G$1/K96</f>
        <v>0.625</v>
      </c>
      <c r="O96" s="35" t="s">
        <v>4</v>
      </c>
      <c r="P96" s="35">
        <v>4</v>
      </c>
      <c r="Q96" s="35">
        <v>4</v>
      </c>
      <c r="R96" s="72">
        <f t="shared" si="36"/>
        <v>1</v>
      </c>
      <c r="S96" s="34">
        <f t="shared" si="37"/>
        <v>0</v>
      </c>
      <c r="T96" s="34">
        <f>(1-S96)*((P96+Q96)*R96/2-参数!$B$1*R96)/参数!$G$1/R96</f>
        <v>1</v>
      </c>
      <c r="V96" s="35" t="s">
        <v>4</v>
      </c>
      <c r="W96" s="35">
        <v>0</v>
      </c>
      <c r="X96" s="35">
        <v>1</v>
      </c>
      <c r="Y96" s="72">
        <f t="shared" si="38"/>
        <v>2</v>
      </c>
      <c r="Z96" s="34">
        <f t="shared" si="39"/>
        <v>7.0103305952384162E-2</v>
      </c>
      <c r="AA96" s="34">
        <f>(1-Z96)*((W96+X96)*Y96/2-参数!$B$1*Y96)/参数!$G$1/Y96</f>
        <v>0.52306689040178389</v>
      </c>
      <c r="AC96" s="35" t="s">
        <v>4</v>
      </c>
      <c r="AD96" s="35"/>
      <c r="AE96" s="35"/>
      <c r="AF96" s="72"/>
      <c r="AG96" s="34"/>
      <c r="AH96" s="34"/>
      <c r="AJ96" s="35" t="s">
        <v>4</v>
      </c>
      <c r="AK96" s="35"/>
      <c r="AL96" s="35"/>
      <c r="AM96" s="72"/>
      <c r="AN96" s="34"/>
      <c r="AO96" s="34"/>
      <c r="AP96" s="34"/>
      <c r="AQ96" s="35" t="s">
        <v>4</v>
      </c>
      <c r="AR96" s="35"/>
      <c r="AS96" s="35"/>
      <c r="AT96" s="72"/>
      <c r="AU96" s="34"/>
      <c r="AV96" s="34"/>
      <c r="CR96" s="34"/>
      <c r="CT96" s="34"/>
    </row>
    <row r="97" spans="1:98" s="64" customFormat="1" ht="16.2" customHeight="1" x14ac:dyDescent="0.25">
      <c r="A97" s="35" t="s">
        <v>5</v>
      </c>
      <c r="B97" s="35">
        <v>3</v>
      </c>
      <c r="C97" s="35">
        <v>3</v>
      </c>
      <c r="D97" s="72">
        <f t="shared" si="32"/>
        <v>1</v>
      </c>
      <c r="E97" s="34">
        <f t="shared" si="33"/>
        <v>0</v>
      </c>
      <c r="F97" s="34">
        <f>(1-E97)*((B97+C97)*D97/2-参数!$B$1*D97)/参数!$G$1/D97</f>
        <v>0.875</v>
      </c>
      <c r="H97" s="35" t="s">
        <v>5</v>
      </c>
      <c r="I97" s="35">
        <v>-1</v>
      </c>
      <c r="J97" s="35">
        <v>3</v>
      </c>
      <c r="K97" s="72">
        <f t="shared" si="34"/>
        <v>5</v>
      </c>
      <c r="L97" s="34">
        <f t="shared" si="35"/>
        <v>0.40693708908831311</v>
      </c>
      <c r="M97" s="34">
        <f>(1-L97)*((I97+J97)*K97/2-参数!$B$1*K97)/参数!$G$1/K97</f>
        <v>0.37066431931980437</v>
      </c>
      <c r="O97" s="35" t="s">
        <v>5</v>
      </c>
      <c r="P97" s="35">
        <v>4</v>
      </c>
      <c r="Q97" s="35">
        <v>4</v>
      </c>
      <c r="R97" s="72">
        <f t="shared" si="36"/>
        <v>1</v>
      </c>
      <c r="S97" s="34">
        <f t="shared" si="37"/>
        <v>0</v>
      </c>
      <c r="T97" s="34">
        <f>(1-S97)*((P97+Q97)*R97/2-参数!$B$1*R97)/参数!$G$1/R97</f>
        <v>1</v>
      </c>
      <c r="V97" s="35" t="s">
        <v>5</v>
      </c>
      <c r="W97" s="35">
        <v>-4</v>
      </c>
      <c r="X97" s="35">
        <v>-3</v>
      </c>
      <c r="Y97" s="72">
        <f t="shared" si="38"/>
        <v>2</v>
      </c>
      <c r="Z97" s="34">
        <f t="shared" si="39"/>
        <v>7.0103305952384162E-2</v>
      </c>
      <c r="AA97" s="34">
        <f>(1-Z97)*((W97+X97)*Y97/2-参数!$B$1*Y97)/参数!$G$1/Y97</f>
        <v>5.8118543377975992E-2</v>
      </c>
      <c r="AC97" s="35" t="s">
        <v>5</v>
      </c>
      <c r="AD97" s="35"/>
      <c r="AE97" s="35"/>
      <c r="AF97" s="72"/>
      <c r="AG97" s="34"/>
      <c r="AH97" s="34"/>
      <c r="AJ97" s="35" t="s">
        <v>5</v>
      </c>
      <c r="AK97" s="35"/>
      <c r="AL97" s="35"/>
      <c r="AM97" s="72"/>
      <c r="AN97" s="34"/>
      <c r="AO97" s="34"/>
      <c r="AP97" s="34"/>
      <c r="AQ97" s="35" t="s">
        <v>5</v>
      </c>
      <c r="AR97" s="35"/>
      <c r="AS97" s="35"/>
      <c r="AT97" s="72"/>
      <c r="AU97" s="34"/>
      <c r="AV97" s="34"/>
      <c r="CR97" s="34"/>
      <c r="CT97" s="34"/>
    </row>
    <row r="98" spans="1:98" s="64" customFormat="1" ht="16.2" customHeight="1" x14ac:dyDescent="0.25">
      <c r="A98" s="35" t="s">
        <v>6</v>
      </c>
      <c r="B98" s="35">
        <v>4</v>
      </c>
      <c r="C98" s="35">
        <v>4</v>
      </c>
      <c r="D98" s="72">
        <f t="shared" si="32"/>
        <v>1</v>
      </c>
      <c r="E98" s="34">
        <f t="shared" si="33"/>
        <v>0</v>
      </c>
      <c r="F98" s="34">
        <f>(1-E98)*((B98+C98)*D98/2-参数!$B$1*D98)/参数!$G$1/D98</f>
        <v>1</v>
      </c>
      <c r="H98" s="35" t="s">
        <v>6</v>
      </c>
      <c r="I98" s="35">
        <v>-1</v>
      </c>
      <c r="J98" s="35">
        <v>1</v>
      </c>
      <c r="K98" s="72">
        <f t="shared" si="34"/>
        <v>3</v>
      </c>
      <c r="L98" s="34">
        <f t="shared" si="35"/>
        <v>0.16666666666666666</v>
      </c>
      <c r="M98" s="34">
        <f>(1-L98)*((I98+J98)*K98/2-参数!$B$1*K98)/参数!$G$1/K98</f>
        <v>0.41666666666666669</v>
      </c>
      <c r="O98" s="35" t="s">
        <v>6</v>
      </c>
      <c r="P98" s="35">
        <v>1</v>
      </c>
      <c r="Q98" s="35">
        <v>3</v>
      </c>
      <c r="R98" s="72">
        <f t="shared" si="36"/>
        <v>3</v>
      </c>
      <c r="S98" s="34">
        <f t="shared" si="37"/>
        <v>0.16666666666666666</v>
      </c>
      <c r="T98" s="34">
        <f>(1-S98)*((P98+Q98)*R98/2-参数!$B$1*R98)/参数!$G$1/R98</f>
        <v>0.625</v>
      </c>
      <c r="V98" s="35" t="s">
        <v>6</v>
      </c>
      <c r="W98" s="35">
        <v>1</v>
      </c>
      <c r="X98" s="35">
        <v>3</v>
      </c>
      <c r="Y98" s="72">
        <f t="shared" si="38"/>
        <v>3</v>
      </c>
      <c r="Z98" s="34">
        <f t="shared" si="39"/>
        <v>0.16666666666666666</v>
      </c>
      <c r="AA98" s="34">
        <f>(1-Z98)*((W98+X98)*Y98/2-参数!$B$1*Y98)/参数!$G$1/Y98</f>
        <v>0.625</v>
      </c>
      <c r="AC98" s="35" t="s">
        <v>6</v>
      </c>
      <c r="AD98" s="35"/>
      <c r="AE98" s="35"/>
      <c r="AF98" s="72"/>
      <c r="AG98" s="34"/>
      <c r="AH98" s="34"/>
      <c r="AJ98" s="35" t="s">
        <v>6</v>
      </c>
      <c r="AK98" s="35"/>
      <c r="AL98" s="35"/>
      <c r="AM98" s="72"/>
      <c r="AN98" s="34"/>
      <c r="AO98" s="34"/>
      <c r="AP98" s="34"/>
      <c r="AQ98" s="35" t="s">
        <v>6</v>
      </c>
      <c r="AR98" s="35"/>
      <c r="AS98" s="35"/>
      <c r="AT98" s="72"/>
      <c r="AU98" s="34"/>
      <c r="AV98" s="34"/>
      <c r="CR98" s="34"/>
      <c r="CT98" s="34"/>
    </row>
    <row r="99" spans="1:98" s="64" customFormat="1" ht="16.2" customHeight="1" x14ac:dyDescent="0.25">
      <c r="A99" s="35" t="s">
        <v>7</v>
      </c>
      <c r="B99" s="35">
        <v>3</v>
      </c>
      <c r="C99" s="35">
        <v>3</v>
      </c>
      <c r="D99" s="72">
        <f t="shared" si="32"/>
        <v>1</v>
      </c>
      <c r="E99" s="34">
        <f t="shared" si="33"/>
        <v>0</v>
      </c>
      <c r="F99" s="34">
        <f>(1-E99)*((B99+C99)*D99/2-参数!$B$1*D99)/参数!$G$1/D99</f>
        <v>0.875</v>
      </c>
      <c r="H99" s="35" t="s">
        <v>7</v>
      </c>
      <c r="I99" s="35">
        <v>1</v>
      </c>
      <c r="J99" s="35">
        <v>1</v>
      </c>
      <c r="K99" s="72">
        <f t="shared" si="34"/>
        <v>1</v>
      </c>
      <c r="L99" s="34">
        <f t="shared" si="35"/>
        <v>0</v>
      </c>
      <c r="M99" s="34">
        <f>(1-L99)*((I99+J99)*K99/2-参数!$B$1*K99)/参数!$G$1/K99</f>
        <v>0.625</v>
      </c>
      <c r="O99" s="35" t="s">
        <v>7</v>
      </c>
      <c r="P99" s="35">
        <v>0</v>
      </c>
      <c r="Q99" s="35">
        <v>1</v>
      </c>
      <c r="R99" s="72">
        <f t="shared" si="36"/>
        <v>2</v>
      </c>
      <c r="S99" s="34">
        <f t="shared" si="37"/>
        <v>7.0103305952384162E-2</v>
      </c>
      <c r="T99" s="34">
        <f>(1-S99)*((P99+Q99)*R99/2-参数!$B$1*R99)/参数!$G$1/R99</f>
        <v>0.52306689040178389</v>
      </c>
      <c r="V99" s="35" t="s">
        <v>7</v>
      </c>
      <c r="W99" s="35">
        <v>4</v>
      </c>
      <c r="X99" s="35">
        <v>4</v>
      </c>
      <c r="Y99" s="72">
        <f t="shared" si="38"/>
        <v>1</v>
      </c>
      <c r="Z99" s="34">
        <f t="shared" si="39"/>
        <v>0</v>
      </c>
      <c r="AA99" s="34">
        <f>(1-Z99)*((W99+X99)*Y99/2-参数!$B$1*Y99)/参数!$G$1/Y99</f>
        <v>1</v>
      </c>
      <c r="AC99" s="35" t="s">
        <v>7</v>
      </c>
      <c r="AD99" s="35"/>
      <c r="AE99" s="35"/>
      <c r="AF99" s="72"/>
      <c r="AG99" s="34"/>
      <c r="AH99" s="34"/>
      <c r="AJ99" s="35" t="s">
        <v>7</v>
      </c>
      <c r="AK99" s="35"/>
      <c r="AL99" s="35"/>
      <c r="AM99" s="72"/>
      <c r="AN99" s="34"/>
      <c r="AO99" s="34"/>
      <c r="AP99" s="34"/>
      <c r="AQ99" s="35" t="s">
        <v>7</v>
      </c>
      <c r="AR99" s="35"/>
      <c r="AS99" s="35"/>
      <c r="AT99" s="72"/>
      <c r="AU99" s="34"/>
      <c r="AV99" s="34"/>
      <c r="CR99" s="34"/>
      <c r="CT99" s="34"/>
    </row>
    <row r="100" spans="1:98" s="64" customFormat="1" ht="16.2" customHeight="1" x14ac:dyDescent="0.25">
      <c r="A100" s="35" t="s">
        <v>8</v>
      </c>
      <c r="B100" s="35">
        <v>0</v>
      </c>
      <c r="C100" s="35">
        <v>4</v>
      </c>
      <c r="D100" s="72">
        <f t="shared" si="32"/>
        <v>5</v>
      </c>
      <c r="E100" s="34">
        <f t="shared" si="33"/>
        <v>0.40693708908831311</v>
      </c>
      <c r="F100" s="34">
        <f>(1-E100)*((B100+C100)*D100/2-参数!$B$1*D100)/参数!$G$1/D100</f>
        <v>0.44479718318376521</v>
      </c>
      <c r="H100" s="35" t="s">
        <v>8</v>
      </c>
      <c r="I100" s="35">
        <v>-3</v>
      </c>
      <c r="J100" s="35">
        <v>3</v>
      </c>
      <c r="K100" s="72">
        <f t="shared" si="34"/>
        <v>7</v>
      </c>
      <c r="L100" s="34">
        <f t="shared" si="35"/>
        <v>0.68881701356277525</v>
      </c>
      <c r="M100" s="34">
        <f>(1-L100)*((I100+J100)*K100/2-参数!$B$1*K100)/参数!$G$1/K100</f>
        <v>0.15559149321861238</v>
      </c>
      <c r="O100" s="35" t="s">
        <v>8</v>
      </c>
      <c r="P100" s="35">
        <v>-2</v>
      </c>
      <c r="Q100" s="35">
        <v>4</v>
      </c>
      <c r="R100" s="72">
        <f t="shared" si="36"/>
        <v>7</v>
      </c>
      <c r="S100" s="34">
        <f t="shared" si="37"/>
        <v>0.68881701356277525</v>
      </c>
      <c r="T100" s="34">
        <f>(1-S100)*((P100+Q100)*R100/2-参数!$B$1*R100)/参数!$G$1/R100</f>
        <v>0.19448936652326546</v>
      </c>
      <c r="V100" s="35" t="s">
        <v>8</v>
      </c>
      <c r="W100" s="35">
        <v>4</v>
      </c>
      <c r="X100" s="35">
        <v>4</v>
      </c>
      <c r="Y100" s="72">
        <f t="shared" si="38"/>
        <v>1</v>
      </c>
      <c r="Z100" s="34">
        <f t="shared" si="39"/>
        <v>0</v>
      </c>
      <c r="AA100" s="34">
        <f>(1-Z100)*((W100+X100)*Y100/2-参数!$B$1*Y100)/参数!$G$1/Y100</f>
        <v>1</v>
      </c>
      <c r="AC100" s="35" t="s">
        <v>8</v>
      </c>
      <c r="AD100" s="35"/>
      <c r="AE100" s="35"/>
      <c r="AF100" s="72"/>
      <c r="AG100" s="34"/>
      <c r="AH100" s="34"/>
      <c r="AJ100" s="35" t="s">
        <v>8</v>
      </c>
      <c r="AK100" s="35"/>
      <c r="AL100" s="35"/>
      <c r="AM100" s="72"/>
      <c r="AN100" s="34"/>
      <c r="AO100" s="34"/>
      <c r="AP100" s="34"/>
      <c r="AQ100" s="35" t="s">
        <v>8</v>
      </c>
      <c r="AR100" s="35"/>
      <c r="AS100" s="35"/>
      <c r="AT100" s="72"/>
      <c r="AU100" s="34"/>
      <c r="AV100" s="34"/>
      <c r="CR100" s="34"/>
      <c r="CT100" s="34"/>
    </row>
    <row r="101" spans="1:98" s="64" customFormat="1" ht="16.2" customHeight="1" x14ac:dyDescent="0.25">
      <c r="A101" s="35" t="s">
        <v>9</v>
      </c>
      <c r="B101" s="35">
        <v>3</v>
      </c>
      <c r="C101" s="35">
        <v>3</v>
      </c>
      <c r="D101" s="72">
        <f t="shared" si="32"/>
        <v>1</v>
      </c>
      <c r="E101" s="34">
        <f t="shared" si="33"/>
        <v>0</v>
      </c>
      <c r="F101" s="34">
        <f>(1-E101)*((B101+C101)*D101/2-参数!$B$1*D101)/参数!$G$1/D101</f>
        <v>0.875</v>
      </c>
      <c r="H101" s="35" t="s">
        <v>9</v>
      </c>
      <c r="I101" s="35">
        <v>0</v>
      </c>
      <c r="J101" s="35">
        <v>0</v>
      </c>
      <c r="K101" s="72">
        <f t="shared" si="34"/>
        <v>1</v>
      </c>
      <c r="L101" s="34">
        <f t="shared" si="35"/>
        <v>0</v>
      </c>
      <c r="M101" s="34">
        <f>(1-L101)*((I101+J101)*K101/2-参数!$B$1*K101)/参数!$G$1/K101</f>
        <v>0.5</v>
      </c>
      <c r="O101" s="35" t="s">
        <v>9</v>
      </c>
      <c r="P101" s="35">
        <v>1</v>
      </c>
      <c r="Q101" s="35">
        <v>1</v>
      </c>
      <c r="R101" s="72">
        <f t="shared" si="36"/>
        <v>1</v>
      </c>
      <c r="S101" s="34">
        <f t="shared" si="37"/>
        <v>0</v>
      </c>
      <c r="T101" s="34">
        <f>(1-S101)*((P101+Q101)*R101/2-参数!$B$1*R101)/参数!$G$1/R101</f>
        <v>0.625</v>
      </c>
      <c r="V101" s="35" t="s">
        <v>9</v>
      </c>
      <c r="W101" s="35">
        <v>3</v>
      </c>
      <c r="X101" s="35">
        <v>3</v>
      </c>
      <c r="Y101" s="72">
        <f t="shared" si="38"/>
        <v>1</v>
      </c>
      <c r="Z101" s="34">
        <f t="shared" si="39"/>
        <v>0</v>
      </c>
      <c r="AA101" s="34">
        <f>(1-Z101)*((W101+X101)*Y101/2-参数!$B$1*Y101)/参数!$G$1/Y101</f>
        <v>0.875</v>
      </c>
      <c r="AC101" s="35" t="s">
        <v>9</v>
      </c>
      <c r="AD101" s="35"/>
      <c r="AE101" s="35"/>
      <c r="AF101" s="72"/>
      <c r="AG101" s="34"/>
      <c r="AH101" s="34"/>
      <c r="AJ101" s="35" t="s">
        <v>9</v>
      </c>
      <c r="AK101" s="35"/>
      <c r="AL101" s="35"/>
      <c r="AM101" s="72"/>
      <c r="AN101" s="34"/>
      <c r="AO101" s="34"/>
      <c r="AP101" s="34"/>
      <c r="AQ101" s="35" t="s">
        <v>9</v>
      </c>
      <c r="AR101" s="35"/>
      <c r="AS101" s="35"/>
      <c r="AT101" s="72"/>
      <c r="AU101" s="34"/>
      <c r="AV101" s="34"/>
      <c r="CR101" s="34"/>
      <c r="CT101" s="34"/>
    </row>
    <row r="102" spans="1:98" s="64" customFormat="1" ht="16.2" customHeight="1" x14ac:dyDescent="0.25">
      <c r="A102" s="35" t="s">
        <v>10</v>
      </c>
      <c r="B102" s="35">
        <v>3</v>
      </c>
      <c r="C102" s="35">
        <v>3</v>
      </c>
      <c r="D102" s="72">
        <f t="shared" si="32"/>
        <v>1</v>
      </c>
      <c r="E102" s="34">
        <f t="shared" si="33"/>
        <v>0</v>
      </c>
      <c r="F102" s="34">
        <f>(1-E102)*((B102+C102)*D102/2-参数!$B$1*D102)/参数!$G$1/D102</f>
        <v>0.875</v>
      </c>
      <c r="H102" s="35" t="s">
        <v>10</v>
      </c>
      <c r="I102" s="35">
        <v>-3</v>
      </c>
      <c r="J102" s="35">
        <v>-2</v>
      </c>
      <c r="K102" s="72">
        <f t="shared" si="34"/>
        <v>2</v>
      </c>
      <c r="L102" s="34">
        <f t="shared" si="35"/>
        <v>7.0103305952384162E-2</v>
      </c>
      <c r="M102" s="34">
        <f>(1-L102)*((I102+J102)*K102/2-参数!$B$1*K102)/参数!$G$1/K102</f>
        <v>0.17435563013392796</v>
      </c>
      <c r="O102" s="35" t="s">
        <v>10</v>
      </c>
      <c r="P102" s="35">
        <v>2</v>
      </c>
      <c r="Q102" s="35">
        <v>2</v>
      </c>
      <c r="R102" s="72">
        <f t="shared" si="36"/>
        <v>1</v>
      </c>
      <c r="S102" s="34">
        <f t="shared" si="37"/>
        <v>0</v>
      </c>
      <c r="T102" s="34">
        <f>(1-S102)*((P102+Q102)*R102/2-参数!$B$1*R102)/参数!$G$1/R102</f>
        <v>0.75</v>
      </c>
      <c r="V102" s="35" t="s">
        <v>10</v>
      </c>
      <c r="W102" s="35">
        <v>1</v>
      </c>
      <c r="X102" s="35">
        <v>1</v>
      </c>
      <c r="Y102" s="72">
        <f t="shared" si="38"/>
        <v>1</v>
      </c>
      <c r="Z102" s="34">
        <f t="shared" si="39"/>
        <v>0</v>
      </c>
      <c r="AA102" s="34">
        <f>(1-Z102)*((W102+X102)*Y102/2-参数!$B$1*Y102)/参数!$G$1/Y102</f>
        <v>0.625</v>
      </c>
      <c r="AC102" s="35" t="s">
        <v>10</v>
      </c>
      <c r="AD102" s="35"/>
      <c r="AE102" s="35"/>
      <c r="AF102" s="72"/>
      <c r="AG102" s="34"/>
      <c r="AH102" s="34"/>
      <c r="AJ102" s="35" t="s">
        <v>10</v>
      </c>
      <c r="AK102" s="35"/>
      <c r="AL102" s="35"/>
      <c r="AM102" s="72"/>
      <c r="AN102" s="34"/>
      <c r="AO102" s="34"/>
      <c r="AP102" s="34"/>
      <c r="AQ102" s="35" t="s">
        <v>10</v>
      </c>
      <c r="AR102" s="35"/>
      <c r="AS102" s="35"/>
      <c r="AT102" s="72"/>
      <c r="AU102" s="34"/>
      <c r="AV102" s="34"/>
      <c r="CR102" s="34"/>
      <c r="CT102" s="34"/>
    </row>
    <row r="103" spans="1:98" s="64" customFormat="1" ht="16.2" customHeight="1" x14ac:dyDescent="0.25">
      <c r="A103" s="35" t="s">
        <v>11</v>
      </c>
      <c r="B103" s="35">
        <v>-1</v>
      </c>
      <c r="C103" s="35">
        <v>1</v>
      </c>
      <c r="D103" s="72">
        <f t="shared" si="32"/>
        <v>3</v>
      </c>
      <c r="E103" s="34">
        <f t="shared" si="33"/>
        <v>0.16666666666666666</v>
      </c>
      <c r="F103" s="34">
        <f>(1-E103)*((B103+C103)*D103/2-参数!$B$1*D103)/参数!$G$1/D103</f>
        <v>0.41666666666666669</v>
      </c>
      <c r="H103" s="35" t="s">
        <v>11</v>
      </c>
      <c r="I103" s="35">
        <v>-2</v>
      </c>
      <c r="J103" s="35">
        <v>2</v>
      </c>
      <c r="K103" s="72">
        <f t="shared" si="34"/>
        <v>5</v>
      </c>
      <c r="L103" s="34">
        <f t="shared" si="35"/>
        <v>0.40693708908831311</v>
      </c>
      <c r="M103" s="34">
        <f>(1-L103)*((I103+J103)*K103/2-参数!$B$1*K103)/参数!$G$1/K103</f>
        <v>0.29653145545584347</v>
      </c>
      <c r="O103" s="35" t="s">
        <v>11</v>
      </c>
      <c r="P103" s="35">
        <v>1</v>
      </c>
      <c r="Q103" s="35">
        <v>3</v>
      </c>
      <c r="R103" s="72">
        <f t="shared" si="36"/>
        <v>3</v>
      </c>
      <c r="S103" s="34">
        <f t="shared" si="37"/>
        <v>0.16666666666666666</v>
      </c>
      <c r="T103" s="34">
        <f>(1-S103)*((P103+Q103)*R103/2-参数!$B$1*R103)/参数!$G$1/R103</f>
        <v>0.625</v>
      </c>
      <c r="V103" s="35" t="s">
        <v>11</v>
      </c>
      <c r="W103" s="35">
        <v>3</v>
      </c>
      <c r="X103" s="35">
        <v>3</v>
      </c>
      <c r="Y103" s="72">
        <f t="shared" si="38"/>
        <v>1</v>
      </c>
      <c r="Z103" s="34">
        <f t="shared" si="39"/>
        <v>0</v>
      </c>
      <c r="AA103" s="34">
        <f>(1-Z103)*((W103+X103)*Y103/2-参数!$B$1*Y103)/参数!$G$1/Y103</f>
        <v>0.875</v>
      </c>
      <c r="AC103" s="35" t="s">
        <v>11</v>
      </c>
      <c r="AD103" s="35"/>
      <c r="AE103" s="35"/>
      <c r="AF103" s="72"/>
      <c r="AG103" s="34"/>
      <c r="AH103" s="34"/>
      <c r="AJ103" s="35" t="s">
        <v>11</v>
      </c>
      <c r="AK103" s="35"/>
      <c r="AL103" s="35"/>
      <c r="AM103" s="72"/>
      <c r="AN103" s="34"/>
      <c r="AO103" s="34"/>
      <c r="AP103" s="34"/>
      <c r="AQ103" s="35" t="s">
        <v>11</v>
      </c>
      <c r="AR103" s="35"/>
      <c r="AS103" s="35"/>
      <c r="AT103" s="72"/>
      <c r="AU103" s="34"/>
      <c r="AV103" s="34"/>
      <c r="CR103" s="34"/>
      <c r="CT103" s="34"/>
    </row>
    <row r="104" spans="1:98" s="64" customFormat="1" ht="16.2" customHeight="1" x14ac:dyDescent="0.25">
      <c r="A104" s="35" t="s">
        <v>12</v>
      </c>
      <c r="B104" s="35">
        <v>3</v>
      </c>
      <c r="C104" s="35">
        <v>3</v>
      </c>
      <c r="D104" s="72">
        <f t="shared" si="32"/>
        <v>1</v>
      </c>
      <c r="E104" s="34">
        <f t="shared" si="33"/>
        <v>0</v>
      </c>
      <c r="F104" s="34">
        <f>(1-E104)*((B104+C104)*D104/2-参数!$B$1*D104)/参数!$G$1/D104</f>
        <v>0.875</v>
      </c>
      <c r="H104" s="35" t="s">
        <v>12</v>
      </c>
      <c r="I104" s="35">
        <v>1</v>
      </c>
      <c r="J104" s="35">
        <v>4</v>
      </c>
      <c r="K104" s="72">
        <f t="shared" si="34"/>
        <v>4</v>
      </c>
      <c r="L104" s="34">
        <f t="shared" si="35"/>
        <v>0.28041322380953665</v>
      </c>
      <c r="M104" s="34">
        <f>(1-L104)*((I104+J104)*K104/2-参数!$B$1*K104)/参数!$G$1/K104</f>
        <v>0.58466425565475144</v>
      </c>
      <c r="O104" s="35" t="s">
        <v>12</v>
      </c>
      <c r="P104" s="35">
        <v>-3</v>
      </c>
      <c r="Q104" s="35">
        <v>-1</v>
      </c>
      <c r="R104" s="72">
        <f t="shared" si="36"/>
        <v>3</v>
      </c>
      <c r="S104" s="34">
        <f t="shared" si="37"/>
        <v>0.16666666666666666</v>
      </c>
      <c r="T104" s="34">
        <f>(1-S104)*((P104+Q104)*R104/2-参数!$B$1*R104)/参数!$G$1/R104</f>
        <v>0.20833333333333334</v>
      </c>
      <c r="V104" s="35" t="s">
        <v>12</v>
      </c>
      <c r="W104" s="35">
        <v>1</v>
      </c>
      <c r="X104" s="35">
        <v>3</v>
      </c>
      <c r="Y104" s="72">
        <f t="shared" si="38"/>
        <v>3</v>
      </c>
      <c r="Z104" s="34">
        <f t="shared" si="39"/>
        <v>0.16666666666666666</v>
      </c>
      <c r="AA104" s="34">
        <f>(1-Z104)*((W104+X104)*Y104/2-参数!$B$1*Y104)/参数!$G$1/Y104</f>
        <v>0.625</v>
      </c>
      <c r="AC104" s="35" t="s">
        <v>12</v>
      </c>
      <c r="AD104" s="35"/>
      <c r="AE104" s="35"/>
      <c r="AF104" s="72"/>
      <c r="AG104" s="34"/>
      <c r="AH104" s="34"/>
      <c r="AJ104" s="35" t="s">
        <v>12</v>
      </c>
      <c r="AK104" s="35"/>
      <c r="AL104" s="35"/>
      <c r="AM104" s="72"/>
      <c r="AN104" s="34"/>
      <c r="AO104" s="34"/>
      <c r="AP104" s="34"/>
      <c r="AQ104" s="35" t="s">
        <v>12</v>
      </c>
      <c r="AR104" s="35"/>
      <c r="AS104" s="35"/>
      <c r="AT104" s="72"/>
      <c r="AU104" s="34"/>
      <c r="AV104" s="34"/>
      <c r="CR104" s="34"/>
      <c r="CT104" s="34"/>
    </row>
    <row r="105" spans="1:98" s="64" customFormat="1" ht="16.2" customHeight="1" x14ac:dyDescent="0.25">
      <c r="A105" s="35" t="s">
        <v>13</v>
      </c>
      <c r="B105" s="35">
        <v>-4</v>
      </c>
      <c r="C105" s="35">
        <v>2</v>
      </c>
      <c r="D105" s="72">
        <f t="shared" si="32"/>
        <v>7</v>
      </c>
      <c r="E105" s="34">
        <f t="shared" si="33"/>
        <v>0.68881701356277525</v>
      </c>
      <c r="F105" s="34">
        <f>(1-E105)*((B105+C105)*D105/2-参数!$B$1*D105)/参数!$G$1/D105</f>
        <v>0.11669361991395928</v>
      </c>
      <c r="H105" s="35" t="s">
        <v>13</v>
      </c>
      <c r="I105" s="35">
        <v>-1</v>
      </c>
      <c r="J105" s="35">
        <v>2</v>
      </c>
      <c r="K105" s="72">
        <f t="shared" si="34"/>
        <v>4</v>
      </c>
      <c r="L105" s="34">
        <f t="shared" si="35"/>
        <v>0.28041322380953665</v>
      </c>
      <c r="M105" s="34">
        <f>(1-L105)*((I105+J105)*K105/2-参数!$B$1*K105)/参数!$G$1/K105</f>
        <v>0.40476756160713562</v>
      </c>
      <c r="O105" s="35" t="s">
        <v>13</v>
      </c>
      <c r="P105" s="35">
        <v>-4</v>
      </c>
      <c r="Q105" s="35">
        <v>-2</v>
      </c>
      <c r="R105" s="72">
        <f t="shared" si="36"/>
        <v>3</v>
      </c>
      <c r="S105" s="34">
        <f t="shared" si="37"/>
        <v>0.16666666666666666</v>
      </c>
      <c r="T105" s="34">
        <f>(1-S105)*((P105+Q105)*R105/2-参数!$B$1*R105)/参数!$G$1/R105</f>
        <v>0.10416666666666667</v>
      </c>
      <c r="V105" s="35" t="s">
        <v>13</v>
      </c>
      <c r="W105" s="35">
        <v>-2</v>
      </c>
      <c r="X105" s="35">
        <v>-1</v>
      </c>
      <c r="Y105" s="72">
        <f t="shared" si="38"/>
        <v>2</v>
      </c>
      <c r="Z105" s="34">
        <f t="shared" si="39"/>
        <v>7.0103305952384162E-2</v>
      </c>
      <c r="AA105" s="34">
        <f>(1-Z105)*((W105+X105)*Y105/2-参数!$B$1*Y105)/参数!$G$1/Y105</f>
        <v>0.29059271688987998</v>
      </c>
      <c r="AC105" s="35" t="s">
        <v>13</v>
      </c>
      <c r="AD105" s="35"/>
      <c r="AE105" s="35"/>
      <c r="AF105" s="72"/>
      <c r="AG105" s="34"/>
      <c r="AH105" s="34"/>
      <c r="AJ105" s="35" t="s">
        <v>13</v>
      </c>
      <c r="AK105" s="35"/>
      <c r="AL105" s="35"/>
      <c r="AM105" s="72"/>
      <c r="AN105" s="34"/>
      <c r="AO105" s="34"/>
      <c r="AP105" s="34"/>
      <c r="AQ105" s="35" t="s">
        <v>13</v>
      </c>
      <c r="AR105" s="35"/>
      <c r="AS105" s="35"/>
      <c r="AT105" s="72"/>
      <c r="AU105" s="34"/>
      <c r="AV105" s="34"/>
      <c r="CR105" s="34"/>
      <c r="CT105" s="34"/>
    </row>
    <row r="106" spans="1:98" s="64" customFormat="1" ht="16.2" customHeight="1" x14ac:dyDescent="0.25">
      <c r="A106" s="35" t="s">
        <v>14</v>
      </c>
      <c r="B106" s="35">
        <v>2</v>
      </c>
      <c r="C106" s="35">
        <v>3</v>
      </c>
      <c r="D106" s="72">
        <f t="shared" si="32"/>
        <v>2</v>
      </c>
      <c r="E106" s="34">
        <f t="shared" si="33"/>
        <v>7.0103305952384162E-2</v>
      </c>
      <c r="F106" s="34">
        <f>(1-E106)*((B106+C106)*D106/2-参数!$B$1*D106)/参数!$G$1/D106</f>
        <v>0.75554106391368792</v>
      </c>
      <c r="H106" s="35" t="s">
        <v>14</v>
      </c>
      <c r="I106" s="35">
        <v>-1</v>
      </c>
      <c r="J106" s="35">
        <v>0</v>
      </c>
      <c r="K106" s="72">
        <f t="shared" si="34"/>
        <v>2</v>
      </c>
      <c r="L106" s="34">
        <f t="shared" si="35"/>
        <v>7.0103305952384162E-2</v>
      </c>
      <c r="M106" s="34">
        <f>(1-L106)*((I106+J106)*K106/2-参数!$B$1*K106)/参数!$G$1/K106</f>
        <v>0.40682980364583193</v>
      </c>
      <c r="O106" s="35" t="s">
        <v>14</v>
      </c>
      <c r="P106" s="35">
        <v>3</v>
      </c>
      <c r="Q106" s="35">
        <v>4</v>
      </c>
      <c r="R106" s="72">
        <f t="shared" si="36"/>
        <v>2</v>
      </c>
      <c r="S106" s="34">
        <f t="shared" si="37"/>
        <v>7.0103305952384162E-2</v>
      </c>
      <c r="T106" s="34">
        <f>(1-S106)*((P106+Q106)*R106/2-参数!$B$1*R106)/参数!$G$1/R106</f>
        <v>0.87177815066963993</v>
      </c>
      <c r="V106" s="35" t="s">
        <v>14</v>
      </c>
      <c r="W106" s="35">
        <v>2</v>
      </c>
      <c r="X106" s="35">
        <v>2</v>
      </c>
      <c r="Y106" s="72">
        <f t="shared" si="38"/>
        <v>1</v>
      </c>
      <c r="Z106" s="34">
        <f t="shared" si="39"/>
        <v>0</v>
      </c>
      <c r="AA106" s="34">
        <f>(1-Z106)*((W106+X106)*Y106/2-参数!$B$1*Y106)/参数!$G$1/Y106</f>
        <v>0.75</v>
      </c>
      <c r="AC106" s="35" t="s">
        <v>14</v>
      </c>
      <c r="AD106" s="35"/>
      <c r="AE106" s="35"/>
      <c r="AF106" s="72"/>
      <c r="AG106" s="34"/>
      <c r="AH106" s="34"/>
      <c r="AJ106" s="35" t="s">
        <v>14</v>
      </c>
      <c r="AK106" s="35"/>
      <c r="AL106" s="35"/>
      <c r="AM106" s="72"/>
      <c r="AN106" s="34"/>
      <c r="AO106" s="34"/>
      <c r="AP106" s="34"/>
      <c r="AQ106" s="35" t="s">
        <v>14</v>
      </c>
      <c r="AR106" s="35"/>
      <c r="AS106" s="35"/>
      <c r="AT106" s="72"/>
      <c r="AU106" s="34"/>
      <c r="AV106" s="34"/>
      <c r="CR106" s="34"/>
      <c r="CT106" s="34"/>
    </row>
    <row r="107" spans="1:98" s="64" customFormat="1" ht="16.2" customHeight="1" x14ac:dyDescent="0.25">
      <c r="A107" s="35" t="s">
        <v>15</v>
      </c>
      <c r="B107" s="35">
        <v>2</v>
      </c>
      <c r="C107" s="35">
        <v>3</v>
      </c>
      <c r="D107" s="72">
        <f t="shared" si="32"/>
        <v>2</v>
      </c>
      <c r="E107" s="34">
        <f t="shared" si="33"/>
        <v>7.0103305952384162E-2</v>
      </c>
      <c r="F107" s="34">
        <f>(1-E107)*((B107+C107)*D107/2-参数!$B$1*D107)/参数!$G$1/D107</f>
        <v>0.75554106391368792</v>
      </c>
      <c r="H107" s="35" t="s">
        <v>15</v>
      </c>
      <c r="I107" s="35">
        <v>-2</v>
      </c>
      <c r="J107" s="35">
        <v>3</v>
      </c>
      <c r="K107" s="72">
        <f t="shared" si="34"/>
        <v>6</v>
      </c>
      <c r="L107" s="34">
        <f t="shared" si="35"/>
        <v>0.54364325119048584</v>
      </c>
      <c r="M107" s="34">
        <f>(1-L107)*((I107+J107)*K107/2-参数!$B$1*K107)/参数!$G$1/K107</f>
        <v>0.25670067120535173</v>
      </c>
      <c r="O107" s="35" t="s">
        <v>15</v>
      </c>
      <c r="P107" s="35">
        <v>0</v>
      </c>
      <c r="Q107" s="35">
        <v>4</v>
      </c>
      <c r="R107" s="72">
        <f t="shared" si="36"/>
        <v>5</v>
      </c>
      <c r="S107" s="34">
        <f t="shared" si="37"/>
        <v>0.40693708908831311</v>
      </c>
      <c r="T107" s="34">
        <f>(1-S107)*((P107+Q107)*R107/2-参数!$B$1*R107)/参数!$G$1/R107</f>
        <v>0.44479718318376521</v>
      </c>
      <c r="V107" s="35" t="s">
        <v>15</v>
      </c>
      <c r="W107" s="35">
        <v>3</v>
      </c>
      <c r="X107" s="35">
        <v>4</v>
      </c>
      <c r="Y107" s="72">
        <f t="shared" si="38"/>
        <v>2</v>
      </c>
      <c r="Z107" s="34">
        <f t="shared" si="39"/>
        <v>7.0103305952384162E-2</v>
      </c>
      <c r="AA107" s="34">
        <f>(1-Z107)*((W107+X107)*Y107/2-参数!$B$1*Y107)/参数!$G$1/Y107</f>
        <v>0.87177815066963993</v>
      </c>
      <c r="AC107" s="35" t="s">
        <v>15</v>
      </c>
      <c r="AD107" s="35"/>
      <c r="AE107" s="35"/>
      <c r="AF107" s="72"/>
      <c r="AG107" s="34"/>
      <c r="AH107" s="34"/>
      <c r="AJ107" s="35" t="s">
        <v>15</v>
      </c>
      <c r="AK107" s="35"/>
      <c r="AL107" s="35"/>
      <c r="AM107" s="72"/>
      <c r="AN107" s="34"/>
      <c r="AO107" s="34"/>
      <c r="AP107" s="34"/>
      <c r="AQ107" s="35" t="s">
        <v>15</v>
      </c>
      <c r="AR107" s="35"/>
      <c r="AS107" s="35"/>
      <c r="AT107" s="72"/>
      <c r="AU107" s="34"/>
      <c r="AV107" s="34"/>
      <c r="CR107" s="34"/>
      <c r="CT107" s="34"/>
    </row>
    <row r="108" spans="1:98" s="64" customFormat="1" ht="16.2" customHeight="1" x14ac:dyDescent="0.25">
      <c r="A108" s="35" t="s">
        <v>16</v>
      </c>
      <c r="B108" s="35">
        <v>1</v>
      </c>
      <c r="C108" s="35">
        <v>2</v>
      </c>
      <c r="D108" s="72">
        <f t="shared" si="32"/>
        <v>2</v>
      </c>
      <c r="E108" s="34">
        <f t="shared" si="33"/>
        <v>7.0103305952384162E-2</v>
      </c>
      <c r="F108" s="34">
        <f>(1-E108)*((B108+C108)*D108/2-参数!$B$1*D108)/参数!$G$1/D108</f>
        <v>0.6393039771577359</v>
      </c>
      <c r="H108" s="35" t="s">
        <v>16</v>
      </c>
      <c r="I108" s="35">
        <v>-4</v>
      </c>
      <c r="J108" s="35">
        <v>0</v>
      </c>
      <c r="K108" s="72">
        <f t="shared" si="34"/>
        <v>5</v>
      </c>
      <c r="L108" s="34">
        <f t="shared" si="35"/>
        <v>0.40693708908831311</v>
      </c>
      <c r="M108" s="34">
        <f>(1-L108)*((I108+J108)*K108/2-参数!$B$1*K108)/参数!$G$1/K108</f>
        <v>0.14826572772792174</v>
      </c>
      <c r="O108" s="35" t="s">
        <v>16</v>
      </c>
      <c r="P108" s="35">
        <v>2</v>
      </c>
      <c r="Q108" s="35">
        <v>3</v>
      </c>
      <c r="R108" s="72">
        <f t="shared" si="36"/>
        <v>2</v>
      </c>
      <c r="S108" s="34">
        <f t="shared" si="37"/>
        <v>7.0103305952384162E-2</v>
      </c>
      <c r="T108" s="34">
        <f>(1-S108)*((P108+Q108)*R108/2-参数!$B$1*R108)/参数!$G$1/R108</f>
        <v>0.75554106391368792</v>
      </c>
      <c r="V108" s="35" t="s">
        <v>16</v>
      </c>
      <c r="W108" s="35">
        <v>-2</v>
      </c>
      <c r="X108" s="35">
        <v>0</v>
      </c>
      <c r="Y108" s="72">
        <f t="shared" si="38"/>
        <v>3</v>
      </c>
      <c r="Z108" s="34">
        <f t="shared" si="39"/>
        <v>0.16666666666666666</v>
      </c>
      <c r="AA108" s="34">
        <f>(1-Z108)*((W108+X108)*Y108/2-参数!$B$1*Y108)/参数!$G$1/Y108</f>
        <v>0.3125</v>
      </c>
      <c r="AC108" s="35" t="s">
        <v>16</v>
      </c>
      <c r="AD108" s="35"/>
      <c r="AE108" s="35"/>
      <c r="AF108" s="72"/>
      <c r="AG108" s="34"/>
      <c r="AH108" s="34"/>
      <c r="AJ108" s="35" t="s">
        <v>16</v>
      </c>
      <c r="AK108" s="35"/>
      <c r="AL108" s="35"/>
      <c r="AM108" s="72"/>
      <c r="AN108" s="34"/>
      <c r="AO108" s="34"/>
      <c r="AP108" s="34"/>
      <c r="AQ108" s="35" t="s">
        <v>16</v>
      </c>
      <c r="AR108" s="35"/>
      <c r="AS108" s="35"/>
      <c r="AT108" s="72"/>
      <c r="AU108" s="34"/>
      <c r="AV108" s="34"/>
      <c r="CR108" s="34"/>
      <c r="CT108" s="34"/>
    </row>
    <row r="109" spans="1:98" s="64" customFormat="1" ht="16.2" customHeight="1" x14ac:dyDescent="0.25">
      <c r="A109" s="35" t="s">
        <v>17</v>
      </c>
      <c r="B109" s="35">
        <v>2</v>
      </c>
      <c r="C109" s="35">
        <v>3</v>
      </c>
      <c r="D109" s="72">
        <f t="shared" si="32"/>
        <v>2</v>
      </c>
      <c r="E109" s="34">
        <f t="shared" si="33"/>
        <v>7.0103305952384162E-2</v>
      </c>
      <c r="F109" s="34">
        <f>(1-E109)*((B109+C109)*D109/2-参数!$B$1*D109)/参数!$G$1/D109</f>
        <v>0.75554106391368792</v>
      </c>
      <c r="H109" s="35" t="s">
        <v>17</v>
      </c>
      <c r="I109" s="35">
        <v>4</v>
      </c>
      <c r="J109" s="35">
        <v>4</v>
      </c>
      <c r="K109" s="72">
        <f t="shared" si="34"/>
        <v>1</v>
      </c>
      <c r="L109" s="34">
        <f t="shared" si="35"/>
        <v>0</v>
      </c>
      <c r="M109" s="34">
        <f>(1-L109)*((I109+J109)*K109/2-参数!$B$1*K109)/参数!$G$1/K109</f>
        <v>1</v>
      </c>
      <c r="O109" s="35" t="s">
        <v>17</v>
      </c>
      <c r="P109" s="35">
        <v>-2</v>
      </c>
      <c r="Q109" s="35">
        <v>1</v>
      </c>
      <c r="R109" s="72">
        <f t="shared" si="36"/>
        <v>4</v>
      </c>
      <c r="S109" s="34">
        <f t="shared" si="37"/>
        <v>0.28041322380953665</v>
      </c>
      <c r="T109" s="34">
        <f>(1-S109)*((P109+Q109)*R109/2-参数!$B$1*R109)/参数!$G$1/R109</f>
        <v>0.31481921458332768</v>
      </c>
      <c r="V109" s="35" t="s">
        <v>17</v>
      </c>
      <c r="W109" s="35">
        <v>0</v>
      </c>
      <c r="X109" s="35">
        <v>2</v>
      </c>
      <c r="Y109" s="72">
        <f t="shared" si="38"/>
        <v>3</v>
      </c>
      <c r="Z109" s="34">
        <f t="shared" si="39"/>
        <v>0.16666666666666666</v>
      </c>
      <c r="AA109" s="34">
        <f>(1-Z109)*((W109+X109)*Y109/2-参数!$B$1*Y109)/参数!$G$1/Y109</f>
        <v>0.52083333333333337</v>
      </c>
      <c r="AC109" s="35" t="s">
        <v>17</v>
      </c>
      <c r="AD109" s="35"/>
      <c r="AE109" s="35"/>
      <c r="AF109" s="72"/>
      <c r="AG109" s="34"/>
      <c r="AH109" s="34"/>
      <c r="AJ109" s="35" t="s">
        <v>17</v>
      </c>
      <c r="AK109" s="35"/>
      <c r="AL109" s="35"/>
      <c r="AM109" s="72"/>
      <c r="AN109" s="34"/>
      <c r="AO109" s="34"/>
      <c r="AP109" s="34"/>
      <c r="AQ109" s="35" t="s">
        <v>17</v>
      </c>
      <c r="AR109" s="35"/>
      <c r="AS109" s="35"/>
      <c r="AT109" s="72"/>
      <c r="AU109" s="34"/>
      <c r="AV109" s="34"/>
      <c r="CR109" s="34"/>
      <c r="CT109" s="34"/>
    </row>
    <row r="110" spans="1:98" s="64" customFormat="1" ht="16.2" customHeight="1" x14ac:dyDescent="0.25">
      <c r="A110" s="35" t="s">
        <v>18</v>
      </c>
      <c r="B110" s="35">
        <v>4</v>
      </c>
      <c r="C110" s="35">
        <v>4</v>
      </c>
      <c r="D110" s="72">
        <f t="shared" si="32"/>
        <v>1</v>
      </c>
      <c r="E110" s="34">
        <f t="shared" si="33"/>
        <v>0</v>
      </c>
      <c r="F110" s="34">
        <f>(1-E110)*((B110+C110)*D110/2-参数!$B$1*D110)/参数!$G$1/D110</f>
        <v>1</v>
      </c>
      <c r="H110" s="35" t="s">
        <v>18</v>
      </c>
      <c r="I110" s="35">
        <v>0</v>
      </c>
      <c r="J110" s="35">
        <v>1</v>
      </c>
      <c r="K110" s="72">
        <f t="shared" si="34"/>
        <v>2</v>
      </c>
      <c r="L110" s="34">
        <f t="shared" si="35"/>
        <v>7.0103305952384162E-2</v>
      </c>
      <c r="M110" s="34">
        <f>(1-L110)*((I110+J110)*K110/2-参数!$B$1*K110)/参数!$G$1/K110</f>
        <v>0.52306689040178389</v>
      </c>
      <c r="O110" s="35" t="s">
        <v>18</v>
      </c>
      <c r="P110" s="35">
        <v>-2</v>
      </c>
      <c r="Q110" s="35">
        <v>2</v>
      </c>
      <c r="R110" s="72">
        <f t="shared" si="36"/>
        <v>5</v>
      </c>
      <c r="S110" s="34">
        <f t="shared" si="37"/>
        <v>0.40693708908831311</v>
      </c>
      <c r="T110" s="34">
        <f>(1-S110)*((P110+Q110)*R110/2-参数!$B$1*R110)/参数!$G$1/R110</f>
        <v>0.29653145545584347</v>
      </c>
      <c r="V110" s="35" t="s">
        <v>18</v>
      </c>
      <c r="W110" s="35">
        <v>4</v>
      </c>
      <c r="X110" s="35">
        <v>4</v>
      </c>
      <c r="Y110" s="72">
        <f t="shared" si="38"/>
        <v>1</v>
      </c>
      <c r="Z110" s="34">
        <f t="shared" si="39"/>
        <v>0</v>
      </c>
      <c r="AA110" s="34">
        <f>(1-Z110)*((W110+X110)*Y110/2-参数!$B$1*Y110)/参数!$G$1/Y110</f>
        <v>1</v>
      </c>
      <c r="AC110" s="35" t="s">
        <v>18</v>
      </c>
      <c r="AD110" s="35"/>
      <c r="AE110" s="35"/>
      <c r="AF110" s="72"/>
      <c r="AG110" s="34"/>
      <c r="AH110" s="34"/>
      <c r="AJ110" s="35" t="s">
        <v>18</v>
      </c>
      <c r="AK110" s="35"/>
      <c r="AL110" s="35"/>
      <c r="AM110" s="72"/>
      <c r="AN110" s="34"/>
      <c r="AO110" s="34"/>
      <c r="AP110" s="34"/>
      <c r="AQ110" s="35" t="s">
        <v>18</v>
      </c>
      <c r="AR110" s="35"/>
      <c r="AS110" s="35"/>
      <c r="AT110" s="72"/>
      <c r="AU110" s="34"/>
      <c r="AV110" s="34"/>
      <c r="CR110" s="34"/>
      <c r="CT110" s="34"/>
    </row>
    <row r="111" spans="1:98" s="64" customFormat="1" ht="16.2" customHeight="1" x14ac:dyDescent="0.25">
      <c r="A111" s="35" t="s">
        <v>19</v>
      </c>
      <c r="B111" s="35">
        <v>-3</v>
      </c>
      <c r="C111" s="35">
        <v>1</v>
      </c>
      <c r="D111" s="72">
        <f t="shared" si="32"/>
        <v>5</v>
      </c>
      <c r="E111" s="34">
        <f t="shared" si="33"/>
        <v>0.40693708908831311</v>
      </c>
      <c r="F111" s="34">
        <f>(1-E111)*((B111+C111)*D111/2-参数!$B$1*D111)/参数!$G$1/D111</f>
        <v>0.22239859159188261</v>
      </c>
      <c r="H111" s="35" t="s">
        <v>19</v>
      </c>
      <c r="I111" s="35">
        <v>2</v>
      </c>
      <c r="J111" s="35">
        <v>4</v>
      </c>
      <c r="K111" s="72">
        <f t="shared" si="34"/>
        <v>3</v>
      </c>
      <c r="L111" s="34">
        <f t="shared" si="35"/>
        <v>0.16666666666666666</v>
      </c>
      <c r="M111" s="34">
        <f>(1-L111)*((I111+J111)*K111/2-参数!$B$1*K111)/参数!$G$1/K111</f>
        <v>0.72916666666666663</v>
      </c>
      <c r="O111" s="35" t="s">
        <v>19</v>
      </c>
      <c r="P111" s="35">
        <v>3</v>
      </c>
      <c r="Q111" s="35">
        <v>3</v>
      </c>
      <c r="R111" s="72">
        <f t="shared" si="36"/>
        <v>1</v>
      </c>
      <c r="S111" s="34">
        <f t="shared" si="37"/>
        <v>0</v>
      </c>
      <c r="T111" s="34">
        <f>(1-S111)*((P111+Q111)*R111/2-参数!$B$1*R111)/参数!$G$1/R111</f>
        <v>0.875</v>
      </c>
      <c r="V111" s="35" t="s">
        <v>19</v>
      </c>
      <c r="W111" s="35">
        <v>1</v>
      </c>
      <c r="X111" s="35">
        <v>4</v>
      </c>
      <c r="Y111" s="72">
        <f t="shared" si="38"/>
        <v>4</v>
      </c>
      <c r="Z111" s="34">
        <f t="shared" si="39"/>
        <v>0.28041322380953665</v>
      </c>
      <c r="AA111" s="34">
        <f>(1-Z111)*((W111+X111)*Y111/2-参数!$B$1*Y111)/参数!$G$1/Y111</f>
        <v>0.58466425565475144</v>
      </c>
      <c r="AC111" s="35" t="s">
        <v>19</v>
      </c>
      <c r="AD111" s="35"/>
      <c r="AE111" s="35"/>
      <c r="AF111" s="72"/>
      <c r="AG111" s="34"/>
      <c r="AH111" s="34"/>
      <c r="AJ111" s="35" t="s">
        <v>19</v>
      </c>
      <c r="AK111" s="35"/>
      <c r="AL111" s="35"/>
      <c r="AM111" s="72"/>
      <c r="AN111" s="34"/>
      <c r="AO111" s="34"/>
      <c r="AP111" s="34"/>
      <c r="AQ111" s="35" t="s">
        <v>19</v>
      </c>
      <c r="AR111" s="35"/>
      <c r="AS111" s="35"/>
      <c r="AT111" s="72"/>
      <c r="AU111" s="34"/>
      <c r="AV111" s="34"/>
      <c r="CR111" s="34"/>
      <c r="CT111" s="34"/>
    </row>
    <row r="112" spans="1:98" s="64" customFormat="1" ht="16.2" customHeight="1" x14ac:dyDescent="0.25">
      <c r="A112" s="35" t="s">
        <v>20</v>
      </c>
      <c r="B112" s="35">
        <v>4</v>
      </c>
      <c r="C112" s="35">
        <v>4</v>
      </c>
      <c r="D112" s="72">
        <f t="shared" si="32"/>
        <v>1</v>
      </c>
      <c r="E112" s="34">
        <f t="shared" si="33"/>
        <v>0</v>
      </c>
      <c r="F112" s="34">
        <f>(1-E112)*((B112+C112)*D112/2-参数!$B$1*D112)/参数!$G$1/D112</f>
        <v>1</v>
      </c>
      <c r="H112" s="35" t="s">
        <v>20</v>
      </c>
      <c r="I112" s="35">
        <v>-1</v>
      </c>
      <c r="J112" s="35">
        <v>4</v>
      </c>
      <c r="K112" s="72">
        <f t="shared" si="34"/>
        <v>6</v>
      </c>
      <c r="L112" s="34">
        <f t="shared" si="35"/>
        <v>0.54364325119048584</v>
      </c>
      <c r="M112" s="34">
        <f>(1-L112)*((I112+J112)*K112/2-参数!$B$1*K112)/参数!$G$1/K112</f>
        <v>0.31374526480654097</v>
      </c>
      <c r="O112" s="35" t="s">
        <v>20</v>
      </c>
      <c r="P112" s="35">
        <v>-1</v>
      </c>
      <c r="Q112" s="35">
        <v>4</v>
      </c>
      <c r="R112" s="72">
        <f t="shared" si="36"/>
        <v>6</v>
      </c>
      <c r="S112" s="34">
        <f t="shared" si="37"/>
        <v>0.54364325119048584</v>
      </c>
      <c r="T112" s="34">
        <f>(1-S112)*((P112+Q112)*R112/2-参数!$B$1*R112)/参数!$G$1/R112</f>
        <v>0.31374526480654097</v>
      </c>
      <c r="V112" s="35" t="s">
        <v>20</v>
      </c>
      <c r="W112" s="35">
        <v>-2</v>
      </c>
      <c r="X112" s="35">
        <v>-1</v>
      </c>
      <c r="Y112" s="72">
        <f t="shared" si="38"/>
        <v>2</v>
      </c>
      <c r="Z112" s="34">
        <f t="shared" si="39"/>
        <v>7.0103305952384162E-2</v>
      </c>
      <c r="AA112" s="34">
        <f>(1-Z112)*((W112+X112)*Y112/2-参数!$B$1*Y112)/参数!$G$1/Y112</f>
        <v>0.29059271688987998</v>
      </c>
      <c r="AC112" s="35" t="s">
        <v>20</v>
      </c>
      <c r="AD112" s="35"/>
      <c r="AE112" s="35"/>
      <c r="AF112" s="72"/>
      <c r="AG112" s="34"/>
      <c r="AH112" s="34"/>
      <c r="AJ112" s="35" t="s">
        <v>20</v>
      </c>
      <c r="AK112" s="35"/>
      <c r="AL112" s="35"/>
      <c r="AM112" s="72"/>
      <c r="AN112" s="34"/>
      <c r="AO112" s="34"/>
      <c r="AP112" s="34"/>
      <c r="AQ112" s="35" t="s">
        <v>20</v>
      </c>
      <c r="AR112" s="35"/>
      <c r="AS112" s="35"/>
      <c r="AT112" s="72"/>
      <c r="AU112" s="34"/>
      <c r="AV112" s="34"/>
      <c r="CR112" s="34"/>
      <c r="CT112" s="34"/>
    </row>
    <row r="113" spans="1:98" s="64" customFormat="1" ht="16.2" customHeight="1" x14ac:dyDescent="0.25">
      <c r="A113" s="35" t="s">
        <v>21</v>
      </c>
      <c r="B113" s="35">
        <v>4</v>
      </c>
      <c r="C113" s="35">
        <v>4</v>
      </c>
      <c r="D113" s="72">
        <f t="shared" si="32"/>
        <v>1</v>
      </c>
      <c r="E113" s="34">
        <f t="shared" si="33"/>
        <v>0</v>
      </c>
      <c r="F113" s="34">
        <f>(1-E113)*((B113+C113)*D113/2-参数!$B$1*D113)/参数!$G$1/D113</f>
        <v>1</v>
      </c>
      <c r="H113" s="35" t="s">
        <v>21</v>
      </c>
      <c r="I113" s="35">
        <v>4</v>
      </c>
      <c r="J113" s="35">
        <v>4</v>
      </c>
      <c r="K113" s="72">
        <f t="shared" si="34"/>
        <v>1</v>
      </c>
      <c r="L113" s="34">
        <f t="shared" si="35"/>
        <v>0</v>
      </c>
      <c r="M113" s="34">
        <f>(1-L113)*((I113+J113)*K113/2-参数!$B$1*K113)/参数!$G$1/K113</f>
        <v>1</v>
      </c>
      <c r="O113" s="35" t="s">
        <v>21</v>
      </c>
      <c r="P113" s="35">
        <v>3</v>
      </c>
      <c r="Q113" s="35">
        <v>3</v>
      </c>
      <c r="R113" s="72">
        <f t="shared" si="36"/>
        <v>1</v>
      </c>
      <c r="S113" s="34">
        <f t="shared" si="37"/>
        <v>0</v>
      </c>
      <c r="T113" s="34">
        <f>(1-S113)*((P113+Q113)*R113/2-参数!$B$1*R113)/参数!$G$1/R113</f>
        <v>0.875</v>
      </c>
      <c r="V113" s="35" t="s">
        <v>21</v>
      </c>
      <c r="W113" s="35">
        <v>3</v>
      </c>
      <c r="X113" s="35">
        <v>4</v>
      </c>
      <c r="Y113" s="72">
        <f t="shared" si="38"/>
        <v>2</v>
      </c>
      <c r="Z113" s="34">
        <f t="shared" si="39"/>
        <v>7.0103305952384162E-2</v>
      </c>
      <c r="AA113" s="34">
        <f>(1-Z113)*((W113+X113)*Y113/2-参数!$B$1*Y113)/参数!$G$1/Y113</f>
        <v>0.87177815066963993</v>
      </c>
      <c r="AC113" s="35" t="s">
        <v>21</v>
      </c>
      <c r="AD113" s="35"/>
      <c r="AE113" s="35"/>
      <c r="AF113" s="72"/>
      <c r="AG113" s="34"/>
      <c r="AH113" s="34"/>
      <c r="AJ113" s="35" t="s">
        <v>21</v>
      </c>
      <c r="AK113" s="35"/>
      <c r="AL113" s="35"/>
      <c r="AM113" s="72"/>
      <c r="AN113" s="34"/>
      <c r="AO113" s="34"/>
      <c r="AP113" s="34"/>
      <c r="AQ113" s="35" t="s">
        <v>21</v>
      </c>
      <c r="AR113" s="35"/>
      <c r="AS113" s="35"/>
      <c r="AT113" s="72"/>
      <c r="AU113" s="34"/>
      <c r="AV113" s="34"/>
      <c r="CR113" s="34"/>
      <c r="CT113" s="34"/>
    </row>
    <row r="114" spans="1:98" s="64" customFormat="1" ht="16.2" customHeight="1" x14ac:dyDescent="0.25">
      <c r="A114" s="35" t="s">
        <v>22</v>
      </c>
      <c r="B114" s="35">
        <v>-2</v>
      </c>
      <c r="C114" s="35">
        <v>-1</v>
      </c>
      <c r="D114" s="72">
        <f t="shared" si="32"/>
        <v>2</v>
      </c>
      <c r="E114" s="34">
        <f t="shared" si="33"/>
        <v>7.0103305952384162E-2</v>
      </c>
      <c r="F114" s="34">
        <f>(1-E114)*((B114+C114)*D114/2-参数!$B$1*D114)/参数!$G$1/D114</f>
        <v>0.29059271688987998</v>
      </c>
      <c r="H114" s="35" t="s">
        <v>22</v>
      </c>
      <c r="I114" s="35">
        <v>3</v>
      </c>
      <c r="J114" s="35">
        <v>3</v>
      </c>
      <c r="K114" s="72">
        <f t="shared" si="34"/>
        <v>1</v>
      </c>
      <c r="L114" s="34">
        <f t="shared" si="35"/>
        <v>0</v>
      </c>
      <c r="M114" s="34">
        <f>(1-L114)*((I114+J114)*K114/2-参数!$B$1*K114)/参数!$G$1/K114</f>
        <v>0.875</v>
      </c>
      <c r="O114" s="35" t="s">
        <v>22</v>
      </c>
      <c r="P114" s="35">
        <v>-4</v>
      </c>
      <c r="Q114" s="35">
        <v>1</v>
      </c>
      <c r="R114" s="72">
        <f t="shared" si="36"/>
        <v>6</v>
      </c>
      <c r="S114" s="34">
        <f t="shared" si="37"/>
        <v>0.54364325119048584</v>
      </c>
      <c r="T114" s="34">
        <f>(1-S114)*((P114+Q114)*R114/2-参数!$B$1*R114)/参数!$G$1/R114</f>
        <v>0.14261148400297316</v>
      </c>
      <c r="V114" s="35" t="s">
        <v>22</v>
      </c>
      <c r="W114" s="35">
        <v>3</v>
      </c>
      <c r="X114" s="35">
        <v>4</v>
      </c>
      <c r="Y114" s="72">
        <f t="shared" si="38"/>
        <v>2</v>
      </c>
      <c r="Z114" s="34">
        <f t="shared" si="39"/>
        <v>7.0103305952384162E-2</v>
      </c>
      <c r="AA114" s="34">
        <f>(1-Z114)*((W114+X114)*Y114/2-参数!$B$1*Y114)/参数!$G$1/Y114</f>
        <v>0.87177815066963993</v>
      </c>
      <c r="AC114" s="35" t="s">
        <v>22</v>
      </c>
      <c r="AD114" s="35"/>
      <c r="AE114" s="35"/>
      <c r="AF114" s="72"/>
      <c r="AG114" s="34"/>
      <c r="AH114" s="34"/>
      <c r="AJ114" s="35" t="s">
        <v>22</v>
      </c>
      <c r="AK114" s="35"/>
      <c r="AL114" s="35"/>
      <c r="AM114" s="72"/>
      <c r="AN114" s="34"/>
      <c r="AO114" s="34"/>
      <c r="AP114" s="34"/>
      <c r="AQ114" s="35" t="s">
        <v>22</v>
      </c>
      <c r="AR114" s="35"/>
      <c r="AS114" s="35"/>
      <c r="AT114" s="72"/>
      <c r="AU114" s="34"/>
      <c r="AV114" s="34"/>
      <c r="AW114" s="72"/>
      <c r="AX114" s="72"/>
      <c r="AY114" s="72"/>
      <c r="AZ114" s="72"/>
      <c r="BA114" s="72"/>
      <c r="BB114" s="34"/>
      <c r="CR114" s="34"/>
      <c r="CT114" s="34"/>
    </row>
    <row r="115" spans="1:98" x14ac:dyDescent="0.25"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</row>
    <row r="116" spans="1:98" x14ac:dyDescent="0.25"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</row>
    <row r="117" spans="1:98" ht="13.2" customHeight="1" x14ac:dyDescent="0.25">
      <c r="A117" s="24" t="s">
        <v>56</v>
      </c>
      <c r="B117" s="24">
        <v>4</v>
      </c>
      <c r="C117" s="24" t="s">
        <v>55</v>
      </c>
      <c r="D117" s="24">
        <v>5</v>
      </c>
      <c r="E117" s="32"/>
      <c r="F117" s="32"/>
      <c r="G117" s="32"/>
    </row>
    <row r="118" spans="1:98" x14ac:dyDescent="0.25">
      <c r="A118" s="31" t="s">
        <v>34</v>
      </c>
      <c r="B118" s="31" t="s">
        <v>35</v>
      </c>
      <c r="C118" s="31" t="s">
        <v>36</v>
      </c>
      <c r="D118" s="31" t="s">
        <v>37</v>
      </c>
      <c r="E118" s="31" t="s">
        <v>52</v>
      </c>
      <c r="F118" s="31" t="s">
        <v>53</v>
      </c>
      <c r="G118" s="31" t="s">
        <v>54</v>
      </c>
    </row>
    <row r="119" spans="1:98" x14ac:dyDescent="0.25">
      <c r="A119" s="33">
        <f>1-B119-C119-D119-E119-F119-G119</f>
        <v>0.4</v>
      </c>
      <c r="B119" s="33">
        <v>0.2</v>
      </c>
      <c r="C119" s="33">
        <v>0.25</v>
      </c>
      <c r="D119" s="33">
        <v>0.15</v>
      </c>
      <c r="E119" s="33">
        <v>0</v>
      </c>
      <c r="F119" s="33">
        <v>0</v>
      </c>
      <c r="G119" s="33">
        <v>0</v>
      </c>
    </row>
    <row r="120" spans="1:98" x14ac:dyDescent="0.25">
      <c r="K120" s="142" t="s">
        <v>42</v>
      </c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  <c r="AA120" s="143"/>
      <c r="AB120" s="143"/>
      <c r="AC120" s="143"/>
      <c r="AD120" s="143"/>
      <c r="AE120" s="144"/>
      <c r="AF120" s="145" t="s">
        <v>41</v>
      </c>
      <c r="AG120" s="146"/>
      <c r="AH120" s="146"/>
      <c r="AI120" s="146"/>
      <c r="AJ120" s="146"/>
      <c r="AK120" s="146"/>
      <c r="AL120" s="146"/>
      <c r="AM120" s="146"/>
      <c r="AN120" s="146"/>
      <c r="AO120" s="146"/>
      <c r="AP120" s="146"/>
      <c r="AQ120" s="146"/>
      <c r="AR120" s="146"/>
      <c r="AS120" s="146"/>
      <c r="AT120" s="146"/>
      <c r="AU120" s="146"/>
      <c r="AV120" s="146"/>
      <c r="AW120" s="146"/>
      <c r="AX120" s="146"/>
      <c r="AY120" s="146"/>
      <c r="AZ120" s="147"/>
    </row>
    <row r="121" spans="1:98" x14ac:dyDescent="0.25">
      <c r="A121" s="155" t="s">
        <v>0</v>
      </c>
      <c r="B121" s="156"/>
      <c r="C121" s="156"/>
      <c r="D121" s="156"/>
      <c r="E121" s="156"/>
      <c r="F121" s="156"/>
      <c r="G121" s="156"/>
      <c r="H121" s="156"/>
      <c r="I121" s="83"/>
      <c r="J121" s="7"/>
      <c r="K121" s="35"/>
      <c r="L121" s="35" t="s">
        <v>3</v>
      </c>
      <c r="M121" s="35" t="s">
        <v>4</v>
      </c>
      <c r="N121" s="35" t="s">
        <v>5</v>
      </c>
      <c r="O121" s="35" t="s">
        <v>6</v>
      </c>
      <c r="P121" s="35" t="s">
        <v>7</v>
      </c>
      <c r="Q121" s="35" t="s">
        <v>8</v>
      </c>
      <c r="R121" s="35" t="s">
        <v>9</v>
      </c>
      <c r="S121" s="35" t="s">
        <v>10</v>
      </c>
      <c r="T121" s="35" t="s">
        <v>11</v>
      </c>
      <c r="U121" s="35" t="s">
        <v>12</v>
      </c>
      <c r="V121" s="35" t="s">
        <v>13</v>
      </c>
      <c r="W121" s="35" t="s">
        <v>14</v>
      </c>
      <c r="X121" s="35" t="s">
        <v>15</v>
      </c>
      <c r="Y121" s="35" t="s">
        <v>16</v>
      </c>
      <c r="Z121" s="35" t="s">
        <v>17</v>
      </c>
      <c r="AA121" s="35" t="s">
        <v>18</v>
      </c>
      <c r="AB121" s="35" t="s">
        <v>19</v>
      </c>
      <c r="AC121" s="35" t="s">
        <v>20</v>
      </c>
      <c r="AD121" s="35" t="s">
        <v>21</v>
      </c>
      <c r="AE121" s="23" t="s">
        <v>22</v>
      </c>
      <c r="AF121" s="9"/>
      <c r="AG121" s="9" t="s">
        <v>3</v>
      </c>
      <c r="AH121" s="9" t="s">
        <v>4</v>
      </c>
      <c r="AI121" s="9" t="s">
        <v>5</v>
      </c>
      <c r="AJ121" s="9" t="s">
        <v>6</v>
      </c>
      <c r="AK121" s="9" t="s">
        <v>7</v>
      </c>
      <c r="AL121" s="9" t="s">
        <v>8</v>
      </c>
      <c r="AM121" s="9" t="s">
        <v>9</v>
      </c>
      <c r="AN121" s="9" t="s">
        <v>10</v>
      </c>
      <c r="AO121" s="9" t="s">
        <v>11</v>
      </c>
      <c r="AP121" s="9" t="s">
        <v>12</v>
      </c>
      <c r="AQ121" s="9" t="s">
        <v>13</v>
      </c>
      <c r="AR121" s="9" t="s">
        <v>14</v>
      </c>
      <c r="AS121" s="9" t="s">
        <v>15</v>
      </c>
      <c r="AT121" s="9" t="s">
        <v>16</v>
      </c>
      <c r="AU121" s="9" t="s">
        <v>17</v>
      </c>
      <c r="AV121" s="9" t="s">
        <v>18</v>
      </c>
      <c r="AW121" s="9" t="s">
        <v>19</v>
      </c>
      <c r="AX121" s="9" t="s">
        <v>20</v>
      </c>
      <c r="AY121" s="9" t="s">
        <v>21</v>
      </c>
      <c r="AZ121" s="9" t="s">
        <v>22</v>
      </c>
      <c r="BA121" s="36" t="s">
        <v>70</v>
      </c>
      <c r="BB121" s="8">
        <v>-1</v>
      </c>
      <c r="BC121" s="8" t="s">
        <v>77</v>
      </c>
      <c r="BD121" s="8" t="s">
        <v>78</v>
      </c>
      <c r="BE121" s="8" t="s">
        <v>147</v>
      </c>
    </row>
    <row r="122" spans="1:98" x14ac:dyDescent="0.25">
      <c r="A122" s="37"/>
      <c r="B122" s="38" t="s">
        <v>38</v>
      </c>
      <c r="C122" s="38" t="s">
        <v>39</v>
      </c>
      <c r="D122" s="38" t="s">
        <v>40</v>
      </c>
      <c r="E122" s="38" t="s">
        <v>72</v>
      </c>
      <c r="F122" s="38" t="s">
        <v>73</v>
      </c>
      <c r="G122" s="59" t="s">
        <v>159</v>
      </c>
      <c r="H122" s="59" t="s">
        <v>160</v>
      </c>
      <c r="J122" s="7"/>
      <c r="K122" s="35" t="s">
        <v>3</v>
      </c>
      <c r="L122" s="39">
        <f>'C1'!B122*$A$119+'C2'!B122*算例!$B$119+'C3'!B122*算例!$C$119+'C4'!B122*算例!$D$119+'C5'!B122*算例!$E$119+'C6'!B122*算例!$F$119+'C7'!B122*算例!$G$119</f>
        <v>0</v>
      </c>
      <c r="M122" s="39">
        <f>'C1'!C122*$A$119+'C2'!C122*算例!$B$119+'C3'!C122*算例!$C$119+'C4'!C122*算例!$D$119+'C5'!C122*算例!$E$119+'C6'!C122*算例!$F$119+'C7'!C122*算例!$G$119</f>
        <v>0.21044279383665077</v>
      </c>
      <c r="N122" s="39">
        <f>'C1'!D122*$A$119+'C2'!D122*算例!$B$119+'C3'!D122*算例!$C$119+'C4'!D122*算例!$D$119+'C5'!D122*算例!$E$119+'C6'!D122*算例!$F$119+'C7'!D122*算例!$G$119</f>
        <v>0.19610837073168863</v>
      </c>
      <c r="O122" s="39">
        <f>'C1'!E122*$A$119+'C2'!E122*算例!$B$119+'C3'!E122*算例!$C$119+'C4'!E122*算例!$D$119+'C5'!E122*算例!$E$119+'C6'!E122*算例!$F$119+'C7'!E122*算例!$G$119</f>
        <v>0.18650184482588417</v>
      </c>
      <c r="P122" s="39">
        <f>'C1'!F122*$A$119+'C2'!F122*算例!$B$119+'C3'!F122*算例!$C$119+'C4'!F122*算例!$D$119+'C5'!F122*算例!$E$119+'C6'!F122*算例!$F$119+'C7'!F122*算例!$G$119</f>
        <v>0.18466013845286966</v>
      </c>
      <c r="Q122" s="39">
        <f>'C1'!G122*$A$119+'C2'!G122*算例!$B$119+'C3'!G122*算例!$C$119+'C4'!G122*算例!$D$119+'C5'!G122*算例!$E$119+'C6'!G122*算例!$F$119+'C7'!G122*算例!$G$119</f>
        <v>0.17828721234845871</v>
      </c>
      <c r="R122" s="39">
        <f>'C1'!H122*$A$119+'C2'!H122*算例!$B$119+'C3'!H122*算例!$C$119+'C4'!H122*算例!$D$119+'C5'!H122*算例!$E$119+'C6'!H122*算例!$F$119+'C7'!H122*算例!$G$119</f>
        <v>0.16049273006832526</v>
      </c>
      <c r="S122" s="39">
        <f>'C1'!I122*$A$119+'C2'!I122*算例!$B$119+'C3'!I122*算例!$C$119+'C4'!I122*算例!$D$119+'C5'!I122*算例!$E$119+'C6'!I122*算例!$F$119+'C7'!I122*算例!$G$119</f>
        <v>0.23592696463007495</v>
      </c>
      <c r="T122" s="39">
        <f>'C1'!J122*$A$119+'C2'!J122*算例!$B$119+'C3'!J122*算例!$C$119+'C4'!J122*算例!$D$119+'C5'!J122*算例!$E$119+'C6'!J122*算例!$F$119+'C7'!J122*算例!$G$119</f>
        <v>0.1775313915208053</v>
      </c>
      <c r="U122" s="39">
        <f>'C1'!K122*$A$119+'C2'!K122*算例!$B$119+'C3'!K122*算例!$C$119+'C4'!K122*算例!$D$119+'C5'!K122*算例!$E$119+'C6'!K122*算例!$F$119+'C7'!K122*算例!$G$119</f>
        <v>0.21897086172155431</v>
      </c>
      <c r="V122" s="39">
        <f>'C1'!L122*$A$119+'C2'!L122*算例!$B$119+'C3'!L122*算例!$C$119+'C4'!L122*算例!$D$119+'C5'!L122*算例!$E$119+'C6'!L122*算例!$F$119+'C7'!L122*算例!$G$119</f>
        <v>0.29963102163157967</v>
      </c>
      <c r="W122" s="39">
        <f>'C1'!M122*$A$119+'C2'!M122*算例!$B$119+'C3'!M122*算例!$C$119+'C4'!M122*算例!$D$119+'C5'!M122*算例!$E$119+'C6'!M122*算例!$F$119+'C7'!M122*算例!$G$119</f>
        <v>0.24233185126118581</v>
      </c>
      <c r="X122" s="39">
        <f>'C1'!N122*$A$119+'C2'!N122*算例!$B$119+'C3'!N122*算例!$C$119+'C4'!N122*算例!$D$119+'C5'!N122*算例!$E$119+'C6'!N122*算例!$F$119+'C7'!N122*算例!$G$119</f>
        <v>0.20600964061780372</v>
      </c>
      <c r="Y122" s="39">
        <f>'C1'!O122*$A$119+'C2'!O122*算例!$B$119+'C3'!O122*算例!$C$119+'C4'!O122*算例!$D$119+'C5'!O122*算例!$E$119+'C6'!O122*算例!$F$119+'C7'!O122*算例!$G$119</f>
        <v>0.21573327720724533</v>
      </c>
      <c r="Z122" s="39">
        <f>'C1'!P122*$A$119+'C2'!P122*算例!$B$119+'C3'!P122*算例!$C$119+'C4'!P122*算例!$D$119+'C5'!P122*算例!$E$119+'C6'!P122*算例!$F$119+'C7'!P122*算例!$G$119</f>
        <v>0.1678382593974409</v>
      </c>
      <c r="AA122" s="39">
        <f>'C1'!Q122*$A$119+'C2'!Q122*算例!$B$119+'C3'!Q122*算例!$C$119+'C4'!Q122*算例!$D$119+'C5'!Q122*算例!$E$119+'C6'!Q122*算例!$F$119+'C7'!Q122*算例!$G$119</f>
        <v>0.23509229322763353</v>
      </c>
      <c r="AB122" s="39">
        <f>'C1'!R122*$A$119+'C2'!R122*算例!$B$119+'C3'!R122*算例!$C$119+'C4'!R122*算例!$D$119+'C5'!R122*算例!$E$119+'C6'!R122*算例!$F$119+'C7'!R122*算例!$G$119</f>
        <v>0.18418996466289667</v>
      </c>
      <c r="AC122" s="39">
        <f>'C1'!S122*$A$119+'C2'!S122*算例!$B$119+'C3'!S122*算例!$C$119+'C4'!S122*算例!$D$119+'C5'!S122*算例!$E$119+'C6'!S122*算例!$F$119+'C7'!S122*算例!$G$119</f>
        <v>0.22971876756596349</v>
      </c>
      <c r="AD122" s="39">
        <f>'C1'!T122*$A$119+'C2'!T122*算例!$B$119+'C3'!T122*算例!$C$119+'C4'!T122*算例!$D$119+'C5'!T122*算例!$E$119+'C6'!T122*算例!$F$119+'C7'!T122*算例!$G$119</f>
        <v>0.17562153571944847</v>
      </c>
      <c r="AE122" s="39">
        <f>'C1'!U122*$A$119+'C2'!U122*算例!$B$119+'C3'!U122*算例!$C$119+'C4'!U122*算例!$D$119+'C5'!U122*算例!$E$119+'C6'!U122*算例!$F$119+'C7'!U122*算例!$G$119</f>
        <v>0.17073800412673251</v>
      </c>
      <c r="AF122" s="9" t="s">
        <v>3</v>
      </c>
      <c r="AG122" s="77">
        <f t="shared" ref="AG122:AG141" si="40">1-L122</f>
        <v>1</v>
      </c>
      <c r="AH122" s="77">
        <f t="shared" ref="AH122:AH141" si="41">1-M122</f>
        <v>0.78955720616334923</v>
      </c>
      <c r="AI122" s="77">
        <f t="shared" ref="AI122:AI141" si="42">1-N122</f>
        <v>0.80389162926831137</v>
      </c>
      <c r="AJ122" s="77">
        <f t="shared" ref="AJ122:AJ141" si="43">1-O122</f>
        <v>0.81349815517411583</v>
      </c>
      <c r="AK122" s="77">
        <f t="shared" ref="AK122:AK141" si="44">1-P122</f>
        <v>0.81533986154713034</v>
      </c>
      <c r="AL122" s="77">
        <f t="shared" ref="AL122:AL141" si="45">1-Q122</f>
        <v>0.82171278765154132</v>
      </c>
      <c r="AM122" s="77">
        <f t="shared" ref="AM122:AM141" si="46">1-R122</f>
        <v>0.83950726993167479</v>
      </c>
      <c r="AN122" s="77">
        <f t="shared" ref="AN122:AN141" si="47">1-S122</f>
        <v>0.76407303536992499</v>
      </c>
      <c r="AO122" s="77">
        <f t="shared" ref="AO122:AO141" si="48">1-T122</f>
        <v>0.82246860847919467</v>
      </c>
      <c r="AP122" s="77">
        <f t="shared" ref="AP122:AP141" si="49">1-U122</f>
        <v>0.78102913827844567</v>
      </c>
      <c r="AQ122" s="77">
        <f t="shared" ref="AQ122:AQ141" si="50">1-V122</f>
        <v>0.70036897836842038</v>
      </c>
      <c r="AR122" s="77">
        <f t="shared" ref="AR122:AR141" si="51">1-W122</f>
        <v>0.75766814873881416</v>
      </c>
      <c r="AS122" s="77">
        <f t="shared" ref="AS122:AS141" si="52">1-X122</f>
        <v>0.79399035938219631</v>
      </c>
      <c r="AT122" s="77">
        <f t="shared" ref="AT122:AT141" si="53">1-Y122</f>
        <v>0.78426672279275467</v>
      </c>
      <c r="AU122" s="77">
        <f t="shared" ref="AU122:AU141" si="54">1-Z122</f>
        <v>0.8321617406025591</v>
      </c>
      <c r="AV122" s="77">
        <f t="shared" ref="AV122:AV141" si="55">1-AA122</f>
        <v>0.76490770677236641</v>
      </c>
      <c r="AW122" s="77">
        <f t="shared" ref="AW122:AW141" si="56">1-AB122</f>
        <v>0.81581003533710339</v>
      </c>
      <c r="AX122" s="77">
        <f t="shared" ref="AX122:AX141" si="57">1-AC122</f>
        <v>0.77028123243403646</v>
      </c>
      <c r="AY122" s="77">
        <f t="shared" ref="AY122:AY141" si="58">1-AD122</f>
        <v>0.8243784642805515</v>
      </c>
      <c r="AZ122" s="77">
        <f t="shared" ref="AZ122:AZ141" si="59">1-AE122</f>
        <v>0.82926199587326743</v>
      </c>
      <c r="BA122" s="41">
        <f t="shared" ref="BA122:BA141" si="60">SUM(AG122:AZ122)</f>
        <v>16.124173076445757</v>
      </c>
      <c r="BB122" s="41">
        <f t="shared" ref="BB122:BB141" si="61">BA122-1</f>
        <v>15.124173076445757</v>
      </c>
      <c r="BC122" s="41">
        <f t="shared" ref="BC122:BC141" si="62">MIN(AG122:AZ122)</f>
        <v>0.70036897836842038</v>
      </c>
      <c r="BD122" s="41">
        <f t="shared" ref="BD122:BD141" si="63">MAX(AG122:AZ122)</f>
        <v>1</v>
      </c>
      <c r="BE122" s="41">
        <f t="shared" ref="BE122:BE141" si="64">BD122-BC122</f>
        <v>0.29963102163157962</v>
      </c>
    </row>
    <row r="123" spans="1:98" x14ac:dyDescent="0.25">
      <c r="A123" s="37" t="s">
        <v>3</v>
      </c>
      <c r="B123" s="42">
        <f t="shared" ref="B123:B142" si="65">E3*$A$119+L3*$B$119+S3*$C$119+Z3*$D$119+AG3*$E$119+AN3*$F$119+AU3*$G$119</f>
        <v>2.8041322380953665E-2</v>
      </c>
      <c r="C123" s="42">
        <f t="shared" ref="C123:C142" si="66">E26*$A$119+L26*$B$119+S26*$C$119+Z26*$D$119+AG26*$E$119+AN26*$F$119+AU26*$G$119</f>
        <v>5.2577479464288118E-2</v>
      </c>
      <c r="D123" s="42">
        <f t="shared" ref="D123:D142" si="67">E49*$A$119+L49*$B$119+S49*$C$119+Z49*$D$119+AG49*$E$119+AN49*$F$119+AU49*$G$119</f>
        <v>3.9020661190476827E-2</v>
      </c>
      <c r="E123" s="42">
        <f t="shared" ref="E123:E142" si="68">E72*$A$119+L72*$B$119+S72*$C$119+Z72*$D$119+AG72*$E$119+AN72*$F$119+AU72*$G$119</f>
        <v>4.2061983571430497E-2</v>
      </c>
      <c r="F123" s="42">
        <f t="shared" ref="F123:F142" si="69">E95*$A$119+L95*$B$119+S95*$C$119+Z95*$D$119+AG95*$E$119+AN95*$F$119+AU95*$G$119</f>
        <v>2.8041322380953665E-2</v>
      </c>
      <c r="G123" s="42">
        <f t="shared" ref="G123:G142" si="70">SUM(B123:F123)/$D$117</f>
        <v>3.7948553797620556E-2</v>
      </c>
      <c r="H123" s="67">
        <f t="shared" ref="H123:H142" si="71">1-G123</f>
        <v>0.96205144620237948</v>
      </c>
      <c r="K123" s="35" t="s">
        <v>4</v>
      </c>
      <c r="L123" s="39">
        <f>'C1'!B123*$A$119+'C2'!B123*算例!$B$119+'C3'!B123*算例!$C$119+'C4'!B123*算例!$D$119+'C5'!B123*算例!$E$119+'C6'!B123*算例!$F$119+'C7'!B123*算例!$G$119</f>
        <v>0.21044279383665077</v>
      </c>
      <c r="M123" s="39">
        <f>'C1'!C123*$A$119+'C2'!C123*算例!$B$119+'C3'!C123*算例!$C$119+'C4'!C123*算例!$D$119+'C5'!C123*算例!$E$119+'C6'!C123*算例!$F$119+'C7'!C123*算例!$G$119</f>
        <v>0</v>
      </c>
      <c r="N123" s="39">
        <f>'C1'!D123*$A$119+'C2'!D123*算例!$B$119+'C3'!D123*算例!$C$119+'C4'!D123*算例!$D$119+'C5'!D123*算例!$E$119+'C6'!D123*算例!$F$119+'C7'!D123*算例!$G$119</f>
        <v>0.2092404239621157</v>
      </c>
      <c r="O123" s="39">
        <f>'C1'!E123*$A$119+'C2'!E123*算例!$B$119+'C3'!E123*算例!$C$119+'C4'!E123*算例!$D$119+'C5'!E123*算例!$E$119+'C6'!E123*算例!$F$119+'C7'!E123*算例!$G$119</f>
        <v>0.21221823087303715</v>
      </c>
      <c r="P123" s="39">
        <f>'C1'!F123*$A$119+'C2'!F123*算例!$B$119+'C3'!F123*算例!$C$119+'C4'!F123*算例!$D$119+'C5'!F123*算例!$E$119+'C6'!F123*算例!$F$119+'C7'!F123*算例!$G$119</f>
        <v>0.19412917050097886</v>
      </c>
      <c r="Q123" s="39">
        <f>'C1'!G123*$A$119+'C2'!G123*算例!$B$119+'C3'!G123*算例!$C$119+'C4'!G123*算例!$D$119+'C5'!G123*算例!$E$119+'C6'!G123*算例!$F$119+'C7'!G123*算例!$G$119</f>
        <v>0.1843224299826316</v>
      </c>
      <c r="R123" s="39">
        <f>'C1'!H123*$A$119+'C2'!H123*算例!$B$119+'C3'!H123*算例!$C$119+'C4'!H123*算例!$D$119+'C5'!H123*算例!$E$119+'C6'!H123*算例!$F$119+'C7'!H123*算例!$G$119</f>
        <v>0.21524059376225066</v>
      </c>
      <c r="S123" s="39">
        <f>'C1'!I123*$A$119+'C2'!I123*算例!$B$119+'C3'!I123*算例!$C$119+'C4'!I123*算例!$D$119+'C5'!I123*算例!$E$119+'C6'!I123*算例!$F$119+'C7'!I123*算例!$G$119</f>
        <v>0.23907450579693559</v>
      </c>
      <c r="T123" s="39">
        <f>'C1'!J123*$A$119+'C2'!J123*算例!$B$119+'C3'!J123*算例!$C$119+'C4'!J123*算例!$D$119+'C5'!J123*算例!$E$119+'C6'!J123*算例!$F$119+'C7'!J123*算例!$G$119</f>
        <v>0.18773742855472705</v>
      </c>
      <c r="U123" s="39">
        <f>'C1'!K123*$A$119+'C2'!K123*算例!$B$119+'C3'!K123*算例!$C$119+'C4'!K123*算例!$D$119+'C5'!K123*算例!$E$119+'C6'!K123*算例!$F$119+'C7'!K123*算例!$G$119</f>
        <v>0.15351357019248946</v>
      </c>
      <c r="V123" s="39">
        <f>'C1'!L123*$A$119+'C2'!L123*算例!$B$119+'C3'!L123*算例!$C$119+'C4'!L123*算例!$D$119+'C5'!L123*算例!$E$119+'C6'!L123*算例!$F$119+'C7'!L123*算例!$G$119</f>
        <v>0.30084666478098643</v>
      </c>
      <c r="W123" s="39">
        <f>'C1'!M123*$A$119+'C2'!M123*算例!$B$119+'C3'!M123*算例!$C$119+'C4'!M123*算例!$D$119+'C5'!M123*算例!$E$119+'C6'!M123*算例!$F$119+'C7'!M123*算例!$G$119</f>
        <v>0.18155057924064952</v>
      </c>
      <c r="X123" s="39">
        <f>'C1'!N123*$A$119+'C2'!N123*算例!$B$119+'C3'!N123*算例!$C$119+'C4'!N123*算例!$D$119+'C5'!N123*算例!$E$119+'C6'!N123*算例!$F$119+'C7'!N123*算例!$G$119</f>
        <v>0.20673383416508709</v>
      </c>
      <c r="Y123" s="39">
        <f>'C1'!O123*$A$119+'C2'!O123*算例!$B$119+'C3'!O123*算例!$C$119+'C4'!O123*算例!$D$119+'C5'!O123*算例!$E$119+'C6'!O123*算例!$F$119+'C7'!O123*算例!$G$119</f>
        <v>0.22170489385453437</v>
      </c>
      <c r="Z123" s="39">
        <f>'C1'!P123*$A$119+'C2'!P123*算例!$B$119+'C3'!P123*算例!$C$119+'C4'!P123*算例!$D$119+'C5'!P123*算例!$E$119+'C6'!P123*算例!$F$119+'C7'!P123*算例!$G$119</f>
        <v>0.19253551437035965</v>
      </c>
      <c r="AA123" s="39">
        <f>'C1'!Q123*$A$119+'C2'!Q123*算例!$B$119+'C3'!Q123*算例!$C$119+'C4'!Q123*算例!$D$119+'C5'!Q123*算例!$E$119+'C6'!Q123*算例!$F$119+'C7'!Q123*算例!$G$119</f>
        <v>0.17013490075957721</v>
      </c>
      <c r="AB123" s="39">
        <f>'C1'!R123*$A$119+'C2'!R123*算例!$B$119+'C3'!R123*算例!$C$119+'C4'!R123*算例!$D$119+'C5'!R123*算例!$E$119+'C6'!R123*算例!$F$119+'C7'!R123*算例!$G$119</f>
        <v>0.18757333026259934</v>
      </c>
      <c r="AC123" s="39">
        <f>'C1'!S123*$A$119+'C2'!S123*算例!$B$119+'C3'!S123*算例!$C$119+'C4'!S123*算例!$D$119+'C5'!S123*算例!$E$119+'C6'!S123*算例!$F$119+'C7'!S123*算例!$G$119</f>
        <v>0.22233889351059244</v>
      </c>
      <c r="AD123" s="39">
        <f>'C1'!T123*$A$119+'C2'!T123*算例!$B$119+'C3'!T123*算例!$C$119+'C4'!T123*算例!$D$119+'C5'!T123*算例!$E$119+'C6'!T123*算例!$F$119+'C7'!T123*算例!$G$119</f>
        <v>0.13907419599591764</v>
      </c>
      <c r="AE123" s="39">
        <f>'C1'!U123*$A$119+'C2'!U123*算例!$B$119+'C3'!U123*算例!$C$119+'C4'!U123*算例!$D$119+'C5'!U123*算例!$E$119+'C6'!U123*算例!$F$119+'C7'!U123*算例!$G$119</f>
        <v>0.19378444194712344</v>
      </c>
      <c r="AF123" s="9" t="s">
        <v>4</v>
      </c>
      <c r="AG123" s="77">
        <f t="shared" si="40"/>
        <v>0.78955720616334923</v>
      </c>
      <c r="AH123" s="77">
        <f t="shared" si="41"/>
        <v>1</v>
      </c>
      <c r="AI123" s="77">
        <f t="shared" si="42"/>
        <v>0.79075957603788427</v>
      </c>
      <c r="AJ123" s="77">
        <f t="shared" si="43"/>
        <v>0.78778176912696285</v>
      </c>
      <c r="AK123" s="77">
        <f t="shared" si="44"/>
        <v>0.80587082949902111</v>
      </c>
      <c r="AL123" s="77">
        <f t="shared" si="45"/>
        <v>0.8156775700173684</v>
      </c>
      <c r="AM123" s="77">
        <f t="shared" si="46"/>
        <v>0.78475940623774931</v>
      </c>
      <c r="AN123" s="77">
        <f t="shared" si="47"/>
        <v>0.76092549420306443</v>
      </c>
      <c r="AO123" s="77">
        <f t="shared" si="48"/>
        <v>0.81226257144527292</v>
      </c>
      <c r="AP123" s="77">
        <f t="shared" si="49"/>
        <v>0.84648642980751054</v>
      </c>
      <c r="AQ123" s="77">
        <f t="shared" si="50"/>
        <v>0.69915333521901357</v>
      </c>
      <c r="AR123" s="77">
        <f t="shared" si="51"/>
        <v>0.81844942075935045</v>
      </c>
      <c r="AS123" s="77">
        <f t="shared" si="52"/>
        <v>0.79326616583491294</v>
      </c>
      <c r="AT123" s="77">
        <f t="shared" si="53"/>
        <v>0.7782951061454656</v>
      </c>
      <c r="AU123" s="77">
        <f t="shared" si="54"/>
        <v>0.80746448562964035</v>
      </c>
      <c r="AV123" s="77">
        <f t="shared" si="55"/>
        <v>0.82986509924042284</v>
      </c>
      <c r="AW123" s="77">
        <f t="shared" si="56"/>
        <v>0.81242666973740063</v>
      </c>
      <c r="AX123" s="77">
        <f t="shared" si="57"/>
        <v>0.77766110648940756</v>
      </c>
      <c r="AY123" s="77">
        <f t="shared" si="58"/>
        <v>0.86092580400408236</v>
      </c>
      <c r="AZ123" s="77">
        <f t="shared" si="59"/>
        <v>0.80621555805287659</v>
      </c>
      <c r="BA123" s="41">
        <f t="shared" si="60"/>
        <v>16.177803603650755</v>
      </c>
      <c r="BB123" s="41">
        <f t="shared" si="61"/>
        <v>15.177803603650755</v>
      </c>
      <c r="BC123" s="41">
        <f t="shared" si="62"/>
        <v>0.69915333521901357</v>
      </c>
      <c r="BD123" s="41">
        <f t="shared" si="63"/>
        <v>1</v>
      </c>
      <c r="BE123" s="41">
        <f t="shared" si="64"/>
        <v>0.30084666478098643</v>
      </c>
    </row>
    <row r="124" spans="1:98" x14ac:dyDescent="0.25">
      <c r="A124" s="37" t="s">
        <v>4</v>
      </c>
      <c r="B124" s="42">
        <f t="shared" si="65"/>
        <v>0.4123550283928733</v>
      </c>
      <c r="C124" s="42">
        <f t="shared" si="66"/>
        <v>8.0223484940477943E-2</v>
      </c>
      <c r="D124" s="42">
        <f t="shared" si="67"/>
        <v>4.3848829226190961E-2</v>
      </c>
      <c r="E124" s="42">
        <f t="shared" si="68"/>
        <v>5.5687327857143497E-2</v>
      </c>
      <c r="F124" s="42">
        <f t="shared" si="69"/>
        <v>3.8556818273811286E-2</v>
      </c>
      <c r="G124" s="42">
        <f t="shared" si="70"/>
        <v>0.12613429773809939</v>
      </c>
      <c r="H124" s="67">
        <f t="shared" si="71"/>
        <v>0.87386570226190063</v>
      </c>
      <c r="K124" s="35" t="s">
        <v>5</v>
      </c>
      <c r="L124" s="39">
        <f>'C1'!B124*$A$119+'C2'!B124*算例!$B$119+'C3'!B124*算例!$C$119+'C4'!B124*算例!$D$119+'C5'!B124*算例!$E$119+'C6'!B124*算例!$F$119+'C7'!B124*算例!$G$119</f>
        <v>0.19610837073168863</v>
      </c>
      <c r="M124" s="39">
        <f>'C1'!C124*$A$119+'C2'!C124*算例!$B$119+'C3'!C124*算例!$C$119+'C4'!C124*算例!$D$119+'C5'!C124*算例!$E$119+'C6'!C124*算例!$F$119+'C7'!C124*算例!$G$119</f>
        <v>0.2092404239621157</v>
      </c>
      <c r="N124" s="39">
        <f>'C1'!D124*$A$119+'C2'!D124*算例!$B$119+'C3'!D124*算例!$C$119+'C4'!D124*算例!$D$119+'C5'!D124*算例!$E$119+'C6'!D124*算例!$F$119+'C7'!D124*算例!$G$119</f>
        <v>0</v>
      </c>
      <c r="O124" s="39">
        <f>'C1'!E124*$A$119+'C2'!E124*算例!$B$119+'C3'!E124*算例!$C$119+'C4'!E124*算例!$D$119+'C5'!E124*算例!$E$119+'C6'!E124*算例!$F$119+'C7'!E124*算例!$G$119</f>
        <v>0.14690555778887335</v>
      </c>
      <c r="P124" s="39">
        <f>'C1'!F124*$A$119+'C2'!F124*算例!$B$119+'C3'!F124*算例!$C$119+'C4'!F124*算例!$D$119+'C5'!F124*算例!$E$119+'C6'!F124*算例!$F$119+'C7'!F124*算例!$G$119</f>
        <v>0.1692362117817347</v>
      </c>
      <c r="Q124" s="39">
        <f>'C1'!G124*$A$119+'C2'!G124*算例!$B$119+'C3'!G124*算例!$C$119+'C4'!G124*算例!$D$119+'C5'!G124*算例!$E$119+'C6'!G124*算例!$F$119+'C7'!G124*算例!$G$119</f>
        <v>0.23467516420465367</v>
      </c>
      <c r="R124" s="39">
        <f>'C1'!H124*$A$119+'C2'!H124*算例!$B$119+'C3'!H124*算例!$C$119+'C4'!H124*算例!$D$119+'C5'!H124*算例!$E$119+'C6'!H124*算例!$F$119+'C7'!H124*算例!$G$119</f>
        <v>0.18105926489562965</v>
      </c>
      <c r="S124" s="39">
        <f>'C1'!I124*$A$119+'C2'!I124*算例!$B$119+'C3'!I124*算例!$C$119+'C4'!I124*算例!$D$119+'C5'!I124*算例!$E$119+'C6'!I124*算例!$F$119+'C7'!I124*算例!$G$119</f>
        <v>0.16120618472340137</v>
      </c>
      <c r="T124" s="39">
        <f>'C1'!J124*$A$119+'C2'!J124*算例!$B$119+'C3'!J124*算例!$C$119+'C4'!J124*算例!$D$119+'C5'!J124*算例!$E$119+'C6'!J124*算例!$F$119+'C7'!J124*算例!$G$119</f>
        <v>0.21175837918711193</v>
      </c>
      <c r="U124" s="39">
        <f>'C1'!K124*$A$119+'C2'!K124*算例!$B$119+'C3'!K124*算例!$C$119+'C4'!K124*算例!$D$119+'C5'!K124*算例!$E$119+'C6'!K124*算例!$F$119+'C7'!K124*算例!$G$119</f>
        <v>0.19730911613421034</v>
      </c>
      <c r="V124" s="39">
        <f>'C1'!L124*$A$119+'C2'!L124*算例!$B$119+'C3'!L124*算例!$C$119+'C4'!L124*算例!$D$119+'C5'!L124*算例!$E$119+'C6'!L124*算例!$F$119+'C7'!L124*算例!$G$119</f>
        <v>0.27287914373943706</v>
      </c>
      <c r="W124" s="39">
        <f>'C1'!M124*$A$119+'C2'!M124*算例!$B$119+'C3'!M124*算例!$C$119+'C4'!M124*算例!$D$119+'C5'!M124*算例!$E$119+'C6'!M124*算例!$F$119+'C7'!M124*算例!$G$119</f>
        <v>0.2001585427094684</v>
      </c>
      <c r="X124" s="39">
        <f>'C1'!N124*$A$119+'C2'!N124*算例!$B$119+'C3'!N124*算例!$C$119+'C4'!N124*算例!$D$119+'C5'!N124*算例!$E$119+'C6'!N124*算例!$F$119+'C7'!N124*算例!$G$119</f>
        <v>0.21525940365146889</v>
      </c>
      <c r="Y124" s="39">
        <f>'C1'!O124*$A$119+'C2'!O124*算例!$B$119+'C3'!O124*算例!$C$119+'C4'!O124*算例!$D$119+'C5'!O124*算例!$E$119+'C6'!O124*算例!$F$119+'C7'!O124*算例!$G$119</f>
        <v>0.19971671789555956</v>
      </c>
      <c r="Z124" s="39">
        <f>'C1'!P124*$A$119+'C2'!P124*算例!$B$119+'C3'!P124*算例!$C$119+'C4'!P124*算例!$D$119+'C5'!P124*算例!$E$119+'C6'!P124*算例!$F$119+'C7'!P124*算例!$G$119</f>
        <v>0.21686992314347855</v>
      </c>
      <c r="AA124" s="39">
        <f>'C1'!Q124*$A$119+'C2'!Q124*算例!$B$119+'C3'!Q124*算例!$C$119+'C4'!Q124*算例!$D$119+'C5'!Q124*算例!$E$119+'C6'!Q124*算例!$F$119+'C7'!Q124*算例!$G$119</f>
        <v>0.20012032952732101</v>
      </c>
      <c r="AB124" s="39">
        <f>'C1'!R124*$A$119+'C2'!R124*算例!$B$119+'C3'!R124*算例!$C$119+'C4'!R124*算例!$D$119+'C5'!R124*算例!$E$119+'C6'!R124*算例!$F$119+'C7'!R124*算例!$G$119</f>
        <v>0.18748409475676472</v>
      </c>
      <c r="AC124" s="39">
        <f>'C1'!S124*$A$119+'C2'!S124*算例!$B$119+'C3'!S124*算例!$C$119+'C4'!S124*算例!$D$119+'C5'!S124*算例!$E$119+'C6'!S124*算例!$F$119+'C7'!S124*算例!$G$119</f>
        <v>0.18621119817852977</v>
      </c>
      <c r="AD124" s="39">
        <f>'C1'!T124*$A$119+'C2'!T124*算例!$B$119+'C3'!T124*算例!$C$119+'C4'!T124*算例!$D$119+'C5'!T124*算例!$E$119+'C6'!T124*算例!$F$119+'C7'!T124*算例!$G$119</f>
        <v>0.17716250813745954</v>
      </c>
      <c r="AE124" s="39">
        <f>'C1'!U124*$A$119+'C2'!U124*算例!$B$119+'C3'!U124*算例!$C$119+'C4'!U124*算例!$D$119+'C5'!U124*算例!$E$119+'C6'!U124*算例!$F$119+'C7'!U124*算例!$G$119</f>
        <v>0.17785599729977525</v>
      </c>
      <c r="AF124" s="9" t="s">
        <v>5</v>
      </c>
      <c r="AG124" s="77">
        <f t="shared" si="40"/>
        <v>0.80389162926831137</v>
      </c>
      <c r="AH124" s="77">
        <f t="shared" si="41"/>
        <v>0.79075957603788427</v>
      </c>
      <c r="AI124" s="77">
        <f t="shared" si="42"/>
        <v>1</v>
      </c>
      <c r="AJ124" s="77">
        <f t="shared" si="43"/>
        <v>0.85309444221112662</v>
      </c>
      <c r="AK124" s="77">
        <f t="shared" si="44"/>
        <v>0.83076378821826524</v>
      </c>
      <c r="AL124" s="77">
        <f t="shared" si="45"/>
        <v>0.76532483579534638</v>
      </c>
      <c r="AM124" s="77">
        <f t="shared" si="46"/>
        <v>0.81894073510437038</v>
      </c>
      <c r="AN124" s="77">
        <f t="shared" si="47"/>
        <v>0.83879381527659858</v>
      </c>
      <c r="AO124" s="77">
        <f t="shared" si="48"/>
        <v>0.78824162081288807</v>
      </c>
      <c r="AP124" s="77">
        <f t="shared" si="49"/>
        <v>0.80269088386578968</v>
      </c>
      <c r="AQ124" s="77">
        <f t="shared" si="50"/>
        <v>0.72712085626056289</v>
      </c>
      <c r="AR124" s="77">
        <f t="shared" si="51"/>
        <v>0.79984145729053158</v>
      </c>
      <c r="AS124" s="77">
        <f t="shared" si="52"/>
        <v>0.78474059634853111</v>
      </c>
      <c r="AT124" s="77">
        <f t="shared" si="53"/>
        <v>0.80028328210444044</v>
      </c>
      <c r="AU124" s="77">
        <f t="shared" si="54"/>
        <v>0.78313007685652147</v>
      </c>
      <c r="AV124" s="77">
        <f t="shared" si="55"/>
        <v>0.79987967047267894</v>
      </c>
      <c r="AW124" s="77">
        <f t="shared" si="56"/>
        <v>0.81251590524323525</v>
      </c>
      <c r="AX124" s="77">
        <f t="shared" si="57"/>
        <v>0.81378880182147029</v>
      </c>
      <c r="AY124" s="77">
        <f t="shared" si="58"/>
        <v>0.82283749186254052</v>
      </c>
      <c r="AZ124" s="77">
        <f t="shared" si="59"/>
        <v>0.8221440027002247</v>
      </c>
      <c r="BA124" s="41">
        <f t="shared" si="60"/>
        <v>16.258783467551314</v>
      </c>
      <c r="BB124" s="41">
        <f t="shared" si="61"/>
        <v>15.258783467551314</v>
      </c>
      <c r="BC124" s="41">
        <f t="shared" si="62"/>
        <v>0.72712085626056289</v>
      </c>
      <c r="BD124" s="41">
        <f t="shared" si="63"/>
        <v>1</v>
      </c>
      <c r="BE124" s="41">
        <f t="shared" si="64"/>
        <v>0.27287914373943711</v>
      </c>
    </row>
    <row r="125" spans="1:98" x14ac:dyDescent="0.25">
      <c r="A125" s="37" t="s">
        <v>5</v>
      </c>
      <c r="B125" s="42">
        <f t="shared" si="65"/>
        <v>0.31659535890303642</v>
      </c>
      <c r="C125" s="42">
        <f t="shared" si="66"/>
        <v>0.16666666666666666</v>
      </c>
      <c r="D125" s="42">
        <f t="shared" si="67"/>
        <v>0.20131570127991699</v>
      </c>
      <c r="E125" s="42">
        <f t="shared" si="68"/>
        <v>0.17982538628398553</v>
      </c>
      <c r="F125" s="42">
        <f t="shared" si="69"/>
        <v>9.1902913710520243E-2</v>
      </c>
      <c r="G125" s="42">
        <f t="shared" si="70"/>
        <v>0.19126120536882518</v>
      </c>
      <c r="H125" s="67">
        <f t="shared" si="71"/>
        <v>0.80873879463117482</v>
      </c>
      <c r="K125" s="35" t="s">
        <v>6</v>
      </c>
      <c r="L125" s="39">
        <f>'C1'!B125*$A$119+'C2'!B125*算例!$B$119+'C3'!B125*算例!$C$119+'C4'!B125*算例!$D$119+'C5'!B125*算例!$E$119+'C6'!B125*算例!$F$119+'C7'!B125*算例!$G$119</f>
        <v>0.18650184482588417</v>
      </c>
      <c r="M125" s="39">
        <f>'C1'!C125*$A$119+'C2'!C125*算例!$B$119+'C3'!C125*算例!$C$119+'C4'!C125*算例!$D$119+'C5'!C125*算例!$E$119+'C6'!C125*算例!$F$119+'C7'!C125*算例!$G$119</f>
        <v>0.21221823087303715</v>
      </c>
      <c r="N125" s="39">
        <f>'C1'!D125*$A$119+'C2'!D125*算例!$B$119+'C3'!D125*算例!$C$119+'C4'!D125*算例!$D$119+'C5'!D125*算例!$E$119+'C6'!D125*算例!$F$119+'C7'!D125*算例!$G$119</f>
        <v>0.14690555778887335</v>
      </c>
      <c r="O125" s="39">
        <f>'C1'!E125*$A$119+'C2'!E125*算例!$B$119+'C3'!E125*算例!$C$119+'C4'!E125*算例!$D$119+'C5'!E125*算例!$E$119+'C6'!E125*算例!$F$119+'C7'!E125*算例!$G$119</f>
        <v>0</v>
      </c>
      <c r="P125" s="39">
        <f>'C1'!F125*$A$119+'C2'!F125*算例!$B$119+'C3'!F125*算例!$C$119+'C4'!F125*算例!$D$119+'C5'!F125*算例!$E$119+'C6'!F125*算例!$F$119+'C7'!F125*算例!$G$119</f>
        <v>0.22508893259309737</v>
      </c>
      <c r="Q125" s="39">
        <f>'C1'!G125*$A$119+'C2'!G125*算例!$B$119+'C3'!G125*算例!$C$119+'C4'!G125*算例!$D$119+'C5'!G125*算例!$E$119+'C6'!G125*算例!$F$119+'C7'!G125*算例!$G$119</f>
        <v>0.28519982612422601</v>
      </c>
      <c r="R125" s="39">
        <f>'C1'!H125*$A$119+'C2'!H125*算例!$B$119+'C3'!H125*算例!$C$119+'C4'!H125*算例!$D$119+'C5'!H125*算例!$E$119+'C6'!H125*算例!$F$119+'C7'!H125*算例!$G$119</f>
        <v>0.14370976921728704</v>
      </c>
      <c r="S125" s="39">
        <f>'C1'!I125*$A$119+'C2'!I125*算例!$B$119+'C3'!I125*算例!$C$119+'C4'!I125*算例!$D$119+'C5'!I125*算例!$E$119+'C6'!I125*算例!$F$119+'C7'!I125*算例!$G$119</f>
        <v>0.19345963234520069</v>
      </c>
      <c r="T125" s="39">
        <f>'C1'!J125*$A$119+'C2'!J125*算例!$B$119+'C3'!J125*算例!$C$119+'C4'!J125*算例!$D$119+'C5'!J125*算例!$E$119+'C6'!J125*算例!$F$119+'C7'!J125*算例!$G$119</f>
        <v>0.17814412494569704</v>
      </c>
      <c r="U125" s="39">
        <f>'C1'!K125*$A$119+'C2'!K125*算例!$B$119+'C3'!K125*算例!$C$119+'C4'!K125*算例!$D$119+'C5'!K125*算例!$E$119+'C6'!K125*算例!$F$119+'C7'!K125*算例!$G$119</f>
        <v>0.25792957759749119</v>
      </c>
      <c r="V125" s="39">
        <f>'C1'!L125*$A$119+'C2'!L125*算例!$B$119+'C3'!L125*算例!$C$119+'C4'!L125*算例!$D$119+'C5'!L125*算例!$E$119+'C6'!L125*算例!$F$119+'C7'!L125*算例!$G$119</f>
        <v>0.23278897712804625</v>
      </c>
      <c r="W125" s="39">
        <f>'C1'!M125*$A$119+'C2'!M125*算例!$B$119+'C3'!M125*算例!$C$119+'C4'!M125*算例!$D$119+'C5'!M125*算例!$E$119+'C6'!M125*算例!$F$119+'C7'!M125*算例!$G$119</f>
        <v>0.22516536111974314</v>
      </c>
      <c r="X125" s="39">
        <f>'C1'!N125*$A$119+'C2'!N125*算例!$B$119+'C3'!N125*算例!$C$119+'C4'!N125*算例!$D$119+'C5'!N125*算例!$E$119+'C6'!N125*算例!$F$119+'C7'!N125*算例!$G$119</f>
        <v>0.1227815617352494</v>
      </c>
      <c r="Y125" s="39">
        <f>'C1'!O125*$A$119+'C2'!O125*算例!$B$119+'C3'!O125*算例!$C$119+'C4'!O125*算例!$D$119+'C5'!O125*算例!$E$119+'C6'!O125*算例!$F$119+'C7'!O125*算例!$G$119</f>
        <v>0.17691957859955781</v>
      </c>
      <c r="Z125" s="39">
        <f>'C1'!P125*$A$119+'C2'!P125*算例!$B$119+'C3'!P125*算例!$C$119+'C4'!P125*算例!$D$119+'C5'!P125*算例!$E$119+'C6'!P125*算例!$F$119+'C7'!P125*算例!$G$119</f>
        <v>0.22295073212641961</v>
      </c>
      <c r="AA125" s="39">
        <f>'C1'!Q125*$A$119+'C2'!Q125*算例!$B$119+'C3'!Q125*算例!$C$119+'C4'!Q125*算例!$D$119+'C5'!Q125*算例!$E$119+'C6'!Q125*算例!$F$119+'C7'!Q125*算例!$G$119</f>
        <v>0.23615837361632766</v>
      </c>
      <c r="AB125" s="39">
        <f>'C1'!R125*$A$119+'C2'!R125*算例!$B$119+'C3'!R125*算例!$C$119+'C4'!R125*算例!$D$119+'C5'!R125*算例!$E$119+'C6'!R125*算例!$F$119+'C7'!R125*算例!$G$119</f>
        <v>0.11831756607619973</v>
      </c>
      <c r="AC125" s="39">
        <f>'C1'!S125*$A$119+'C2'!S125*算例!$B$119+'C3'!S125*算例!$C$119+'C4'!S125*算例!$D$119+'C5'!S125*算例!$E$119+'C6'!S125*算例!$F$119+'C7'!S125*算例!$G$119</f>
        <v>0.15296750591425576</v>
      </c>
      <c r="AD125" s="39">
        <f>'C1'!T125*$A$119+'C2'!T125*算例!$B$119+'C3'!T125*算例!$C$119+'C4'!T125*算例!$D$119+'C5'!T125*算例!$E$119+'C6'!T125*算例!$F$119+'C7'!T125*算例!$G$119</f>
        <v>0.19379923037317998</v>
      </c>
      <c r="AE125" s="39">
        <f>'C1'!U125*$A$119+'C2'!U125*算例!$B$119+'C3'!U125*算例!$C$119+'C4'!U125*算例!$D$119+'C5'!U125*算例!$E$119+'C6'!U125*算例!$F$119+'C7'!U125*算例!$G$119</f>
        <v>0.19802789083458938</v>
      </c>
      <c r="AF125" s="9" t="s">
        <v>6</v>
      </c>
      <c r="AG125" s="77">
        <f t="shared" si="40"/>
        <v>0.81349815517411583</v>
      </c>
      <c r="AH125" s="77">
        <f t="shared" si="41"/>
        <v>0.78778176912696285</v>
      </c>
      <c r="AI125" s="77">
        <f t="shared" si="42"/>
        <v>0.85309444221112662</v>
      </c>
      <c r="AJ125" s="77">
        <f t="shared" si="43"/>
        <v>1</v>
      </c>
      <c r="AK125" s="77">
        <f t="shared" si="44"/>
        <v>0.77491106740690263</v>
      </c>
      <c r="AL125" s="77">
        <f t="shared" si="45"/>
        <v>0.71480017387577399</v>
      </c>
      <c r="AM125" s="77">
        <f t="shared" si="46"/>
        <v>0.85629023078271294</v>
      </c>
      <c r="AN125" s="77">
        <f t="shared" si="47"/>
        <v>0.80654036765479931</v>
      </c>
      <c r="AO125" s="77">
        <f t="shared" si="48"/>
        <v>0.82185587505430302</v>
      </c>
      <c r="AP125" s="77">
        <f t="shared" si="49"/>
        <v>0.74207042240250876</v>
      </c>
      <c r="AQ125" s="77">
        <f t="shared" si="50"/>
        <v>0.76721102287195375</v>
      </c>
      <c r="AR125" s="77">
        <f t="shared" si="51"/>
        <v>0.77483463888025683</v>
      </c>
      <c r="AS125" s="77">
        <f t="shared" si="52"/>
        <v>0.87721843826475054</v>
      </c>
      <c r="AT125" s="77">
        <f t="shared" si="53"/>
        <v>0.82308042140044213</v>
      </c>
      <c r="AU125" s="77">
        <f t="shared" si="54"/>
        <v>0.77704926787358042</v>
      </c>
      <c r="AV125" s="77">
        <f t="shared" si="55"/>
        <v>0.76384162638367237</v>
      </c>
      <c r="AW125" s="77">
        <f t="shared" si="56"/>
        <v>0.8816824339238003</v>
      </c>
      <c r="AX125" s="77">
        <f t="shared" si="57"/>
        <v>0.84703249408574421</v>
      </c>
      <c r="AY125" s="77">
        <f t="shared" si="58"/>
        <v>0.80620076962682008</v>
      </c>
      <c r="AZ125" s="77">
        <f t="shared" si="59"/>
        <v>0.80197210916541062</v>
      </c>
      <c r="BA125" s="41">
        <f t="shared" si="60"/>
        <v>16.290965726165638</v>
      </c>
      <c r="BB125" s="41">
        <f t="shared" si="61"/>
        <v>15.290965726165638</v>
      </c>
      <c r="BC125" s="41">
        <f t="shared" si="62"/>
        <v>0.71480017387577399</v>
      </c>
      <c r="BD125" s="41">
        <f t="shared" si="63"/>
        <v>1</v>
      </c>
      <c r="BE125" s="41">
        <f t="shared" si="64"/>
        <v>0.28519982612422601</v>
      </c>
    </row>
    <row r="126" spans="1:98" x14ac:dyDescent="0.25">
      <c r="A126" s="37" t="s">
        <v>6</v>
      </c>
      <c r="B126" s="42">
        <f t="shared" si="65"/>
        <v>0.15079063380952767</v>
      </c>
      <c r="C126" s="42">
        <f t="shared" si="66"/>
        <v>0.28041322380953665</v>
      </c>
      <c r="D126" s="42">
        <f t="shared" si="67"/>
        <v>0.26209676351191297</v>
      </c>
      <c r="E126" s="42">
        <f t="shared" si="68"/>
        <v>0.24416225345298787</v>
      </c>
      <c r="F126" s="42">
        <f t="shared" si="69"/>
        <v>9.9999999999999992E-2</v>
      </c>
      <c r="G126" s="42">
        <f t="shared" si="70"/>
        <v>0.20749257491679307</v>
      </c>
      <c r="H126" s="67">
        <f t="shared" si="71"/>
        <v>0.79250742508320693</v>
      </c>
      <c r="K126" s="35" t="s">
        <v>7</v>
      </c>
      <c r="L126" s="39">
        <f>'C1'!B126*$A$119+'C2'!B126*算例!$B$119+'C3'!B126*算例!$C$119+'C4'!B126*算例!$D$119+'C5'!B126*算例!$E$119+'C6'!B126*算例!$F$119+'C7'!B126*算例!$G$119</f>
        <v>0.18466013845286966</v>
      </c>
      <c r="M126" s="39">
        <f>'C1'!C126*$A$119+'C2'!C126*算例!$B$119+'C3'!C126*算例!$C$119+'C4'!C126*算例!$D$119+'C5'!C126*算例!$E$119+'C6'!C126*算例!$F$119+'C7'!C126*算例!$G$119</f>
        <v>0.19412917050097886</v>
      </c>
      <c r="N126" s="39">
        <f>'C1'!D126*$A$119+'C2'!D126*算例!$B$119+'C3'!D126*算例!$C$119+'C4'!D126*算例!$D$119+'C5'!D126*算例!$E$119+'C6'!D126*算例!$F$119+'C7'!D126*算例!$G$119</f>
        <v>0.1692362117817347</v>
      </c>
      <c r="O126" s="39">
        <f>'C1'!E126*$A$119+'C2'!E126*算例!$B$119+'C3'!E126*算例!$C$119+'C4'!E126*算例!$D$119+'C5'!E126*算例!$E$119+'C6'!E126*算例!$F$119+'C7'!E126*算例!$G$119</f>
        <v>0.22508893259309737</v>
      </c>
      <c r="P126" s="39">
        <f>'C1'!F126*$A$119+'C2'!F126*算例!$B$119+'C3'!F126*算例!$C$119+'C4'!F126*算例!$D$119+'C5'!F126*算例!$E$119+'C6'!F126*算例!$F$119+'C7'!F126*算例!$G$119</f>
        <v>0</v>
      </c>
      <c r="Q126" s="39">
        <f>'C1'!G126*$A$119+'C2'!G126*算例!$B$119+'C3'!G126*算例!$C$119+'C4'!G126*算例!$D$119+'C5'!G126*算例!$E$119+'C6'!G126*算例!$F$119+'C7'!G126*算例!$G$119</f>
        <v>0.14319711750354785</v>
      </c>
      <c r="R126" s="39">
        <f>'C1'!H126*$A$119+'C2'!H126*算例!$B$119+'C3'!H126*算例!$C$119+'C4'!H126*算例!$D$119+'C5'!H126*算例!$E$119+'C6'!H126*算例!$F$119+'C7'!H126*算例!$G$119</f>
        <v>0.1604287818108904</v>
      </c>
      <c r="S126" s="39">
        <f>'C1'!I126*$A$119+'C2'!I126*算例!$B$119+'C3'!I126*算例!$C$119+'C4'!I126*算例!$D$119+'C5'!I126*算例!$E$119+'C6'!I126*算例!$F$119+'C7'!I126*算例!$G$119</f>
        <v>0.18795923230840372</v>
      </c>
      <c r="T126" s="39">
        <f>'C1'!J126*$A$119+'C2'!J126*算例!$B$119+'C3'!J126*算例!$C$119+'C4'!J126*算例!$D$119+'C5'!J126*算例!$E$119+'C6'!J126*算例!$F$119+'C7'!J126*算例!$G$119</f>
        <v>0.20009537058288798</v>
      </c>
      <c r="U126" s="39">
        <f>'C1'!K126*$A$119+'C2'!K126*算例!$B$119+'C3'!K126*算例!$C$119+'C4'!K126*算例!$D$119+'C5'!K126*算例!$E$119+'C6'!K126*算例!$F$119+'C7'!K126*算例!$G$119</f>
        <v>0.1378181794595594</v>
      </c>
      <c r="V126" s="39">
        <f>'C1'!L126*$A$119+'C2'!L126*算例!$B$119+'C3'!L126*算例!$C$119+'C4'!L126*算例!$D$119+'C5'!L126*算例!$E$119+'C6'!L126*算例!$F$119+'C7'!L126*算例!$G$119</f>
        <v>0.29579178356823116</v>
      </c>
      <c r="W126" s="39">
        <f>'C1'!M126*$A$119+'C2'!M126*算例!$B$119+'C3'!M126*算例!$C$119+'C4'!M126*算例!$D$119+'C5'!M126*算例!$E$119+'C6'!M126*算例!$F$119+'C7'!M126*算例!$G$119</f>
        <v>0.20394136191507753</v>
      </c>
      <c r="X126" s="39">
        <f>'C1'!N126*$A$119+'C2'!N126*算例!$B$119+'C3'!N126*算例!$C$119+'C4'!N126*算例!$D$119+'C5'!N126*算例!$E$119+'C6'!N126*算例!$F$119+'C7'!N126*算例!$G$119</f>
        <v>0.21134784345769692</v>
      </c>
      <c r="Y126" s="39">
        <f>'C1'!O126*$A$119+'C2'!O126*算例!$B$119+'C3'!O126*算例!$C$119+'C4'!O126*算例!$D$119+'C5'!O126*算例!$E$119+'C6'!O126*算例!$F$119+'C7'!O126*算例!$G$119</f>
        <v>0.21893927394008622</v>
      </c>
      <c r="Z126" s="39">
        <f>'C1'!P126*$A$119+'C2'!P126*算例!$B$119+'C3'!P126*算例!$C$119+'C4'!P126*算例!$D$119+'C5'!P126*算例!$E$119+'C6'!P126*算例!$F$119+'C7'!P126*算例!$G$119</f>
        <v>0.20448802172134634</v>
      </c>
      <c r="AA126" s="39">
        <f>'C1'!Q126*$A$119+'C2'!Q126*算例!$B$119+'C3'!Q126*算例!$C$119+'C4'!Q126*算例!$D$119+'C5'!Q126*算例!$E$119+'C6'!Q126*算例!$F$119+'C7'!Q126*算例!$G$119</f>
        <v>0.1142826357023989</v>
      </c>
      <c r="AB126" s="39">
        <f>'C1'!R126*$A$119+'C2'!R126*算例!$B$119+'C3'!R126*算例!$C$119+'C4'!R126*算例!$D$119+'C5'!R126*算例!$E$119+'C6'!R126*算例!$F$119+'C7'!R126*算例!$G$119</f>
        <v>0.23080407406960105</v>
      </c>
      <c r="AC126" s="39">
        <f>'C1'!S126*$A$119+'C2'!S126*算例!$B$119+'C3'!S126*算例!$C$119+'C4'!S126*算例!$D$119+'C5'!S126*算例!$E$119+'C6'!S126*算例!$F$119+'C7'!S126*算例!$G$119</f>
        <v>0.19469406186949118</v>
      </c>
      <c r="AD126" s="39">
        <f>'C1'!T126*$A$119+'C2'!T126*算例!$B$119+'C3'!T126*算例!$C$119+'C4'!T126*算例!$D$119+'C5'!T126*算例!$E$119+'C6'!T126*算例!$F$119+'C7'!T126*算例!$G$119</f>
        <v>0.14114863070675013</v>
      </c>
      <c r="AE126" s="39">
        <f>'C1'!U126*$A$119+'C2'!U126*算例!$B$119+'C3'!U126*算例!$C$119+'C4'!U126*算例!$D$119+'C5'!U126*算例!$E$119+'C6'!U126*算例!$F$119+'C7'!U126*算例!$G$119</f>
        <v>0.19328965062229128</v>
      </c>
      <c r="AF126" s="9" t="s">
        <v>7</v>
      </c>
      <c r="AG126" s="77">
        <f t="shared" si="40"/>
        <v>0.81533986154713034</v>
      </c>
      <c r="AH126" s="77">
        <f t="shared" si="41"/>
        <v>0.80587082949902111</v>
      </c>
      <c r="AI126" s="77">
        <f t="shared" si="42"/>
        <v>0.83076378821826524</v>
      </c>
      <c r="AJ126" s="77">
        <f t="shared" si="43"/>
        <v>0.77491106740690263</v>
      </c>
      <c r="AK126" s="77">
        <f t="shared" si="44"/>
        <v>1</v>
      </c>
      <c r="AL126" s="77">
        <f t="shared" si="45"/>
        <v>0.8568028824964522</v>
      </c>
      <c r="AM126" s="77">
        <f t="shared" si="46"/>
        <v>0.83957121818910962</v>
      </c>
      <c r="AN126" s="77">
        <f t="shared" si="47"/>
        <v>0.81204076769159628</v>
      </c>
      <c r="AO126" s="77">
        <f t="shared" si="48"/>
        <v>0.79990462941711205</v>
      </c>
      <c r="AP126" s="77">
        <f t="shared" si="49"/>
        <v>0.86218182054044057</v>
      </c>
      <c r="AQ126" s="77">
        <f t="shared" si="50"/>
        <v>0.7042082164317689</v>
      </c>
      <c r="AR126" s="77">
        <f t="shared" si="51"/>
        <v>0.7960586380849225</v>
      </c>
      <c r="AS126" s="77">
        <f t="shared" si="52"/>
        <v>0.78865215654230303</v>
      </c>
      <c r="AT126" s="77">
        <f t="shared" si="53"/>
        <v>0.78106072605991383</v>
      </c>
      <c r="AU126" s="77">
        <f t="shared" si="54"/>
        <v>0.79551197827865372</v>
      </c>
      <c r="AV126" s="77">
        <f t="shared" si="55"/>
        <v>0.88571736429760106</v>
      </c>
      <c r="AW126" s="77">
        <f t="shared" si="56"/>
        <v>0.76919592593039898</v>
      </c>
      <c r="AX126" s="77">
        <f t="shared" si="57"/>
        <v>0.80530593813050877</v>
      </c>
      <c r="AY126" s="77">
        <f t="shared" si="58"/>
        <v>0.8588513692932499</v>
      </c>
      <c r="AZ126" s="77">
        <f t="shared" si="59"/>
        <v>0.80671034937770869</v>
      </c>
      <c r="BA126" s="41">
        <f t="shared" si="60"/>
        <v>16.388659527433063</v>
      </c>
      <c r="BB126" s="41">
        <f t="shared" si="61"/>
        <v>15.388659527433063</v>
      </c>
      <c r="BC126" s="41">
        <f t="shared" si="62"/>
        <v>0.7042082164317689</v>
      </c>
      <c r="BD126" s="41">
        <f t="shared" si="63"/>
        <v>1</v>
      </c>
      <c r="BE126" s="41">
        <f t="shared" si="64"/>
        <v>0.2957917835682311</v>
      </c>
    </row>
    <row r="127" spans="1:98" x14ac:dyDescent="0.25">
      <c r="A127" s="37" t="s">
        <v>7</v>
      </c>
      <c r="B127" s="42">
        <f t="shared" si="65"/>
        <v>0.16666666666666666</v>
      </c>
      <c r="C127" s="42">
        <f t="shared" si="66"/>
        <v>0.16666666666666666</v>
      </c>
      <c r="D127" s="42">
        <f t="shared" si="67"/>
        <v>0.15039531690476382</v>
      </c>
      <c r="E127" s="42">
        <f t="shared" si="68"/>
        <v>0.26209676351191297</v>
      </c>
      <c r="F127" s="42">
        <f t="shared" si="69"/>
        <v>1.7525826488096041E-2</v>
      </c>
      <c r="G127" s="42">
        <f t="shared" si="70"/>
        <v>0.15267024804762125</v>
      </c>
      <c r="H127" s="67">
        <f t="shared" si="71"/>
        <v>0.84732975195237881</v>
      </c>
      <c r="K127" s="35" t="s">
        <v>8</v>
      </c>
      <c r="L127" s="39">
        <f>'C1'!B127*$A$119+'C2'!B127*算例!$B$119+'C3'!B127*算例!$C$119+'C4'!B127*算例!$D$119+'C5'!B127*算例!$E$119+'C6'!B127*算例!$F$119+'C7'!B127*算例!$G$119</f>
        <v>0.17828721234845871</v>
      </c>
      <c r="M127" s="39">
        <f>'C1'!C127*$A$119+'C2'!C127*算例!$B$119+'C3'!C127*算例!$C$119+'C4'!C127*算例!$D$119+'C5'!C127*算例!$E$119+'C6'!C127*算例!$F$119+'C7'!C127*算例!$G$119</f>
        <v>0.1843224299826316</v>
      </c>
      <c r="N127" s="39">
        <f>'C1'!D127*$A$119+'C2'!D127*算例!$B$119+'C3'!D127*算例!$C$119+'C4'!D127*算例!$D$119+'C5'!D127*算例!$E$119+'C6'!D127*算例!$F$119+'C7'!D127*算例!$G$119</f>
        <v>0.23467516420465367</v>
      </c>
      <c r="O127" s="39">
        <f>'C1'!E127*$A$119+'C2'!E127*算例!$B$119+'C3'!E127*算例!$C$119+'C4'!E127*算例!$D$119+'C5'!E127*算例!$E$119+'C6'!E127*算例!$F$119+'C7'!E127*算例!$G$119</f>
        <v>0.28519982612422601</v>
      </c>
      <c r="P127" s="39">
        <f>'C1'!F127*$A$119+'C2'!F127*算例!$B$119+'C3'!F127*算例!$C$119+'C4'!F127*算例!$D$119+'C5'!F127*算例!$E$119+'C6'!F127*算例!$F$119+'C7'!F127*算例!$G$119</f>
        <v>0.14319711750354785</v>
      </c>
      <c r="Q127" s="39">
        <f>'C1'!G127*$A$119+'C2'!G127*算例!$B$119+'C3'!G127*算例!$C$119+'C4'!G127*算例!$D$119+'C5'!G127*算例!$E$119+'C6'!G127*算例!$F$119+'C7'!G127*算例!$G$119</f>
        <v>0</v>
      </c>
      <c r="R127" s="39">
        <f>'C1'!H127*$A$119+'C2'!H127*算例!$B$119+'C3'!H127*算例!$C$119+'C4'!H127*算例!$D$119+'C5'!H127*算例!$E$119+'C6'!H127*算例!$F$119+'C7'!H127*算例!$G$119</f>
        <v>0.25145061188249102</v>
      </c>
      <c r="S127" s="39">
        <f>'C1'!I127*$A$119+'C2'!I127*算例!$B$119+'C3'!I127*算例!$C$119+'C4'!I127*算例!$D$119+'C5'!I127*算例!$E$119+'C6'!I127*算例!$F$119+'C7'!I127*算例!$G$119</f>
        <v>0.21516350205316853</v>
      </c>
      <c r="T127" s="39">
        <f>'C1'!J127*$A$119+'C2'!J127*算例!$B$119+'C3'!J127*算例!$C$119+'C4'!J127*算例!$D$119+'C5'!J127*算例!$E$119+'C6'!J127*算例!$F$119+'C7'!J127*算例!$G$119</f>
        <v>0.17107068088812877</v>
      </c>
      <c r="U127" s="39">
        <f>'C1'!K127*$A$119+'C2'!K127*算例!$B$119+'C3'!K127*算例!$C$119+'C4'!K127*算例!$D$119+'C5'!K127*算例!$E$119+'C6'!K127*算例!$F$119+'C7'!K127*算例!$G$119</f>
        <v>0.14243488907003671</v>
      </c>
      <c r="V127" s="39">
        <f>'C1'!L127*$A$119+'C2'!L127*算例!$B$119+'C3'!L127*算例!$C$119+'C4'!L127*算例!$D$119+'C5'!L127*算例!$E$119+'C6'!L127*算例!$F$119+'C7'!L127*算例!$G$119</f>
        <v>0.28721709154000497</v>
      </c>
      <c r="W127" s="39">
        <f>'C1'!M127*$A$119+'C2'!M127*算例!$B$119+'C3'!M127*算例!$C$119+'C4'!M127*算例!$D$119+'C5'!M127*算例!$E$119+'C6'!M127*算例!$F$119+'C7'!M127*算例!$G$119</f>
        <v>0.15130495114047784</v>
      </c>
      <c r="X127" s="39">
        <f>'C1'!N127*$A$119+'C2'!N127*算例!$B$119+'C3'!N127*算例!$C$119+'C4'!N127*算例!$D$119+'C5'!N127*算例!$E$119+'C6'!N127*算例!$F$119+'C7'!N127*算例!$G$119</f>
        <v>0.21534786523313976</v>
      </c>
      <c r="Y127" s="39">
        <f>'C1'!O127*$A$119+'C2'!O127*算例!$B$119+'C3'!O127*算例!$C$119+'C4'!O127*算例!$D$119+'C5'!O127*算例!$E$119+'C6'!O127*算例!$F$119+'C7'!O127*算例!$G$119</f>
        <v>0.18092493705472046</v>
      </c>
      <c r="Z127" s="39">
        <f>'C1'!P127*$A$119+'C2'!P127*算例!$B$119+'C3'!P127*算例!$C$119+'C4'!P127*算例!$D$119+'C5'!P127*算例!$E$119+'C6'!P127*算例!$F$119+'C7'!P127*算例!$G$119</f>
        <v>0.19316165417905118</v>
      </c>
      <c r="AA127" s="39">
        <f>'C1'!Q127*$A$119+'C2'!Q127*算例!$B$119+'C3'!Q127*算例!$C$119+'C4'!Q127*算例!$D$119+'C5'!Q127*算例!$E$119+'C6'!Q127*算例!$F$119+'C7'!Q127*算例!$G$119</f>
        <v>0.14266695609267302</v>
      </c>
      <c r="AB127" s="39">
        <f>'C1'!R127*$A$119+'C2'!R127*算例!$B$119+'C3'!R127*算例!$C$119+'C4'!R127*算例!$D$119+'C5'!R127*算例!$E$119+'C6'!R127*算例!$F$119+'C7'!R127*算例!$G$119</f>
        <v>0.25507068785868031</v>
      </c>
      <c r="AC127" s="39">
        <f>'C1'!S127*$A$119+'C2'!S127*算例!$B$119+'C3'!S127*算例!$C$119+'C4'!S127*算例!$D$119+'C5'!S127*算例!$E$119+'C6'!S127*算例!$F$119+'C7'!S127*算例!$G$119</f>
        <v>0.20376180323868229</v>
      </c>
      <c r="AD127" s="39">
        <f>'C1'!T127*$A$119+'C2'!T127*算例!$B$119+'C3'!T127*算例!$C$119+'C4'!T127*算例!$D$119+'C5'!T127*算例!$E$119+'C6'!T127*算例!$F$119+'C7'!T127*算例!$G$119</f>
        <v>0.18411736804340723</v>
      </c>
      <c r="AE127" s="39">
        <f>'C1'!U127*$A$119+'C2'!U127*算例!$B$119+'C3'!U127*算例!$C$119+'C4'!U127*算例!$D$119+'C5'!U127*算例!$E$119+'C6'!U127*算例!$F$119+'C7'!U127*算例!$G$119</f>
        <v>0.18952537141607906</v>
      </c>
      <c r="AF127" s="9" t="s">
        <v>8</v>
      </c>
      <c r="AG127" s="77">
        <f t="shared" si="40"/>
        <v>0.82171278765154132</v>
      </c>
      <c r="AH127" s="77">
        <f t="shared" si="41"/>
        <v>0.8156775700173684</v>
      </c>
      <c r="AI127" s="77">
        <f t="shared" si="42"/>
        <v>0.76532483579534638</v>
      </c>
      <c r="AJ127" s="77">
        <f t="shared" si="43"/>
        <v>0.71480017387577399</v>
      </c>
      <c r="AK127" s="77">
        <f t="shared" si="44"/>
        <v>0.8568028824964522</v>
      </c>
      <c r="AL127" s="77">
        <f t="shared" si="45"/>
        <v>1</v>
      </c>
      <c r="AM127" s="77">
        <f t="shared" si="46"/>
        <v>0.74854938811750893</v>
      </c>
      <c r="AN127" s="77">
        <f t="shared" si="47"/>
        <v>0.78483649794683141</v>
      </c>
      <c r="AO127" s="77">
        <f t="shared" si="48"/>
        <v>0.82892931911187118</v>
      </c>
      <c r="AP127" s="77">
        <f t="shared" si="49"/>
        <v>0.85756511092996335</v>
      </c>
      <c r="AQ127" s="77">
        <f t="shared" si="50"/>
        <v>0.71278290845999503</v>
      </c>
      <c r="AR127" s="77">
        <f t="shared" si="51"/>
        <v>0.84869504885952218</v>
      </c>
      <c r="AS127" s="77">
        <f t="shared" si="52"/>
        <v>0.78465213476686024</v>
      </c>
      <c r="AT127" s="77">
        <f t="shared" si="53"/>
        <v>0.81907506294527954</v>
      </c>
      <c r="AU127" s="77">
        <f t="shared" si="54"/>
        <v>0.80683834582094882</v>
      </c>
      <c r="AV127" s="77">
        <f t="shared" si="55"/>
        <v>0.85733304390732701</v>
      </c>
      <c r="AW127" s="77">
        <f t="shared" si="56"/>
        <v>0.74492931214131963</v>
      </c>
      <c r="AX127" s="77">
        <f t="shared" si="57"/>
        <v>0.79623819676131768</v>
      </c>
      <c r="AY127" s="77">
        <f t="shared" si="58"/>
        <v>0.81588263195659283</v>
      </c>
      <c r="AZ127" s="77">
        <f t="shared" si="59"/>
        <v>0.81047462858392094</v>
      </c>
      <c r="BA127" s="41">
        <f t="shared" si="60"/>
        <v>16.191099880145739</v>
      </c>
      <c r="BB127" s="41">
        <f t="shared" si="61"/>
        <v>15.191099880145739</v>
      </c>
      <c r="BC127" s="41">
        <f t="shared" si="62"/>
        <v>0.71278290845999503</v>
      </c>
      <c r="BD127" s="41">
        <f t="shared" si="63"/>
        <v>1</v>
      </c>
      <c r="BE127" s="41">
        <f t="shared" si="64"/>
        <v>0.28721709154000497</v>
      </c>
    </row>
    <row r="128" spans="1:98" x14ac:dyDescent="0.25">
      <c r="A128" s="37" t="s">
        <v>8</v>
      </c>
      <c r="B128" s="42">
        <f t="shared" si="65"/>
        <v>7.7182162559524287E-2</v>
      </c>
      <c r="C128" s="42">
        <f t="shared" si="66"/>
        <v>3.3333333333333333E-2</v>
      </c>
      <c r="D128" s="42">
        <f t="shared" si="67"/>
        <v>1.7525826488096041E-2</v>
      </c>
      <c r="E128" s="42">
        <f t="shared" si="68"/>
        <v>0.4078189443036016</v>
      </c>
      <c r="F128" s="42">
        <f t="shared" si="69"/>
        <v>0.47274249173857408</v>
      </c>
      <c r="G128" s="42">
        <f t="shared" si="70"/>
        <v>0.20172055168462588</v>
      </c>
      <c r="H128" s="67">
        <f t="shared" si="71"/>
        <v>0.79827944831537412</v>
      </c>
      <c r="K128" s="35" t="s">
        <v>9</v>
      </c>
      <c r="L128" s="39">
        <f>'C1'!B128*$A$119+'C2'!B128*算例!$B$119+'C3'!B128*算例!$C$119+'C4'!B128*算例!$D$119+'C5'!B128*算例!$E$119+'C6'!B128*算例!$F$119+'C7'!B128*算例!$G$119</f>
        <v>0.16049273006832526</v>
      </c>
      <c r="M128" s="39">
        <f>'C1'!C128*$A$119+'C2'!C128*算例!$B$119+'C3'!C128*算例!$C$119+'C4'!C128*算例!$D$119+'C5'!C128*算例!$E$119+'C6'!C128*算例!$F$119+'C7'!C128*算例!$G$119</f>
        <v>0.21524059376225066</v>
      </c>
      <c r="N128" s="39">
        <f>'C1'!D128*$A$119+'C2'!D128*算例!$B$119+'C3'!D128*算例!$C$119+'C4'!D128*算例!$D$119+'C5'!D128*算例!$E$119+'C6'!D128*算例!$F$119+'C7'!D128*算例!$G$119</f>
        <v>0.18105926489562965</v>
      </c>
      <c r="O128" s="39">
        <f>'C1'!E128*$A$119+'C2'!E128*算例!$B$119+'C3'!E128*算例!$C$119+'C4'!E128*算例!$D$119+'C5'!E128*算例!$E$119+'C6'!E128*算例!$F$119+'C7'!E128*算例!$G$119</f>
        <v>0.14370976921728704</v>
      </c>
      <c r="P128" s="39">
        <f>'C1'!F128*$A$119+'C2'!F128*算例!$B$119+'C3'!F128*算例!$C$119+'C4'!F128*算例!$D$119+'C5'!F128*算例!$E$119+'C6'!F128*算例!$F$119+'C7'!F128*算例!$G$119</f>
        <v>0.1604287818108904</v>
      </c>
      <c r="Q128" s="39">
        <f>'C1'!G128*$A$119+'C2'!G128*算例!$B$119+'C3'!G128*算例!$C$119+'C4'!G128*算例!$D$119+'C5'!G128*算例!$E$119+'C6'!G128*算例!$F$119+'C7'!G128*算例!$G$119</f>
        <v>0.25145061188249102</v>
      </c>
      <c r="R128" s="39">
        <f>'C1'!H128*$A$119+'C2'!H128*算例!$B$119+'C3'!H128*算例!$C$119+'C4'!H128*算例!$D$119+'C5'!H128*算例!$E$119+'C6'!H128*算例!$F$119+'C7'!H128*算例!$G$119</f>
        <v>0</v>
      </c>
      <c r="S128" s="39">
        <f>'C1'!I128*$A$119+'C2'!I128*算例!$B$119+'C3'!I128*算例!$C$119+'C4'!I128*算例!$D$119+'C5'!I128*算例!$E$119+'C6'!I128*算例!$F$119+'C7'!I128*算例!$G$119</f>
        <v>0.25321756634380399</v>
      </c>
      <c r="T128" s="39">
        <f>'C1'!J128*$A$119+'C2'!J128*算例!$B$119+'C3'!J128*算例!$C$119+'C4'!J128*算例!$D$119+'C5'!J128*算例!$E$119+'C6'!J128*算例!$F$119+'C7'!J128*算例!$G$119</f>
        <v>0.19446275027306936</v>
      </c>
      <c r="U128" s="39">
        <f>'C1'!K128*$A$119+'C2'!K128*算例!$B$119+'C3'!K128*算例!$C$119+'C4'!K128*算例!$D$119+'C5'!K128*算例!$E$119+'C6'!K128*算例!$F$119+'C7'!K128*算例!$G$119</f>
        <v>0.24574492432450273</v>
      </c>
      <c r="V128" s="39">
        <f>'C1'!L128*$A$119+'C2'!L128*算例!$B$119+'C3'!L128*算例!$C$119+'C4'!L128*算例!$D$119+'C5'!L128*算例!$E$119+'C6'!L128*算例!$F$119+'C7'!L128*算例!$G$119</f>
        <v>0.26665818665936369</v>
      </c>
      <c r="W128" s="39">
        <f>'C1'!M128*$A$119+'C2'!M128*算例!$B$119+'C3'!M128*算例!$C$119+'C4'!M128*算例!$D$119+'C5'!M128*算例!$E$119+'C6'!M128*算例!$F$119+'C7'!M128*算例!$G$119</f>
        <v>0.27137830535695823</v>
      </c>
      <c r="X128" s="39">
        <f>'C1'!N128*$A$119+'C2'!N128*算例!$B$119+'C3'!N128*算例!$C$119+'C4'!N128*算例!$D$119+'C5'!N128*算例!$E$119+'C6'!N128*算例!$F$119+'C7'!N128*算例!$G$119</f>
        <v>0.20735682972189107</v>
      </c>
      <c r="Y128" s="39">
        <f>'C1'!O128*$A$119+'C2'!O128*算例!$B$119+'C3'!O128*算例!$C$119+'C4'!O128*算例!$D$119+'C5'!O128*算例!$E$119+'C6'!O128*算例!$F$119+'C7'!O128*算例!$G$119</f>
        <v>0.23463898811330844</v>
      </c>
      <c r="Z128" s="39">
        <f>'C1'!P128*$A$119+'C2'!P128*算例!$B$119+'C3'!P128*算例!$C$119+'C4'!P128*算例!$D$119+'C5'!P128*算例!$E$119+'C6'!P128*算例!$F$119+'C7'!P128*算例!$G$119</f>
        <v>0.22463253211765571</v>
      </c>
      <c r="AA128" s="39">
        <f>'C1'!Q128*$A$119+'C2'!Q128*算例!$B$119+'C3'!Q128*算例!$C$119+'C4'!Q128*算例!$D$119+'C5'!Q128*算例!$E$119+'C6'!Q128*算例!$F$119+'C7'!Q128*算例!$G$119</f>
        <v>0.20010227430151029</v>
      </c>
      <c r="AB128" s="39">
        <f>'C1'!R128*$A$119+'C2'!R128*算例!$B$119+'C3'!R128*算例!$C$119+'C4'!R128*算例!$D$119+'C5'!R128*算例!$E$119+'C6'!R128*算例!$F$119+'C7'!R128*算例!$G$119</f>
        <v>0.19384306678214835</v>
      </c>
      <c r="AC128" s="39">
        <f>'C1'!S128*$A$119+'C2'!S128*算例!$B$119+'C3'!S128*算例!$C$119+'C4'!S128*算例!$D$119+'C5'!S128*算例!$E$119+'C6'!S128*算例!$F$119+'C7'!S128*算例!$G$119</f>
        <v>0.21332490043631108</v>
      </c>
      <c r="AD128" s="39">
        <f>'C1'!T128*$A$119+'C2'!T128*算例!$B$119+'C3'!T128*算例!$C$119+'C4'!T128*算例!$D$119+'C5'!T128*算例!$E$119+'C6'!T128*算例!$F$119+'C7'!T128*算例!$G$119</f>
        <v>0.17130243247099067</v>
      </c>
      <c r="AE128" s="39">
        <f>'C1'!U128*$A$119+'C2'!U128*算例!$B$119+'C3'!U128*算例!$C$119+'C4'!U128*算例!$D$119+'C5'!U128*算例!$E$119+'C6'!U128*算例!$F$119+'C7'!U128*算例!$G$119</f>
        <v>0.21692391986911261</v>
      </c>
      <c r="AF128" s="9" t="s">
        <v>9</v>
      </c>
      <c r="AG128" s="77">
        <f t="shared" si="40"/>
        <v>0.83950726993167479</v>
      </c>
      <c r="AH128" s="77">
        <f t="shared" si="41"/>
        <v>0.78475940623774931</v>
      </c>
      <c r="AI128" s="77">
        <f t="shared" si="42"/>
        <v>0.81894073510437038</v>
      </c>
      <c r="AJ128" s="77">
        <f t="shared" si="43"/>
        <v>0.85629023078271294</v>
      </c>
      <c r="AK128" s="77">
        <f t="shared" si="44"/>
        <v>0.83957121818910962</v>
      </c>
      <c r="AL128" s="77">
        <f t="shared" si="45"/>
        <v>0.74854938811750893</v>
      </c>
      <c r="AM128" s="77">
        <f t="shared" si="46"/>
        <v>1</v>
      </c>
      <c r="AN128" s="77">
        <f t="shared" si="47"/>
        <v>0.74678243365619601</v>
      </c>
      <c r="AO128" s="77">
        <f t="shared" si="48"/>
        <v>0.80553724972693064</v>
      </c>
      <c r="AP128" s="77">
        <f t="shared" si="49"/>
        <v>0.75425507567549732</v>
      </c>
      <c r="AQ128" s="77">
        <f t="shared" si="50"/>
        <v>0.73334181334063631</v>
      </c>
      <c r="AR128" s="77">
        <f t="shared" si="51"/>
        <v>0.72862169464304172</v>
      </c>
      <c r="AS128" s="77">
        <f t="shared" si="52"/>
        <v>0.79264317027810893</v>
      </c>
      <c r="AT128" s="77">
        <f t="shared" si="53"/>
        <v>0.76536101188669159</v>
      </c>
      <c r="AU128" s="77">
        <f t="shared" si="54"/>
        <v>0.77536746788234434</v>
      </c>
      <c r="AV128" s="77">
        <f t="shared" si="55"/>
        <v>0.79989772569848971</v>
      </c>
      <c r="AW128" s="77">
        <f t="shared" si="56"/>
        <v>0.80615693321785165</v>
      </c>
      <c r="AX128" s="77">
        <f t="shared" si="57"/>
        <v>0.78667509956368886</v>
      </c>
      <c r="AY128" s="77">
        <f t="shared" si="58"/>
        <v>0.82869756752900936</v>
      </c>
      <c r="AZ128" s="77">
        <f t="shared" si="59"/>
        <v>0.78307608013088736</v>
      </c>
      <c r="BA128" s="41">
        <f t="shared" si="60"/>
        <v>15.994031571592497</v>
      </c>
      <c r="BB128" s="41">
        <f t="shared" si="61"/>
        <v>14.994031571592497</v>
      </c>
      <c r="BC128" s="41">
        <f t="shared" si="62"/>
        <v>0.72862169464304172</v>
      </c>
      <c r="BD128" s="41">
        <f t="shared" si="63"/>
        <v>1</v>
      </c>
      <c r="BE128" s="41">
        <f t="shared" si="64"/>
        <v>0.27137830535695828</v>
      </c>
    </row>
    <row r="129" spans="1:57" x14ac:dyDescent="0.25">
      <c r="A129" s="37" t="s">
        <v>9</v>
      </c>
      <c r="B129" s="42">
        <f t="shared" si="65"/>
        <v>1.4020661190476832E-2</v>
      </c>
      <c r="C129" s="42">
        <f t="shared" si="66"/>
        <v>1.4020661190476832E-2</v>
      </c>
      <c r="D129" s="42">
        <f t="shared" si="67"/>
        <v>0.12235399452381016</v>
      </c>
      <c r="E129" s="42">
        <f t="shared" si="68"/>
        <v>0.10833333333333334</v>
      </c>
      <c r="F129" s="42">
        <f t="shared" si="69"/>
        <v>0</v>
      </c>
      <c r="G129" s="42">
        <f t="shared" si="70"/>
        <v>5.1745730047619433E-2</v>
      </c>
      <c r="H129" s="67">
        <f t="shared" si="71"/>
        <v>0.9482542699523806</v>
      </c>
      <c r="K129" s="35" t="s">
        <v>10</v>
      </c>
      <c r="L129" s="39">
        <f>'C1'!B129*$A$119+'C2'!B129*算例!$B$119+'C3'!B129*算例!$C$119+'C4'!B129*算例!$D$119+'C5'!B129*算例!$E$119+'C6'!B129*算例!$F$119+'C7'!B129*算例!$G$119</f>
        <v>0.23592696463007495</v>
      </c>
      <c r="M129" s="39">
        <f>'C1'!C129*$A$119+'C2'!C129*算例!$B$119+'C3'!C129*算例!$C$119+'C4'!C129*算例!$D$119+'C5'!C129*算例!$E$119+'C6'!C129*算例!$F$119+'C7'!C129*算例!$G$119</f>
        <v>0.23907450579693559</v>
      </c>
      <c r="N129" s="39">
        <f>'C1'!D129*$A$119+'C2'!D129*算例!$B$119+'C3'!D129*算例!$C$119+'C4'!D129*算例!$D$119+'C5'!D129*算例!$E$119+'C6'!D129*算例!$F$119+'C7'!D129*算例!$G$119</f>
        <v>0.16120618472340137</v>
      </c>
      <c r="O129" s="39">
        <f>'C1'!E129*$A$119+'C2'!E129*算例!$B$119+'C3'!E129*算例!$C$119+'C4'!E129*算例!$D$119+'C5'!E129*算例!$E$119+'C6'!E129*算例!$F$119+'C7'!E129*算例!$G$119</f>
        <v>0.19345963234520069</v>
      </c>
      <c r="P129" s="39">
        <f>'C1'!F129*$A$119+'C2'!F129*算例!$B$119+'C3'!F129*算例!$C$119+'C4'!F129*算例!$D$119+'C5'!F129*算例!$E$119+'C6'!F129*算例!$F$119+'C7'!F129*算例!$G$119</f>
        <v>0.18795923230840372</v>
      </c>
      <c r="Q129" s="39">
        <f>'C1'!G129*$A$119+'C2'!G129*算例!$B$119+'C3'!G129*算例!$C$119+'C4'!G129*算例!$D$119+'C5'!G129*算例!$E$119+'C6'!G129*算例!$F$119+'C7'!G129*算例!$G$119</f>
        <v>0.21516350205316853</v>
      </c>
      <c r="R129" s="39">
        <f>'C1'!H129*$A$119+'C2'!H129*算例!$B$119+'C3'!H129*算例!$C$119+'C4'!H129*算例!$D$119+'C5'!H129*算例!$E$119+'C6'!H129*算例!$F$119+'C7'!H129*算例!$G$119</f>
        <v>0.25321756634380399</v>
      </c>
      <c r="S129" s="39">
        <f>'C1'!I129*$A$119+'C2'!I129*算例!$B$119+'C3'!I129*算例!$C$119+'C4'!I129*算例!$D$119+'C5'!I129*算例!$E$119+'C6'!I129*算例!$F$119+'C7'!I129*算例!$G$119</f>
        <v>0</v>
      </c>
      <c r="T129" s="39">
        <f>'C1'!J129*$A$119+'C2'!J129*算例!$B$119+'C3'!J129*算例!$C$119+'C4'!J129*算例!$D$119+'C5'!J129*算例!$E$119+'C6'!J129*算例!$F$119+'C7'!J129*算例!$G$119</f>
        <v>0.27427493154477006</v>
      </c>
      <c r="U129" s="39">
        <f>'C1'!K129*$A$119+'C2'!K129*算例!$B$119+'C3'!K129*算例!$C$119+'C4'!K129*算例!$D$119+'C5'!K129*算例!$E$119+'C6'!K129*算例!$F$119+'C7'!K129*算例!$G$119</f>
        <v>0.16546779658325053</v>
      </c>
      <c r="V129" s="39">
        <f>'C1'!L129*$A$119+'C2'!L129*算例!$B$119+'C3'!L129*算例!$C$119+'C4'!L129*算例!$D$119+'C5'!L129*算例!$E$119+'C6'!L129*算例!$F$119+'C7'!L129*算例!$G$119</f>
        <v>0.36930008935293751</v>
      </c>
      <c r="W129" s="39">
        <f>'C1'!M129*$A$119+'C2'!M129*算例!$B$119+'C3'!M129*算例!$C$119+'C4'!M129*算例!$D$119+'C5'!M129*算例!$E$119+'C6'!M129*算例!$F$119+'C7'!M129*算例!$G$119</f>
        <v>0.19269420956847896</v>
      </c>
      <c r="X129" s="39">
        <f>'C1'!N129*$A$119+'C2'!N129*算例!$B$119+'C3'!N129*算例!$C$119+'C4'!N129*算例!$D$119+'C5'!N129*算例!$E$119+'C6'!N129*算例!$F$119+'C7'!N129*算例!$G$119</f>
        <v>0.21533938331696692</v>
      </c>
      <c r="Y129" s="39">
        <f>'C1'!O129*$A$119+'C2'!O129*算例!$B$119+'C3'!O129*算例!$C$119+'C4'!O129*算例!$D$119+'C5'!O129*算例!$E$119+'C6'!O129*算例!$F$119+'C7'!O129*算例!$G$119</f>
        <v>0.23293468088597841</v>
      </c>
      <c r="Z129" s="39">
        <f>'C1'!P129*$A$119+'C2'!P129*算例!$B$119+'C3'!P129*算例!$C$119+'C4'!P129*算例!$D$119+'C5'!P129*算例!$E$119+'C6'!P129*算例!$F$119+'C7'!P129*算例!$G$119</f>
        <v>0.25111300760773425</v>
      </c>
      <c r="AA129" s="39">
        <f>'C1'!Q129*$A$119+'C2'!Q129*算例!$B$119+'C3'!Q129*算例!$C$119+'C4'!Q129*算例!$D$119+'C5'!Q129*算例!$E$119+'C6'!Q129*算例!$F$119+'C7'!Q129*算例!$G$119</f>
        <v>0.23171192900056642</v>
      </c>
      <c r="AB129" s="39">
        <f>'C1'!R129*$A$119+'C2'!R129*算例!$B$119+'C3'!R129*算例!$C$119+'C4'!R129*算例!$D$119+'C5'!R129*算例!$E$119+'C6'!R129*算例!$F$119+'C7'!R129*算例!$G$119</f>
        <v>0.24259905090637404</v>
      </c>
      <c r="AC129" s="39">
        <f>'C1'!S129*$A$119+'C2'!S129*算例!$B$119+'C3'!S129*算例!$C$119+'C4'!S129*算例!$D$119+'C5'!S129*算例!$E$119+'C6'!S129*算例!$F$119+'C7'!S129*算例!$G$119</f>
        <v>0.23227134905286087</v>
      </c>
      <c r="AD129" s="39">
        <f>'C1'!T129*$A$119+'C2'!T129*算例!$B$119+'C3'!T129*算例!$C$119+'C4'!T129*算例!$D$119+'C5'!T129*算例!$E$119+'C6'!T129*算例!$F$119+'C7'!T129*算例!$G$119</f>
        <v>0.17853014737456208</v>
      </c>
      <c r="AE129" s="39">
        <f>'C1'!U129*$A$119+'C2'!U129*算例!$B$119+'C3'!U129*算例!$C$119+'C4'!U129*算例!$D$119+'C5'!U129*算例!$E$119+'C6'!U129*算例!$F$119+'C7'!U129*算例!$G$119</f>
        <v>0.24977675930849938</v>
      </c>
      <c r="AF129" s="9" t="s">
        <v>10</v>
      </c>
      <c r="AG129" s="77">
        <f t="shared" si="40"/>
        <v>0.76407303536992499</v>
      </c>
      <c r="AH129" s="77">
        <f t="shared" si="41"/>
        <v>0.76092549420306443</v>
      </c>
      <c r="AI129" s="77">
        <f t="shared" si="42"/>
        <v>0.83879381527659858</v>
      </c>
      <c r="AJ129" s="77">
        <f t="shared" si="43"/>
        <v>0.80654036765479931</v>
      </c>
      <c r="AK129" s="77">
        <f t="shared" si="44"/>
        <v>0.81204076769159628</v>
      </c>
      <c r="AL129" s="77">
        <f t="shared" si="45"/>
        <v>0.78483649794683141</v>
      </c>
      <c r="AM129" s="77">
        <f t="shared" si="46"/>
        <v>0.74678243365619601</v>
      </c>
      <c r="AN129" s="77">
        <f t="shared" si="47"/>
        <v>1</v>
      </c>
      <c r="AO129" s="77">
        <f t="shared" si="48"/>
        <v>0.72572506845522988</v>
      </c>
      <c r="AP129" s="77">
        <f t="shared" si="49"/>
        <v>0.8345322034167495</v>
      </c>
      <c r="AQ129" s="77">
        <f t="shared" si="50"/>
        <v>0.63069991064706254</v>
      </c>
      <c r="AR129" s="77">
        <f t="shared" si="51"/>
        <v>0.80730579043152106</v>
      </c>
      <c r="AS129" s="77">
        <f t="shared" si="52"/>
        <v>0.78466061668303311</v>
      </c>
      <c r="AT129" s="77">
        <f t="shared" si="53"/>
        <v>0.76706531911402154</v>
      </c>
      <c r="AU129" s="77">
        <f t="shared" si="54"/>
        <v>0.74888699239226575</v>
      </c>
      <c r="AV129" s="77">
        <f t="shared" si="55"/>
        <v>0.76828807099943353</v>
      </c>
      <c r="AW129" s="77">
        <f t="shared" si="56"/>
        <v>0.75740094909362599</v>
      </c>
      <c r="AX129" s="77">
        <f t="shared" si="57"/>
        <v>0.76772865094713916</v>
      </c>
      <c r="AY129" s="77">
        <f t="shared" si="58"/>
        <v>0.82146985262543792</v>
      </c>
      <c r="AZ129" s="77">
        <f t="shared" si="59"/>
        <v>0.75022324069150059</v>
      </c>
      <c r="BA129" s="41">
        <f t="shared" si="60"/>
        <v>15.677979077296028</v>
      </c>
      <c r="BB129" s="41">
        <f t="shared" si="61"/>
        <v>14.677979077296028</v>
      </c>
      <c r="BC129" s="41">
        <f t="shared" si="62"/>
        <v>0.63069991064706254</v>
      </c>
      <c r="BD129" s="41">
        <f t="shared" si="63"/>
        <v>1</v>
      </c>
      <c r="BE129" s="41">
        <f t="shared" si="64"/>
        <v>0.36930008935293746</v>
      </c>
    </row>
    <row r="130" spans="1:57" x14ac:dyDescent="0.25">
      <c r="A130" s="37" t="s">
        <v>10</v>
      </c>
      <c r="B130" s="42">
        <f t="shared" si="65"/>
        <v>5.085915982142937E-2</v>
      </c>
      <c r="C130" s="42">
        <f t="shared" si="66"/>
        <v>9.4639463035718616E-2</v>
      </c>
      <c r="D130" s="42">
        <f t="shared" si="67"/>
        <v>5.5687327857143497E-2</v>
      </c>
      <c r="E130" s="42">
        <f t="shared" si="68"/>
        <v>1.0515495892857624E-2</v>
      </c>
      <c r="F130" s="42">
        <f t="shared" si="69"/>
        <v>1.4020661190476832E-2</v>
      </c>
      <c r="G130" s="42">
        <f t="shared" si="70"/>
        <v>4.5144421559525194E-2</v>
      </c>
      <c r="H130" s="67">
        <f t="shared" si="71"/>
        <v>0.95485557844047486</v>
      </c>
      <c r="K130" s="35" t="s">
        <v>11</v>
      </c>
      <c r="L130" s="39">
        <f>'C1'!B130*$A$119+'C2'!B130*算例!$B$119+'C3'!B130*算例!$C$119+'C4'!B130*算例!$D$119+'C5'!B130*算例!$E$119+'C6'!B130*算例!$F$119+'C7'!B130*算例!$G$119</f>
        <v>0.1775313915208053</v>
      </c>
      <c r="M130" s="39">
        <f>'C1'!C130*$A$119+'C2'!C130*算例!$B$119+'C3'!C130*算例!$C$119+'C4'!C130*算例!$D$119+'C5'!C130*算例!$E$119+'C6'!C130*算例!$F$119+'C7'!C130*算例!$G$119</f>
        <v>0.18773742855472705</v>
      </c>
      <c r="N130" s="39">
        <f>'C1'!D130*$A$119+'C2'!D130*算例!$B$119+'C3'!D130*算例!$C$119+'C4'!D130*算例!$D$119+'C5'!D130*算例!$E$119+'C6'!D130*算例!$F$119+'C7'!D130*算例!$G$119</f>
        <v>0.21175837918711193</v>
      </c>
      <c r="O130" s="39">
        <f>'C1'!E130*$A$119+'C2'!E130*算例!$B$119+'C3'!E130*算例!$C$119+'C4'!E130*算例!$D$119+'C5'!E130*算例!$E$119+'C6'!E130*算例!$F$119+'C7'!E130*算例!$G$119</f>
        <v>0.17814412494569704</v>
      </c>
      <c r="P130" s="39">
        <f>'C1'!F130*$A$119+'C2'!F130*算例!$B$119+'C3'!F130*算例!$C$119+'C4'!F130*算例!$D$119+'C5'!F130*算例!$E$119+'C6'!F130*算例!$F$119+'C7'!F130*算例!$G$119</f>
        <v>0.20009537058288798</v>
      </c>
      <c r="Q130" s="39">
        <f>'C1'!G130*$A$119+'C2'!G130*算例!$B$119+'C3'!G130*算例!$C$119+'C4'!G130*算例!$D$119+'C5'!G130*算例!$E$119+'C6'!G130*算例!$F$119+'C7'!G130*算例!$G$119</f>
        <v>0.17107068088812877</v>
      </c>
      <c r="R130" s="39">
        <f>'C1'!H130*$A$119+'C2'!H130*算例!$B$119+'C3'!H130*算例!$C$119+'C4'!H130*算例!$D$119+'C5'!H130*算例!$E$119+'C6'!H130*算例!$F$119+'C7'!H130*算例!$G$119</f>
        <v>0.19446275027306936</v>
      </c>
      <c r="S130" s="39">
        <f>'C1'!I130*$A$119+'C2'!I130*算例!$B$119+'C3'!I130*算例!$C$119+'C4'!I130*算例!$D$119+'C5'!I130*算例!$E$119+'C6'!I130*算例!$F$119+'C7'!I130*算例!$G$119</f>
        <v>0.27427493154477006</v>
      </c>
      <c r="T130" s="39">
        <f>'C1'!J130*$A$119+'C2'!J130*算例!$B$119+'C3'!J130*算例!$C$119+'C4'!J130*算例!$D$119+'C5'!J130*算例!$E$119+'C6'!J130*算例!$F$119+'C7'!J130*算例!$G$119</f>
        <v>0</v>
      </c>
      <c r="U130" s="39">
        <f>'C1'!K130*$A$119+'C2'!K130*算例!$B$119+'C3'!K130*算例!$C$119+'C4'!K130*算例!$D$119+'C5'!K130*算例!$E$119+'C6'!K130*算例!$F$119+'C7'!K130*算例!$G$119</f>
        <v>0.23040968530370853</v>
      </c>
      <c r="V130" s="39">
        <f>'C1'!L130*$A$119+'C2'!L130*算例!$B$119+'C3'!L130*算例!$C$119+'C4'!L130*算例!$D$119+'C5'!L130*算例!$E$119+'C6'!L130*算例!$F$119+'C7'!L130*算例!$G$119</f>
        <v>0.19368446922256768</v>
      </c>
      <c r="W130" s="39">
        <f>'C1'!M130*$A$119+'C2'!M130*算例!$B$119+'C3'!M130*算例!$C$119+'C4'!M130*算例!$D$119+'C5'!M130*算例!$E$119+'C6'!M130*算例!$F$119+'C7'!M130*算例!$G$119</f>
        <v>0.21821875697475074</v>
      </c>
      <c r="X130" s="39">
        <f>'C1'!N130*$A$119+'C2'!N130*算例!$B$119+'C3'!N130*算例!$C$119+'C4'!N130*算例!$D$119+'C5'!N130*算例!$E$119+'C6'!N130*算例!$F$119+'C7'!N130*算例!$G$119</f>
        <v>0.14474119844199104</v>
      </c>
      <c r="Y130" s="39">
        <f>'C1'!O130*$A$119+'C2'!O130*算例!$B$119+'C3'!O130*算例!$C$119+'C4'!O130*算例!$D$119+'C5'!O130*算例!$E$119+'C6'!O130*算例!$F$119+'C7'!O130*算例!$G$119</f>
        <v>0.12741742648729712</v>
      </c>
      <c r="Z130" s="39">
        <f>'C1'!P130*$A$119+'C2'!P130*算例!$B$119+'C3'!P130*算例!$C$119+'C4'!P130*算例!$D$119+'C5'!P130*算例!$E$119+'C6'!P130*算例!$F$119+'C7'!P130*算例!$G$119</f>
        <v>0.25102529779744714</v>
      </c>
      <c r="AA130" s="39">
        <f>'C1'!Q130*$A$119+'C2'!Q130*算例!$B$119+'C3'!Q130*算例!$C$119+'C4'!Q130*算例!$D$119+'C5'!Q130*算例!$E$119+'C6'!Q130*算例!$F$119+'C7'!Q130*算例!$G$119</f>
        <v>0.21224276532558617</v>
      </c>
      <c r="AB130" s="39">
        <f>'C1'!R130*$A$119+'C2'!R130*算例!$B$119+'C3'!R130*算例!$C$119+'C4'!R130*算例!$D$119+'C5'!R130*算例!$E$119+'C6'!R130*算例!$F$119+'C7'!R130*算例!$G$119</f>
        <v>0.13225568422768139</v>
      </c>
      <c r="AC130" s="39">
        <f>'C1'!S130*$A$119+'C2'!S130*算例!$B$119+'C3'!S130*算例!$C$119+'C4'!S130*算例!$D$119+'C5'!S130*算例!$E$119+'C6'!S130*算例!$F$119+'C7'!S130*算例!$G$119</f>
        <v>0.15716357928655969</v>
      </c>
      <c r="AD130" s="39">
        <f>'C1'!T130*$A$119+'C2'!T130*算例!$B$119+'C3'!T130*算例!$C$119+'C4'!T130*算例!$D$119+'C5'!T130*算例!$E$119+'C6'!T130*算例!$F$119+'C7'!T130*算例!$G$119</f>
        <v>0.22635257298626468</v>
      </c>
      <c r="AE130" s="39">
        <f>'C1'!U130*$A$119+'C2'!U130*算例!$B$119+'C3'!U130*算例!$C$119+'C4'!U130*算例!$D$119+'C5'!U130*算例!$E$119+'C6'!U130*算例!$F$119+'C7'!U130*算例!$G$119</f>
        <v>0.18847631132769099</v>
      </c>
      <c r="AF130" s="9" t="s">
        <v>11</v>
      </c>
      <c r="AG130" s="77">
        <f t="shared" si="40"/>
        <v>0.82246860847919467</v>
      </c>
      <c r="AH130" s="77">
        <f t="shared" si="41"/>
        <v>0.81226257144527292</v>
      </c>
      <c r="AI130" s="77">
        <f t="shared" si="42"/>
        <v>0.78824162081288807</v>
      </c>
      <c r="AJ130" s="77">
        <f t="shared" si="43"/>
        <v>0.82185587505430302</v>
      </c>
      <c r="AK130" s="77">
        <f t="shared" si="44"/>
        <v>0.79990462941711205</v>
      </c>
      <c r="AL130" s="77">
        <f t="shared" si="45"/>
        <v>0.82892931911187118</v>
      </c>
      <c r="AM130" s="77">
        <f t="shared" si="46"/>
        <v>0.80553724972693064</v>
      </c>
      <c r="AN130" s="77">
        <f t="shared" si="47"/>
        <v>0.72572506845522988</v>
      </c>
      <c r="AO130" s="77">
        <f t="shared" si="48"/>
        <v>1</v>
      </c>
      <c r="AP130" s="77">
        <f t="shared" si="49"/>
        <v>0.76959031469629147</v>
      </c>
      <c r="AQ130" s="77">
        <f t="shared" si="50"/>
        <v>0.80631553077743234</v>
      </c>
      <c r="AR130" s="77">
        <f t="shared" si="51"/>
        <v>0.78178124302524932</v>
      </c>
      <c r="AS130" s="77">
        <f t="shared" si="52"/>
        <v>0.85525880155800893</v>
      </c>
      <c r="AT130" s="77">
        <f t="shared" si="53"/>
        <v>0.87258257351270285</v>
      </c>
      <c r="AU130" s="77">
        <f t="shared" si="54"/>
        <v>0.7489747022025528</v>
      </c>
      <c r="AV130" s="77">
        <f t="shared" si="55"/>
        <v>0.78775723467441383</v>
      </c>
      <c r="AW130" s="77">
        <f t="shared" si="56"/>
        <v>0.86774431577231859</v>
      </c>
      <c r="AX130" s="77">
        <f t="shared" si="57"/>
        <v>0.84283642071344034</v>
      </c>
      <c r="AY130" s="77">
        <f t="shared" si="58"/>
        <v>0.77364742701373534</v>
      </c>
      <c r="AZ130" s="77">
        <f t="shared" si="59"/>
        <v>0.81152368867230895</v>
      </c>
      <c r="BA130" s="41">
        <f t="shared" si="60"/>
        <v>16.322937195121259</v>
      </c>
      <c r="BB130" s="41">
        <f t="shared" si="61"/>
        <v>15.322937195121259</v>
      </c>
      <c r="BC130" s="41">
        <f t="shared" si="62"/>
        <v>0.72572506845522988</v>
      </c>
      <c r="BD130" s="41">
        <f t="shared" si="63"/>
        <v>1</v>
      </c>
      <c r="BE130" s="41">
        <f t="shared" si="64"/>
        <v>0.27427493154477012</v>
      </c>
    </row>
    <row r="131" spans="1:57" x14ac:dyDescent="0.25">
      <c r="A131" s="37" t="s">
        <v>11</v>
      </c>
      <c r="B131" s="42">
        <f t="shared" si="65"/>
        <v>0.40368221505736501</v>
      </c>
      <c r="C131" s="42">
        <f t="shared" si="66"/>
        <v>0.56027752749524395</v>
      </c>
      <c r="D131" s="42">
        <f t="shared" si="67"/>
        <v>0.38742652860978644</v>
      </c>
      <c r="E131" s="42">
        <f t="shared" si="68"/>
        <v>1.7525826488096041E-2</v>
      </c>
      <c r="F131" s="42">
        <f t="shared" si="69"/>
        <v>0.18972075115099593</v>
      </c>
      <c r="G131" s="42">
        <f t="shared" si="70"/>
        <v>0.31172656976029745</v>
      </c>
      <c r="H131" s="67">
        <f t="shared" si="71"/>
        <v>0.68827343023970255</v>
      </c>
      <c r="K131" s="35" t="s">
        <v>12</v>
      </c>
      <c r="L131" s="39">
        <f>'C1'!B131*$A$119+'C2'!B131*算例!$B$119+'C3'!B131*算例!$C$119+'C4'!B131*算例!$D$119+'C5'!B131*算例!$E$119+'C6'!B131*算例!$F$119+'C7'!B131*算例!$G$119</f>
        <v>0.21897086172155431</v>
      </c>
      <c r="M131" s="39">
        <f>'C1'!C131*$A$119+'C2'!C131*算例!$B$119+'C3'!C131*算例!$C$119+'C4'!C131*算例!$D$119+'C5'!C131*算例!$E$119+'C6'!C131*算例!$F$119+'C7'!C131*算例!$G$119</f>
        <v>0.15351357019248946</v>
      </c>
      <c r="N131" s="39">
        <f>'C1'!D131*$A$119+'C2'!D131*算例!$B$119+'C3'!D131*算例!$C$119+'C4'!D131*算例!$D$119+'C5'!D131*算例!$E$119+'C6'!D131*算例!$F$119+'C7'!D131*算例!$G$119</f>
        <v>0.19730911613421034</v>
      </c>
      <c r="O131" s="39">
        <f>'C1'!E131*$A$119+'C2'!E131*算例!$B$119+'C3'!E131*算例!$C$119+'C4'!E131*算例!$D$119+'C5'!E131*算例!$E$119+'C6'!E131*算例!$F$119+'C7'!E131*算例!$G$119</f>
        <v>0.25792957759749119</v>
      </c>
      <c r="P131" s="39">
        <f>'C1'!F131*$A$119+'C2'!F131*算例!$B$119+'C3'!F131*算例!$C$119+'C4'!F131*算例!$D$119+'C5'!F131*算例!$E$119+'C6'!F131*算例!$F$119+'C7'!F131*算例!$G$119</f>
        <v>0.1378181794595594</v>
      </c>
      <c r="Q131" s="39">
        <f>'C1'!G131*$A$119+'C2'!G131*算例!$B$119+'C3'!G131*算例!$C$119+'C4'!G131*算例!$D$119+'C5'!G131*算例!$E$119+'C6'!G131*算例!$F$119+'C7'!G131*算例!$G$119</f>
        <v>0.14243488907003671</v>
      </c>
      <c r="R131" s="39">
        <f>'C1'!H131*$A$119+'C2'!H131*算例!$B$119+'C3'!H131*算例!$C$119+'C4'!H131*算例!$D$119+'C5'!H131*算例!$E$119+'C6'!H131*算例!$F$119+'C7'!H131*算例!$G$119</f>
        <v>0.24574492432450273</v>
      </c>
      <c r="S131" s="39">
        <f>'C1'!I131*$A$119+'C2'!I131*算例!$B$119+'C3'!I131*算例!$C$119+'C4'!I131*算例!$D$119+'C5'!I131*算例!$E$119+'C6'!I131*算例!$F$119+'C7'!I131*算例!$G$119</f>
        <v>0.16546779658325053</v>
      </c>
      <c r="T131" s="39">
        <f>'C1'!J131*$A$119+'C2'!J131*算例!$B$119+'C3'!J131*算例!$C$119+'C4'!J131*算例!$D$119+'C5'!J131*算例!$E$119+'C6'!J131*算例!$F$119+'C7'!J131*算例!$G$119</f>
        <v>0.23040968530370853</v>
      </c>
      <c r="U131" s="39">
        <f>'C1'!K131*$A$119+'C2'!K131*算例!$B$119+'C3'!K131*算例!$C$119+'C4'!K131*算例!$D$119+'C5'!K131*算例!$E$119+'C6'!K131*算例!$F$119+'C7'!K131*算例!$G$119</f>
        <v>0</v>
      </c>
      <c r="V131" s="39">
        <f>'C1'!L131*$A$119+'C2'!L131*算例!$B$119+'C3'!L131*算例!$C$119+'C4'!L131*算例!$D$119+'C5'!L131*算例!$E$119+'C6'!L131*算例!$F$119+'C7'!L131*算例!$G$119</f>
        <v>0.33473167985527269</v>
      </c>
      <c r="W131" s="39">
        <f>'C1'!M131*$A$119+'C2'!M131*算例!$B$119+'C3'!M131*算例!$C$119+'C4'!M131*算例!$D$119+'C5'!M131*算例!$E$119+'C6'!M131*算例!$F$119+'C7'!M131*算例!$G$119</f>
        <v>0.15716000477332781</v>
      </c>
      <c r="X131" s="39">
        <f>'C1'!N131*$A$119+'C2'!N131*算例!$B$119+'C3'!N131*算例!$C$119+'C4'!N131*算例!$D$119+'C5'!N131*算例!$E$119+'C6'!N131*算例!$F$119+'C7'!N131*算例!$G$119</f>
        <v>0.25372590279537033</v>
      </c>
      <c r="Y131" s="39">
        <f>'C1'!O131*$A$119+'C2'!O131*算例!$B$119+'C3'!O131*算例!$C$119+'C4'!O131*算例!$D$119+'C5'!O131*算例!$E$119+'C6'!O131*算例!$F$119+'C7'!O131*算例!$G$119</f>
        <v>0.26526720412361471</v>
      </c>
      <c r="Z131" s="39">
        <f>'C1'!P131*$A$119+'C2'!P131*算例!$B$119+'C3'!P131*算例!$C$119+'C4'!P131*算例!$D$119+'C5'!P131*算例!$E$119+'C6'!P131*算例!$F$119+'C7'!P131*算例!$G$119</f>
        <v>0.17869253724645465</v>
      </c>
      <c r="AA131" s="39">
        <f>'C1'!Q131*$A$119+'C2'!Q131*算例!$B$119+'C3'!Q131*算例!$C$119+'C4'!Q131*算例!$D$119+'C5'!Q131*算例!$E$119+'C6'!Q131*算例!$F$119+'C7'!Q131*算例!$G$119</f>
        <v>0.12332202657430742</v>
      </c>
      <c r="AB131" s="39">
        <f>'C1'!R131*$A$119+'C2'!R131*算例!$B$119+'C3'!R131*算例!$C$119+'C4'!R131*算例!$D$119+'C5'!R131*算例!$E$119+'C6'!R131*算例!$F$119+'C7'!R131*算例!$G$119</f>
        <v>0.26109274168896318</v>
      </c>
      <c r="AC131" s="39">
        <f>'C1'!S131*$A$119+'C2'!S131*算例!$B$119+'C3'!S131*算例!$C$119+'C4'!S131*算例!$D$119+'C5'!S131*算例!$E$119+'C6'!S131*算例!$F$119+'C7'!S131*算例!$G$119</f>
        <v>0.21431237748385096</v>
      </c>
      <c r="AD131" s="39">
        <f>'C1'!T131*$A$119+'C2'!T131*算例!$B$119+'C3'!T131*算例!$C$119+'C4'!T131*算例!$D$119+'C5'!T131*算例!$E$119+'C6'!T131*算例!$F$119+'C7'!T131*算例!$G$119</f>
        <v>0.12999643479146608</v>
      </c>
      <c r="AE131" s="39">
        <f>'C1'!U131*$A$119+'C2'!U131*算例!$B$119+'C3'!U131*算例!$C$119+'C4'!U131*算例!$D$119+'C5'!U131*算例!$E$119+'C6'!U131*算例!$F$119+'C7'!U131*算例!$G$119</f>
        <v>0.22850862639754366</v>
      </c>
      <c r="AF131" s="9" t="s">
        <v>12</v>
      </c>
      <c r="AG131" s="77">
        <f t="shared" si="40"/>
        <v>0.78102913827844567</v>
      </c>
      <c r="AH131" s="77">
        <f t="shared" si="41"/>
        <v>0.84648642980751054</v>
      </c>
      <c r="AI131" s="77">
        <f t="shared" si="42"/>
        <v>0.80269088386578968</v>
      </c>
      <c r="AJ131" s="77">
        <f t="shared" si="43"/>
        <v>0.74207042240250876</v>
      </c>
      <c r="AK131" s="77">
        <f t="shared" si="44"/>
        <v>0.86218182054044057</v>
      </c>
      <c r="AL131" s="77">
        <f t="shared" si="45"/>
        <v>0.85756511092996335</v>
      </c>
      <c r="AM131" s="77">
        <f t="shared" si="46"/>
        <v>0.75425507567549732</v>
      </c>
      <c r="AN131" s="77">
        <f t="shared" si="47"/>
        <v>0.8345322034167495</v>
      </c>
      <c r="AO131" s="77">
        <f t="shared" si="48"/>
        <v>0.76959031469629147</v>
      </c>
      <c r="AP131" s="77">
        <f t="shared" si="49"/>
        <v>1</v>
      </c>
      <c r="AQ131" s="77">
        <f t="shared" si="50"/>
        <v>0.66526832014472737</v>
      </c>
      <c r="AR131" s="77">
        <f t="shared" si="51"/>
        <v>0.84283999522667219</v>
      </c>
      <c r="AS131" s="77">
        <f t="shared" si="52"/>
        <v>0.74627409720462967</v>
      </c>
      <c r="AT131" s="77">
        <f t="shared" si="53"/>
        <v>0.73473279587638529</v>
      </c>
      <c r="AU131" s="77">
        <f t="shared" si="54"/>
        <v>0.82130746275354538</v>
      </c>
      <c r="AV131" s="77">
        <f t="shared" si="55"/>
        <v>0.87667797342569254</v>
      </c>
      <c r="AW131" s="77">
        <f t="shared" si="56"/>
        <v>0.73890725831103676</v>
      </c>
      <c r="AX131" s="77">
        <f t="shared" si="57"/>
        <v>0.7856876225161491</v>
      </c>
      <c r="AY131" s="77">
        <f t="shared" si="58"/>
        <v>0.87000356520853395</v>
      </c>
      <c r="AZ131" s="77">
        <f t="shared" si="59"/>
        <v>0.77149137360245634</v>
      </c>
      <c r="BA131" s="41">
        <f t="shared" si="60"/>
        <v>16.103591863883025</v>
      </c>
      <c r="BB131" s="41">
        <f t="shared" si="61"/>
        <v>15.103591863883025</v>
      </c>
      <c r="BC131" s="41">
        <f t="shared" si="62"/>
        <v>0.66526832014472737</v>
      </c>
      <c r="BD131" s="41">
        <f t="shared" si="63"/>
        <v>1</v>
      </c>
      <c r="BE131" s="41">
        <f t="shared" si="64"/>
        <v>0.33473167985527263</v>
      </c>
    </row>
    <row r="132" spans="1:57" x14ac:dyDescent="0.25">
      <c r="A132" s="37" t="s">
        <v>12</v>
      </c>
      <c r="B132" s="42">
        <f t="shared" si="65"/>
        <v>8.0687327857143498E-2</v>
      </c>
      <c r="C132" s="42">
        <f t="shared" si="66"/>
        <v>0</v>
      </c>
      <c r="D132" s="42">
        <f t="shared" si="67"/>
        <v>5.9587810059526541E-2</v>
      </c>
      <c r="E132" s="42">
        <f t="shared" si="68"/>
        <v>0.10164979363095704</v>
      </c>
      <c r="F132" s="42">
        <f t="shared" si="69"/>
        <v>0.12274931142857398</v>
      </c>
      <c r="G132" s="42">
        <f t="shared" si="70"/>
        <v>7.2934848595240215E-2</v>
      </c>
      <c r="H132" s="67">
        <f t="shared" si="71"/>
        <v>0.92706515140475976</v>
      </c>
      <c r="K132" s="35" t="s">
        <v>13</v>
      </c>
      <c r="L132" s="39">
        <f>'C1'!B132*$A$119+'C2'!B132*算例!$B$119+'C3'!B132*算例!$C$119+'C4'!B132*算例!$D$119+'C5'!B132*算例!$E$119+'C6'!B132*算例!$F$119+'C7'!B132*算例!$G$119</f>
        <v>0.29963102163157967</v>
      </c>
      <c r="M132" s="39">
        <f>'C1'!C132*$A$119+'C2'!C132*算例!$B$119+'C3'!C132*算例!$C$119+'C4'!C132*算例!$D$119+'C5'!C132*算例!$E$119+'C6'!C132*算例!$F$119+'C7'!C132*算例!$G$119</f>
        <v>0.30084666478098643</v>
      </c>
      <c r="N132" s="39">
        <f>'C1'!D132*$A$119+'C2'!D132*算例!$B$119+'C3'!D132*算例!$C$119+'C4'!D132*算例!$D$119+'C5'!D132*算例!$E$119+'C6'!D132*算例!$F$119+'C7'!D132*算例!$G$119</f>
        <v>0.27287914373943706</v>
      </c>
      <c r="O132" s="39">
        <f>'C1'!E132*$A$119+'C2'!E132*算例!$B$119+'C3'!E132*算例!$C$119+'C4'!E132*算例!$D$119+'C5'!E132*算例!$E$119+'C6'!E132*算例!$F$119+'C7'!E132*算例!$G$119</f>
        <v>0.23278897712804625</v>
      </c>
      <c r="P132" s="39">
        <f>'C1'!F132*$A$119+'C2'!F132*算例!$B$119+'C3'!F132*算例!$C$119+'C4'!F132*算例!$D$119+'C5'!F132*算例!$E$119+'C6'!F132*算例!$F$119+'C7'!F132*算例!$G$119</f>
        <v>0.29579178356823116</v>
      </c>
      <c r="Q132" s="39">
        <f>'C1'!G132*$A$119+'C2'!G132*算例!$B$119+'C3'!G132*算例!$C$119+'C4'!G132*算例!$D$119+'C5'!G132*算例!$E$119+'C6'!G132*算例!$F$119+'C7'!G132*算例!$G$119</f>
        <v>0.28721709154000497</v>
      </c>
      <c r="R132" s="39">
        <f>'C1'!H132*$A$119+'C2'!H132*算例!$B$119+'C3'!H132*算例!$C$119+'C4'!H132*算例!$D$119+'C5'!H132*算例!$E$119+'C6'!H132*算例!$F$119+'C7'!H132*算例!$G$119</f>
        <v>0.26665818665936369</v>
      </c>
      <c r="S132" s="39">
        <f>'C1'!I132*$A$119+'C2'!I132*算例!$B$119+'C3'!I132*算例!$C$119+'C4'!I132*算例!$D$119+'C5'!I132*算例!$E$119+'C6'!I132*算例!$F$119+'C7'!I132*算例!$G$119</f>
        <v>0.36930008935293751</v>
      </c>
      <c r="T132" s="39">
        <f>'C1'!J132*$A$119+'C2'!J132*算例!$B$119+'C3'!J132*算例!$C$119+'C4'!J132*算例!$D$119+'C5'!J132*算例!$E$119+'C6'!J132*算例!$F$119+'C7'!J132*算例!$G$119</f>
        <v>0.19368446922256768</v>
      </c>
      <c r="U132" s="39">
        <f>'C1'!K132*$A$119+'C2'!K132*算例!$B$119+'C3'!K132*算例!$C$119+'C4'!K132*算例!$D$119+'C5'!K132*算例!$E$119+'C6'!K132*算例!$F$119+'C7'!K132*算例!$G$119</f>
        <v>0.33473167985527269</v>
      </c>
      <c r="V132" s="39">
        <f>'C1'!L132*$A$119+'C2'!L132*算例!$B$119+'C3'!L132*算例!$C$119+'C4'!L132*算例!$D$119+'C5'!L132*算例!$E$119+'C6'!L132*算例!$F$119+'C7'!L132*算例!$G$119</f>
        <v>0</v>
      </c>
      <c r="W132" s="39">
        <f>'C1'!M132*$A$119+'C2'!M132*算例!$B$119+'C3'!M132*算例!$C$119+'C4'!M132*算例!$D$119+'C5'!M132*算例!$E$119+'C6'!M132*算例!$F$119+'C7'!M132*算例!$G$119</f>
        <v>0.294294720392417</v>
      </c>
      <c r="X132" s="39">
        <f>'C1'!N132*$A$119+'C2'!N132*算例!$B$119+'C3'!N132*算例!$C$119+'C4'!N132*算例!$D$119+'C5'!N132*算例!$E$119+'C6'!N132*算例!$F$119+'C7'!N132*算例!$G$119</f>
        <v>0.22449477788886366</v>
      </c>
      <c r="Y132" s="39">
        <f>'C1'!O132*$A$119+'C2'!O132*算例!$B$119+'C3'!O132*算例!$C$119+'C4'!O132*算例!$D$119+'C5'!O132*算例!$E$119+'C6'!O132*算例!$F$119+'C7'!O132*算例!$G$119</f>
        <v>0.20199649047278759</v>
      </c>
      <c r="Z132" s="39">
        <f>'C1'!P132*$A$119+'C2'!P132*算例!$B$119+'C3'!P132*算例!$C$119+'C4'!P132*算例!$D$119+'C5'!P132*算例!$E$119+'C6'!P132*算例!$F$119+'C7'!P132*算例!$G$119</f>
        <v>0.28043112615782007</v>
      </c>
      <c r="AA132" s="39">
        <f>'C1'!Q132*$A$119+'C2'!Q132*算例!$B$119+'C3'!Q132*算例!$C$119+'C4'!Q132*算例!$D$119+'C5'!Q132*算例!$E$119+'C6'!Q132*算例!$F$119+'C7'!Q132*算例!$G$119</f>
        <v>0.25658839737384131</v>
      </c>
      <c r="AB132" s="39">
        <f>'C1'!R132*$A$119+'C2'!R132*算例!$B$119+'C3'!R132*算例!$C$119+'C4'!R132*算例!$D$119+'C5'!R132*算例!$E$119+'C6'!R132*算例!$F$119+'C7'!R132*算例!$G$119</f>
        <v>0.22515451388448002</v>
      </c>
      <c r="AC132" s="39">
        <f>'C1'!S132*$A$119+'C2'!S132*算例!$B$119+'C3'!S132*算例!$C$119+'C4'!S132*算例!$D$119+'C5'!S132*算例!$E$119+'C6'!S132*算例!$F$119+'C7'!S132*算例!$G$119</f>
        <v>0.17726636468169849</v>
      </c>
      <c r="AD132" s="39">
        <f>'C1'!T132*$A$119+'C2'!T132*算例!$B$119+'C3'!T132*算例!$C$119+'C4'!T132*算例!$D$119+'C5'!T132*算例!$E$119+'C6'!T132*算例!$F$119+'C7'!T132*算例!$G$119</f>
        <v>0.33947989137641876</v>
      </c>
      <c r="AE132" s="39">
        <f>'C1'!U132*$A$119+'C2'!U132*算例!$B$119+'C3'!U132*算例!$C$119+'C4'!U132*算例!$D$119+'C5'!U132*算例!$E$119+'C6'!U132*算例!$F$119+'C7'!U132*算例!$G$119</f>
        <v>0.26355833901329656</v>
      </c>
      <c r="AF132" s="9" t="s">
        <v>13</v>
      </c>
      <c r="AG132" s="77">
        <f t="shared" si="40"/>
        <v>0.70036897836842038</v>
      </c>
      <c r="AH132" s="77">
        <f t="shared" si="41"/>
        <v>0.69915333521901357</v>
      </c>
      <c r="AI132" s="77">
        <f t="shared" si="42"/>
        <v>0.72712085626056289</v>
      </c>
      <c r="AJ132" s="77">
        <f t="shared" si="43"/>
        <v>0.76721102287195375</v>
      </c>
      <c r="AK132" s="77">
        <f t="shared" si="44"/>
        <v>0.7042082164317689</v>
      </c>
      <c r="AL132" s="77">
        <f t="shared" si="45"/>
        <v>0.71278290845999503</v>
      </c>
      <c r="AM132" s="77">
        <f t="shared" si="46"/>
        <v>0.73334181334063631</v>
      </c>
      <c r="AN132" s="77">
        <f t="shared" si="47"/>
        <v>0.63069991064706254</v>
      </c>
      <c r="AO132" s="77">
        <f t="shared" si="48"/>
        <v>0.80631553077743234</v>
      </c>
      <c r="AP132" s="77">
        <f t="shared" si="49"/>
        <v>0.66526832014472737</v>
      </c>
      <c r="AQ132" s="77">
        <f t="shared" si="50"/>
        <v>1</v>
      </c>
      <c r="AR132" s="77">
        <f t="shared" si="51"/>
        <v>0.705705279607583</v>
      </c>
      <c r="AS132" s="77">
        <f t="shared" si="52"/>
        <v>0.77550522211113637</v>
      </c>
      <c r="AT132" s="77">
        <f t="shared" si="53"/>
        <v>0.79800350952721244</v>
      </c>
      <c r="AU132" s="77">
        <f t="shared" si="54"/>
        <v>0.71956887384217993</v>
      </c>
      <c r="AV132" s="77">
        <f t="shared" si="55"/>
        <v>0.74341160262615869</v>
      </c>
      <c r="AW132" s="77">
        <f t="shared" si="56"/>
        <v>0.77484548611551995</v>
      </c>
      <c r="AX132" s="77">
        <f t="shared" si="57"/>
        <v>0.82273363531830146</v>
      </c>
      <c r="AY132" s="77">
        <f t="shared" si="58"/>
        <v>0.66052010862358124</v>
      </c>
      <c r="AZ132" s="77">
        <f t="shared" si="59"/>
        <v>0.73644166098670349</v>
      </c>
      <c r="BA132" s="41">
        <f t="shared" si="60"/>
        <v>14.883206271279947</v>
      </c>
      <c r="BB132" s="41">
        <f t="shared" si="61"/>
        <v>13.883206271279947</v>
      </c>
      <c r="BC132" s="41">
        <f t="shared" si="62"/>
        <v>0.63069991064706254</v>
      </c>
      <c r="BD132" s="41">
        <f t="shared" si="63"/>
        <v>1</v>
      </c>
      <c r="BE132" s="41">
        <f t="shared" si="64"/>
        <v>0.36930008935293746</v>
      </c>
    </row>
    <row r="133" spans="1:57" x14ac:dyDescent="0.25">
      <c r="A133" s="37" t="s">
        <v>13</v>
      </c>
      <c r="B133" s="42">
        <f t="shared" si="65"/>
        <v>0.22797279636905199</v>
      </c>
      <c r="C133" s="42">
        <f t="shared" si="66"/>
        <v>0</v>
      </c>
      <c r="D133" s="42">
        <f t="shared" si="67"/>
        <v>0.42299488720022149</v>
      </c>
      <c r="E133" s="42">
        <f t="shared" si="68"/>
        <v>0.24549862285714802</v>
      </c>
      <c r="F133" s="42">
        <f t="shared" si="69"/>
        <v>0.38379161274654172</v>
      </c>
      <c r="G133" s="42">
        <f t="shared" si="70"/>
        <v>0.25605158383459264</v>
      </c>
      <c r="H133" s="67">
        <f t="shared" si="71"/>
        <v>0.7439484161654073</v>
      </c>
      <c r="K133" s="35" t="s">
        <v>14</v>
      </c>
      <c r="L133" s="39">
        <f>'C1'!B133*$A$119+'C2'!B133*算例!$B$119+'C3'!B133*算例!$C$119+'C4'!B133*算例!$D$119+'C5'!B133*算例!$E$119+'C6'!B133*算例!$F$119+'C7'!B133*算例!$G$119</f>
        <v>0.24233185126118581</v>
      </c>
      <c r="M133" s="39">
        <f>'C1'!C133*$A$119+'C2'!C133*算例!$B$119+'C3'!C133*算例!$C$119+'C4'!C133*算例!$D$119+'C5'!C133*算例!$E$119+'C6'!C133*算例!$F$119+'C7'!C133*算例!$G$119</f>
        <v>0.18155057924064952</v>
      </c>
      <c r="N133" s="39">
        <f>'C1'!D133*$A$119+'C2'!D133*算例!$B$119+'C3'!D133*算例!$C$119+'C4'!D133*算例!$D$119+'C5'!D133*算例!$E$119+'C6'!D133*算例!$F$119+'C7'!D133*算例!$G$119</f>
        <v>0.2001585427094684</v>
      </c>
      <c r="O133" s="39">
        <f>'C1'!E133*$A$119+'C2'!E133*算例!$B$119+'C3'!E133*算例!$C$119+'C4'!E133*算例!$D$119+'C5'!E133*算例!$E$119+'C6'!E133*算例!$F$119+'C7'!E133*算例!$G$119</f>
        <v>0.22516536111974314</v>
      </c>
      <c r="P133" s="39">
        <f>'C1'!F133*$A$119+'C2'!F133*算例!$B$119+'C3'!F133*算例!$C$119+'C4'!F133*算例!$D$119+'C5'!F133*算例!$E$119+'C6'!F133*算例!$F$119+'C7'!F133*算例!$G$119</f>
        <v>0.20394136191507753</v>
      </c>
      <c r="Q133" s="39">
        <f>'C1'!G133*$A$119+'C2'!G133*算例!$B$119+'C3'!G133*算例!$C$119+'C4'!G133*算例!$D$119+'C5'!G133*算例!$E$119+'C6'!G133*算例!$F$119+'C7'!G133*算例!$G$119</f>
        <v>0.15130495114047784</v>
      </c>
      <c r="R133" s="39">
        <f>'C1'!H133*$A$119+'C2'!H133*算例!$B$119+'C3'!H133*算例!$C$119+'C4'!H133*算例!$D$119+'C5'!H133*算例!$E$119+'C6'!H133*算例!$F$119+'C7'!H133*算例!$G$119</f>
        <v>0.27137830535695823</v>
      </c>
      <c r="S133" s="39">
        <f>'C1'!I133*$A$119+'C2'!I133*算例!$B$119+'C3'!I133*算例!$C$119+'C4'!I133*算例!$D$119+'C5'!I133*算例!$E$119+'C6'!I133*算例!$F$119+'C7'!I133*算例!$G$119</f>
        <v>0.19269420956847896</v>
      </c>
      <c r="T133" s="39">
        <f>'C1'!J133*$A$119+'C2'!J133*算例!$B$119+'C3'!J133*算例!$C$119+'C4'!J133*算例!$D$119+'C5'!J133*算例!$E$119+'C6'!J133*算例!$F$119+'C7'!J133*算例!$G$119</f>
        <v>0.21821875697475074</v>
      </c>
      <c r="U133" s="39">
        <f>'C1'!K133*$A$119+'C2'!K133*算例!$B$119+'C3'!K133*算例!$C$119+'C4'!K133*算例!$D$119+'C5'!K133*算例!$E$119+'C6'!K133*算例!$F$119+'C7'!K133*算例!$G$119</f>
        <v>0.15716000477332781</v>
      </c>
      <c r="V133" s="39">
        <f>'C1'!L133*$A$119+'C2'!L133*算例!$B$119+'C3'!L133*算例!$C$119+'C4'!L133*算例!$D$119+'C5'!L133*算例!$E$119+'C6'!L133*算例!$F$119+'C7'!L133*算例!$G$119</f>
        <v>0.294294720392417</v>
      </c>
      <c r="W133" s="39">
        <f>'C1'!M133*$A$119+'C2'!M133*算例!$B$119+'C3'!M133*算例!$C$119+'C4'!M133*算例!$D$119+'C5'!M133*算例!$E$119+'C6'!M133*算例!$F$119+'C7'!M133*算例!$G$119</f>
        <v>0</v>
      </c>
      <c r="X133" s="39">
        <f>'C1'!N133*$A$119+'C2'!N133*算例!$B$119+'C3'!N133*算例!$C$119+'C4'!N133*算例!$D$119+'C5'!N133*算例!$E$119+'C6'!N133*算例!$F$119+'C7'!N133*算例!$G$119</f>
        <v>0.20292804596154621</v>
      </c>
      <c r="Y133" s="39">
        <f>'C1'!O133*$A$119+'C2'!O133*算例!$B$119+'C3'!O133*算例!$C$119+'C4'!O133*算例!$D$119+'C5'!O133*算例!$E$119+'C6'!O133*算例!$F$119+'C7'!O133*算例!$G$119</f>
        <v>0.17842041037172973</v>
      </c>
      <c r="Z133" s="39">
        <f>'C1'!P133*$A$119+'C2'!P133*算例!$B$119+'C3'!P133*算例!$C$119+'C4'!P133*算例!$D$119+'C5'!P133*算例!$E$119+'C6'!P133*算例!$F$119+'C7'!P133*算例!$G$119</f>
        <v>0.18054761739152531</v>
      </c>
      <c r="AA133" s="39">
        <f>'C1'!Q133*$A$119+'C2'!Q133*算例!$B$119+'C3'!Q133*算例!$C$119+'C4'!Q133*算例!$D$119+'C5'!Q133*算例!$E$119+'C6'!Q133*算例!$F$119+'C7'!Q133*算例!$G$119</f>
        <v>0.15110352553632134</v>
      </c>
      <c r="AB133" s="39">
        <f>'C1'!R133*$A$119+'C2'!R133*算例!$B$119+'C3'!R133*算例!$C$119+'C4'!R133*算例!$D$119+'C5'!R133*算例!$E$119+'C6'!R133*算例!$F$119+'C7'!R133*算例!$G$119</f>
        <v>0.22573051335657712</v>
      </c>
      <c r="AC133" s="39">
        <f>'C1'!S133*$A$119+'C2'!S133*算例!$B$119+'C3'!S133*算例!$C$119+'C4'!S133*算例!$D$119+'C5'!S133*算例!$E$119+'C6'!S133*算例!$F$119+'C7'!S133*算例!$G$119</f>
        <v>0.21028117773685118</v>
      </c>
      <c r="AD133" s="39">
        <f>'C1'!T133*$A$119+'C2'!T133*算例!$B$119+'C3'!T133*算例!$C$119+'C4'!T133*算例!$D$119+'C5'!T133*算例!$E$119+'C6'!T133*算例!$F$119+'C7'!T133*算例!$G$119</f>
        <v>0.2017065674769816</v>
      </c>
      <c r="AE133" s="39">
        <f>'C1'!U133*$A$119+'C2'!U133*算例!$B$119+'C3'!U133*算例!$C$119+'C4'!U133*算例!$D$119+'C5'!U133*算例!$E$119+'C6'!U133*算例!$F$119+'C7'!U133*算例!$G$119</f>
        <v>0.19990735600008255</v>
      </c>
      <c r="AF133" s="9" t="s">
        <v>14</v>
      </c>
      <c r="AG133" s="77">
        <f t="shared" si="40"/>
        <v>0.75766814873881416</v>
      </c>
      <c r="AH133" s="77">
        <f t="shared" si="41"/>
        <v>0.81844942075935045</v>
      </c>
      <c r="AI133" s="77">
        <f t="shared" si="42"/>
        <v>0.79984145729053158</v>
      </c>
      <c r="AJ133" s="77">
        <f t="shared" si="43"/>
        <v>0.77483463888025683</v>
      </c>
      <c r="AK133" s="77">
        <f t="shared" si="44"/>
        <v>0.7960586380849225</v>
      </c>
      <c r="AL133" s="77">
        <f t="shared" si="45"/>
        <v>0.84869504885952218</v>
      </c>
      <c r="AM133" s="77">
        <f t="shared" si="46"/>
        <v>0.72862169464304172</v>
      </c>
      <c r="AN133" s="77">
        <f t="shared" si="47"/>
        <v>0.80730579043152106</v>
      </c>
      <c r="AO133" s="77">
        <f t="shared" si="48"/>
        <v>0.78178124302524932</v>
      </c>
      <c r="AP133" s="77">
        <f t="shared" si="49"/>
        <v>0.84283999522667219</v>
      </c>
      <c r="AQ133" s="77">
        <f t="shared" si="50"/>
        <v>0.705705279607583</v>
      </c>
      <c r="AR133" s="77">
        <f t="shared" si="51"/>
        <v>1</v>
      </c>
      <c r="AS133" s="77">
        <f t="shared" si="52"/>
        <v>0.79707195403845377</v>
      </c>
      <c r="AT133" s="77">
        <f t="shared" si="53"/>
        <v>0.82157958962827027</v>
      </c>
      <c r="AU133" s="77">
        <f t="shared" si="54"/>
        <v>0.81945238260847475</v>
      </c>
      <c r="AV133" s="77">
        <f t="shared" si="55"/>
        <v>0.84889647446367866</v>
      </c>
      <c r="AW133" s="77">
        <f t="shared" si="56"/>
        <v>0.77426948664342288</v>
      </c>
      <c r="AX133" s="77">
        <f t="shared" si="57"/>
        <v>0.78971882226314882</v>
      </c>
      <c r="AY133" s="77">
        <f t="shared" si="58"/>
        <v>0.79829343252301843</v>
      </c>
      <c r="AZ133" s="77">
        <f t="shared" si="59"/>
        <v>0.80009264399991742</v>
      </c>
      <c r="BA133" s="41">
        <f t="shared" si="60"/>
        <v>16.111176141715848</v>
      </c>
      <c r="BB133" s="41">
        <f t="shared" si="61"/>
        <v>15.111176141715848</v>
      </c>
      <c r="BC133" s="41">
        <f t="shared" si="62"/>
        <v>0.705705279607583</v>
      </c>
      <c r="BD133" s="41">
        <f t="shared" si="63"/>
        <v>1</v>
      </c>
      <c r="BE133" s="41">
        <f t="shared" si="64"/>
        <v>0.294294720392417</v>
      </c>
    </row>
    <row r="134" spans="1:57" x14ac:dyDescent="0.25">
      <c r="A134" s="37" t="s">
        <v>14</v>
      </c>
      <c r="B134" s="42">
        <f t="shared" si="65"/>
        <v>4.5567148869049709E-2</v>
      </c>
      <c r="C134" s="42">
        <f t="shared" si="66"/>
        <v>9.4639463035718616E-2</v>
      </c>
      <c r="D134" s="42">
        <f t="shared" si="67"/>
        <v>1.4020661190476832E-2</v>
      </c>
      <c r="E134" s="42">
        <f t="shared" si="68"/>
        <v>5.5687327857143497E-2</v>
      </c>
      <c r="F134" s="42">
        <f t="shared" si="69"/>
        <v>5.9587810059526541E-2</v>
      </c>
      <c r="G134" s="42">
        <f t="shared" si="70"/>
        <v>5.390048220238304E-2</v>
      </c>
      <c r="H134" s="67">
        <f t="shared" si="71"/>
        <v>0.94609951779761692</v>
      </c>
      <c r="K134" s="35" t="s">
        <v>15</v>
      </c>
      <c r="L134" s="39">
        <f>'C1'!B134*$A$119+'C2'!B134*算例!$B$119+'C3'!B134*算例!$C$119+'C4'!B134*算例!$D$119+'C5'!B134*算例!$E$119+'C6'!B134*算例!$F$119+'C7'!B134*算例!$G$119</f>
        <v>0.20600964061780372</v>
      </c>
      <c r="M134" s="39">
        <f>'C1'!C134*$A$119+'C2'!C134*算例!$B$119+'C3'!C134*算例!$C$119+'C4'!C134*算例!$D$119+'C5'!C134*算例!$E$119+'C6'!C134*算例!$F$119+'C7'!C134*算例!$G$119</f>
        <v>0.20673383416508709</v>
      </c>
      <c r="N134" s="39">
        <f>'C1'!D134*$A$119+'C2'!D134*算例!$B$119+'C3'!D134*算例!$C$119+'C4'!D134*算例!$D$119+'C5'!D134*算例!$E$119+'C6'!D134*算例!$F$119+'C7'!D134*算例!$G$119</f>
        <v>0.21525940365146889</v>
      </c>
      <c r="O134" s="39">
        <f>'C1'!E134*$A$119+'C2'!E134*算例!$B$119+'C3'!E134*算例!$C$119+'C4'!E134*算例!$D$119+'C5'!E134*算例!$E$119+'C6'!E134*算例!$F$119+'C7'!E134*算例!$G$119</f>
        <v>0.1227815617352494</v>
      </c>
      <c r="P134" s="39">
        <f>'C1'!F134*$A$119+'C2'!F134*算例!$B$119+'C3'!F134*算例!$C$119+'C4'!F134*算例!$D$119+'C5'!F134*算例!$E$119+'C6'!F134*算例!$F$119+'C7'!F134*算例!$G$119</f>
        <v>0.21134784345769692</v>
      </c>
      <c r="Q134" s="39">
        <f>'C1'!G134*$A$119+'C2'!G134*算例!$B$119+'C3'!G134*算例!$C$119+'C4'!G134*算例!$D$119+'C5'!G134*算例!$E$119+'C6'!G134*算例!$F$119+'C7'!G134*算例!$G$119</f>
        <v>0.21534786523313976</v>
      </c>
      <c r="R134" s="39">
        <f>'C1'!H134*$A$119+'C2'!H134*算例!$B$119+'C3'!H134*算例!$C$119+'C4'!H134*算例!$D$119+'C5'!H134*算例!$E$119+'C6'!H134*算例!$F$119+'C7'!H134*算例!$G$119</f>
        <v>0.20735682972189107</v>
      </c>
      <c r="S134" s="39">
        <f>'C1'!I134*$A$119+'C2'!I134*算例!$B$119+'C3'!I134*算例!$C$119+'C4'!I134*算例!$D$119+'C5'!I134*算例!$E$119+'C6'!I134*算例!$F$119+'C7'!I134*算例!$G$119</f>
        <v>0.21533938331696692</v>
      </c>
      <c r="T134" s="39">
        <f>'C1'!J134*$A$119+'C2'!J134*算例!$B$119+'C3'!J134*算例!$C$119+'C4'!J134*算例!$D$119+'C5'!J134*算例!$E$119+'C6'!J134*算例!$F$119+'C7'!J134*算例!$G$119</f>
        <v>0.14474119844199104</v>
      </c>
      <c r="U134" s="39">
        <f>'C1'!K134*$A$119+'C2'!K134*算例!$B$119+'C3'!K134*算例!$C$119+'C4'!K134*算例!$D$119+'C5'!K134*算例!$E$119+'C6'!K134*算例!$F$119+'C7'!K134*算例!$G$119</f>
        <v>0.25372590279537033</v>
      </c>
      <c r="V134" s="39">
        <f>'C1'!L134*$A$119+'C2'!L134*算例!$B$119+'C3'!L134*算例!$C$119+'C4'!L134*算例!$D$119+'C5'!L134*算例!$E$119+'C6'!L134*算例!$F$119+'C7'!L134*算例!$G$119</f>
        <v>0.22449477788886366</v>
      </c>
      <c r="W134" s="39">
        <f>'C1'!M134*$A$119+'C2'!M134*算例!$B$119+'C3'!M134*算例!$C$119+'C4'!M134*算例!$D$119+'C5'!M134*算例!$E$119+'C6'!M134*算例!$F$119+'C7'!M134*算例!$G$119</f>
        <v>0.20292804596154621</v>
      </c>
      <c r="X134" s="39">
        <f>'C1'!N134*$A$119+'C2'!N134*算例!$B$119+'C3'!N134*算例!$C$119+'C4'!N134*算例!$D$119+'C5'!N134*算例!$E$119+'C6'!N134*算例!$F$119+'C7'!N134*算例!$G$119</f>
        <v>0</v>
      </c>
      <c r="Y134" s="39">
        <f>'C1'!O134*$A$119+'C2'!O134*算例!$B$119+'C3'!O134*算例!$C$119+'C4'!O134*算例!$D$119+'C5'!O134*算例!$E$119+'C6'!O134*算例!$F$119+'C7'!O134*算例!$G$119</f>
        <v>0.12064454155128465</v>
      </c>
      <c r="Z134" s="39">
        <f>'C1'!P134*$A$119+'C2'!P134*算例!$B$119+'C3'!P134*算例!$C$119+'C4'!P134*算例!$D$119+'C5'!P134*算例!$E$119+'C6'!P134*算例!$F$119+'C7'!P134*算例!$G$119</f>
        <v>0.24224978235213801</v>
      </c>
      <c r="AA134" s="39">
        <f>'C1'!Q134*$A$119+'C2'!Q134*算例!$B$119+'C3'!Q134*算例!$C$119+'C4'!Q134*算例!$D$119+'C5'!Q134*算例!$E$119+'C6'!Q134*算例!$F$119+'C7'!Q134*算例!$G$119</f>
        <v>0.2170748833950743</v>
      </c>
      <c r="AB134" s="39">
        <f>'C1'!R134*$A$119+'C2'!R134*算例!$B$119+'C3'!R134*算例!$C$119+'C4'!R134*算例!$D$119+'C5'!R134*算例!$E$119+'C6'!R134*算例!$F$119+'C7'!R134*算例!$G$119</f>
        <v>0.13117493018735044</v>
      </c>
      <c r="AC134" s="39">
        <f>'C1'!S134*$A$119+'C2'!S134*算例!$B$119+'C3'!S134*算例!$C$119+'C4'!S134*算例!$D$119+'C5'!S134*算例!$E$119+'C6'!S134*算例!$F$119+'C7'!S134*算例!$G$119</f>
        <v>0.15048689826666653</v>
      </c>
      <c r="AD134" s="39">
        <f>'C1'!T134*$A$119+'C2'!T134*算例!$B$119+'C3'!T134*算例!$C$119+'C4'!T134*算例!$D$119+'C5'!T134*算例!$E$119+'C6'!T134*算例!$F$119+'C7'!T134*算例!$G$119</f>
        <v>0.22466292493666171</v>
      </c>
      <c r="AE134" s="39">
        <f>'C1'!U134*$A$119+'C2'!U134*算例!$B$119+'C3'!U134*算例!$C$119+'C4'!U134*算例!$D$119+'C5'!U134*算例!$E$119+'C6'!U134*算例!$F$119+'C7'!U134*算例!$G$119</f>
        <v>0.14729130138266724</v>
      </c>
      <c r="AF134" s="9" t="s">
        <v>15</v>
      </c>
      <c r="AG134" s="77">
        <f t="shared" si="40"/>
        <v>0.79399035938219631</v>
      </c>
      <c r="AH134" s="77">
        <f t="shared" si="41"/>
        <v>0.79326616583491294</v>
      </c>
      <c r="AI134" s="77">
        <f t="shared" si="42"/>
        <v>0.78474059634853111</v>
      </c>
      <c r="AJ134" s="77">
        <f t="shared" si="43"/>
        <v>0.87721843826475054</v>
      </c>
      <c r="AK134" s="77">
        <f t="shared" si="44"/>
        <v>0.78865215654230303</v>
      </c>
      <c r="AL134" s="77">
        <f t="shared" si="45"/>
        <v>0.78465213476686024</v>
      </c>
      <c r="AM134" s="77">
        <f t="shared" si="46"/>
        <v>0.79264317027810893</v>
      </c>
      <c r="AN134" s="77">
        <f t="shared" si="47"/>
        <v>0.78466061668303311</v>
      </c>
      <c r="AO134" s="77">
        <f t="shared" si="48"/>
        <v>0.85525880155800893</v>
      </c>
      <c r="AP134" s="77">
        <f t="shared" si="49"/>
        <v>0.74627409720462967</v>
      </c>
      <c r="AQ134" s="77">
        <f t="shared" si="50"/>
        <v>0.77550522211113637</v>
      </c>
      <c r="AR134" s="77">
        <f t="shared" si="51"/>
        <v>0.79707195403845377</v>
      </c>
      <c r="AS134" s="77">
        <f t="shared" si="52"/>
        <v>1</v>
      </c>
      <c r="AT134" s="77">
        <f t="shared" si="53"/>
        <v>0.87935545844871532</v>
      </c>
      <c r="AU134" s="77">
        <f t="shared" si="54"/>
        <v>0.75775021764786199</v>
      </c>
      <c r="AV134" s="77">
        <f t="shared" si="55"/>
        <v>0.7829251166049257</v>
      </c>
      <c r="AW134" s="77">
        <f t="shared" si="56"/>
        <v>0.86882506981264962</v>
      </c>
      <c r="AX134" s="77">
        <f t="shared" si="57"/>
        <v>0.8495131017333335</v>
      </c>
      <c r="AY134" s="77">
        <f t="shared" si="58"/>
        <v>0.77533707506333827</v>
      </c>
      <c r="AZ134" s="77">
        <f t="shared" si="59"/>
        <v>0.85270869861733278</v>
      </c>
      <c r="BA134" s="41">
        <f t="shared" si="60"/>
        <v>16.340348450941082</v>
      </c>
      <c r="BB134" s="41">
        <f t="shared" si="61"/>
        <v>15.340348450941082</v>
      </c>
      <c r="BC134" s="41">
        <f t="shared" si="62"/>
        <v>0.74627409720462967</v>
      </c>
      <c r="BD134" s="41">
        <f t="shared" si="63"/>
        <v>1</v>
      </c>
      <c r="BE134" s="41">
        <f t="shared" si="64"/>
        <v>0.25372590279537033</v>
      </c>
    </row>
    <row r="135" spans="1:57" x14ac:dyDescent="0.25">
      <c r="A135" s="37" t="s">
        <v>15</v>
      </c>
      <c r="B135" s="42">
        <f t="shared" si="65"/>
        <v>0.25859159821429373</v>
      </c>
      <c r="C135" s="42">
        <f t="shared" si="66"/>
        <v>0.54364325119048584</v>
      </c>
      <c r="D135" s="42">
        <f t="shared" si="67"/>
        <v>0.37274652967684546</v>
      </c>
      <c r="E135" s="42">
        <f t="shared" si="68"/>
        <v>0.21077376077381801</v>
      </c>
      <c r="F135" s="42">
        <f t="shared" si="69"/>
        <v>0.24901974078398673</v>
      </c>
      <c r="G135" s="42">
        <f t="shared" si="70"/>
        <v>0.32695497612788593</v>
      </c>
      <c r="H135" s="67">
        <f t="shared" si="71"/>
        <v>0.67304502387211407</v>
      </c>
      <c r="K135" s="35" t="s">
        <v>16</v>
      </c>
      <c r="L135" s="39">
        <f>'C1'!B135*$A$119+'C2'!B135*算例!$B$119+'C3'!B135*算例!$C$119+'C4'!B135*算例!$D$119+'C5'!B135*算例!$E$119+'C6'!B135*算例!$F$119+'C7'!B135*算例!$G$119</f>
        <v>0.21573327720724533</v>
      </c>
      <c r="M135" s="39">
        <f>'C1'!C135*$A$119+'C2'!C135*算例!$B$119+'C3'!C135*算例!$C$119+'C4'!C135*算例!$D$119+'C5'!C135*算例!$E$119+'C6'!C135*算例!$F$119+'C7'!C135*算例!$G$119</f>
        <v>0.22170489385453437</v>
      </c>
      <c r="N135" s="39">
        <f>'C1'!D135*$A$119+'C2'!D135*算例!$B$119+'C3'!D135*算例!$C$119+'C4'!D135*算例!$D$119+'C5'!D135*算例!$E$119+'C6'!D135*算例!$F$119+'C7'!D135*算例!$G$119</f>
        <v>0.19971671789555956</v>
      </c>
      <c r="O135" s="39">
        <f>'C1'!E135*$A$119+'C2'!E135*算例!$B$119+'C3'!E135*算例!$C$119+'C4'!E135*算例!$D$119+'C5'!E135*算例!$E$119+'C6'!E135*算例!$F$119+'C7'!E135*算例!$G$119</f>
        <v>0.17691957859955781</v>
      </c>
      <c r="P135" s="39">
        <f>'C1'!F135*$A$119+'C2'!F135*算例!$B$119+'C3'!F135*算例!$C$119+'C4'!F135*算例!$D$119+'C5'!F135*算例!$E$119+'C6'!F135*算例!$F$119+'C7'!F135*算例!$G$119</f>
        <v>0.21893927394008622</v>
      </c>
      <c r="Q135" s="39">
        <f>'C1'!G135*$A$119+'C2'!G135*算例!$B$119+'C3'!G135*算例!$C$119+'C4'!G135*算例!$D$119+'C5'!G135*算例!$E$119+'C6'!G135*算例!$F$119+'C7'!G135*算例!$G$119</f>
        <v>0.18092493705472046</v>
      </c>
      <c r="R135" s="39">
        <f>'C1'!H135*$A$119+'C2'!H135*算例!$B$119+'C3'!H135*算例!$C$119+'C4'!H135*算例!$D$119+'C5'!H135*算例!$E$119+'C6'!H135*算例!$F$119+'C7'!H135*算例!$G$119</f>
        <v>0.23463898811330844</v>
      </c>
      <c r="S135" s="39">
        <f>'C1'!I135*$A$119+'C2'!I135*算例!$B$119+'C3'!I135*算例!$C$119+'C4'!I135*算例!$D$119+'C5'!I135*算例!$E$119+'C6'!I135*算例!$F$119+'C7'!I135*算例!$G$119</f>
        <v>0.23293468088597841</v>
      </c>
      <c r="T135" s="39">
        <f>'C1'!J135*$A$119+'C2'!J135*算例!$B$119+'C3'!J135*算例!$C$119+'C4'!J135*算例!$D$119+'C5'!J135*算例!$E$119+'C6'!J135*算例!$F$119+'C7'!J135*算例!$G$119</f>
        <v>0.12741742648729712</v>
      </c>
      <c r="U135" s="39">
        <f>'C1'!K135*$A$119+'C2'!K135*算例!$B$119+'C3'!K135*算例!$C$119+'C4'!K135*算例!$D$119+'C5'!K135*算例!$E$119+'C6'!K135*算例!$F$119+'C7'!K135*算例!$G$119</f>
        <v>0.26526720412361471</v>
      </c>
      <c r="V135" s="39">
        <f>'C1'!L135*$A$119+'C2'!L135*算例!$B$119+'C3'!L135*算例!$C$119+'C4'!L135*算例!$D$119+'C5'!L135*算例!$E$119+'C6'!L135*算例!$F$119+'C7'!L135*算例!$G$119</f>
        <v>0.20199649047278759</v>
      </c>
      <c r="W135" s="39">
        <f>'C1'!M135*$A$119+'C2'!M135*算例!$B$119+'C3'!M135*算例!$C$119+'C4'!M135*算例!$D$119+'C5'!M135*算例!$E$119+'C6'!M135*算例!$F$119+'C7'!M135*算例!$G$119</f>
        <v>0.17842041037172973</v>
      </c>
      <c r="X135" s="39">
        <f>'C1'!N135*$A$119+'C2'!N135*算例!$B$119+'C3'!N135*算例!$C$119+'C4'!N135*算例!$D$119+'C5'!N135*算例!$E$119+'C6'!N135*算例!$F$119+'C7'!N135*算例!$G$119</f>
        <v>0.12064454155128465</v>
      </c>
      <c r="Y135" s="39">
        <f>'C1'!O135*$A$119+'C2'!O135*算例!$B$119+'C3'!O135*算例!$C$119+'C4'!O135*算例!$D$119+'C5'!O135*算例!$E$119+'C6'!O135*算例!$F$119+'C7'!O135*算例!$G$119</f>
        <v>0</v>
      </c>
      <c r="Z135" s="39">
        <f>'C1'!P135*$A$119+'C2'!P135*算例!$B$119+'C3'!P135*算例!$C$119+'C4'!P135*算例!$D$119+'C5'!P135*算例!$E$119+'C6'!P135*算例!$F$119+'C7'!P135*算例!$G$119</f>
        <v>0.23552553807436849</v>
      </c>
      <c r="AA135" s="39">
        <f>'C1'!Q135*$A$119+'C2'!Q135*算例!$B$119+'C3'!Q135*算例!$C$119+'C4'!Q135*算例!$D$119+'C5'!Q135*算例!$E$119+'C6'!Q135*算例!$F$119+'C7'!Q135*算例!$G$119</f>
        <v>0.24356905049720157</v>
      </c>
      <c r="AB135" s="39">
        <f>'C1'!R135*$A$119+'C2'!R135*算例!$B$119+'C3'!R135*算例!$C$119+'C4'!R135*算例!$D$119+'C5'!R135*算例!$E$119+'C6'!R135*算例!$F$119+'C7'!R135*算例!$G$119</f>
        <v>0.13721573040838145</v>
      </c>
      <c r="AC135" s="39">
        <f>'C1'!S135*$A$119+'C2'!S135*算例!$B$119+'C3'!S135*算例!$C$119+'C4'!S135*算例!$D$119+'C5'!S135*算例!$E$119+'C6'!S135*算例!$F$119+'C7'!S135*算例!$G$119</f>
        <v>0.16610781710176128</v>
      </c>
      <c r="AD135" s="39">
        <f>'C1'!T135*$A$119+'C2'!T135*算例!$B$119+'C3'!T135*算例!$C$119+'C4'!T135*算例!$D$119+'C5'!T135*算例!$E$119+'C6'!T135*算例!$F$119+'C7'!T135*算例!$G$119</f>
        <v>0.25696442529532465</v>
      </c>
      <c r="AE135" s="39">
        <f>'C1'!U135*$A$119+'C2'!U135*算例!$B$119+'C3'!U135*算例!$C$119+'C4'!U135*算例!$D$119+'C5'!U135*算例!$E$119+'C6'!U135*算例!$F$119+'C7'!U135*算例!$G$119</f>
        <v>0.1937031938550296</v>
      </c>
      <c r="AF135" s="9" t="s">
        <v>16</v>
      </c>
      <c r="AG135" s="77">
        <f t="shared" si="40"/>
        <v>0.78426672279275467</v>
      </c>
      <c r="AH135" s="77">
        <f t="shared" si="41"/>
        <v>0.7782951061454656</v>
      </c>
      <c r="AI135" s="77">
        <f t="shared" si="42"/>
        <v>0.80028328210444044</v>
      </c>
      <c r="AJ135" s="77">
        <f t="shared" si="43"/>
        <v>0.82308042140044213</v>
      </c>
      <c r="AK135" s="77">
        <f t="shared" si="44"/>
        <v>0.78106072605991383</v>
      </c>
      <c r="AL135" s="77">
        <f t="shared" si="45"/>
        <v>0.81907506294527954</v>
      </c>
      <c r="AM135" s="77">
        <f t="shared" si="46"/>
        <v>0.76536101188669159</v>
      </c>
      <c r="AN135" s="77">
        <f t="shared" si="47"/>
        <v>0.76706531911402154</v>
      </c>
      <c r="AO135" s="77">
        <f t="shared" si="48"/>
        <v>0.87258257351270285</v>
      </c>
      <c r="AP135" s="77">
        <f t="shared" si="49"/>
        <v>0.73473279587638529</v>
      </c>
      <c r="AQ135" s="77">
        <f t="shared" si="50"/>
        <v>0.79800350952721244</v>
      </c>
      <c r="AR135" s="77">
        <f t="shared" si="51"/>
        <v>0.82157958962827027</v>
      </c>
      <c r="AS135" s="77">
        <f t="shared" si="52"/>
        <v>0.87935545844871532</v>
      </c>
      <c r="AT135" s="77">
        <f t="shared" si="53"/>
        <v>1</v>
      </c>
      <c r="AU135" s="77">
        <f t="shared" si="54"/>
        <v>0.76447446192563151</v>
      </c>
      <c r="AV135" s="77">
        <f t="shared" si="55"/>
        <v>0.75643094950279843</v>
      </c>
      <c r="AW135" s="77">
        <f t="shared" si="56"/>
        <v>0.86278426959161858</v>
      </c>
      <c r="AX135" s="77">
        <f t="shared" si="57"/>
        <v>0.83389218289823874</v>
      </c>
      <c r="AY135" s="77">
        <f t="shared" si="58"/>
        <v>0.74303557470467529</v>
      </c>
      <c r="AZ135" s="77">
        <f t="shared" si="59"/>
        <v>0.80629680614497046</v>
      </c>
      <c r="BA135" s="41">
        <f t="shared" si="60"/>
        <v>16.19165582421023</v>
      </c>
      <c r="BB135" s="41">
        <f t="shared" si="61"/>
        <v>15.19165582421023</v>
      </c>
      <c r="BC135" s="41">
        <f t="shared" si="62"/>
        <v>0.73473279587638529</v>
      </c>
      <c r="BD135" s="41">
        <f t="shared" si="63"/>
        <v>1</v>
      </c>
      <c r="BE135" s="41">
        <f t="shared" si="64"/>
        <v>0.26526720412361471</v>
      </c>
    </row>
    <row r="136" spans="1:57" x14ac:dyDescent="0.25">
      <c r="A136" s="37" t="s">
        <v>16</v>
      </c>
      <c r="B136" s="42">
        <f t="shared" si="65"/>
        <v>0.24939910505953106</v>
      </c>
      <c r="C136" s="42">
        <f t="shared" si="66"/>
        <v>0.16666666666666666</v>
      </c>
      <c r="D136" s="42">
        <f t="shared" si="67"/>
        <v>9.166666666666666E-2</v>
      </c>
      <c r="E136" s="42">
        <f t="shared" si="68"/>
        <v>0.22478173285498196</v>
      </c>
      <c r="F136" s="42">
        <f t="shared" si="69"/>
        <v>0.15195456668671231</v>
      </c>
      <c r="G136" s="42">
        <f t="shared" si="70"/>
        <v>0.17689374758691173</v>
      </c>
      <c r="H136" s="67">
        <f t="shared" si="71"/>
        <v>0.82310625241308832</v>
      </c>
      <c r="K136" s="35" t="s">
        <v>17</v>
      </c>
      <c r="L136" s="39">
        <f>'C1'!B136*$A$119+'C2'!B136*算例!$B$119+'C3'!B136*算例!$C$119+'C4'!B136*算例!$D$119+'C5'!B136*算例!$E$119+'C6'!B136*算例!$F$119+'C7'!B136*算例!$G$119</f>
        <v>0.1678382593974409</v>
      </c>
      <c r="M136" s="39">
        <f>'C1'!C136*$A$119+'C2'!C136*算例!$B$119+'C3'!C136*算例!$C$119+'C4'!C136*算例!$D$119+'C5'!C136*算例!$E$119+'C6'!C136*算例!$F$119+'C7'!C136*算例!$G$119</f>
        <v>0.19253551437035965</v>
      </c>
      <c r="N136" s="39">
        <f>'C1'!D136*$A$119+'C2'!D136*算例!$B$119+'C3'!D136*算例!$C$119+'C4'!D136*算例!$D$119+'C5'!D136*算例!$E$119+'C6'!D136*算例!$F$119+'C7'!D136*算例!$G$119</f>
        <v>0.21686992314347855</v>
      </c>
      <c r="O136" s="39">
        <f>'C1'!E136*$A$119+'C2'!E136*算例!$B$119+'C3'!E136*算例!$C$119+'C4'!E136*算例!$D$119+'C5'!E136*算例!$E$119+'C6'!E136*算例!$F$119+'C7'!E136*算例!$G$119</f>
        <v>0.22295073212641961</v>
      </c>
      <c r="P136" s="39">
        <f>'C1'!F136*$A$119+'C2'!F136*算例!$B$119+'C3'!F136*算例!$C$119+'C4'!F136*算例!$D$119+'C5'!F136*算例!$E$119+'C6'!F136*算例!$F$119+'C7'!F136*算例!$G$119</f>
        <v>0.20448802172134634</v>
      </c>
      <c r="Q136" s="39">
        <f>'C1'!G136*$A$119+'C2'!G136*算例!$B$119+'C3'!G136*算例!$C$119+'C4'!G136*算例!$D$119+'C5'!G136*算例!$E$119+'C6'!G136*算例!$F$119+'C7'!G136*算例!$G$119</f>
        <v>0.19316165417905118</v>
      </c>
      <c r="R136" s="39">
        <f>'C1'!H136*$A$119+'C2'!H136*算例!$B$119+'C3'!H136*算例!$C$119+'C4'!H136*算例!$D$119+'C5'!H136*算例!$E$119+'C6'!H136*算例!$F$119+'C7'!H136*算例!$G$119</f>
        <v>0.22463253211765571</v>
      </c>
      <c r="S136" s="39">
        <f>'C1'!I136*$A$119+'C2'!I136*算例!$B$119+'C3'!I136*算例!$C$119+'C4'!I136*算例!$D$119+'C5'!I136*算例!$E$119+'C6'!I136*算例!$F$119+'C7'!I136*算例!$G$119</f>
        <v>0.25111300760773425</v>
      </c>
      <c r="T136" s="39">
        <f>'C1'!J136*$A$119+'C2'!J136*算例!$B$119+'C3'!J136*算例!$C$119+'C4'!J136*算例!$D$119+'C5'!J136*算例!$E$119+'C6'!J136*算例!$F$119+'C7'!J136*算例!$G$119</f>
        <v>0.25102529779744714</v>
      </c>
      <c r="U136" s="39">
        <f>'C1'!K136*$A$119+'C2'!K136*算例!$B$119+'C3'!K136*算例!$C$119+'C4'!K136*算例!$D$119+'C5'!K136*算例!$E$119+'C6'!K136*算例!$F$119+'C7'!K136*算例!$G$119</f>
        <v>0.17869253724645465</v>
      </c>
      <c r="V136" s="39">
        <f>'C1'!L136*$A$119+'C2'!L136*算例!$B$119+'C3'!L136*算例!$C$119+'C4'!L136*算例!$D$119+'C5'!L136*算例!$E$119+'C6'!L136*算例!$F$119+'C7'!L136*算例!$G$119</f>
        <v>0.28043112615782007</v>
      </c>
      <c r="W136" s="39">
        <f>'C1'!M136*$A$119+'C2'!M136*算例!$B$119+'C3'!M136*算例!$C$119+'C4'!M136*算例!$D$119+'C5'!M136*算例!$E$119+'C6'!M136*算例!$F$119+'C7'!M136*算例!$G$119</f>
        <v>0.18054761739152531</v>
      </c>
      <c r="X136" s="39">
        <f>'C1'!N136*$A$119+'C2'!N136*算例!$B$119+'C3'!N136*算例!$C$119+'C4'!N136*算例!$D$119+'C5'!N136*算例!$E$119+'C6'!N136*算例!$F$119+'C7'!N136*算例!$G$119</f>
        <v>0.24224978235213801</v>
      </c>
      <c r="Y136" s="39">
        <f>'C1'!O136*$A$119+'C2'!O136*算例!$B$119+'C3'!O136*算例!$C$119+'C4'!O136*算例!$D$119+'C5'!O136*算例!$E$119+'C6'!O136*算例!$F$119+'C7'!O136*算例!$G$119</f>
        <v>0.23552553807436849</v>
      </c>
      <c r="Z136" s="39">
        <f>'C1'!P136*$A$119+'C2'!P136*算例!$B$119+'C3'!P136*算例!$C$119+'C4'!P136*算例!$D$119+'C5'!P136*算例!$E$119+'C6'!P136*算例!$F$119+'C7'!P136*算例!$G$119</f>
        <v>0</v>
      </c>
      <c r="AA136" s="39">
        <f>'C1'!Q136*$A$119+'C2'!Q136*算例!$B$119+'C3'!Q136*算例!$C$119+'C4'!Q136*算例!$D$119+'C5'!Q136*算例!$E$119+'C6'!Q136*算例!$F$119+'C7'!Q136*算例!$G$119</f>
        <v>0.15657664252412246</v>
      </c>
      <c r="AB136" s="39">
        <f>'C1'!R136*$A$119+'C2'!R136*算例!$B$119+'C3'!R136*算例!$C$119+'C4'!R136*算例!$D$119+'C5'!R136*算例!$E$119+'C6'!R136*算例!$F$119+'C7'!R136*算例!$G$119</f>
        <v>0.2482861976871473</v>
      </c>
      <c r="AC136" s="39">
        <f>'C1'!S136*$A$119+'C2'!S136*算例!$B$119+'C3'!S136*算例!$C$119+'C4'!S136*算例!$D$119+'C5'!S136*算例!$E$119+'C6'!S136*算例!$F$119+'C7'!S136*算例!$G$119</f>
        <v>0.23585605156857942</v>
      </c>
      <c r="AD136" s="39">
        <f>'C1'!T136*$A$119+'C2'!T136*算例!$B$119+'C3'!T136*算例!$C$119+'C4'!T136*算例!$D$119+'C5'!T136*算例!$E$119+'C6'!T136*算例!$F$119+'C7'!T136*算例!$G$119</f>
        <v>0.16431060518072929</v>
      </c>
      <c r="AE136" s="39">
        <f>'C1'!U136*$A$119+'C2'!U136*算例!$B$119+'C3'!U136*算例!$C$119+'C4'!U136*算例!$D$119+'C5'!U136*算例!$E$119+'C6'!U136*算例!$F$119+'C7'!U136*算例!$G$119</f>
        <v>0.18313184513034025</v>
      </c>
      <c r="AF136" s="9" t="s">
        <v>17</v>
      </c>
      <c r="AG136" s="77">
        <f t="shared" si="40"/>
        <v>0.8321617406025591</v>
      </c>
      <c r="AH136" s="77">
        <f t="shared" si="41"/>
        <v>0.80746448562964035</v>
      </c>
      <c r="AI136" s="77">
        <f t="shared" si="42"/>
        <v>0.78313007685652147</v>
      </c>
      <c r="AJ136" s="77">
        <f t="shared" si="43"/>
        <v>0.77704926787358042</v>
      </c>
      <c r="AK136" s="77">
        <f t="shared" si="44"/>
        <v>0.79551197827865372</v>
      </c>
      <c r="AL136" s="77">
        <f t="shared" si="45"/>
        <v>0.80683834582094882</v>
      </c>
      <c r="AM136" s="77">
        <f t="shared" si="46"/>
        <v>0.77536746788234434</v>
      </c>
      <c r="AN136" s="77">
        <f t="shared" si="47"/>
        <v>0.74888699239226575</v>
      </c>
      <c r="AO136" s="77">
        <f t="shared" si="48"/>
        <v>0.7489747022025528</v>
      </c>
      <c r="AP136" s="77">
        <f t="shared" si="49"/>
        <v>0.82130746275354538</v>
      </c>
      <c r="AQ136" s="77">
        <f t="shared" si="50"/>
        <v>0.71956887384217993</v>
      </c>
      <c r="AR136" s="77">
        <f t="shared" si="51"/>
        <v>0.81945238260847475</v>
      </c>
      <c r="AS136" s="77">
        <f t="shared" si="52"/>
        <v>0.75775021764786199</v>
      </c>
      <c r="AT136" s="77">
        <f t="shared" si="53"/>
        <v>0.76447446192563151</v>
      </c>
      <c r="AU136" s="77">
        <f t="shared" si="54"/>
        <v>1</v>
      </c>
      <c r="AV136" s="77">
        <f t="shared" si="55"/>
        <v>0.8434233574758776</v>
      </c>
      <c r="AW136" s="77">
        <f t="shared" si="56"/>
        <v>0.75171380231285267</v>
      </c>
      <c r="AX136" s="77">
        <f t="shared" si="57"/>
        <v>0.76414394843142053</v>
      </c>
      <c r="AY136" s="77">
        <f t="shared" si="58"/>
        <v>0.83568939481927074</v>
      </c>
      <c r="AZ136" s="77">
        <f t="shared" si="59"/>
        <v>0.81686815486965969</v>
      </c>
      <c r="BA136" s="41">
        <f t="shared" si="60"/>
        <v>15.969777114225844</v>
      </c>
      <c r="BB136" s="41">
        <f t="shared" si="61"/>
        <v>14.969777114225844</v>
      </c>
      <c r="BC136" s="41">
        <f t="shared" si="62"/>
        <v>0.71956887384217993</v>
      </c>
      <c r="BD136" s="41">
        <f t="shared" si="63"/>
        <v>1</v>
      </c>
      <c r="BE136" s="41">
        <f t="shared" si="64"/>
        <v>0.28043112615782007</v>
      </c>
    </row>
    <row r="137" spans="1:57" x14ac:dyDescent="0.25">
      <c r="A137" s="37" t="s">
        <v>17</v>
      </c>
      <c r="B137" s="42">
        <f t="shared" si="65"/>
        <v>0.28954746661558695</v>
      </c>
      <c r="C137" s="42">
        <f t="shared" si="66"/>
        <v>0</v>
      </c>
      <c r="D137" s="42">
        <f t="shared" si="67"/>
        <v>0.18281691703398559</v>
      </c>
      <c r="E137" s="42">
        <f t="shared" si="68"/>
        <v>0.40945075803572312</v>
      </c>
      <c r="F137" s="42">
        <f t="shared" si="69"/>
        <v>0.12314462833333782</v>
      </c>
      <c r="G137" s="42">
        <f t="shared" si="70"/>
        <v>0.20099195400372669</v>
      </c>
      <c r="H137" s="67">
        <f t="shared" si="71"/>
        <v>0.79900804599627329</v>
      </c>
      <c r="K137" s="35" t="s">
        <v>18</v>
      </c>
      <c r="L137" s="39">
        <f>'C1'!B137*$A$119+'C2'!B137*算例!$B$119+'C3'!B137*算例!$C$119+'C4'!B137*算例!$D$119+'C5'!B137*算例!$E$119+'C6'!B137*算例!$F$119+'C7'!B137*算例!$G$119</f>
        <v>0.23509229322763353</v>
      </c>
      <c r="M137" s="39">
        <f>'C1'!C137*$A$119+'C2'!C137*算例!$B$119+'C3'!C137*算例!$C$119+'C4'!C137*算例!$D$119+'C5'!C137*算例!$E$119+'C6'!C137*算例!$F$119+'C7'!C137*算例!$G$119</f>
        <v>0.17013490075957721</v>
      </c>
      <c r="N137" s="39">
        <f>'C1'!D137*$A$119+'C2'!D137*算例!$B$119+'C3'!D137*算例!$C$119+'C4'!D137*算例!$D$119+'C5'!D137*算例!$E$119+'C6'!D137*算例!$F$119+'C7'!D137*算例!$G$119</f>
        <v>0.20012032952732101</v>
      </c>
      <c r="O137" s="39">
        <f>'C1'!E137*$A$119+'C2'!E137*算例!$B$119+'C3'!E137*算例!$C$119+'C4'!E137*算例!$D$119+'C5'!E137*算例!$E$119+'C6'!E137*算例!$F$119+'C7'!E137*算例!$G$119</f>
        <v>0.23615837361632766</v>
      </c>
      <c r="P137" s="39">
        <f>'C1'!F137*$A$119+'C2'!F137*算例!$B$119+'C3'!F137*算例!$C$119+'C4'!F137*算例!$D$119+'C5'!F137*算例!$E$119+'C6'!F137*算例!$F$119+'C7'!F137*算例!$G$119</f>
        <v>0.1142826357023989</v>
      </c>
      <c r="Q137" s="39">
        <f>'C1'!G137*$A$119+'C2'!G137*算例!$B$119+'C3'!G137*算例!$C$119+'C4'!G137*算例!$D$119+'C5'!G137*算例!$E$119+'C6'!G137*算例!$F$119+'C7'!G137*算例!$G$119</f>
        <v>0.14266695609267302</v>
      </c>
      <c r="R137" s="39">
        <f>'C1'!H137*$A$119+'C2'!H137*算例!$B$119+'C3'!H137*算例!$C$119+'C4'!H137*算例!$D$119+'C5'!H137*算例!$E$119+'C6'!H137*算例!$F$119+'C7'!H137*算例!$G$119</f>
        <v>0.20010227430151029</v>
      </c>
      <c r="S137" s="39">
        <f>'C1'!I137*$A$119+'C2'!I137*算例!$B$119+'C3'!I137*算例!$C$119+'C4'!I137*算例!$D$119+'C5'!I137*算例!$E$119+'C6'!I137*算例!$F$119+'C7'!I137*算例!$G$119</f>
        <v>0.23171192900056642</v>
      </c>
      <c r="T137" s="39">
        <f>'C1'!J137*$A$119+'C2'!J137*算例!$B$119+'C3'!J137*算例!$C$119+'C4'!J137*算例!$D$119+'C5'!J137*算例!$E$119+'C6'!J137*算例!$F$119+'C7'!J137*算例!$G$119</f>
        <v>0.21224276532558617</v>
      </c>
      <c r="U137" s="39">
        <f>'C1'!K137*$A$119+'C2'!K137*算例!$B$119+'C3'!K137*算例!$C$119+'C4'!K137*算例!$D$119+'C5'!K137*算例!$E$119+'C6'!K137*算例!$F$119+'C7'!K137*算例!$G$119</f>
        <v>0.12332202657430742</v>
      </c>
      <c r="V137" s="39">
        <f>'C1'!L137*$A$119+'C2'!L137*算例!$B$119+'C3'!L137*算例!$C$119+'C4'!L137*算例!$D$119+'C5'!L137*算例!$E$119+'C6'!L137*算例!$F$119+'C7'!L137*算例!$G$119</f>
        <v>0.25658839737384131</v>
      </c>
      <c r="W137" s="39">
        <f>'C1'!M137*$A$119+'C2'!M137*算例!$B$119+'C3'!M137*算例!$C$119+'C4'!M137*算例!$D$119+'C5'!M137*算例!$E$119+'C6'!M137*算例!$F$119+'C7'!M137*算例!$G$119</f>
        <v>0.15110352553632134</v>
      </c>
      <c r="X137" s="39">
        <f>'C1'!N137*$A$119+'C2'!N137*算例!$B$119+'C3'!N137*算例!$C$119+'C4'!N137*算例!$D$119+'C5'!N137*算例!$E$119+'C6'!N137*算例!$F$119+'C7'!N137*算例!$G$119</f>
        <v>0.2170748833950743</v>
      </c>
      <c r="Y137" s="39">
        <f>'C1'!O137*$A$119+'C2'!O137*算例!$B$119+'C3'!O137*算例!$C$119+'C4'!O137*算例!$D$119+'C5'!O137*算例!$E$119+'C6'!O137*算例!$F$119+'C7'!O137*算例!$G$119</f>
        <v>0.24356905049720157</v>
      </c>
      <c r="Z137" s="39">
        <f>'C1'!P137*$A$119+'C2'!P137*算例!$B$119+'C3'!P137*算例!$C$119+'C4'!P137*算例!$D$119+'C5'!P137*算例!$E$119+'C6'!P137*算例!$F$119+'C7'!P137*算例!$G$119</f>
        <v>0.15657664252412246</v>
      </c>
      <c r="AA137" s="39">
        <f>'C1'!Q137*$A$119+'C2'!Q137*算例!$B$119+'C3'!Q137*算例!$C$119+'C4'!Q137*算例!$D$119+'C5'!Q137*算例!$E$119+'C6'!Q137*算例!$F$119+'C7'!Q137*算例!$G$119</f>
        <v>0</v>
      </c>
      <c r="AB137" s="39">
        <f>'C1'!R137*$A$119+'C2'!R137*算例!$B$119+'C3'!R137*算例!$C$119+'C4'!R137*算例!$D$119+'C5'!R137*算例!$E$119+'C6'!R137*算例!$F$119+'C7'!R137*算例!$G$119</f>
        <v>0.24117103167011267</v>
      </c>
      <c r="AC137" s="39">
        <f>'C1'!S137*$A$119+'C2'!S137*算例!$B$119+'C3'!S137*算例!$C$119+'C4'!S137*算例!$D$119+'C5'!S137*算例!$E$119+'C6'!S137*算例!$F$119+'C7'!S137*算例!$G$119</f>
        <v>0.19713853086897051</v>
      </c>
      <c r="AD137" s="39">
        <f>'C1'!T137*$A$119+'C2'!T137*算例!$B$119+'C3'!T137*算例!$C$119+'C4'!T137*算例!$D$119+'C5'!T137*算例!$E$119+'C6'!T137*算例!$F$119+'C7'!T137*算例!$G$119</f>
        <v>0.17802394851872955</v>
      </c>
      <c r="AE137" s="39">
        <f>'C1'!U137*$A$119+'C2'!U137*算例!$B$119+'C3'!U137*算例!$C$119+'C4'!U137*算例!$D$119+'C5'!U137*算例!$E$119+'C6'!U137*算例!$F$119+'C7'!U137*算例!$G$119</f>
        <v>0.16469105415720614</v>
      </c>
      <c r="AF137" s="9" t="s">
        <v>18</v>
      </c>
      <c r="AG137" s="77">
        <f t="shared" si="40"/>
        <v>0.76490770677236641</v>
      </c>
      <c r="AH137" s="77">
        <f t="shared" si="41"/>
        <v>0.82986509924042284</v>
      </c>
      <c r="AI137" s="77">
        <f t="shared" si="42"/>
        <v>0.79987967047267894</v>
      </c>
      <c r="AJ137" s="77">
        <f t="shared" si="43"/>
        <v>0.76384162638367237</v>
      </c>
      <c r="AK137" s="77">
        <f t="shared" si="44"/>
        <v>0.88571736429760106</v>
      </c>
      <c r="AL137" s="77">
        <f t="shared" si="45"/>
        <v>0.85733304390732701</v>
      </c>
      <c r="AM137" s="77">
        <f t="shared" si="46"/>
        <v>0.79989772569848971</v>
      </c>
      <c r="AN137" s="77">
        <f t="shared" si="47"/>
        <v>0.76828807099943353</v>
      </c>
      <c r="AO137" s="77">
        <f t="shared" si="48"/>
        <v>0.78775723467441383</v>
      </c>
      <c r="AP137" s="77">
        <f t="shared" si="49"/>
        <v>0.87667797342569254</v>
      </c>
      <c r="AQ137" s="77">
        <f t="shared" si="50"/>
        <v>0.74341160262615869</v>
      </c>
      <c r="AR137" s="77">
        <f t="shared" si="51"/>
        <v>0.84889647446367866</v>
      </c>
      <c r="AS137" s="77">
        <f t="shared" si="52"/>
        <v>0.7829251166049257</v>
      </c>
      <c r="AT137" s="77">
        <f t="shared" si="53"/>
        <v>0.75643094950279843</v>
      </c>
      <c r="AU137" s="77">
        <f t="shared" si="54"/>
        <v>0.8434233574758776</v>
      </c>
      <c r="AV137" s="77">
        <f t="shared" si="55"/>
        <v>1</v>
      </c>
      <c r="AW137" s="77">
        <f t="shared" si="56"/>
        <v>0.75882896832988733</v>
      </c>
      <c r="AX137" s="77">
        <f t="shared" si="57"/>
        <v>0.80286146913102951</v>
      </c>
      <c r="AY137" s="77">
        <f t="shared" si="58"/>
        <v>0.8219760514812704</v>
      </c>
      <c r="AZ137" s="77">
        <f t="shared" si="59"/>
        <v>0.8353089458427938</v>
      </c>
      <c r="BA137" s="41">
        <f t="shared" si="60"/>
        <v>16.328228451330517</v>
      </c>
      <c r="BB137" s="41">
        <f t="shared" si="61"/>
        <v>15.328228451330517</v>
      </c>
      <c r="BC137" s="41">
        <f t="shared" si="62"/>
        <v>0.74341160262615869</v>
      </c>
      <c r="BD137" s="41">
        <f t="shared" si="63"/>
        <v>1</v>
      </c>
      <c r="BE137" s="41">
        <f t="shared" si="64"/>
        <v>0.25658839737384131</v>
      </c>
    </row>
    <row r="138" spans="1:57" x14ac:dyDescent="0.25">
      <c r="A138" s="37" t="s">
        <v>18</v>
      </c>
      <c r="B138" s="42">
        <f t="shared" si="65"/>
        <v>1.4020661190476832E-2</v>
      </c>
      <c r="C138" s="42">
        <f t="shared" si="66"/>
        <v>0</v>
      </c>
      <c r="D138" s="42">
        <f t="shared" si="67"/>
        <v>1.7525826488096041E-2</v>
      </c>
      <c r="E138" s="42">
        <f t="shared" si="68"/>
        <v>0</v>
      </c>
      <c r="F138" s="42">
        <f t="shared" si="69"/>
        <v>0.11575493346255511</v>
      </c>
      <c r="G138" s="42">
        <f t="shared" si="70"/>
        <v>2.9460284228225598E-2</v>
      </c>
      <c r="H138" s="67">
        <f t="shared" si="71"/>
        <v>0.97053971577177445</v>
      </c>
      <c r="K138" s="35" t="s">
        <v>19</v>
      </c>
      <c r="L138" s="39">
        <f>'C1'!B138*$A$119+'C2'!B138*算例!$B$119+'C3'!B138*算例!$C$119+'C4'!B138*算例!$D$119+'C5'!B138*算例!$E$119+'C6'!B138*算例!$F$119+'C7'!B138*算例!$G$119</f>
        <v>0.18418996466289667</v>
      </c>
      <c r="M138" s="39">
        <f>'C1'!C138*$A$119+'C2'!C138*算例!$B$119+'C3'!C138*算例!$C$119+'C4'!C138*算例!$D$119+'C5'!C138*算例!$E$119+'C6'!C138*算例!$F$119+'C7'!C138*算例!$G$119</f>
        <v>0.18757333026259934</v>
      </c>
      <c r="N138" s="39">
        <f>'C1'!D138*$A$119+'C2'!D138*算例!$B$119+'C3'!D138*算例!$C$119+'C4'!D138*算例!$D$119+'C5'!D138*算例!$E$119+'C6'!D138*算例!$F$119+'C7'!D138*算例!$G$119</f>
        <v>0.18748409475676472</v>
      </c>
      <c r="O138" s="39">
        <f>'C1'!E138*$A$119+'C2'!E138*算例!$B$119+'C3'!E138*算例!$C$119+'C4'!E138*算例!$D$119+'C5'!E138*算例!$E$119+'C6'!E138*算例!$F$119+'C7'!E138*算例!$G$119</f>
        <v>0.11831756607619973</v>
      </c>
      <c r="P138" s="39">
        <f>'C1'!F138*$A$119+'C2'!F138*算例!$B$119+'C3'!F138*算例!$C$119+'C4'!F138*算例!$D$119+'C5'!F138*算例!$E$119+'C6'!F138*算例!$F$119+'C7'!F138*算例!$G$119</f>
        <v>0.23080407406960105</v>
      </c>
      <c r="Q138" s="39">
        <f>'C1'!G138*$A$119+'C2'!G138*算例!$B$119+'C3'!G138*算例!$C$119+'C4'!G138*算例!$D$119+'C5'!G138*算例!$E$119+'C6'!G138*算例!$F$119+'C7'!G138*算例!$G$119</f>
        <v>0.25507068785868031</v>
      </c>
      <c r="R138" s="39">
        <f>'C1'!H138*$A$119+'C2'!H138*算例!$B$119+'C3'!H138*算例!$C$119+'C4'!H138*算例!$D$119+'C5'!H138*算例!$E$119+'C6'!H138*算例!$F$119+'C7'!H138*算例!$G$119</f>
        <v>0.19384306678214835</v>
      </c>
      <c r="S138" s="39">
        <f>'C1'!I138*$A$119+'C2'!I138*算例!$B$119+'C3'!I138*算例!$C$119+'C4'!I138*算例!$D$119+'C5'!I138*算例!$E$119+'C6'!I138*算例!$F$119+'C7'!I138*算例!$G$119</f>
        <v>0.24259905090637404</v>
      </c>
      <c r="T138" s="39">
        <f>'C1'!J138*$A$119+'C2'!J138*算例!$B$119+'C3'!J138*算例!$C$119+'C4'!J138*算例!$D$119+'C5'!J138*算例!$E$119+'C6'!J138*算例!$F$119+'C7'!J138*算例!$G$119</f>
        <v>0.13225568422768139</v>
      </c>
      <c r="U138" s="39">
        <f>'C1'!K138*$A$119+'C2'!K138*算例!$B$119+'C3'!K138*算例!$C$119+'C4'!K138*算例!$D$119+'C5'!K138*算例!$E$119+'C6'!K138*算例!$F$119+'C7'!K138*算例!$G$119</f>
        <v>0.26109274168896318</v>
      </c>
      <c r="V138" s="39">
        <f>'C1'!L138*$A$119+'C2'!L138*算例!$B$119+'C3'!L138*算例!$C$119+'C4'!L138*算例!$D$119+'C5'!L138*算例!$E$119+'C6'!L138*算例!$F$119+'C7'!L138*算例!$G$119</f>
        <v>0.22515451388448002</v>
      </c>
      <c r="W138" s="39">
        <f>'C1'!M138*$A$119+'C2'!M138*算例!$B$119+'C3'!M138*算例!$C$119+'C4'!M138*算例!$D$119+'C5'!M138*算例!$E$119+'C6'!M138*算例!$F$119+'C7'!M138*算例!$G$119</f>
        <v>0.22573051335657712</v>
      </c>
      <c r="X138" s="39">
        <f>'C1'!N138*$A$119+'C2'!N138*算例!$B$119+'C3'!N138*算例!$C$119+'C4'!N138*算例!$D$119+'C5'!N138*算例!$E$119+'C6'!N138*算例!$F$119+'C7'!N138*算例!$G$119</f>
        <v>0.13117493018735044</v>
      </c>
      <c r="Y138" s="39">
        <f>'C1'!O138*$A$119+'C2'!O138*算例!$B$119+'C3'!O138*算例!$C$119+'C4'!O138*算例!$D$119+'C5'!O138*算例!$E$119+'C6'!O138*算例!$F$119+'C7'!O138*算例!$G$119</f>
        <v>0.13721573040838145</v>
      </c>
      <c r="Z138" s="39">
        <f>'C1'!P138*$A$119+'C2'!P138*算例!$B$119+'C3'!P138*算例!$C$119+'C4'!P138*算例!$D$119+'C5'!P138*算例!$E$119+'C6'!P138*算例!$F$119+'C7'!P138*算例!$G$119</f>
        <v>0.2482861976871473</v>
      </c>
      <c r="AA138" s="39">
        <f>'C1'!Q138*$A$119+'C2'!Q138*算例!$B$119+'C3'!Q138*算例!$C$119+'C4'!Q138*算例!$D$119+'C5'!Q138*算例!$E$119+'C6'!Q138*算例!$F$119+'C7'!Q138*算例!$G$119</f>
        <v>0.24117103167011267</v>
      </c>
      <c r="AB138" s="39">
        <f>'C1'!R138*$A$119+'C2'!R138*算例!$B$119+'C3'!R138*算例!$C$119+'C4'!R138*算例!$D$119+'C5'!R138*算例!$E$119+'C6'!R138*算例!$F$119+'C7'!R138*算例!$G$119</f>
        <v>0</v>
      </c>
      <c r="AC138" s="39">
        <f>'C1'!S138*$A$119+'C2'!S138*算例!$B$119+'C3'!S138*算例!$C$119+'C4'!S138*算例!$D$119+'C5'!S138*算例!$E$119+'C6'!S138*算例!$F$119+'C7'!S138*算例!$G$119</f>
        <v>0.18493037970760565</v>
      </c>
      <c r="AD138" s="39">
        <f>'C1'!T138*$A$119+'C2'!T138*算例!$B$119+'C3'!T138*算例!$C$119+'C4'!T138*算例!$D$119+'C5'!T138*算例!$E$119+'C6'!T138*算例!$F$119+'C7'!T138*算例!$G$119</f>
        <v>0.22370109894298762</v>
      </c>
      <c r="AE138" s="39">
        <f>'C1'!U138*$A$119+'C2'!U138*算例!$B$119+'C3'!U138*算例!$C$119+'C4'!U138*算例!$D$119+'C5'!U138*算例!$E$119+'C6'!U138*算例!$F$119+'C7'!U138*算例!$G$119</f>
        <v>0.13961057480760461</v>
      </c>
      <c r="AF138" s="9" t="s">
        <v>19</v>
      </c>
      <c r="AG138" s="77">
        <f t="shared" si="40"/>
        <v>0.81581003533710339</v>
      </c>
      <c r="AH138" s="77">
        <f t="shared" si="41"/>
        <v>0.81242666973740063</v>
      </c>
      <c r="AI138" s="77">
        <f t="shared" si="42"/>
        <v>0.81251590524323525</v>
      </c>
      <c r="AJ138" s="77">
        <f t="shared" si="43"/>
        <v>0.8816824339238003</v>
      </c>
      <c r="AK138" s="77">
        <f t="shared" si="44"/>
        <v>0.76919592593039898</v>
      </c>
      <c r="AL138" s="77">
        <f t="shared" si="45"/>
        <v>0.74492931214131963</v>
      </c>
      <c r="AM138" s="77">
        <f t="shared" si="46"/>
        <v>0.80615693321785165</v>
      </c>
      <c r="AN138" s="77">
        <f t="shared" si="47"/>
        <v>0.75740094909362599</v>
      </c>
      <c r="AO138" s="77">
        <f t="shared" si="48"/>
        <v>0.86774431577231859</v>
      </c>
      <c r="AP138" s="77">
        <f t="shared" si="49"/>
        <v>0.73890725831103676</v>
      </c>
      <c r="AQ138" s="77">
        <f t="shared" si="50"/>
        <v>0.77484548611551995</v>
      </c>
      <c r="AR138" s="77">
        <f t="shared" si="51"/>
        <v>0.77426948664342288</v>
      </c>
      <c r="AS138" s="77">
        <f t="shared" si="52"/>
        <v>0.86882506981264962</v>
      </c>
      <c r="AT138" s="77">
        <f t="shared" si="53"/>
        <v>0.86278426959161858</v>
      </c>
      <c r="AU138" s="77">
        <f t="shared" si="54"/>
        <v>0.75171380231285267</v>
      </c>
      <c r="AV138" s="77">
        <f t="shared" si="55"/>
        <v>0.75882896832988733</v>
      </c>
      <c r="AW138" s="77">
        <f t="shared" si="56"/>
        <v>1</v>
      </c>
      <c r="AX138" s="77">
        <f t="shared" si="57"/>
        <v>0.81506962029239438</v>
      </c>
      <c r="AY138" s="77">
        <f t="shared" si="58"/>
        <v>0.77629890105701238</v>
      </c>
      <c r="AZ138" s="77">
        <f t="shared" si="59"/>
        <v>0.86038942519239536</v>
      </c>
      <c r="BA138" s="41">
        <f t="shared" si="60"/>
        <v>16.249794768055843</v>
      </c>
      <c r="BB138" s="41">
        <f t="shared" si="61"/>
        <v>15.249794768055843</v>
      </c>
      <c r="BC138" s="41">
        <f t="shared" si="62"/>
        <v>0.73890725831103676</v>
      </c>
      <c r="BD138" s="41">
        <f t="shared" si="63"/>
        <v>1</v>
      </c>
      <c r="BE138" s="41">
        <f t="shared" si="64"/>
        <v>0.26109274168896324</v>
      </c>
    </row>
    <row r="139" spans="1:57" x14ac:dyDescent="0.25">
      <c r="A139" s="37" t="s">
        <v>19</v>
      </c>
      <c r="B139" s="42">
        <f t="shared" si="65"/>
        <v>0.22097841840303309</v>
      </c>
      <c r="C139" s="42">
        <f t="shared" si="66"/>
        <v>0.40693708908831311</v>
      </c>
      <c r="D139" s="42">
        <f t="shared" si="67"/>
        <v>0.21885748039723257</v>
      </c>
      <c r="E139" s="42">
        <f t="shared" si="68"/>
        <v>0.30886013875844343</v>
      </c>
      <c r="F139" s="42">
        <f t="shared" si="69"/>
        <v>0.23817015254008905</v>
      </c>
      <c r="G139" s="42">
        <f t="shared" si="70"/>
        <v>0.27876065583742221</v>
      </c>
      <c r="H139" s="67">
        <f t="shared" si="71"/>
        <v>0.72123934416257773</v>
      </c>
      <c r="K139" s="35" t="s">
        <v>20</v>
      </c>
      <c r="L139" s="39">
        <f>'C1'!B139*$A$119+'C2'!B139*算例!$B$119+'C3'!B139*算例!$C$119+'C4'!B139*算例!$D$119+'C5'!B139*算例!$E$119+'C6'!B139*算例!$F$119+'C7'!B139*算例!$G$119</f>
        <v>0.22971876756596349</v>
      </c>
      <c r="M139" s="39">
        <f>'C1'!C139*$A$119+'C2'!C139*算例!$B$119+'C3'!C139*算例!$C$119+'C4'!C139*算例!$D$119+'C5'!C139*算例!$E$119+'C6'!C139*算例!$F$119+'C7'!C139*算例!$G$119</f>
        <v>0.22233889351059244</v>
      </c>
      <c r="N139" s="39">
        <f>'C1'!D139*$A$119+'C2'!D139*算例!$B$119+'C3'!D139*算例!$C$119+'C4'!D139*算例!$D$119+'C5'!D139*算例!$E$119+'C6'!D139*算例!$F$119+'C7'!D139*算例!$G$119</f>
        <v>0.18621119817852977</v>
      </c>
      <c r="O139" s="39">
        <f>'C1'!E139*$A$119+'C2'!E139*算例!$B$119+'C3'!E139*算例!$C$119+'C4'!E139*算例!$D$119+'C5'!E139*算例!$E$119+'C6'!E139*算例!$F$119+'C7'!E139*算例!$G$119</f>
        <v>0.15296750591425576</v>
      </c>
      <c r="P139" s="39">
        <f>'C1'!F139*$A$119+'C2'!F139*算例!$B$119+'C3'!F139*算例!$C$119+'C4'!F139*算例!$D$119+'C5'!F139*算例!$E$119+'C6'!F139*算例!$F$119+'C7'!F139*算例!$G$119</f>
        <v>0.19469406186949118</v>
      </c>
      <c r="Q139" s="39">
        <f>'C1'!G139*$A$119+'C2'!G139*算例!$B$119+'C3'!G139*算例!$C$119+'C4'!G139*算例!$D$119+'C5'!G139*算例!$E$119+'C6'!G139*算例!$F$119+'C7'!G139*算例!$G$119</f>
        <v>0.20376180323868229</v>
      </c>
      <c r="R139" s="39">
        <f>'C1'!H139*$A$119+'C2'!H139*算例!$B$119+'C3'!H139*算例!$C$119+'C4'!H139*算例!$D$119+'C5'!H139*算例!$E$119+'C6'!H139*算例!$F$119+'C7'!H139*算例!$G$119</f>
        <v>0.21332490043631108</v>
      </c>
      <c r="S139" s="39">
        <f>'C1'!I139*$A$119+'C2'!I139*算例!$B$119+'C3'!I139*算例!$C$119+'C4'!I139*算例!$D$119+'C5'!I139*算例!$E$119+'C6'!I139*算例!$F$119+'C7'!I139*算例!$G$119</f>
        <v>0.23227134905286087</v>
      </c>
      <c r="T139" s="39">
        <f>'C1'!J139*$A$119+'C2'!J139*算例!$B$119+'C3'!J139*算例!$C$119+'C4'!J139*算例!$D$119+'C5'!J139*算例!$E$119+'C6'!J139*算例!$F$119+'C7'!J139*算例!$G$119</f>
        <v>0.15716357928655969</v>
      </c>
      <c r="U139" s="39">
        <f>'C1'!K139*$A$119+'C2'!K139*算例!$B$119+'C3'!K139*算例!$C$119+'C4'!K139*算例!$D$119+'C5'!K139*算例!$E$119+'C6'!K139*算例!$F$119+'C7'!K139*算例!$G$119</f>
        <v>0.21431237748385096</v>
      </c>
      <c r="V139" s="39">
        <f>'C1'!L139*$A$119+'C2'!L139*算例!$B$119+'C3'!L139*算例!$C$119+'C4'!L139*算例!$D$119+'C5'!L139*算例!$E$119+'C6'!L139*算例!$F$119+'C7'!L139*算例!$G$119</f>
        <v>0.17726636468169849</v>
      </c>
      <c r="W139" s="39">
        <f>'C1'!M139*$A$119+'C2'!M139*算例!$B$119+'C3'!M139*算例!$C$119+'C4'!M139*算例!$D$119+'C5'!M139*算例!$E$119+'C6'!M139*算例!$F$119+'C7'!M139*算例!$G$119</f>
        <v>0.21028117773685118</v>
      </c>
      <c r="X139" s="39">
        <f>'C1'!N139*$A$119+'C2'!N139*算例!$B$119+'C3'!N139*算例!$C$119+'C4'!N139*算例!$D$119+'C5'!N139*算例!$E$119+'C6'!N139*算例!$F$119+'C7'!N139*算例!$G$119</f>
        <v>0.15048689826666653</v>
      </c>
      <c r="Y139" s="39">
        <f>'C1'!O139*$A$119+'C2'!O139*算例!$B$119+'C3'!O139*算例!$C$119+'C4'!O139*算例!$D$119+'C5'!O139*算例!$E$119+'C6'!O139*算例!$F$119+'C7'!O139*算例!$G$119</f>
        <v>0.16610781710176128</v>
      </c>
      <c r="Z139" s="39">
        <f>'C1'!P139*$A$119+'C2'!P139*算例!$B$119+'C3'!P139*算例!$C$119+'C4'!P139*算例!$D$119+'C5'!P139*算例!$E$119+'C6'!P139*算例!$F$119+'C7'!P139*算例!$G$119</f>
        <v>0.23585605156857942</v>
      </c>
      <c r="AA139" s="39">
        <f>'C1'!Q139*$A$119+'C2'!Q139*算例!$B$119+'C3'!Q139*算例!$C$119+'C4'!Q139*算例!$D$119+'C5'!Q139*算例!$E$119+'C6'!Q139*算例!$F$119+'C7'!Q139*算例!$G$119</f>
        <v>0.19713853086897051</v>
      </c>
      <c r="AB139" s="39">
        <f>'C1'!R139*$A$119+'C2'!R139*算例!$B$119+'C3'!R139*算例!$C$119+'C4'!R139*算例!$D$119+'C5'!R139*算例!$E$119+'C6'!R139*算例!$F$119+'C7'!R139*算例!$G$119</f>
        <v>0.18493037970760565</v>
      </c>
      <c r="AC139" s="39">
        <f>'C1'!S139*$A$119+'C2'!S139*算例!$B$119+'C3'!S139*算例!$C$119+'C4'!S139*算例!$D$119+'C5'!S139*算例!$E$119+'C6'!S139*算例!$F$119+'C7'!S139*算例!$G$119</f>
        <v>0</v>
      </c>
      <c r="AD139" s="39">
        <f>'C1'!T139*$A$119+'C2'!T139*算例!$B$119+'C3'!T139*算例!$C$119+'C4'!T139*算例!$D$119+'C5'!T139*算例!$E$119+'C6'!T139*算例!$F$119+'C7'!T139*算例!$G$119</f>
        <v>0.2267959913267166</v>
      </c>
      <c r="AE139" s="39">
        <f>'C1'!U139*$A$119+'C2'!U139*算例!$B$119+'C3'!U139*算例!$C$119+'C4'!U139*算例!$D$119+'C5'!U139*算例!$E$119+'C6'!U139*算例!$F$119+'C7'!U139*算例!$G$119</f>
        <v>0.23525951353797195</v>
      </c>
      <c r="AF139" s="9" t="s">
        <v>20</v>
      </c>
      <c r="AG139" s="77">
        <f t="shared" si="40"/>
        <v>0.77028123243403646</v>
      </c>
      <c r="AH139" s="77">
        <f t="shared" si="41"/>
        <v>0.77766110648940756</v>
      </c>
      <c r="AI139" s="77">
        <f t="shared" si="42"/>
        <v>0.81378880182147029</v>
      </c>
      <c r="AJ139" s="77">
        <f t="shared" si="43"/>
        <v>0.84703249408574421</v>
      </c>
      <c r="AK139" s="77">
        <f t="shared" si="44"/>
        <v>0.80530593813050877</v>
      </c>
      <c r="AL139" s="77">
        <f t="shared" si="45"/>
        <v>0.79623819676131768</v>
      </c>
      <c r="AM139" s="77">
        <f t="shared" si="46"/>
        <v>0.78667509956368886</v>
      </c>
      <c r="AN139" s="77">
        <f t="shared" si="47"/>
        <v>0.76772865094713916</v>
      </c>
      <c r="AO139" s="77">
        <f t="shared" si="48"/>
        <v>0.84283642071344034</v>
      </c>
      <c r="AP139" s="77">
        <f t="shared" si="49"/>
        <v>0.7856876225161491</v>
      </c>
      <c r="AQ139" s="77">
        <f t="shared" si="50"/>
        <v>0.82273363531830146</v>
      </c>
      <c r="AR139" s="77">
        <f t="shared" si="51"/>
        <v>0.78971882226314882</v>
      </c>
      <c r="AS139" s="77">
        <f t="shared" si="52"/>
        <v>0.8495131017333335</v>
      </c>
      <c r="AT139" s="77">
        <f t="shared" si="53"/>
        <v>0.83389218289823874</v>
      </c>
      <c r="AU139" s="77">
        <f t="shared" si="54"/>
        <v>0.76414394843142053</v>
      </c>
      <c r="AV139" s="77">
        <f t="shared" si="55"/>
        <v>0.80286146913102951</v>
      </c>
      <c r="AW139" s="77">
        <f t="shared" si="56"/>
        <v>0.81506962029239438</v>
      </c>
      <c r="AX139" s="77">
        <f t="shared" si="57"/>
        <v>1</v>
      </c>
      <c r="AY139" s="77">
        <f t="shared" si="58"/>
        <v>0.77320400867328343</v>
      </c>
      <c r="AZ139" s="77">
        <f t="shared" si="59"/>
        <v>0.76474048646202808</v>
      </c>
      <c r="BA139" s="41">
        <f t="shared" si="60"/>
        <v>16.209112838666083</v>
      </c>
      <c r="BB139" s="41">
        <f t="shared" si="61"/>
        <v>15.209112838666083</v>
      </c>
      <c r="BC139" s="41">
        <f t="shared" si="62"/>
        <v>0.76414394843142053</v>
      </c>
      <c r="BD139" s="41">
        <f t="shared" si="63"/>
        <v>1</v>
      </c>
      <c r="BE139" s="41">
        <f t="shared" si="64"/>
        <v>0.23585605156857947</v>
      </c>
    </row>
    <row r="140" spans="1:57" x14ac:dyDescent="0.25">
      <c r="A140" s="37" t="s">
        <v>20</v>
      </c>
      <c r="B140" s="42">
        <f t="shared" si="65"/>
        <v>0.2044415023019919</v>
      </c>
      <c r="C140" s="42">
        <f t="shared" si="66"/>
        <v>0.16666666666666666</v>
      </c>
      <c r="D140" s="42">
        <f t="shared" si="67"/>
        <v>8.419249315476271E-2</v>
      </c>
      <c r="E140" s="42">
        <f t="shared" si="68"/>
        <v>0.27033955299623774</v>
      </c>
      <c r="F140" s="42">
        <f t="shared" si="69"/>
        <v>0.25515495892857626</v>
      </c>
      <c r="G140" s="42">
        <f t="shared" si="70"/>
        <v>0.19615903480964705</v>
      </c>
      <c r="H140" s="67">
        <f t="shared" si="71"/>
        <v>0.80384096519035297</v>
      </c>
      <c r="K140" s="35" t="s">
        <v>21</v>
      </c>
      <c r="L140" s="39">
        <f>'C1'!B140*$A$119+'C2'!B140*算例!$B$119+'C3'!B140*算例!$C$119+'C4'!B140*算例!$D$119+'C5'!B140*算例!$E$119+'C6'!B140*算例!$F$119+'C7'!B140*算例!$G$119</f>
        <v>0.17562153571944847</v>
      </c>
      <c r="M140" s="39">
        <f>'C1'!C140*$A$119+'C2'!C140*算例!$B$119+'C3'!C140*算例!$C$119+'C4'!C140*算例!$D$119+'C5'!C140*算例!$E$119+'C6'!C140*算例!$F$119+'C7'!C140*算例!$G$119</f>
        <v>0.13907419599591764</v>
      </c>
      <c r="N140" s="39">
        <f>'C1'!D140*$A$119+'C2'!D140*算例!$B$119+'C3'!D140*算例!$C$119+'C4'!D140*算例!$D$119+'C5'!D140*算例!$E$119+'C6'!D140*算例!$F$119+'C7'!D140*算例!$G$119</f>
        <v>0.17716250813745954</v>
      </c>
      <c r="O140" s="39">
        <f>'C1'!E140*$A$119+'C2'!E140*算例!$B$119+'C3'!E140*算例!$C$119+'C4'!E140*算例!$D$119+'C5'!E140*算例!$E$119+'C6'!E140*算例!$F$119+'C7'!E140*算例!$G$119</f>
        <v>0.19379923037317998</v>
      </c>
      <c r="P140" s="39">
        <f>'C1'!F140*$A$119+'C2'!F140*算例!$B$119+'C3'!F140*算例!$C$119+'C4'!F140*算例!$D$119+'C5'!F140*算例!$E$119+'C6'!F140*算例!$F$119+'C7'!F140*算例!$G$119</f>
        <v>0.14114863070675013</v>
      </c>
      <c r="Q140" s="39">
        <f>'C1'!G140*$A$119+'C2'!G140*算例!$B$119+'C3'!G140*算例!$C$119+'C4'!G140*算例!$D$119+'C5'!G140*算例!$E$119+'C6'!G140*算例!$F$119+'C7'!G140*算例!$G$119</f>
        <v>0.18411736804340723</v>
      </c>
      <c r="R140" s="39">
        <f>'C1'!H140*$A$119+'C2'!H140*算例!$B$119+'C3'!H140*算例!$C$119+'C4'!H140*算例!$D$119+'C5'!H140*算例!$E$119+'C6'!H140*算例!$F$119+'C7'!H140*算例!$G$119</f>
        <v>0.17130243247099067</v>
      </c>
      <c r="S140" s="39">
        <f>'C1'!I140*$A$119+'C2'!I140*算例!$B$119+'C3'!I140*算例!$C$119+'C4'!I140*算例!$D$119+'C5'!I140*算例!$E$119+'C6'!I140*算例!$F$119+'C7'!I140*算例!$G$119</f>
        <v>0.17853014737456208</v>
      </c>
      <c r="T140" s="39">
        <f>'C1'!J140*$A$119+'C2'!J140*算例!$B$119+'C3'!J140*算例!$C$119+'C4'!J140*算例!$D$119+'C5'!J140*算例!$E$119+'C6'!J140*算例!$F$119+'C7'!J140*算例!$G$119</f>
        <v>0.22635257298626468</v>
      </c>
      <c r="U140" s="39">
        <f>'C1'!K140*$A$119+'C2'!K140*算例!$B$119+'C3'!K140*算例!$C$119+'C4'!K140*算例!$D$119+'C5'!K140*算例!$E$119+'C6'!K140*算例!$F$119+'C7'!K140*算例!$G$119</f>
        <v>0.12999643479146608</v>
      </c>
      <c r="V140" s="39">
        <f>'C1'!L140*$A$119+'C2'!L140*算例!$B$119+'C3'!L140*算例!$C$119+'C4'!L140*算例!$D$119+'C5'!L140*算例!$E$119+'C6'!L140*算例!$F$119+'C7'!L140*算例!$G$119</f>
        <v>0.33947989137641876</v>
      </c>
      <c r="W140" s="39">
        <f>'C1'!M140*$A$119+'C2'!M140*算例!$B$119+'C3'!M140*算例!$C$119+'C4'!M140*算例!$D$119+'C5'!M140*算例!$E$119+'C6'!M140*算例!$F$119+'C7'!M140*算例!$G$119</f>
        <v>0.2017065674769816</v>
      </c>
      <c r="X140" s="39">
        <f>'C1'!N140*$A$119+'C2'!N140*算例!$B$119+'C3'!N140*算例!$C$119+'C4'!N140*算例!$D$119+'C5'!N140*算例!$E$119+'C6'!N140*算例!$F$119+'C7'!N140*算例!$G$119</f>
        <v>0.22466292493666171</v>
      </c>
      <c r="Y140" s="39">
        <f>'C1'!O140*$A$119+'C2'!O140*算例!$B$119+'C3'!O140*算例!$C$119+'C4'!O140*算例!$D$119+'C5'!O140*算例!$E$119+'C6'!O140*算例!$F$119+'C7'!O140*算例!$G$119</f>
        <v>0.25696442529532465</v>
      </c>
      <c r="Z140" s="39">
        <f>'C1'!P140*$A$119+'C2'!P140*算例!$B$119+'C3'!P140*算例!$C$119+'C4'!P140*算例!$D$119+'C5'!P140*算例!$E$119+'C6'!P140*算例!$F$119+'C7'!P140*算例!$G$119</f>
        <v>0.16431060518072929</v>
      </c>
      <c r="AA140" s="39">
        <f>'C1'!Q140*$A$119+'C2'!Q140*算例!$B$119+'C3'!Q140*算例!$C$119+'C4'!Q140*算例!$D$119+'C5'!Q140*算例!$E$119+'C6'!Q140*算例!$F$119+'C7'!Q140*算例!$G$119</f>
        <v>0.17802394851872955</v>
      </c>
      <c r="AB140" s="39">
        <f>'C1'!R140*$A$119+'C2'!R140*算例!$B$119+'C3'!R140*算例!$C$119+'C4'!R140*算例!$D$119+'C5'!R140*算例!$E$119+'C6'!R140*算例!$F$119+'C7'!R140*算例!$G$119</f>
        <v>0.22370109894298762</v>
      </c>
      <c r="AC140" s="39">
        <f>'C1'!S140*$A$119+'C2'!S140*算例!$B$119+'C3'!S140*算例!$C$119+'C4'!S140*算例!$D$119+'C5'!S140*算例!$E$119+'C6'!S140*算例!$F$119+'C7'!S140*算例!$G$119</f>
        <v>0.2267959913267166</v>
      </c>
      <c r="AD140" s="39">
        <f>'C1'!T140*$A$119+'C2'!T140*算例!$B$119+'C3'!T140*算例!$C$119+'C4'!T140*算例!$D$119+'C5'!T140*算例!$E$119+'C6'!T140*算例!$F$119+'C7'!T140*算例!$G$119</f>
        <v>0</v>
      </c>
      <c r="AE140" s="39">
        <f>'C1'!U140*$A$119+'C2'!U140*算例!$B$119+'C3'!U140*算例!$C$119+'C4'!U140*算例!$D$119+'C5'!U140*算例!$E$119+'C6'!U140*算例!$F$119+'C7'!U140*算例!$G$119</f>
        <v>0.21080112891898467</v>
      </c>
      <c r="AF140" s="9" t="s">
        <v>21</v>
      </c>
      <c r="AG140" s="77">
        <f t="shared" si="40"/>
        <v>0.8243784642805515</v>
      </c>
      <c r="AH140" s="77">
        <f t="shared" si="41"/>
        <v>0.86092580400408236</v>
      </c>
      <c r="AI140" s="77">
        <f t="shared" si="42"/>
        <v>0.82283749186254052</v>
      </c>
      <c r="AJ140" s="77">
        <f t="shared" si="43"/>
        <v>0.80620076962682008</v>
      </c>
      <c r="AK140" s="77">
        <f t="shared" si="44"/>
        <v>0.8588513692932499</v>
      </c>
      <c r="AL140" s="77">
        <f t="shared" si="45"/>
        <v>0.81588263195659283</v>
      </c>
      <c r="AM140" s="77">
        <f t="shared" si="46"/>
        <v>0.82869756752900936</v>
      </c>
      <c r="AN140" s="77">
        <f t="shared" si="47"/>
        <v>0.82146985262543792</v>
      </c>
      <c r="AO140" s="77">
        <f t="shared" si="48"/>
        <v>0.77364742701373534</v>
      </c>
      <c r="AP140" s="77">
        <f t="shared" si="49"/>
        <v>0.87000356520853395</v>
      </c>
      <c r="AQ140" s="77">
        <f t="shared" si="50"/>
        <v>0.66052010862358124</v>
      </c>
      <c r="AR140" s="77">
        <f t="shared" si="51"/>
        <v>0.79829343252301843</v>
      </c>
      <c r="AS140" s="77">
        <f t="shared" si="52"/>
        <v>0.77533707506333827</v>
      </c>
      <c r="AT140" s="77">
        <f t="shared" si="53"/>
        <v>0.74303557470467529</v>
      </c>
      <c r="AU140" s="77">
        <f t="shared" si="54"/>
        <v>0.83568939481927074</v>
      </c>
      <c r="AV140" s="77">
        <f t="shared" si="55"/>
        <v>0.8219760514812704</v>
      </c>
      <c r="AW140" s="77">
        <f t="shared" si="56"/>
        <v>0.77629890105701238</v>
      </c>
      <c r="AX140" s="77">
        <f t="shared" si="57"/>
        <v>0.77320400867328343</v>
      </c>
      <c r="AY140" s="77">
        <f t="shared" si="58"/>
        <v>1</v>
      </c>
      <c r="AZ140" s="77">
        <f t="shared" si="59"/>
        <v>0.78919887108101539</v>
      </c>
      <c r="BA140" s="41">
        <f t="shared" si="60"/>
        <v>16.256448361427022</v>
      </c>
      <c r="BB140" s="41">
        <f t="shared" si="61"/>
        <v>15.256448361427022</v>
      </c>
      <c r="BC140" s="41">
        <f t="shared" si="62"/>
        <v>0.66052010862358124</v>
      </c>
      <c r="BD140" s="41">
        <f t="shared" si="63"/>
        <v>1</v>
      </c>
      <c r="BE140" s="41">
        <f t="shared" si="64"/>
        <v>0.33947989137641876</v>
      </c>
    </row>
    <row r="141" spans="1:57" x14ac:dyDescent="0.25">
      <c r="A141" s="37" t="s">
        <v>21</v>
      </c>
      <c r="B141" s="42">
        <f t="shared" si="65"/>
        <v>0.17329033152818288</v>
      </c>
      <c r="C141" s="42">
        <f t="shared" si="66"/>
        <v>0</v>
      </c>
      <c r="D141" s="42">
        <f t="shared" si="67"/>
        <v>3.3333333333333333E-2</v>
      </c>
      <c r="E141" s="42">
        <f t="shared" si="68"/>
        <v>5.085915982142937E-2</v>
      </c>
      <c r="F141" s="42">
        <f t="shared" si="69"/>
        <v>1.0515495892857624E-2</v>
      </c>
      <c r="G141" s="42">
        <f t="shared" si="70"/>
        <v>5.3599664115160636E-2</v>
      </c>
      <c r="H141" s="67">
        <f t="shared" si="71"/>
        <v>0.94640033588483941</v>
      </c>
      <c r="K141" s="35" t="s">
        <v>22</v>
      </c>
      <c r="L141" s="39">
        <f>'C1'!B141*$A$119+'C2'!B141*算例!$B$119+'C3'!B141*算例!$C$119+'C4'!B141*算例!$D$119+'C5'!B141*算例!$E$119+'C6'!B141*算例!$F$119+'C7'!B141*算例!$G$119</f>
        <v>0.17073800412673251</v>
      </c>
      <c r="M141" s="39">
        <f>'C1'!C141*$A$119+'C2'!C141*算例!$B$119+'C3'!C141*算例!$C$119+'C4'!C141*算例!$D$119+'C5'!C141*算例!$E$119+'C6'!C141*算例!$F$119+'C7'!C141*算例!$G$119</f>
        <v>0.19378444194712344</v>
      </c>
      <c r="N141" s="39">
        <f>'C1'!D141*$A$119+'C2'!D141*算例!$B$119+'C3'!D141*算例!$C$119+'C4'!D141*算例!$D$119+'C5'!D141*算例!$E$119+'C6'!D141*算例!$F$119+'C7'!D141*算例!$G$119</f>
        <v>0.17785599729977525</v>
      </c>
      <c r="O141" s="39">
        <f>'C1'!E141*$A$119+'C2'!E141*算例!$B$119+'C3'!E141*算例!$C$119+'C4'!E141*算例!$D$119+'C5'!E141*算例!$E$119+'C6'!E141*算例!$F$119+'C7'!E141*算例!$G$119</f>
        <v>0.19802789083458938</v>
      </c>
      <c r="P141" s="39">
        <f>'C1'!F141*$A$119+'C2'!F141*算例!$B$119+'C3'!F141*算例!$C$119+'C4'!F141*算例!$D$119+'C5'!F141*算例!$E$119+'C6'!F141*算例!$F$119+'C7'!F141*算例!$G$119</f>
        <v>0.19328965062229128</v>
      </c>
      <c r="Q141" s="39">
        <f>'C1'!G141*$A$119+'C2'!G141*算例!$B$119+'C3'!G141*算例!$C$119+'C4'!G141*算例!$D$119+'C5'!G141*算例!$E$119+'C6'!G141*算例!$F$119+'C7'!G141*算例!$G$119</f>
        <v>0.18952537141607906</v>
      </c>
      <c r="R141" s="39">
        <f>'C1'!H141*$A$119+'C2'!H141*算例!$B$119+'C3'!H141*算例!$C$119+'C4'!H141*算例!$D$119+'C5'!H141*算例!$E$119+'C6'!H141*算例!$F$119+'C7'!H141*算例!$G$119</f>
        <v>0.21692391986911261</v>
      </c>
      <c r="S141" s="39">
        <f>'C1'!I141*$A$119+'C2'!I141*算例!$B$119+'C3'!I141*算例!$C$119+'C4'!I141*算例!$D$119+'C5'!I141*算例!$E$119+'C6'!I141*算例!$F$119+'C7'!I141*算例!$G$119</f>
        <v>0.24977675930849938</v>
      </c>
      <c r="T141" s="39">
        <f>'C1'!J141*$A$119+'C2'!J141*算例!$B$119+'C3'!J141*算例!$C$119+'C4'!J141*算例!$D$119+'C5'!J141*算例!$E$119+'C6'!J141*算例!$F$119+'C7'!J141*算例!$G$119</f>
        <v>0.18847631132769099</v>
      </c>
      <c r="U141" s="39">
        <f>'C1'!K141*$A$119+'C2'!K141*算例!$B$119+'C3'!K141*算例!$C$119+'C4'!K141*算例!$D$119+'C5'!K141*算例!$E$119+'C6'!K141*算例!$F$119+'C7'!K141*算例!$G$119</f>
        <v>0.22850862639754366</v>
      </c>
      <c r="V141" s="39">
        <f>'C1'!L141*$A$119+'C2'!L141*算例!$B$119+'C3'!L141*算例!$C$119+'C4'!L141*算例!$D$119+'C5'!L141*算例!$E$119+'C6'!L141*算例!$F$119+'C7'!L141*算例!$G$119</f>
        <v>0.26355833901329656</v>
      </c>
      <c r="W141" s="39">
        <f>'C1'!M141*$A$119+'C2'!M141*算例!$B$119+'C3'!M141*算例!$C$119+'C4'!M141*算例!$D$119+'C5'!M141*算例!$E$119+'C6'!M141*算例!$F$119+'C7'!M141*算例!$G$119</f>
        <v>0.19990735600008255</v>
      </c>
      <c r="X141" s="39">
        <f>'C1'!N141*$A$119+'C2'!N141*算例!$B$119+'C3'!N141*算例!$C$119+'C4'!N141*算例!$D$119+'C5'!N141*算例!$E$119+'C6'!N141*算例!$F$119+'C7'!N141*算例!$G$119</f>
        <v>0.14729130138266724</v>
      </c>
      <c r="Y141" s="39">
        <f>'C1'!O141*$A$119+'C2'!O141*算例!$B$119+'C3'!O141*算例!$C$119+'C4'!O141*算例!$D$119+'C5'!O141*算例!$E$119+'C6'!O141*算例!$F$119+'C7'!O141*算例!$G$119</f>
        <v>0.1937031938550296</v>
      </c>
      <c r="Z141" s="39">
        <f>'C1'!P141*$A$119+'C2'!P141*算例!$B$119+'C3'!P141*算例!$C$119+'C4'!P141*算例!$D$119+'C5'!P141*算例!$E$119+'C6'!P141*算例!$F$119+'C7'!P141*算例!$G$119</f>
        <v>0.18313184513034025</v>
      </c>
      <c r="AA141" s="39">
        <f>Q167*$A$119+'C2'!Q141*算例!$B$119+'C3'!Q141*算例!$C$119+'C4'!Q142*算例!$D$119+'C5'!Q142*算例!$E$119+'C6'!Q142*算例!$F$119+'C7'!Q142*算例!$G$119</f>
        <v>6.3800352059177376E-2</v>
      </c>
      <c r="AB141" s="39">
        <f>'C1'!R141*$A$119+'C2'!R141*算例!$B$119+'C3'!R141*算例!$C$119+'C4'!R141*算例!$D$119+'C5'!R141*算例!$E$119+'C6'!R141*算例!$F$119+'C7'!R141*算例!$G$119</f>
        <v>0.13961057480760461</v>
      </c>
      <c r="AC141" s="39">
        <f>'C1'!S141*$A$119+'C2'!S141*算例!$B$119+'C3'!S141*算例!$C$119+'C4'!S141*算例!$D$119+'C5'!S141*算例!$E$119+'C6'!S141*算例!$F$119+'C7'!S141*算例!$G$119</f>
        <v>0.23525951353797195</v>
      </c>
      <c r="AD141" s="39">
        <f>'C1'!T141*$A$119+'C2'!T141*算例!$B$119+'C3'!T141*算例!$C$119+'C4'!T141*算例!$D$119+'C5'!T141*算例!$E$119+'C6'!T141*算例!$F$119+'C7'!T141*算例!$G$119</f>
        <v>0.21080112891898467</v>
      </c>
      <c r="AE141" s="39">
        <f>'C1'!U141*$A$119+'C2'!U141*算例!$B$119+'C3'!U141*算例!$C$119+'C4'!U141*算例!$D$119+'C5'!U141*算例!$E$119+'C6'!U141*算例!$F$119+'C7'!U141*算例!$G$119</f>
        <v>0</v>
      </c>
      <c r="AF141" s="9" t="s">
        <v>22</v>
      </c>
      <c r="AG141" s="77">
        <f t="shared" si="40"/>
        <v>0.82926199587326743</v>
      </c>
      <c r="AH141" s="77">
        <f t="shared" si="41"/>
        <v>0.80621555805287659</v>
      </c>
      <c r="AI141" s="77">
        <f t="shared" si="42"/>
        <v>0.8221440027002247</v>
      </c>
      <c r="AJ141" s="77">
        <f t="shared" si="43"/>
        <v>0.80197210916541062</v>
      </c>
      <c r="AK141" s="77">
        <f t="shared" si="44"/>
        <v>0.80671034937770869</v>
      </c>
      <c r="AL141" s="77">
        <f t="shared" si="45"/>
        <v>0.81047462858392094</v>
      </c>
      <c r="AM141" s="77">
        <f t="shared" si="46"/>
        <v>0.78307608013088736</v>
      </c>
      <c r="AN141" s="77">
        <f t="shared" si="47"/>
        <v>0.75022324069150059</v>
      </c>
      <c r="AO141" s="77">
        <f t="shared" si="48"/>
        <v>0.81152368867230895</v>
      </c>
      <c r="AP141" s="77">
        <f t="shared" si="49"/>
        <v>0.77149137360245634</v>
      </c>
      <c r="AQ141" s="77">
        <f t="shared" si="50"/>
        <v>0.73644166098670349</v>
      </c>
      <c r="AR141" s="77">
        <f t="shared" si="51"/>
        <v>0.80009264399991742</v>
      </c>
      <c r="AS141" s="77">
        <f t="shared" si="52"/>
        <v>0.85270869861733278</v>
      </c>
      <c r="AT141" s="77">
        <f t="shared" si="53"/>
        <v>0.80629680614497046</v>
      </c>
      <c r="AU141" s="77">
        <f t="shared" si="54"/>
        <v>0.81686815486965969</v>
      </c>
      <c r="AV141" s="77">
        <f t="shared" si="55"/>
        <v>0.93619964794082267</v>
      </c>
      <c r="AW141" s="77">
        <f t="shared" si="56"/>
        <v>0.86038942519239536</v>
      </c>
      <c r="AX141" s="77">
        <f t="shared" si="57"/>
        <v>0.76474048646202808</v>
      </c>
      <c r="AY141" s="77">
        <f t="shared" si="58"/>
        <v>0.78919887108101539</v>
      </c>
      <c r="AZ141" s="77">
        <f t="shared" si="59"/>
        <v>1</v>
      </c>
      <c r="BA141" s="41">
        <f t="shared" si="60"/>
        <v>16.356029422145408</v>
      </c>
      <c r="BB141" s="41">
        <f t="shared" si="61"/>
        <v>15.356029422145408</v>
      </c>
      <c r="BC141" s="41">
        <f t="shared" si="62"/>
        <v>0.73644166098670349</v>
      </c>
      <c r="BD141" s="41">
        <f t="shared" si="63"/>
        <v>1</v>
      </c>
      <c r="BE141" s="41">
        <f t="shared" si="64"/>
        <v>0.26355833901329651</v>
      </c>
    </row>
    <row r="142" spans="1:57" x14ac:dyDescent="0.25">
      <c r="A142" s="37" t="s">
        <v>22</v>
      </c>
      <c r="B142" s="42">
        <f t="shared" si="65"/>
        <v>0.30951650229589622</v>
      </c>
      <c r="C142" s="42">
        <f t="shared" si="66"/>
        <v>7.0103305952384162E-2</v>
      </c>
      <c r="D142" s="42">
        <f t="shared" si="67"/>
        <v>0.14292114339285988</v>
      </c>
      <c r="E142" s="42">
        <f t="shared" si="68"/>
        <v>0.1</v>
      </c>
      <c r="F142" s="42">
        <f t="shared" si="69"/>
        <v>0.17446763107143276</v>
      </c>
      <c r="G142" s="42">
        <f t="shared" si="70"/>
        <v>0.15940171654251462</v>
      </c>
      <c r="H142" s="67">
        <f t="shared" si="71"/>
        <v>0.84059828345748544</v>
      </c>
      <c r="K142" s="7"/>
      <c r="BB142" s="41"/>
    </row>
    <row r="143" spans="1:57" x14ac:dyDescent="0.25">
      <c r="H143" s="67">
        <f>SUM(H123:H142)</f>
        <v>16.869046899195265</v>
      </c>
      <c r="K143" s="7"/>
      <c r="BB143" s="41"/>
    </row>
    <row r="144" spans="1:57" x14ac:dyDescent="0.25">
      <c r="BB144" s="41"/>
    </row>
    <row r="145" spans="1:79" ht="14.4" thickBot="1" x14ac:dyDescent="0.3">
      <c r="BB145" s="41"/>
    </row>
    <row r="146" spans="1:79" ht="14.4" thickBot="1" x14ac:dyDescent="0.3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AF146" s="149" t="s">
        <v>71</v>
      </c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1"/>
      <c r="BB146" s="41"/>
      <c r="BG146" s="145" t="s">
        <v>81</v>
      </c>
      <c r="BH146" s="146"/>
      <c r="BI146" s="146"/>
      <c r="BJ146" s="146"/>
      <c r="BK146" s="146"/>
      <c r="BL146" s="146"/>
      <c r="BM146" s="146"/>
      <c r="BN146" s="146"/>
      <c r="BO146" s="146"/>
      <c r="BP146" s="146"/>
      <c r="BQ146" s="146"/>
      <c r="BR146" s="146"/>
      <c r="BS146" s="146"/>
      <c r="BT146" s="146"/>
      <c r="BU146" s="146"/>
      <c r="BV146" s="146"/>
      <c r="BW146" s="146"/>
      <c r="BX146" s="146"/>
      <c r="BY146" s="146"/>
      <c r="BZ146" s="146"/>
      <c r="CA146" s="147"/>
    </row>
    <row r="147" spans="1:79" x14ac:dyDescent="0.2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AF147" s="43"/>
      <c r="AG147" s="44" t="s">
        <v>3</v>
      </c>
      <c r="AH147" s="44" t="s">
        <v>4</v>
      </c>
      <c r="AI147" s="44" t="s">
        <v>5</v>
      </c>
      <c r="AJ147" s="44" t="s">
        <v>6</v>
      </c>
      <c r="AK147" s="44" t="s">
        <v>7</v>
      </c>
      <c r="AL147" s="44" t="s">
        <v>8</v>
      </c>
      <c r="AM147" s="44" t="s">
        <v>9</v>
      </c>
      <c r="AN147" s="44" t="s">
        <v>10</v>
      </c>
      <c r="AO147" s="44" t="s">
        <v>11</v>
      </c>
      <c r="AP147" s="44" t="s">
        <v>12</v>
      </c>
      <c r="AQ147" s="44" t="s">
        <v>13</v>
      </c>
      <c r="AR147" s="44" t="s">
        <v>14</v>
      </c>
      <c r="AS147" s="44" t="s">
        <v>15</v>
      </c>
      <c r="AT147" s="44" t="s">
        <v>16</v>
      </c>
      <c r="AU147" s="44" t="s">
        <v>17</v>
      </c>
      <c r="AV147" s="44" t="s">
        <v>18</v>
      </c>
      <c r="AW147" s="44" t="s">
        <v>19</v>
      </c>
      <c r="AX147" s="44" t="s">
        <v>20</v>
      </c>
      <c r="AY147" s="44" t="s">
        <v>21</v>
      </c>
      <c r="AZ147" s="45" t="s">
        <v>22</v>
      </c>
      <c r="BA147" s="41"/>
      <c r="BB147" s="8" t="s">
        <v>80</v>
      </c>
      <c r="BC147" s="8" t="s">
        <v>77</v>
      </c>
      <c r="BD147" s="65" t="s">
        <v>147</v>
      </c>
      <c r="BG147" s="9"/>
      <c r="BH147" s="9" t="s">
        <v>3</v>
      </c>
      <c r="BI147" s="9" t="s">
        <v>4</v>
      </c>
      <c r="BJ147" s="9" t="s">
        <v>5</v>
      </c>
      <c r="BK147" s="9" t="s">
        <v>6</v>
      </c>
      <c r="BL147" s="9" t="s">
        <v>7</v>
      </c>
      <c r="BM147" s="9" t="s">
        <v>8</v>
      </c>
      <c r="BN147" s="9" t="s">
        <v>9</v>
      </c>
      <c r="BO147" s="9" t="s">
        <v>10</v>
      </c>
      <c r="BP147" s="9" t="s">
        <v>11</v>
      </c>
      <c r="BQ147" s="9" t="s">
        <v>12</v>
      </c>
      <c r="BR147" s="9" t="s">
        <v>13</v>
      </c>
      <c r="BS147" s="9" t="s">
        <v>14</v>
      </c>
      <c r="BT147" s="9" t="s">
        <v>15</v>
      </c>
      <c r="BU147" s="9" t="s">
        <v>16</v>
      </c>
      <c r="BV147" s="9" t="s">
        <v>17</v>
      </c>
      <c r="BW147" s="9" t="s">
        <v>18</v>
      </c>
      <c r="BX147" s="9" t="s">
        <v>19</v>
      </c>
      <c r="BY147" s="9" t="s">
        <v>20</v>
      </c>
      <c r="BZ147" s="9" t="s">
        <v>21</v>
      </c>
      <c r="CA147" s="9" t="s">
        <v>22</v>
      </c>
    </row>
    <row r="148" spans="1:79" x14ac:dyDescent="0.2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AF148" s="46" t="s">
        <v>3</v>
      </c>
      <c r="AG148" s="47"/>
      <c r="AH148" s="47">
        <f t="shared" ref="AH148:AZ148" si="72">AH122/$BB$122</f>
        <v>5.2204983516949965E-2</v>
      </c>
      <c r="AI148" s="47">
        <f t="shared" si="72"/>
        <v>5.3152765787921621E-2</v>
      </c>
      <c r="AJ148" s="47">
        <f t="shared" si="72"/>
        <v>5.3787942723364499E-2</v>
      </c>
      <c r="AK148" s="47">
        <f t="shared" si="72"/>
        <v>5.3909715091592869E-2</v>
      </c>
      <c r="AL148" s="47">
        <f t="shared" si="72"/>
        <v>5.4331088615434384E-2</v>
      </c>
      <c r="AM148" s="47">
        <f t="shared" si="72"/>
        <v>5.5507647637219611E-2</v>
      </c>
      <c r="AN148" s="47">
        <f t="shared" si="72"/>
        <v>5.0519987539674814E-2</v>
      </c>
      <c r="AO148" s="47">
        <f t="shared" si="72"/>
        <v>5.4381062972632829E-2</v>
      </c>
      <c r="AP148" s="47">
        <f t="shared" si="72"/>
        <v>5.1641113489689763E-2</v>
      </c>
      <c r="AQ148" s="47">
        <f t="shared" si="72"/>
        <v>4.6307918775352307E-2</v>
      </c>
      <c r="AR148" s="47">
        <f t="shared" si="72"/>
        <v>5.0096500807624275E-2</v>
      </c>
      <c r="AS148" s="47">
        <f t="shared" si="72"/>
        <v>5.2498100581693907E-2</v>
      </c>
      <c r="AT148" s="47">
        <f t="shared" si="72"/>
        <v>5.1855180367789112E-2</v>
      </c>
      <c r="AU148" s="47">
        <f t="shared" si="72"/>
        <v>5.5021966252063056E-2</v>
      </c>
      <c r="AV148" s="47">
        <f t="shared" si="72"/>
        <v>5.0575175443054558E-2</v>
      </c>
      <c r="AW148" s="47">
        <f t="shared" si="72"/>
        <v>5.3940802661643576E-2</v>
      </c>
      <c r="AX148" s="47">
        <f t="shared" si="72"/>
        <v>5.0930469291816362E-2</v>
      </c>
      <c r="AY148" s="47">
        <f t="shared" si="72"/>
        <v>5.4507341334544143E-2</v>
      </c>
      <c r="AZ148" s="48">
        <f t="shared" si="72"/>
        <v>5.4830237109938403E-2</v>
      </c>
      <c r="BA148" s="41">
        <f t="shared" ref="BA148:BA170" si="73">SUM(AG148:AZ148)</f>
        <v>1</v>
      </c>
      <c r="BB148" s="41">
        <f t="shared" ref="BB148:BB167" si="74">MAX(AG148:AZ148)</f>
        <v>5.5507647637219611E-2</v>
      </c>
      <c r="BC148" s="41">
        <f t="shared" ref="BC148:BC167" si="75">MIN(AG148:AZ148)</f>
        <v>4.6307918775352307E-2</v>
      </c>
      <c r="BD148" s="41">
        <f t="shared" ref="BD148:BD167" si="76">BB148-BC148</f>
        <v>9.199728861867304E-3</v>
      </c>
      <c r="BG148" s="9" t="s">
        <v>3</v>
      </c>
      <c r="BH148" s="40"/>
      <c r="BI148" s="40">
        <f t="shared" ref="BI148:CA148" si="77">(AH148-$BC$148)/$BD$148</f>
        <v>0.64100418937789316</v>
      </c>
      <c r="BJ148" s="40">
        <f t="shared" si="77"/>
        <v>0.74402703768162903</v>
      </c>
      <c r="BK148" s="40">
        <f t="shared" si="77"/>
        <v>0.81307004372886948</v>
      </c>
      <c r="BL148" s="40">
        <f t="shared" si="77"/>
        <v>0.82630656081070597</v>
      </c>
      <c r="BM148" s="40">
        <f t="shared" si="77"/>
        <v>0.87210938067294119</v>
      </c>
      <c r="BN148" s="40">
        <f t="shared" si="77"/>
        <v>1</v>
      </c>
      <c r="BO148" s="40">
        <f t="shared" si="77"/>
        <v>0.4578470547954353</v>
      </c>
      <c r="BP148" s="40">
        <f t="shared" si="77"/>
        <v>0.87754153611456387</v>
      </c>
      <c r="BQ148" s="40">
        <f t="shared" si="77"/>
        <v>0.57971216265334125</v>
      </c>
      <c r="BR148" s="40">
        <f t="shared" si="77"/>
        <v>0</v>
      </c>
      <c r="BS148" s="40">
        <f t="shared" si="77"/>
        <v>0.41181453161903137</v>
      </c>
      <c r="BT148" s="40">
        <f t="shared" si="77"/>
        <v>0.67286567890057969</v>
      </c>
      <c r="BU148" s="40">
        <f t="shared" si="77"/>
        <v>0.6029809873451919</v>
      </c>
      <c r="BV148" s="40">
        <f t="shared" si="77"/>
        <v>0.94720698920055202</v>
      </c>
      <c r="BW148" s="40">
        <f t="shared" si="77"/>
        <v>0.46384591674108427</v>
      </c>
      <c r="BX148" s="40">
        <f t="shared" si="77"/>
        <v>0.82968574410159235</v>
      </c>
      <c r="BY148" s="40">
        <f t="shared" si="77"/>
        <v>0.50246595153738027</v>
      </c>
      <c r="BZ148" s="40">
        <f t="shared" si="77"/>
        <v>0.89126784955351046</v>
      </c>
      <c r="CA148" s="40">
        <f t="shared" si="77"/>
        <v>0.92636625084799384</v>
      </c>
    </row>
    <row r="149" spans="1:79" x14ac:dyDescent="0.2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AF149" s="46" t="s">
        <v>4</v>
      </c>
      <c r="AG149" s="47">
        <f>AG123/$BB$123</f>
        <v>5.2020518039476743E-2</v>
      </c>
      <c r="AH149" s="47"/>
      <c r="AI149" s="47">
        <f t="shared" ref="AI149:AZ149" si="78">AI123/$BB$123</f>
        <v>5.2099737003296107E-2</v>
      </c>
      <c r="AJ149" s="47">
        <f t="shared" si="78"/>
        <v>5.1903542152665336E-2</v>
      </c>
      <c r="AK149" s="47">
        <f t="shared" si="78"/>
        <v>5.3095352301513701E-2</v>
      </c>
      <c r="AL149" s="47">
        <f t="shared" si="78"/>
        <v>5.3741476126438439E-2</v>
      </c>
      <c r="AM149" s="47">
        <f t="shared" si="78"/>
        <v>5.1704411700846435E-2</v>
      </c>
      <c r="AN149" s="47">
        <f t="shared" si="78"/>
        <v>5.0134098060146008E-2</v>
      </c>
      <c r="AO149" s="47">
        <f t="shared" si="78"/>
        <v>5.3516476603366864E-2</v>
      </c>
      <c r="AP149" s="47">
        <f t="shared" si="78"/>
        <v>5.5771338983718506E-2</v>
      </c>
      <c r="AQ149" s="47">
        <f t="shared" si="78"/>
        <v>4.606419699954771E-2</v>
      </c>
      <c r="AR149" s="47">
        <f t="shared" si="78"/>
        <v>5.3924101413625275E-2</v>
      </c>
      <c r="AS149" s="47">
        <f t="shared" si="78"/>
        <v>5.226488539119762E-2</v>
      </c>
      <c r="AT149" s="47">
        <f t="shared" si="78"/>
        <v>5.1278506855778547E-2</v>
      </c>
      <c r="AU149" s="47">
        <f t="shared" si="78"/>
        <v>5.3200351428675678E-2</v>
      </c>
      <c r="AV149" s="47">
        <f t="shared" si="78"/>
        <v>5.46762312197012E-2</v>
      </c>
      <c r="AW149" s="47">
        <f t="shared" si="78"/>
        <v>5.3527288331889182E-2</v>
      </c>
      <c r="AX149" s="47">
        <f t="shared" si="78"/>
        <v>5.1236735353615642E-2</v>
      </c>
      <c r="AY149" s="47">
        <f t="shared" si="78"/>
        <v>5.6722687055787292E-2</v>
      </c>
      <c r="AZ149" s="48">
        <f t="shared" si="78"/>
        <v>5.3118064978713755E-2</v>
      </c>
      <c r="BA149" s="41">
        <f t="shared" si="73"/>
        <v>0.99999999999999989</v>
      </c>
      <c r="BB149" s="41">
        <f t="shared" si="74"/>
        <v>5.6722687055787292E-2</v>
      </c>
      <c r="BC149" s="41">
        <f t="shared" si="75"/>
        <v>4.606419699954771E-2</v>
      </c>
      <c r="BD149" s="41">
        <f t="shared" si="76"/>
        <v>1.0658490056239582E-2</v>
      </c>
      <c r="BG149" s="9" t="s">
        <v>4</v>
      </c>
      <c r="BH149" s="40">
        <f>(AG149-$BC$149)/$BD$149</f>
        <v>0.5588334753328541</v>
      </c>
      <c r="BI149" s="40"/>
      <c r="BJ149" s="40">
        <f t="shared" ref="BJ149:CA149" si="79">(AI149-$BC$149)/$BD$149</f>
        <v>0.56626595060856055</v>
      </c>
      <c r="BK149" s="40">
        <f t="shared" si="79"/>
        <v>0.54785857305362096</v>
      </c>
      <c r="BL149" s="40">
        <f t="shared" si="79"/>
        <v>0.65967648934005296</v>
      </c>
      <c r="BM149" s="40">
        <f t="shared" si="79"/>
        <v>0.72029706706874264</v>
      </c>
      <c r="BN149" s="40">
        <f t="shared" si="79"/>
        <v>0.52917577175923614</v>
      </c>
      <c r="BO149" s="40">
        <f t="shared" si="79"/>
        <v>0.38184593118945015</v>
      </c>
      <c r="BP149" s="40">
        <f t="shared" si="79"/>
        <v>0.6991871798441579</v>
      </c>
      <c r="BQ149" s="40">
        <f t="shared" si="79"/>
        <v>0.91074269741314273</v>
      </c>
      <c r="BR149" s="40">
        <f t="shared" si="79"/>
        <v>0</v>
      </c>
      <c r="BS149" s="40">
        <f t="shared" si="79"/>
        <v>0.73743132212956386</v>
      </c>
      <c r="BT149" s="40">
        <f t="shared" si="79"/>
        <v>0.58176048942504455</v>
      </c>
      <c r="BU149" s="40">
        <f t="shared" si="79"/>
        <v>0.48921656151270038</v>
      </c>
      <c r="BV149" s="40">
        <f t="shared" si="79"/>
        <v>0.66952770903514569</v>
      </c>
      <c r="BW149" s="40">
        <f t="shared" si="79"/>
        <v>0.80799758452764359</v>
      </c>
      <c r="BX149" s="40">
        <f t="shared" si="79"/>
        <v>0.70020155697124353</v>
      </c>
      <c r="BY149" s="40">
        <f t="shared" si="79"/>
        <v>0.48529747898389025</v>
      </c>
      <c r="BZ149" s="40">
        <f t="shared" si="79"/>
        <v>1</v>
      </c>
      <c r="CA149" s="40">
        <f t="shared" si="79"/>
        <v>0.66180743632036731</v>
      </c>
    </row>
    <row r="150" spans="1:79" x14ac:dyDescent="0.2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AF150" s="46" t="s">
        <v>5</v>
      </c>
      <c r="AG150" s="47">
        <f>AG124/$BB$124</f>
        <v>5.2683861133348761E-2</v>
      </c>
      <c r="AH150" s="47">
        <f>AH124/$BB$124</f>
        <v>5.1823238577274541E-2</v>
      </c>
      <c r="AI150" s="47"/>
      <c r="AJ150" s="47">
        <f t="shared" ref="AJ150:AZ150" si="80">AJ124/$BB$124</f>
        <v>5.5908417864719118E-2</v>
      </c>
      <c r="AK150" s="47">
        <f t="shared" si="80"/>
        <v>5.4444955588034423E-2</v>
      </c>
      <c r="AL150" s="47">
        <f t="shared" si="80"/>
        <v>5.0156346829539455E-2</v>
      </c>
      <c r="AM150" s="47">
        <f t="shared" si="80"/>
        <v>5.3670119695052705E-2</v>
      </c>
      <c r="AN150" s="47">
        <f t="shared" si="80"/>
        <v>5.4971211634291958E-2</v>
      </c>
      <c r="AO150" s="47">
        <f t="shared" si="80"/>
        <v>5.1658221803142397E-2</v>
      </c>
      <c r="AP150" s="47">
        <f t="shared" si="80"/>
        <v>5.2605169053795031E-2</v>
      </c>
      <c r="AQ150" s="47">
        <f t="shared" si="80"/>
        <v>4.7652609908701273E-2</v>
      </c>
      <c r="AR150" s="47">
        <f t="shared" si="80"/>
        <v>5.2418428965286826E-2</v>
      </c>
      <c r="AS150" s="47">
        <f t="shared" si="80"/>
        <v>5.1428778579716228E-2</v>
      </c>
      <c r="AT150" s="47">
        <f t="shared" si="80"/>
        <v>5.2447384406908264E-2</v>
      </c>
      <c r="AU150" s="47">
        <f t="shared" si="80"/>
        <v>5.1323231535586891E-2</v>
      </c>
      <c r="AV150" s="47">
        <f t="shared" si="80"/>
        <v>5.2420933305310301E-2</v>
      </c>
      <c r="AW150" s="47">
        <f t="shared" si="80"/>
        <v>5.3249061890883853E-2</v>
      </c>
      <c r="AX150" s="47">
        <f t="shared" si="80"/>
        <v>5.3332482471622936E-2</v>
      </c>
      <c r="AY150" s="47">
        <f t="shared" si="80"/>
        <v>5.3925497639595713E-2</v>
      </c>
      <c r="AZ150" s="48">
        <f t="shared" si="80"/>
        <v>5.3880049117189549E-2</v>
      </c>
      <c r="BA150" s="41">
        <f t="shared" si="73"/>
        <v>1</v>
      </c>
      <c r="BB150" s="41">
        <f t="shared" si="74"/>
        <v>5.5908417864719118E-2</v>
      </c>
      <c r="BC150" s="41">
        <f t="shared" si="75"/>
        <v>4.7652609908701273E-2</v>
      </c>
      <c r="BD150" s="41">
        <f t="shared" si="76"/>
        <v>8.2558079560178452E-3</v>
      </c>
      <c r="BG150" s="9" t="s">
        <v>5</v>
      </c>
      <c r="BH150" s="40">
        <f>(AG150-$BC$150)/$BD$150</f>
        <v>0.60941960513750759</v>
      </c>
      <c r="BI150" s="40">
        <f>(AH150-$BC$150)/$BD$150</f>
        <v>0.50517510712361025</v>
      </c>
      <c r="BJ150" s="40"/>
      <c r="BK150" s="40">
        <f t="shared" ref="BK150:CA150" si="81">(AJ150-$BC$150)/$BD$150</f>
        <v>1</v>
      </c>
      <c r="BL150" s="40">
        <f t="shared" si="81"/>
        <v>0.82273542644388375</v>
      </c>
      <c r="BM150" s="40">
        <f t="shared" si="81"/>
        <v>0.30326976283564744</v>
      </c>
      <c r="BN150" s="40">
        <f t="shared" si="81"/>
        <v>0.72888199657855823</v>
      </c>
      <c r="BO150" s="40">
        <f t="shared" si="81"/>
        <v>0.88647916286085504</v>
      </c>
      <c r="BP150" s="40">
        <f t="shared" si="81"/>
        <v>0.48518714531402629</v>
      </c>
      <c r="BQ150" s="40">
        <f t="shared" si="81"/>
        <v>0.59988788153480799</v>
      </c>
      <c r="BR150" s="40">
        <f t="shared" si="81"/>
        <v>0</v>
      </c>
      <c r="BS150" s="40">
        <f t="shared" si="81"/>
        <v>0.57726864311464998</v>
      </c>
      <c r="BT150" s="40">
        <f t="shared" si="81"/>
        <v>0.45739541073777285</v>
      </c>
      <c r="BU150" s="40">
        <f t="shared" si="81"/>
        <v>0.58077592450681603</v>
      </c>
      <c r="BV150" s="40">
        <f t="shared" si="81"/>
        <v>0.44461082990793405</v>
      </c>
      <c r="BW150" s="40">
        <f t="shared" si="81"/>
        <v>0.57757198592940739</v>
      </c>
      <c r="BX150" s="40">
        <f t="shared" si="81"/>
        <v>0.67788059169947146</v>
      </c>
      <c r="BY150" s="40">
        <f t="shared" si="81"/>
        <v>0.68798506374914836</v>
      </c>
      <c r="BZ150" s="40">
        <f t="shared" si="81"/>
        <v>0.75981512219188552</v>
      </c>
      <c r="CA150" s="40">
        <f t="shared" si="81"/>
        <v>0.75431008590127813</v>
      </c>
    </row>
    <row r="151" spans="1:79" x14ac:dyDescent="0.2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AF151" s="46" t="s">
        <v>6</v>
      </c>
      <c r="AG151" s="47">
        <f>AG125/$BB$125</f>
        <v>5.3201228080844612E-2</v>
      </c>
      <c r="AH151" s="47">
        <f>AH125/$BB$125</f>
        <v>5.1519425472187429E-2</v>
      </c>
      <c r="AI151" s="47">
        <f>AI125/$BB$125</f>
        <v>5.5790749746520332E-2</v>
      </c>
      <c r="AJ151" s="47"/>
      <c r="AK151" s="47">
        <f t="shared" ref="AK151:AZ151" si="82">AK125/$BB$125</f>
        <v>5.0677706122961755E-2</v>
      </c>
      <c r="AL151" s="47">
        <f t="shared" si="82"/>
        <v>4.6746568312073335E-2</v>
      </c>
      <c r="AM151" s="47">
        <f t="shared" si="82"/>
        <v>5.5999748225021774E-2</v>
      </c>
      <c r="AN151" s="47">
        <f t="shared" si="82"/>
        <v>5.2746202044953991E-2</v>
      </c>
      <c r="AO151" s="47">
        <f t="shared" si="82"/>
        <v>5.374780702359154E-2</v>
      </c>
      <c r="AP151" s="47">
        <f t="shared" si="82"/>
        <v>4.8529990563819694E-2</v>
      </c>
      <c r="AQ151" s="47">
        <f t="shared" si="82"/>
        <v>5.0174137893665892E-2</v>
      </c>
      <c r="AR151" s="47">
        <f t="shared" si="82"/>
        <v>5.0672707843061417E-2</v>
      </c>
      <c r="AS151" s="47">
        <f t="shared" si="82"/>
        <v>5.7368413086144682E-2</v>
      </c>
      <c r="AT151" s="47">
        <f t="shared" si="82"/>
        <v>5.3827890019529707E-2</v>
      </c>
      <c r="AU151" s="47">
        <f t="shared" si="82"/>
        <v>5.0817540356127219E-2</v>
      </c>
      <c r="AV151" s="47">
        <f t="shared" si="82"/>
        <v>4.9953785788467223E-2</v>
      </c>
      <c r="AW151" s="47">
        <f t="shared" si="82"/>
        <v>5.7660349889809802E-2</v>
      </c>
      <c r="AX151" s="47">
        <f t="shared" si="82"/>
        <v>5.5394309898708145E-2</v>
      </c>
      <c r="AY151" s="47">
        <f t="shared" si="82"/>
        <v>5.2723992981506929E-2</v>
      </c>
      <c r="AZ151" s="48">
        <f t="shared" si="82"/>
        <v>5.2447446651004502E-2</v>
      </c>
      <c r="BA151" s="41">
        <f t="shared" si="73"/>
        <v>1.0000000000000002</v>
      </c>
      <c r="BB151" s="41">
        <f t="shared" si="74"/>
        <v>5.7660349889809802E-2</v>
      </c>
      <c r="BC151" s="41">
        <f t="shared" si="75"/>
        <v>4.6746568312073335E-2</v>
      </c>
      <c r="BD151" s="41">
        <f t="shared" si="76"/>
        <v>1.0913781577736467E-2</v>
      </c>
      <c r="BG151" s="9" t="s">
        <v>6</v>
      </c>
      <c r="BH151" s="40">
        <f>(AG151-$BC$151)/$BD$151</f>
        <v>0.5914228466820739</v>
      </c>
      <c r="BI151" s="40">
        <f>(AH151-$BC$151)/$BD$151</f>
        <v>0.43732386672008061</v>
      </c>
      <c r="BJ151" s="40">
        <f>(AI151-$BC$151)/$BD$151</f>
        <v>0.82869364482212526</v>
      </c>
      <c r="BK151" s="40"/>
      <c r="BL151" s="40">
        <f t="shared" ref="BL151:CA151" si="83">(AK151-$BC$151)/$BD$151</f>
        <v>0.3601994215192772</v>
      </c>
      <c r="BM151" s="40">
        <f t="shared" si="83"/>
        <v>0</v>
      </c>
      <c r="BN151" s="40">
        <f t="shared" si="83"/>
        <v>0.84784360462412345</v>
      </c>
      <c r="BO151" s="40">
        <f t="shared" si="83"/>
        <v>0.54973005370746919</v>
      </c>
      <c r="BP151" s="40">
        <f t="shared" si="83"/>
        <v>0.641504382477322</v>
      </c>
      <c r="BQ151" s="40">
        <f t="shared" si="83"/>
        <v>0.16341011033100075</v>
      </c>
      <c r="BR151" s="40">
        <f t="shared" si="83"/>
        <v>0.31405883993359518</v>
      </c>
      <c r="BS151" s="40">
        <f t="shared" si="83"/>
        <v>0.3597414427825088</v>
      </c>
      <c r="BT151" s="40">
        <f t="shared" si="83"/>
        <v>0.97325062797109152</v>
      </c>
      <c r="BU151" s="40">
        <f t="shared" si="83"/>
        <v>0.64884216868531541</v>
      </c>
      <c r="BV151" s="40">
        <f t="shared" si="83"/>
        <v>0.37301205041142205</v>
      </c>
      <c r="BW151" s="40">
        <f t="shared" si="83"/>
        <v>0.29386857832453239</v>
      </c>
      <c r="BX151" s="40">
        <f t="shared" si="83"/>
        <v>1</v>
      </c>
      <c r="BY151" s="40">
        <f t="shared" si="83"/>
        <v>0.79236894425995685</v>
      </c>
      <c r="BZ151" s="40">
        <f t="shared" si="83"/>
        <v>0.54769509787764326</v>
      </c>
      <c r="CA151" s="40">
        <f t="shared" si="83"/>
        <v>0.52235591287264305</v>
      </c>
    </row>
    <row r="152" spans="1:79" x14ac:dyDescent="0.2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AF152" s="46" t="s">
        <v>7</v>
      </c>
      <c r="AG152" s="47">
        <f>AG126/$BB$126</f>
        <v>5.2983163354393528E-2</v>
      </c>
      <c r="AH152" s="47">
        <f>AH126/$BB$126</f>
        <v>5.2367838021395621E-2</v>
      </c>
      <c r="AI152" s="47">
        <f>AI126/$BB$126</f>
        <v>5.3985455116300339E-2</v>
      </c>
      <c r="AJ152" s="47">
        <f>AJ126/$BB$126</f>
        <v>5.0355982340468564E-2</v>
      </c>
      <c r="AK152" s="47"/>
      <c r="AL152" s="47">
        <f t="shared" ref="AL152:AZ152" si="84">AL126/$BB$126</f>
        <v>5.5677551444233753E-2</v>
      </c>
      <c r="AM152" s="47">
        <f t="shared" si="84"/>
        <v>5.4557787615771368E-2</v>
      </c>
      <c r="AN152" s="47">
        <f t="shared" si="84"/>
        <v>5.2768778608948172E-2</v>
      </c>
      <c r="AO152" s="47">
        <f t="shared" si="84"/>
        <v>5.1980136930779297E-2</v>
      </c>
      <c r="AP152" s="47">
        <f t="shared" si="84"/>
        <v>5.6027090534003031E-2</v>
      </c>
      <c r="AQ152" s="47">
        <f t="shared" si="84"/>
        <v>4.5761504774109181E-2</v>
      </c>
      <c r="AR152" s="47">
        <f t="shared" si="84"/>
        <v>5.173021319146117E-2</v>
      </c>
      <c r="AS152" s="47">
        <f t="shared" si="84"/>
        <v>5.1248918408805411E-2</v>
      </c>
      <c r="AT152" s="47">
        <f t="shared" si="84"/>
        <v>5.0755605104364818E-2</v>
      </c>
      <c r="AU152" s="47">
        <f t="shared" si="84"/>
        <v>5.1694689642103657E-2</v>
      </c>
      <c r="AV152" s="47">
        <f t="shared" si="84"/>
        <v>5.7556498843752441E-2</v>
      </c>
      <c r="AW152" s="47">
        <f t="shared" si="84"/>
        <v>4.9984595770617216E-2</v>
      </c>
      <c r="AX152" s="47">
        <f t="shared" si="84"/>
        <v>5.2331129731924053E-2</v>
      </c>
      <c r="AY152" s="47">
        <f t="shared" si="84"/>
        <v>5.5810668093747365E-2</v>
      </c>
      <c r="AZ152" s="48">
        <f t="shared" si="84"/>
        <v>5.2422392472820774E-2</v>
      </c>
      <c r="BA152" s="41">
        <f t="shared" si="73"/>
        <v>0.99999999999999989</v>
      </c>
      <c r="BB152" s="41">
        <f t="shared" si="74"/>
        <v>5.7556498843752441E-2</v>
      </c>
      <c r="BC152" s="41">
        <f t="shared" si="75"/>
        <v>4.5761504774109181E-2</v>
      </c>
      <c r="BD152" s="41">
        <f t="shared" si="76"/>
        <v>1.179499406964326E-2</v>
      </c>
      <c r="BG152" s="9" t="s">
        <v>7</v>
      </c>
      <c r="BH152" s="40">
        <f>(AG152-$BC$152)/$BD$152</f>
        <v>0.61226470633594532</v>
      </c>
      <c r="BI152" s="40">
        <f>(AH152-$BC$152)/$BD$152</f>
        <v>0.56009636022532139</v>
      </c>
      <c r="BJ152" s="40">
        <f>(AI152-$BC$152)/$BD$152</f>
        <v>0.69724073565726619</v>
      </c>
      <c r="BK152" s="40">
        <f>(AJ152-$BC$152)/$BD$152</f>
        <v>0.38952775552335167</v>
      </c>
      <c r="BL152" s="40"/>
      <c r="BM152" s="40">
        <f t="shared" ref="BM152:CA152" si="85">(AL152-$BC$152)/$BD$152</f>
        <v>0.84069958929826605</v>
      </c>
      <c r="BN152" s="40">
        <f t="shared" si="85"/>
        <v>0.74576407497322561</v>
      </c>
      <c r="BO152" s="40">
        <f t="shared" si="85"/>
        <v>0.59408879677808324</v>
      </c>
      <c r="BP152" s="40">
        <f t="shared" si="85"/>
        <v>0.52722639112426439</v>
      </c>
      <c r="BQ152" s="40">
        <f t="shared" si="85"/>
        <v>0.87033411795554494</v>
      </c>
      <c r="BR152" s="40">
        <f t="shared" si="85"/>
        <v>0</v>
      </c>
      <c r="BS152" s="40">
        <f t="shared" si="85"/>
        <v>0.50603742419113518</v>
      </c>
      <c r="BT152" s="40">
        <f t="shared" si="85"/>
        <v>0.46523241998223375</v>
      </c>
      <c r="BU152" s="40">
        <f t="shared" si="85"/>
        <v>0.42340846470698423</v>
      </c>
      <c r="BV152" s="40">
        <f t="shared" si="85"/>
        <v>0.50302567622858718</v>
      </c>
      <c r="BW152" s="40">
        <f t="shared" si="85"/>
        <v>1</v>
      </c>
      <c r="BX152" s="40">
        <f t="shared" si="85"/>
        <v>0.35804095971332373</v>
      </c>
      <c r="BY152" s="40">
        <f t="shared" si="85"/>
        <v>0.55698416794656103</v>
      </c>
      <c r="BZ152" s="40">
        <f t="shared" si="85"/>
        <v>0.85198544910689566</v>
      </c>
      <c r="CA152" s="40">
        <f t="shared" si="85"/>
        <v>0.56472158098448721</v>
      </c>
    </row>
    <row r="153" spans="1:79" x14ac:dyDescent="0.2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AF153" s="46" t="s">
        <v>8</v>
      </c>
      <c r="AG153" s="47">
        <f>AG127/$BB$127</f>
        <v>5.4091724373788931E-2</v>
      </c>
      <c r="AH153" s="47">
        <f>AH127/$BB$127</f>
        <v>5.3694437957282591E-2</v>
      </c>
      <c r="AI153" s="47">
        <f>AI127/$BB$127</f>
        <v>5.0379817250467848E-2</v>
      </c>
      <c r="AJ153" s="47">
        <f>AJ127/$BB$127</f>
        <v>4.7053878884042756E-2</v>
      </c>
      <c r="AK153" s="47">
        <f>AK127/$BB$127</f>
        <v>5.6401635777292534E-2</v>
      </c>
      <c r="AL153" s="47"/>
      <c r="AM153" s="47">
        <f t="shared" ref="AM153:AZ153" si="86">AM127/$BB$127</f>
        <v>4.9275522774742467E-2</v>
      </c>
      <c r="AN153" s="47">
        <f t="shared" si="86"/>
        <v>5.1664231302473794E-2</v>
      </c>
      <c r="AO153" s="47">
        <f t="shared" si="86"/>
        <v>5.4566774338391008E-2</v>
      </c>
      <c r="AP153" s="47">
        <f t="shared" si="86"/>
        <v>5.6451811764516954E-2</v>
      </c>
      <c r="AQ153" s="47">
        <f t="shared" si="86"/>
        <v>4.692108629945739E-2</v>
      </c>
      <c r="AR153" s="47">
        <f t="shared" si="86"/>
        <v>5.5867913156751624E-2</v>
      </c>
      <c r="AS153" s="47">
        <f t="shared" si="86"/>
        <v>5.1652095039699822E-2</v>
      </c>
      <c r="AT153" s="47">
        <f t="shared" si="86"/>
        <v>5.3918088183712319E-2</v>
      </c>
      <c r="AU153" s="47">
        <f t="shared" si="86"/>
        <v>5.3112569345650847E-2</v>
      </c>
      <c r="AV153" s="47">
        <f t="shared" si="86"/>
        <v>5.6436535252317885E-2</v>
      </c>
      <c r="AW153" s="47">
        <f t="shared" si="86"/>
        <v>4.9037220347350717E-2</v>
      </c>
      <c r="AX153" s="47">
        <f t="shared" si="86"/>
        <v>5.2414782540003868E-2</v>
      </c>
      <c r="AY153" s="47">
        <f t="shared" si="86"/>
        <v>5.3707936778358244E-2</v>
      </c>
      <c r="AZ153" s="48">
        <f t="shared" si="86"/>
        <v>5.3351938633698553E-2</v>
      </c>
      <c r="BA153" s="41">
        <f t="shared" si="73"/>
        <v>1.0000000000000002</v>
      </c>
      <c r="BB153" s="41">
        <f t="shared" si="74"/>
        <v>5.6451811764516954E-2</v>
      </c>
      <c r="BC153" s="41">
        <f t="shared" si="75"/>
        <v>4.692108629945739E-2</v>
      </c>
      <c r="BD153" s="41">
        <f t="shared" si="76"/>
        <v>9.5307254650595641E-3</v>
      </c>
      <c r="BG153" s="9" t="s">
        <v>8</v>
      </c>
      <c r="BH153" s="40">
        <f>(AG153-$BC$153)/$BD$153</f>
        <v>0.75237064593033331</v>
      </c>
      <c r="BI153" s="40">
        <f>(AH153-$BC$153)/$BD$153</f>
        <v>0.7106858426104995</v>
      </c>
      <c r="BJ153" s="40">
        <f>(AI153-$BC$153)/$BD$153</f>
        <v>0.36290321903515682</v>
      </c>
      <c r="BK153" s="40">
        <f>(AJ153-$BC$153)/$BD$153</f>
        <v>1.3933103526294463E-2</v>
      </c>
      <c r="BL153" s="40">
        <f>(AK153-$BC$153)/$BD$153</f>
        <v>0.99473534439656575</v>
      </c>
      <c r="BM153" s="40"/>
      <c r="BN153" s="40">
        <f t="shared" ref="BN153:CA153" si="87">(AM153-$BC$153)/$BD$153</f>
        <v>0.24703643850792234</v>
      </c>
      <c r="BO153" s="40">
        <f t="shared" si="87"/>
        <v>0.49766883123484879</v>
      </c>
      <c r="BP153" s="40">
        <f t="shared" si="87"/>
        <v>0.80221469676818924</v>
      </c>
      <c r="BQ153" s="40">
        <f t="shared" si="87"/>
        <v>1</v>
      </c>
      <c r="BR153" s="40">
        <f t="shared" si="87"/>
        <v>0</v>
      </c>
      <c r="BS153" s="40">
        <f t="shared" si="87"/>
        <v>0.93873513512628692</v>
      </c>
      <c r="BT153" s="40">
        <f t="shared" si="87"/>
        <v>0.49639544834091642</v>
      </c>
      <c r="BU153" s="40">
        <f t="shared" si="87"/>
        <v>0.73415207582114528</v>
      </c>
      <c r="BV153" s="40">
        <f t="shared" si="87"/>
        <v>0.64963397265947387</v>
      </c>
      <c r="BW153" s="40">
        <f t="shared" si="87"/>
        <v>0.99839713018121501</v>
      </c>
      <c r="BX153" s="40">
        <f t="shared" si="87"/>
        <v>0.22203284059028361</v>
      </c>
      <c r="BY153" s="40">
        <f t="shared" si="87"/>
        <v>0.5764195244828767</v>
      </c>
      <c r="BZ153" s="40">
        <f t="shared" si="87"/>
        <v>0.7121021903088085</v>
      </c>
      <c r="CA153" s="40">
        <f t="shared" si="87"/>
        <v>0.67474950965875635</v>
      </c>
    </row>
    <row r="154" spans="1:79" x14ac:dyDescent="0.2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AF154" s="46" t="s">
        <v>9</v>
      </c>
      <c r="AG154" s="47">
        <f t="shared" ref="AG154:AL154" si="88">AG128/$BB$128</f>
        <v>5.5989429255450862E-2</v>
      </c>
      <c r="AH154" s="47">
        <f t="shared" si="88"/>
        <v>5.233811883686737E-2</v>
      </c>
      <c r="AI154" s="47">
        <f t="shared" si="88"/>
        <v>5.4617781161400591E-2</v>
      </c>
      <c r="AJ154" s="47">
        <f t="shared" si="88"/>
        <v>5.7108738680064511E-2</v>
      </c>
      <c r="AK154" s="47">
        <f t="shared" si="88"/>
        <v>5.5993694169602169E-2</v>
      </c>
      <c r="AL154" s="47">
        <f t="shared" si="88"/>
        <v>4.9923156726954021E-2</v>
      </c>
      <c r="AM154" s="47"/>
      <c r="AN154" s="47">
        <f t="shared" ref="AN154:AZ154" si="89">AN128/$BB$128</f>
        <v>4.9805312873359597E-2</v>
      </c>
      <c r="AO154" s="47">
        <f t="shared" si="89"/>
        <v>5.3723859782521158E-2</v>
      </c>
      <c r="AP154" s="47">
        <f t="shared" si="89"/>
        <v>5.0303687308788883E-2</v>
      </c>
      <c r="AQ154" s="47">
        <f t="shared" si="89"/>
        <v>4.8908914846492416E-2</v>
      </c>
      <c r="AR154" s="47">
        <f t="shared" si="89"/>
        <v>4.8594115009300047E-2</v>
      </c>
      <c r="AS154" s="47">
        <f t="shared" si="89"/>
        <v>5.2863912316940875E-2</v>
      </c>
      <c r="AT154" s="47">
        <f t="shared" si="89"/>
        <v>5.1044377773402511E-2</v>
      </c>
      <c r="AU154" s="47">
        <f t="shared" si="89"/>
        <v>5.1711740380175383E-2</v>
      </c>
      <c r="AV154" s="47">
        <f t="shared" si="89"/>
        <v>5.334774185843158E-2</v>
      </c>
      <c r="AW154" s="47">
        <f t="shared" si="89"/>
        <v>5.3765188459732632E-2</v>
      </c>
      <c r="AX154" s="47">
        <f t="shared" si="89"/>
        <v>5.2465882561839712E-2</v>
      </c>
      <c r="AY154" s="47">
        <f t="shared" si="89"/>
        <v>5.5268495572534958E-2</v>
      </c>
      <c r="AZ154" s="48">
        <f t="shared" si="89"/>
        <v>5.2225852426140904E-2</v>
      </c>
      <c r="BA154" s="41">
        <f t="shared" si="73"/>
        <v>1.0000000000000002</v>
      </c>
      <c r="BB154" s="41">
        <f t="shared" si="74"/>
        <v>5.7108738680064511E-2</v>
      </c>
      <c r="BC154" s="41">
        <f t="shared" si="75"/>
        <v>4.8594115009300047E-2</v>
      </c>
      <c r="BD154" s="41">
        <f t="shared" si="76"/>
        <v>8.5146236707644637E-3</v>
      </c>
      <c r="BG154" s="9" t="s">
        <v>9</v>
      </c>
      <c r="BH154" s="40">
        <f t="shared" ref="BH154:BM154" si="90">(AG154-$BC$154)/$BD$154</f>
        <v>0.86854270160443225</v>
      </c>
      <c r="BI154" s="40">
        <f t="shared" si="90"/>
        <v>0.43971453963639207</v>
      </c>
      <c r="BJ154" s="40">
        <f t="shared" si="90"/>
        <v>0.70744948749563763</v>
      </c>
      <c r="BK154" s="40">
        <f t="shared" si="90"/>
        <v>1</v>
      </c>
      <c r="BL154" s="40">
        <f t="shared" si="90"/>
        <v>0.86904359445844659</v>
      </c>
      <c r="BM154" s="40">
        <f t="shared" si="90"/>
        <v>0.15608930811790644</v>
      </c>
      <c r="BN154" s="40"/>
      <c r="BO154" s="40">
        <f t="shared" ref="BO154:CA154" si="91">(AN154-$BC$154)/$BD$154</f>
        <v>0.1422491364143644</v>
      </c>
      <c r="BP154" s="40">
        <f t="shared" si="91"/>
        <v>0.60246288873980847</v>
      </c>
      <c r="BQ154" s="40">
        <f t="shared" si="91"/>
        <v>0.2007807233288264</v>
      </c>
      <c r="BR154" s="40">
        <f t="shared" si="91"/>
        <v>3.6971667728927946E-2</v>
      </c>
      <c r="BS154" s="40">
        <f t="shared" si="91"/>
        <v>0</v>
      </c>
      <c r="BT154" s="40">
        <f t="shared" si="91"/>
        <v>0.50146635632311809</v>
      </c>
      <c r="BU154" s="40">
        <f t="shared" si="91"/>
        <v>0.28777111694502794</v>
      </c>
      <c r="BV154" s="40">
        <f t="shared" si="91"/>
        <v>0.36614952009915763</v>
      </c>
      <c r="BW154" s="40">
        <f t="shared" si="91"/>
        <v>0.5582897181296963</v>
      </c>
      <c r="BX154" s="40">
        <f t="shared" si="91"/>
        <v>0.60731673534648578</v>
      </c>
      <c r="BY154" s="40">
        <f t="shared" si="91"/>
        <v>0.45471975066069459</v>
      </c>
      <c r="BZ154" s="40">
        <f t="shared" si="91"/>
        <v>0.7838726432680575</v>
      </c>
      <c r="CA154" s="40">
        <f t="shared" si="91"/>
        <v>0.42652941072553474</v>
      </c>
    </row>
    <row r="155" spans="1:79" x14ac:dyDescent="0.2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AF155" s="46" t="s">
        <v>10</v>
      </c>
      <c r="AG155" s="47">
        <f t="shared" ref="AG155:AM155" si="92">AG129/$BB$129</f>
        <v>5.2055738146663325E-2</v>
      </c>
      <c r="AH155" s="47">
        <f t="shared" si="92"/>
        <v>5.1841298464586849E-2</v>
      </c>
      <c r="AI155" s="47">
        <f t="shared" si="92"/>
        <v>5.7146410337513637E-2</v>
      </c>
      <c r="AJ155" s="47">
        <f t="shared" si="92"/>
        <v>5.4949006495203415E-2</v>
      </c>
      <c r="AK155" s="47">
        <f t="shared" si="92"/>
        <v>5.5323744734563973E-2</v>
      </c>
      <c r="AL155" s="47">
        <f t="shared" si="92"/>
        <v>5.347033769524992E-2</v>
      </c>
      <c r="AM155" s="47">
        <f t="shared" si="92"/>
        <v>5.0877742073588514E-2</v>
      </c>
      <c r="AN155" s="47"/>
      <c r="AO155" s="47">
        <f t="shared" ref="AO155:AZ155" si="93">AO129/$BB$129</f>
        <v>4.9443119153765869E-2</v>
      </c>
      <c r="AP155" s="47">
        <f t="shared" si="93"/>
        <v>5.6856069832365963E-2</v>
      </c>
      <c r="AQ155" s="47">
        <f t="shared" si="93"/>
        <v>4.296912451814517E-2</v>
      </c>
      <c r="AR155" s="47">
        <f t="shared" si="93"/>
        <v>5.5001154190243109E-2</v>
      </c>
      <c r="AS155" s="47">
        <f t="shared" si="93"/>
        <v>5.3458355033136007E-2</v>
      </c>
      <c r="AT155" s="47">
        <f t="shared" si="93"/>
        <v>5.22596002538607E-2</v>
      </c>
      <c r="AU155" s="47">
        <f t="shared" si="93"/>
        <v>5.102112412400478E-2</v>
      </c>
      <c r="AV155" s="47">
        <f t="shared" si="93"/>
        <v>5.2342905447237312E-2</v>
      </c>
      <c r="AW155" s="47">
        <f t="shared" si="93"/>
        <v>5.1601173779105433E-2</v>
      </c>
      <c r="AX155" s="47">
        <f t="shared" si="93"/>
        <v>5.2304792567436323E-2</v>
      </c>
      <c r="AY155" s="47">
        <f t="shared" si="93"/>
        <v>5.5966141408124205E-2</v>
      </c>
      <c r="AZ155" s="48">
        <f t="shared" si="93"/>
        <v>5.1112161745205761E-2</v>
      </c>
      <c r="BA155" s="41">
        <f t="shared" si="73"/>
        <v>1.0000000000000004</v>
      </c>
      <c r="BB155" s="41">
        <f t="shared" si="74"/>
        <v>5.7146410337513637E-2</v>
      </c>
      <c r="BC155" s="41">
        <f t="shared" si="75"/>
        <v>4.296912451814517E-2</v>
      </c>
      <c r="BD155" s="41">
        <f t="shared" si="76"/>
        <v>1.4177285819368467E-2</v>
      </c>
      <c r="BG155" s="9" t="s">
        <v>10</v>
      </c>
      <c r="BH155" s="40">
        <f t="shared" ref="BH155:BN155" si="94">(AG155-$BC$155)/$BD$155</f>
        <v>0.64092758968746821</v>
      </c>
      <c r="BI155" s="40">
        <f t="shared" si="94"/>
        <v>0.62580200889516202</v>
      </c>
      <c r="BJ155" s="40">
        <f t="shared" si="94"/>
        <v>1</v>
      </c>
      <c r="BK155" s="40">
        <f t="shared" si="94"/>
        <v>0.84500532257675065</v>
      </c>
      <c r="BL155" s="40">
        <f t="shared" si="94"/>
        <v>0.87143762027710503</v>
      </c>
      <c r="BM155" s="40">
        <f t="shared" si="94"/>
        <v>0.74070688218462755</v>
      </c>
      <c r="BN155" s="40">
        <f t="shared" si="94"/>
        <v>0.55783720919549296</v>
      </c>
      <c r="BO155" s="40"/>
      <c r="BP155" s="40">
        <f t="shared" ref="BP155:CA155" si="95">(AO155-$BC$155)/$BD$155</f>
        <v>0.4566455609420087</v>
      </c>
      <c r="BQ155" s="40">
        <f t="shared" si="95"/>
        <v>0.97952072710906191</v>
      </c>
      <c r="BR155" s="40">
        <f t="shared" si="95"/>
        <v>0</v>
      </c>
      <c r="BS155" s="40">
        <f t="shared" si="95"/>
        <v>0.84868357917001569</v>
      </c>
      <c r="BT155" s="40">
        <f t="shared" si="95"/>
        <v>0.73986168076408887</v>
      </c>
      <c r="BU155" s="40">
        <f t="shared" si="95"/>
        <v>0.65530707739722904</v>
      </c>
      <c r="BV155" s="40">
        <f t="shared" si="95"/>
        <v>0.56795071415286524</v>
      </c>
      <c r="BW155" s="40">
        <f t="shared" si="95"/>
        <v>0.66118303944229151</v>
      </c>
      <c r="BX155" s="40">
        <f t="shared" si="95"/>
        <v>0.60886472706697403</v>
      </c>
      <c r="BY155" s="40">
        <f t="shared" si="95"/>
        <v>0.65849473363491895</v>
      </c>
      <c r="BZ155" s="40">
        <f t="shared" si="95"/>
        <v>0.91674930276308653</v>
      </c>
      <c r="CA155" s="40">
        <f t="shared" si="95"/>
        <v>0.57437208580050525</v>
      </c>
    </row>
    <row r="156" spans="1:79" x14ac:dyDescent="0.2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AF156" s="46" t="s">
        <v>11</v>
      </c>
      <c r="AG156" s="47">
        <f t="shared" ref="AG156:AN156" si="96">AG130/$BB$130</f>
        <v>5.3675649649015347E-2</v>
      </c>
      <c r="AH156" s="47">
        <f t="shared" si="96"/>
        <v>5.3009586941587999E-2</v>
      </c>
      <c r="AI156" s="47">
        <f t="shared" si="96"/>
        <v>5.1441940326157572E-2</v>
      </c>
      <c r="AJ156" s="47">
        <f t="shared" si="96"/>
        <v>5.3635661661262796E-2</v>
      </c>
      <c r="AK156" s="47">
        <f t="shared" si="96"/>
        <v>5.2203087386653087E-2</v>
      </c>
      <c r="AL156" s="47">
        <f t="shared" si="96"/>
        <v>5.4097286215843643E-2</v>
      </c>
      <c r="AM156" s="47">
        <f t="shared" si="96"/>
        <v>5.2570681421536425E-2</v>
      </c>
      <c r="AN156" s="47">
        <f t="shared" si="96"/>
        <v>4.7362007636910293E-2</v>
      </c>
      <c r="AO156" s="47"/>
      <c r="AP156" s="47">
        <f t="shared" ref="AP156:AZ156" si="97">AP130/$BB$130</f>
        <v>5.0224725514200035E-2</v>
      </c>
      <c r="AQ156" s="47">
        <f t="shared" si="97"/>
        <v>5.2621473318715868E-2</v>
      </c>
      <c r="AR156" s="47">
        <f t="shared" si="97"/>
        <v>5.1020325481342069E-2</v>
      </c>
      <c r="AS156" s="47">
        <f t="shared" si="97"/>
        <v>5.5815591401778941E-2</v>
      </c>
      <c r="AT156" s="47">
        <f t="shared" si="97"/>
        <v>5.6946169158125143E-2</v>
      </c>
      <c r="AU156" s="47">
        <f t="shared" si="97"/>
        <v>4.8879316848014123E-2</v>
      </c>
      <c r="AV156" s="47">
        <f t="shared" si="97"/>
        <v>5.1410328492714277E-2</v>
      </c>
      <c r="AW156" s="47">
        <f t="shared" si="97"/>
        <v>5.6630416526708971E-2</v>
      </c>
      <c r="AX156" s="47">
        <f t="shared" si="97"/>
        <v>5.5004886464051744E-2</v>
      </c>
      <c r="AY156" s="47">
        <f t="shared" si="97"/>
        <v>5.0489499314795898E-2</v>
      </c>
      <c r="AZ156" s="48">
        <f t="shared" si="97"/>
        <v>5.2961366240585631E-2</v>
      </c>
      <c r="BA156" s="41">
        <f t="shared" si="73"/>
        <v>1</v>
      </c>
      <c r="BB156" s="41">
        <f t="shared" si="74"/>
        <v>5.6946169158125143E-2</v>
      </c>
      <c r="BC156" s="41">
        <f t="shared" si="75"/>
        <v>4.7362007636910293E-2</v>
      </c>
      <c r="BD156" s="41">
        <f t="shared" si="76"/>
        <v>9.5841615212148498E-3</v>
      </c>
      <c r="BG156" s="9" t="s">
        <v>11</v>
      </c>
      <c r="BH156" s="40">
        <f t="shared" ref="BH156:BO156" si="98">(AG156-$BC$156)/$BD$156</f>
        <v>0.65875788905785915</v>
      </c>
      <c r="BI156" s="40">
        <f t="shared" si="98"/>
        <v>0.58926169933348971</v>
      </c>
      <c r="BJ156" s="40">
        <f t="shared" si="98"/>
        <v>0.42569531828279566</v>
      </c>
      <c r="BK156" s="40">
        <f t="shared" si="98"/>
        <v>0.65458559003472216</v>
      </c>
      <c r="BL156" s="40">
        <f t="shared" si="98"/>
        <v>0.50511249617683385</v>
      </c>
      <c r="BM156" s="40">
        <f t="shared" si="98"/>
        <v>0.702750946342525</v>
      </c>
      <c r="BN156" s="40">
        <f t="shared" si="98"/>
        <v>0.54346682003392421</v>
      </c>
      <c r="BO156" s="40">
        <f t="shared" si="98"/>
        <v>0</v>
      </c>
      <c r="BP156" s="40"/>
      <c r="BQ156" s="40">
        <f t="shared" ref="BQ156:CA156" si="99">(AP156-$BC$156)/$BD$156</f>
        <v>0.29869257430115548</v>
      </c>
      <c r="BR156" s="40">
        <f t="shared" si="99"/>
        <v>0.54876638610102502</v>
      </c>
      <c r="BS156" s="40">
        <f t="shared" si="99"/>
        <v>0.38170452744707728</v>
      </c>
      <c r="BT156" s="40">
        <f t="shared" si="99"/>
        <v>0.88203686323069252</v>
      </c>
      <c r="BU156" s="40">
        <f t="shared" si="99"/>
        <v>1</v>
      </c>
      <c r="BV156" s="40">
        <f t="shared" si="99"/>
        <v>0.15831423622663471</v>
      </c>
      <c r="BW156" s="40">
        <f t="shared" si="99"/>
        <v>0.42239697722569636</v>
      </c>
      <c r="BX156" s="40">
        <f t="shared" si="99"/>
        <v>0.96705474644628608</v>
      </c>
      <c r="BY156" s="40">
        <f t="shared" si="99"/>
        <v>0.79744887544139287</v>
      </c>
      <c r="BZ156" s="40">
        <f t="shared" si="99"/>
        <v>0.32631875735428723</v>
      </c>
      <c r="CA156" s="40">
        <f t="shared" si="99"/>
        <v>0.58423040881364297</v>
      </c>
    </row>
    <row r="157" spans="1:79" x14ac:dyDescent="0.2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AF157" s="46" t="s">
        <v>12</v>
      </c>
      <c r="AG157" s="47">
        <f t="shared" ref="AG157:AO157" si="100">AG131/$BB$131</f>
        <v>5.1711483289356354E-2</v>
      </c>
      <c r="AH157" s="47">
        <f t="shared" si="100"/>
        <v>5.6045372348262394E-2</v>
      </c>
      <c r="AI157" s="47">
        <f t="shared" si="100"/>
        <v>5.3145694818810048E-2</v>
      </c>
      <c r="AJ157" s="47">
        <f t="shared" si="100"/>
        <v>4.9132049454872373E-2</v>
      </c>
      <c r="AK157" s="47">
        <f t="shared" si="100"/>
        <v>5.7084555005896445E-2</v>
      </c>
      <c r="AL157" s="47">
        <f t="shared" si="100"/>
        <v>5.6778885357770086E-2</v>
      </c>
      <c r="AM157" s="47">
        <f t="shared" si="100"/>
        <v>4.9938788234812889E-2</v>
      </c>
      <c r="AN157" s="47">
        <f t="shared" si="100"/>
        <v>5.5253889997673521E-2</v>
      </c>
      <c r="AO157" s="47">
        <f t="shared" si="100"/>
        <v>5.0954125457838964E-2</v>
      </c>
      <c r="AP157" s="47"/>
      <c r="AQ157" s="47">
        <f t="shared" ref="AQ157:AZ157" si="101">AQ131/$BB$131</f>
        <v>4.4047027100591399E-2</v>
      </c>
      <c r="AR157" s="47">
        <f t="shared" si="101"/>
        <v>5.5803944043412733E-2</v>
      </c>
      <c r="AS157" s="47">
        <f t="shared" si="101"/>
        <v>4.9410372309462547E-2</v>
      </c>
      <c r="AT157" s="47">
        <f t="shared" si="101"/>
        <v>4.8646229486201883E-2</v>
      </c>
      <c r="AU157" s="47">
        <f t="shared" si="101"/>
        <v>5.4378287638818197E-2</v>
      </c>
      <c r="AV157" s="47">
        <f t="shared" si="101"/>
        <v>5.8044336825737348E-2</v>
      </c>
      <c r="AW157" s="47">
        <f t="shared" si="101"/>
        <v>4.8922618206995762E-2</v>
      </c>
      <c r="AX157" s="47">
        <f t="shared" si="101"/>
        <v>5.2019918811163801E-2</v>
      </c>
      <c r="AY157" s="47">
        <f t="shared" si="101"/>
        <v>5.7602428154124009E-2</v>
      </c>
      <c r="AZ157" s="48">
        <f t="shared" si="101"/>
        <v>5.1079993458199247E-2</v>
      </c>
      <c r="BA157" s="41">
        <f t="shared" si="73"/>
        <v>1</v>
      </c>
      <c r="BB157" s="41">
        <f t="shared" si="74"/>
        <v>5.8044336825737348E-2</v>
      </c>
      <c r="BC157" s="41">
        <f t="shared" si="75"/>
        <v>4.4047027100591399E-2</v>
      </c>
      <c r="BD157" s="41">
        <f t="shared" si="76"/>
        <v>1.399730972514595E-2</v>
      </c>
      <c r="BG157" s="9" t="s">
        <v>12</v>
      </c>
      <c r="BH157" s="40">
        <f t="shared" ref="BH157:BP157" si="102">(AG157-$BC$157)/$BD$157</f>
        <v>0.54756637805876929</v>
      </c>
      <c r="BI157" s="40">
        <f t="shared" si="102"/>
        <v>0.85718938019326341</v>
      </c>
      <c r="BJ157" s="40">
        <f t="shared" si="102"/>
        <v>0.65002974835035865</v>
      </c>
      <c r="BK157" s="40">
        <f t="shared" si="102"/>
        <v>0.36328569233170643</v>
      </c>
      <c r="BL157" s="40">
        <f t="shared" si="102"/>
        <v>0.93143097933193042</v>
      </c>
      <c r="BM157" s="40">
        <f t="shared" si="102"/>
        <v>0.9095932366421885</v>
      </c>
      <c r="BN157" s="40">
        <f t="shared" si="102"/>
        <v>0.42092096623660707</v>
      </c>
      <c r="BO157" s="40">
        <f t="shared" si="102"/>
        <v>0.80064406069040295</v>
      </c>
      <c r="BP157" s="40">
        <f t="shared" si="102"/>
        <v>0.4934589926833633</v>
      </c>
      <c r="BQ157" s="40"/>
      <c r="BR157" s="40">
        <f t="shared" ref="BR157:CA157" si="103">(AQ157-$BC$157)/$BD$157</f>
        <v>0</v>
      </c>
      <c r="BS157" s="40">
        <f t="shared" si="103"/>
        <v>0.83994118681965113</v>
      </c>
      <c r="BT157" s="40">
        <f t="shared" si="103"/>
        <v>0.38316971719472503</v>
      </c>
      <c r="BU157" s="40">
        <f t="shared" si="103"/>
        <v>0.32857759640397821</v>
      </c>
      <c r="BV157" s="40">
        <f t="shared" si="103"/>
        <v>0.73808901432443474</v>
      </c>
      <c r="BW157" s="40">
        <f t="shared" si="103"/>
        <v>1</v>
      </c>
      <c r="BX157" s="40">
        <f t="shared" si="103"/>
        <v>0.34832344230016138</v>
      </c>
      <c r="BY157" s="40">
        <f t="shared" si="103"/>
        <v>0.56960172112568364</v>
      </c>
      <c r="BZ157" s="40">
        <f t="shared" si="103"/>
        <v>0.9684290281282083</v>
      </c>
      <c r="CA157" s="40">
        <f t="shared" si="103"/>
        <v>0.50245129212031603</v>
      </c>
    </row>
    <row r="158" spans="1:79" x14ac:dyDescent="0.2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AF158" s="46" t="s">
        <v>13</v>
      </c>
      <c r="AG158" s="47">
        <f t="shared" ref="AG158:AP158" si="104">AG132/$BB$132</f>
        <v>5.0447206839911815E-2</v>
      </c>
      <c r="AH158" s="47">
        <f t="shared" si="104"/>
        <v>5.03596447072421E-2</v>
      </c>
      <c r="AI158" s="47">
        <f t="shared" si="104"/>
        <v>5.2374130445987155E-2</v>
      </c>
      <c r="AJ158" s="47">
        <f t="shared" si="104"/>
        <v>5.5261803929188578E-2</v>
      </c>
      <c r="AK158" s="47">
        <f t="shared" si="104"/>
        <v>5.0723745125688835E-2</v>
      </c>
      <c r="AL158" s="47">
        <f t="shared" si="104"/>
        <v>5.1341375654305597E-2</v>
      </c>
      <c r="AM158" s="47">
        <f t="shared" si="104"/>
        <v>5.2822222692008355E-2</v>
      </c>
      <c r="AN158" s="47">
        <f t="shared" si="104"/>
        <v>4.5428980764463986E-2</v>
      </c>
      <c r="AO158" s="47">
        <f t="shared" si="104"/>
        <v>5.8078480937465385E-2</v>
      </c>
      <c r="AP158" s="47">
        <f t="shared" si="104"/>
        <v>4.7918925005166958E-2</v>
      </c>
      <c r="AQ158" s="47"/>
      <c r="AR158" s="47">
        <f t="shared" ref="AR158:AZ158" si="105">AR132/$BB$132</f>
        <v>5.0831577793918441E-2</v>
      </c>
      <c r="AS158" s="47">
        <f t="shared" si="105"/>
        <v>5.5859230710662018E-2</v>
      </c>
      <c r="AT158" s="47">
        <f t="shared" si="105"/>
        <v>5.7479770445969275E-2</v>
      </c>
      <c r="AU158" s="47">
        <f t="shared" si="105"/>
        <v>5.1830165149295879E-2</v>
      </c>
      <c r="AV158" s="47">
        <f t="shared" si="105"/>
        <v>5.3547544284784344E-2</v>
      </c>
      <c r="AW158" s="47">
        <f t="shared" si="105"/>
        <v>5.581171027606463E-2</v>
      </c>
      <c r="AX158" s="47">
        <f t="shared" si="105"/>
        <v>5.9261068318222893E-2</v>
      </c>
      <c r="AY158" s="47">
        <f t="shared" si="105"/>
        <v>4.7576913842301165E-2</v>
      </c>
      <c r="AZ158" s="48">
        <f t="shared" si="105"/>
        <v>5.3045503077352757E-2</v>
      </c>
      <c r="BA158" s="41">
        <f t="shared" si="73"/>
        <v>1</v>
      </c>
      <c r="BB158" s="41">
        <f t="shared" si="74"/>
        <v>5.9261068318222893E-2</v>
      </c>
      <c r="BC158" s="41">
        <f t="shared" si="75"/>
        <v>4.5428980764463986E-2</v>
      </c>
      <c r="BD158" s="41">
        <f t="shared" si="76"/>
        <v>1.3832087553758907E-2</v>
      </c>
      <c r="BG158" s="9" t="s">
        <v>13</v>
      </c>
      <c r="BH158" s="40">
        <f t="shared" ref="BH158:BQ158" si="106">(AG158-$BC$158)/$BD$158</f>
        <v>0.3627960028408086</v>
      </c>
      <c r="BI158" s="40">
        <f t="shared" si="106"/>
        <v>0.35646564002829734</v>
      </c>
      <c r="BJ158" s="40">
        <f t="shared" si="106"/>
        <v>0.5021042307989011</v>
      </c>
      <c r="BK158" s="40">
        <f t="shared" si="106"/>
        <v>0.71087051224256437</v>
      </c>
      <c r="BL158" s="40">
        <f t="shared" si="106"/>
        <v>0.38278852274803471</v>
      </c>
      <c r="BM158" s="40">
        <f t="shared" si="106"/>
        <v>0.42744053396588733</v>
      </c>
      <c r="BN158" s="40">
        <f t="shared" si="106"/>
        <v>0.53449935874178556</v>
      </c>
      <c r="BO158" s="40">
        <f t="shared" si="106"/>
        <v>0</v>
      </c>
      <c r="BP158" s="40">
        <f t="shared" si="106"/>
        <v>0.91450405615483998</v>
      </c>
      <c r="BQ158" s="40">
        <f t="shared" si="106"/>
        <v>0.18001218044823056</v>
      </c>
      <c r="BR158" s="40"/>
      <c r="BS158" s="40">
        <f t="shared" ref="BS158:CA158" si="107">(AR158-$BC$158)/$BD$158</f>
        <v>0.39058435745559494</v>
      </c>
      <c r="BT158" s="40">
        <f t="shared" si="107"/>
        <v>0.75406188007851238</v>
      </c>
      <c r="BU158" s="40">
        <f t="shared" si="107"/>
        <v>0.87121988164616948</v>
      </c>
      <c r="BV158" s="40">
        <f t="shared" si="107"/>
        <v>0.46277789668070413</v>
      </c>
      <c r="BW158" s="40">
        <f t="shared" si="107"/>
        <v>0.58693696730643652</v>
      </c>
      <c r="BX158" s="40">
        <f t="shared" si="107"/>
        <v>0.75062635854839643</v>
      </c>
      <c r="BY158" s="40">
        <f t="shared" si="107"/>
        <v>1</v>
      </c>
      <c r="BZ158" s="40">
        <f t="shared" si="107"/>
        <v>0.1552862552011155</v>
      </c>
      <c r="CA158" s="40">
        <f t="shared" si="107"/>
        <v>0.550641563197665</v>
      </c>
    </row>
    <row r="159" spans="1:79" x14ac:dyDescent="0.2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AF159" s="46" t="s">
        <v>14</v>
      </c>
      <c r="AG159" s="47">
        <f t="shared" ref="AG159:AQ159" si="108">AG133/$BB$133</f>
        <v>5.0139588185144551E-2</v>
      </c>
      <c r="AH159" s="47">
        <f t="shared" si="108"/>
        <v>5.41618609354928E-2</v>
      </c>
      <c r="AI159" s="47">
        <f t="shared" si="108"/>
        <v>5.2930456887633828E-2</v>
      </c>
      <c r="AJ159" s="47">
        <f t="shared" si="108"/>
        <v>5.1275601026266354E-2</v>
      </c>
      <c r="AK159" s="47">
        <f t="shared" si="108"/>
        <v>5.2680124341038317E-2</v>
      </c>
      <c r="AL159" s="47">
        <f t="shared" si="108"/>
        <v>5.6163401240266024E-2</v>
      </c>
      <c r="AM159" s="47">
        <f t="shared" si="108"/>
        <v>4.8217404642092142E-2</v>
      </c>
      <c r="AN159" s="47">
        <f t="shared" si="108"/>
        <v>5.3424417984439754E-2</v>
      </c>
      <c r="AO159" s="47">
        <f t="shared" si="108"/>
        <v>5.17353007928395E-2</v>
      </c>
      <c r="AP159" s="47">
        <f t="shared" si="108"/>
        <v>5.5775936123193724E-2</v>
      </c>
      <c r="AQ159" s="47">
        <f t="shared" si="108"/>
        <v>4.6700883702851956E-2</v>
      </c>
      <c r="AR159" s="47"/>
      <c r="AS159" s="47">
        <f t="shared" ref="AS159:AZ159" si="109">AS133/$BB$133</f>
        <v>5.2747181725852584E-2</v>
      </c>
      <c r="AT159" s="47">
        <f t="shared" si="109"/>
        <v>5.4369003572145594E-2</v>
      </c>
      <c r="AU159" s="47">
        <f t="shared" si="109"/>
        <v>5.4228233125170056E-2</v>
      </c>
      <c r="AV159" s="47">
        <f t="shared" si="109"/>
        <v>5.6176730818471417E-2</v>
      </c>
      <c r="AW159" s="47">
        <f t="shared" si="109"/>
        <v>5.1238201406836749E-2</v>
      </c>
      <c r="AX159" s="47">
        <f t="shared" si="109"/>
        <v>5.2260579511283337E-2</v>
      </c>
      <c r="AY159" s="47">
        <f t="shared" si="109"/>
        <v>5.2828014512996971E-2</v>
      </c>
      <c r="AZ159" s="48">
        <f t="shared" si="109"/>
        <v>5.2947079465984453E-2</v>
      </c>
      <c r="BA159" s="41">
        <f t="shared" si="73"/>
        <v>1.0000000000000002</v>
      </c>
      <c r="BB159" s="41">
        <f t="shared" si="74"/>
        <v>5.6176730818471417E-2</v>
      </c>
      <c r="BC159" s="41">
        <f t="shared" si="75"/>
        <v>4.6700883702851956E-2</v>
      </c>
      <c r="BD159" s="41">
        <f t="shared" si="76"/>
        <v>9.475847115619461E-3</v>
      </c>
      <c r="BG159" s="9" t="s">
        <v>14</v>
      </c>
      <c r="BH159" s="40">
        <f t="shared" ref="BH159:BR159" si="110">(AG159-$BC$159)/$BD$159</f>
        <v>0.36289151147493987</v>
      </c>
      <c r="BI159" s="40">
        <f t="shared" si="110"/>
        <v>0.78736783546692979</v>
      </c>
      <c r="BJ159" s="40">
        <f t="shared" si="110"/>
        <v>0.65741596595763874</v>
      </c>
      <c r="BK159" s="40">
        <f t="shared" si="110"/>
        <v>0.48277660747329787</v>
      </c>
      <c r="BL159" s="40">
        <f t="shared" si="110"/>
        <v>0.63099800632394254</v>
      </c>
      <c r="BM159" s="40">
        <f t="shared" si="110"/>
        <v>0.99859331012385999</v>
      </c>
      <c r="BN159" s="40">
        <f t="shared" si="110"/>
        <v>0.16004067190366938</v>
      </c>
      <c r="BO159" s="40">
        <f t="shared" si="110"/>
        <v>0.70954440268512742</v>
      </c>
      <c r="BP159" s="40">
        <f t="shared" si="110"/>
        <v>0.5312893959305327</v>
      </c>
      <c r="BQ159" s="40">
        <f t="shared" si="110"/>
        <v>0.9577035498370331</v>
      </c>
      <c r="BR159" s="40">
        <f t="shared" si="110"/>
        <v>0</v>
      </c>
      <c r="BS159" s="40"/>
      <c r="BT159" s="40">
        <f t="shared" ref="BT159:CA159" si="111">(AS159-$BC$159)/$BD$159</f>
        <v>0.63807467018270536</v>
      </c>
      <c r="BU159" s="40">
        <f t="shared" si="111"/>
        <v>0.8092279007598101</v>
      </c>
      <c r="BV159" s="40">
        <f t="shared" si="111"/>
        <v>0.794372189681114</v>
      </c>
      <c r="BW159" s="40">
        <f t="shared" si="111"/>
        <v>1</v>
      </c>
      <c r="BX159" s="40">
        <f t="shared" si="111"/>
        <v>0.47882977095585788</v>
      </c>
      <c r="BY159" s="40">
        <f t="shared" si="111"/>
        <v>0.5867228270564947</v>
      </c>
      <c r="BZ159" s="40">
        <f t="shared" si="111"/>
        <v>0.6466050723892951</v>
      </c>
      <c r="CA159" s="40">
        <f t="shared" si="111"/>
        <v>0.65917017095354091</v>
      </c>
    </row>
    <row r="160" spans="1:79" x14ac:dyDescent="0.2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AF160" s="46" t="s">
        <v>15</v>
      </c>
      <c r="AG160" s="47">
        <f t="shared" ref="AG160:AR160" si="112">AG134/$BB$134</f>
        <v>5.1758300140404404E-2</v>
      </c>
      <c r="AH160" s="47">
        <f t="shared" si="112"/>
        <v>5.1711091724663434E-2</v>
      </c>
      <c r="AI160" s="47">
        <f t="shared" si="112"/>
        <v>5.1155330588360248E-2</v>
      </c>
      <c r="AJ160" s="47">
        <f t="shared" si="112"/>
        <v>5.7183736149809289E-2</v>
      </c>
      <c r="AK160" s="47">
        <f t="shared" si="112"/>
        <v>5.1410315682491665E-2</v>
      </c>
      <c r="AL160" s="47">
        <f t="shared" si="112"/>
        <v>5.1149563993034608E-2</v>
      </c>
      <c r="AM160" s="47">
        <f t="shared" si="112"/>
        <v>5.1670480159756914E-2</v>
      </c>
      <c r="AN160" s="47">
        <f t="shared" si="112"/>
        <v>5.115011690851759E-2</v>
      </c>
      <c r="AO160" s="47">
        <f t="shared" si="112"/>
        <v>5.575224084988379E-2</v>
      </c>
      <c r="AP160" s="47">
        <f t="shared" si="112"/>
        <v>4.8647793079227487E-2</v>
      </c>
      <c r="AQ160" s="47">
        <f t="shared" si="112"/>
        <v>5.0553299006944108E-2</v>
      </c>
      <c r="AR160" s="47">
        <f t="shared" si="112"/>
        <v>5.1959181800042872E-2</v>
      </c>
      <c r="AS160" s="47"/>
      <c r="AT160" s="47">
        <f t="shared" ref="AT160:AZ160" si="113">AT134/$BB$134</f>
        <v>5.732304329728375E-2</v>
      </c>
      <c r="AU160" s="47">
        <f t="shared" si="113"/>
        <v>4.939589345516962E-2</v>
      </c>
      <c r="AV160" s="47">
        <f t="shared" si="113"/>
        <v>5.1036983880043199E-2</v>
      </c>
      <c r="AW160" s="47">
        <f t="shared" si="113"/>
        <v>5.6636592877350837E-2</v>
      </c>
      <c r="AX160" s="47">
        <f t="shared" si="113"/>
        <v>5.5377692654772687E-2</v>
      </c>
      <c r="AY160" s="47">
        <f t="shared" si="113"/>
        <v>5.0542337909917148E-2</v>
      </c>
      <c r="AZ160" s="48">
        <f t="shared" si="113"/>
        <v>5.5586005842326335E-2</v>
      </c>
      <c r="BA160" s="41">
        <f t="shared" si="73"/>
        <v>0.99999999999999978</v>
      </c>
      <c r="BB160" s="41">
        <f t="shared" si="74"/>
        <v>5.732304329728375E-2</v>
      </c>
      <c r="BC160" s="41">
        <f t="shared" si="75"/>
        <v>4.8647793079227487E-2</v>
      </c>
      <c r="BD160" s="41">
        <f t="shared" si="76"/>
        <v>8.675250218056263E-3</v>
      </c>
      <c r="BG160" s="9" t="s">
        <v>15</v>
      </c>
      <c r="BH160" s="40">
        <f t="shared" ref="BH160:BS160" si="114">(AG160-$BC$160)/$BD$160</f>
        <v>0.35854954992570143</v>
      </c>
      <c r="BI160" s="40">
        <f t="shared" si="114"/>
        <v>0.35310781458039553</v>
      </c>
      <c r="BJ160" s="40">
        <f t="shared" si="114"/>
        <v>0.2890449780818643</v>
      </c>
      <c r="BK160" s="40">
        <f t="shared" si="114"/>
        <v>0.98394200236616647</v>
      </c>
      <c r="BL160" s="40">
        <f t="shared" si="114"/>
        <v>0.31843722472861841</v>
      </c>
      <c r="BM160" s="40">
        <f t="shared" si="114"/>
        <v>0.28838026004138195</v>
      </c>
      <c r="BN160" s="40">
        <f t="shared" si="114"/>
        <v>0.34842650120202251</v>
      </c>
      <c r="BO160" s="40">
        <f t="shared" si="114"/>
        <v>0.28844399485814048</v>
      </c>
      <c r="BP160" s="40">
        <f t="shared" si="114"/>
        <v>0.81893289439299799</v>
      </c>
      <c r="BQ160" s="40">
        <f t="shared" si="114"/>
        <v>0</v>
      </c>
      <c r="BR160" s="40">
        <f t="shared" si="114"/>
        <v>0.21964852653478387</v>
      </c>
      <c r="BS160" s="40">
        <f t="shared" si="114"/>
        <v>0.38170526931006721</v>
      </c>
      <c r="BT160" s="40"/>
      <c r="BU160" s="40">
        <f t="shared" ref="BU160:CA160" si="115">(AT160-$BC$160)/$BD$160</f>
        <v>1</v>
      </c>
      <c r="BV160" s="40">
        <f t="shared" si="115"/>
        <v>8.6233867282014737E-2</v>
      </c>
      <c r="BW160" s="40">
        <f t="shared" si="115"/>
        <v>0.27540309971036464</v>
      </c>
      <c r="BX160" s="40">
        <f t="shared" si="115"/>
        <v>0.92087255091453535</v>
      </c>
      <c r="BY160" s="40">
        <f t="shared" si="115"/>
        <v>0.77575855524465431</v>
      </c>
      <c r="BZ160" s="40">
        <f t="shared" si="115"/>
        <v>0.21838503594356776</v>
      </c>
      <c r="CA160" s="40">
        <f t="shared" si="115"/>
        <v>0.79977091019899038</v>
      </c>
    </row>
    <row r="161" spans="1:79" x14ac:dyDescent="0.2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AF161" s="46" t="s">
        <v>16</v>
      </c>
      <c r="AG161" s="47">
        <f t="shared" ref="AG161:AS161" si="116">AG135/$BB$135</f>
        <v>5.1624834834850954E-2</v>
      </c>
      <c r="AH161" s="47">
        <f t="shared" si="116"/>
        <v>5.1231749530892684E-2</v>
      </c>
      <c r="AI161" s="47">
        <f t="shared" si="116"/>
        <v>5.2679134609478609E-2</v>
      </c>
      <c r="AJ161" s="47">
        <f t="shared" si="116"/>
        <v>5.4179770192577525E-2</v>
      </c>
      <c r="AK161" s="47">
        <f t="shared" si="116"/>
        <v>5.141379814668879E-2</v>
      </c>
      <c r="AL161" s="47">
        <f t="shared" si="116"/>
        <v>5.3916115032040024E-2</v>
      </c>
      <c r="AM161" s="47">
        <f t="shared" si="116"/>
        <v>5.0380354896335369E-2</v>
      </c>
      <c r="AN161" s="47">
        <f t="shared" si="116"/>
        <v>5.0492541957907283E-2</v>
      </c>
      <c r="AO161" s="47">
        <f t="shared" si="116"/>
        <v>5.7438279514080939E-2</v>
      </c>
      <c r="AP161" s="47">
        <f t="shared" si="116"/>
        <v>4.8364233917508589E-2</v>
      </c>
      <c r="AQ161" s="47">
        <f t="shared" si="116"/>
        <v>5.2529067190652888E-2</v>
      </c>
      <c r="AR161" s="47">
        <f t="shared" si="116"/>
        <v>5.4080977026806872E-2</v>
      </c>
      <c r="AS161" s="47">
        <f t="shared" si="116"/>
        <v>5.7884108791309487E-2</v>
      </c>
      <c r="AT161" s="47"/>
      <c r="AU161" s="47">
        <f t="shared" ref="AU161:AZ161" si="117">AU135/$BB$135</f>
        <v>5.0321997205026482E-2</v>
      </c>
      <c r="AV161" s="47">
        <f t="shared" si="117"/>
        <v>4.97925280993603E-2</v>
      </c>
      <c r="AW161" s="47">
        <f t="shared" si="117"/>
        <v>5.6793300188952393E-2</v>
      </c>
      <c r="AX161" s="47">
        <f t="shared" si="117"/>
        <v>5.489146098013252E-2</v>
      </c>
      <c r="AY161" s="47">
        <f t="shared" si="117"/>
        <v>4.8910769392269557E-2</v>
      </c>
      <c r="AZ161" s="48">
        <f t="shared" si="117"/>
        <v>5.3074978493128644E-2</v>
      </c>
      <c r="BA161" s="41">
        <f t="shared" si="73"/>
        <v>0.99999999999999978</v>
      </c>
      <c r="BB161" s="41">
        <f t="shared" si="74"/>
        <v>5.7884108791309487E-2</v>
      </c>
      <c r="BC161" s="41">
        <f t="shared" si="75"/>
        <v>4.8364233917508589E-2</v>
      </c>
      <c r="BD161" s="41">
        <f t="shared" si="76"/>
        <v>9.5198748738008973E-3</v>
      </c>
      <c r="BG161" s="9" t="s">
        <v>16</v>
      </c>
      <c r="BH161" s="40">
        <f t="shared" ref="BH161:BT161" si="118">(AG161-$BC$161)/$BD$161</f>
        <v>0.34250459807152267</v>
      </c>
      <c r="BI161" s="40">
        <f t="shared" si="118"/>
        <v>0.301213582257853</v>
      </c>
      <c r="BJ161" s="40">
        <f t="shared" si="118"/>
        <v>0.45325182832442584</v>
      </c>
      <c r="BK161" s="40">
        <f t="shared" si="118"/>
        <v>0.6108836883007297</v>
      </c>
      <c r="BL161" s="40">
        <f t="shared" si="118"/>
        <v>0.32033658736132459</v>
      </c>
      <c r="BM161" s="40">
        <f t="shared" si="118"/>
        <v>0.5831884544838345</v>
      </c>
      <c r="BN161" s="40">
        <f t="shared" si="118"/>
        <v>0.21178019727709141</v>
      </c>
      <c r="BO161" s="40">
        <f t="shared" si="118"/>
        <v>0.22356470737403161</v>
      </c>
      <c r="BP161" s="40">
        <f t="shared" si="118"/>
        <v>0.95316857803924626</v>
      </c>
      <c r="BQ161" s="40">
        <f t="shared" si="118"/>
        <v>0</v>
      </c>
      <c r="BR161" s="40">
        <f t="shared" si="118"/>
        <v>0.43748823680509685</v>
      </c>
      <c r="BS161" s="40">
        <f t="shared" si="118"/>
        <v>0.60050611852378477</v>
      </c>
      <c r="BT161" s="40">
        <f t="shared" si="118"/>
        <v>1</v>
      </c>
      <c r="BU161" s="40"/>
      <c r="BV161" s="40">
        <f t="shared" ref="BV161:CA161" si="119">(AU161-$BC$161)/$BD$161</f>
        <v>0.20565010711493079</v>
      </c>
      <c r="BW161" s="40">
        <f t="shared" si="119"/>
        <v>0.15003287341332999</v>
      </c>
      <c r="BX161" s="40">
        <f t="shared" si="119"/>
        <v>0.88541775844564452</v>
      </c>
      <c r="BY161" s="40">
        <f t="shared" si="119"/>
        <v>0.68564210655616264</v>
      </c>
      <c r="BZ161" s="40">
        <f t="shared" si="119"/>
        <v>5.7409943093375777E-2</v>
      </c>
      <c r="CA161" s="40">
        <f t="shared" si="119"/>
        <v>0.49483261472104273</v>
      </c>
    </row>
    <row r="162" spans="1:79" x14ac:dyDescent="0.2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AF162" s="46" t="s">
        <v>17</v>
      </c>
      <c r="AG162" s="47">
        <f t="shared" ref="AG162:AT162" si="120">AG136/$BB$136</f>
        <v>5.5589454288651516E-2</v>
      </c>
      <c r="AH162" s="47">
        <f t="shared" si="120"/>
        <v>5.3939646493621027E-2</v>
      </c>
      <c r="AI162" s="47">
        <f t="shared" si="120"/>
        <v>5.2314077282574208E-2</v>
      </c>
      <c r="AJ162" s="47">
        <f t="shared" si="120"/>
        <v>5.1907871569787579E-2</v>
      </c>
      <c r="AK162" s="47">
        <f t="shared" si="120"/>
        <v>5.3141203920977237E-2</v>
      </c>
      <c r="AL162" s="47">
        <f t="shared" si="120"/>
        <v>5.3897819564341198E-2</v>
      </c>
      <c r="AM162" s="47">
        <f t="shared" si="120"/>
        <v>5.1795525208288458E-2</v>
      </c>
      <c r="AN162" s="47">
        <f t="shared" si="120"/>
        <v>5.0026596032655371E-2</v>
      </c>
      <c r="AO162" s="47">
        <f t="shared" si="120"/>
        <v>5.0032455158654225E-2</v>
      </c>
      <c r="AP162" s="47">
        <f t="shared" si="120"/>
        <v>5.4864374832478524E-2</v>
      </c>
      <c r="AQ162" s="47">
        <f t="shared" si="120"/>
        <v>4.8068108720093802E-2</v>
      </c>
      <c r="AR162" s="47">
        <f t="shared" si="120"/>
        <v>5.4740453138059461E-2</v>
      </c>
      <c r="AS162" s="47">
        <f t="shared" si="120"/>
        <v>5.0618670663290552E-2</v>
      </c>
      <c r="AT162" s="47">
        <f t="shared" si="120"/>
        <v>5.1067858665654289E-2</v>
      </c>
      <c r="AU162" s="47"/>
      <c r="AV162" s="47">
        <f>AV136/$BB$136</f>
        <v>5.6341744505625853E-2</v>
      </c>
      <c r="AW162" s="47">
        <f>AW136/$BB$136</f>
        <v>5.021543050220139E-2</v>
      </c>
      <c r="AX162" s="47">
        <f>AX136/$BB$136</f>
        <v>5.1045779947201164E-2</v>
      </c>
      <c r="AY162" s="47">
        <f>AY136/$BB$136</f>
        <v>5.5825106041499546E-2</v>
      </c>
      <c r="AZ162" s="48">
        <f>AZ136/$BB$136</f>
        <v>5.456782346434446E-2</v>
      </c>
      <c r="BA162" s="41">
        <f t="shared" si="73"/>
        <v>0.99999999999999978</v>
      </c>
      <c r="BB162" s="41">
        <f t="shared" si="74"/>
        <v>5.6341744505625853E-2</v>
      </c>
      <c r="BC162" s="41">
        <f t="shared" si="75"/>
        <v>4.8068108720093802E-2</v>
      </c>
      <c r="BD162" s="41">
        <f t="shared" si="76"/>
        <v>8.2736357855320505E-3</v>
      </c>
      <c r="BG162" s="9" t="s">
        <v>17</v>
      </c>
      <c r="BH162" s="40">
        <f t="shared" ref="BH162:BU162" si="121">(AG162-$BC$162)/$BD$162</f>
        <v>0.90907380546169891</v>
      </c>
      <c r="BI162" s="40">
        <f t="shared" si="121"/>
        <v>0.70966838832749579</v>
      </c>
      <c r="BJ162" s="40">
        <f t="shared" si="121"/>
        <v>0.51319258818538394</v>
      </c>
      <c r="BK162" s="40">
        <f t="shared" si="121"/>
        <v>0.46409619050530332</v>
      </c>
      <c r="BL162" s="40">
        <f t="shared" si="121"/>
        <v>0.61316395021335834</v>
      </c>
      <c r="BM162" s="40">
        <f t="shared" si="121"/>
        <v>0.70461294107745231</v>
      </c>
      <c r="BN162" s="40">
        <f t="shared" si="121"/>
        <v>0.45051735232444218</v>
      </c>
      <c r="BO162" s="40">
        <f t="shared" si="121"/>
        <v>0.23671422858452848</v>
      </c>
      <c r="BP162" s="40">
        <f t="shared" si="121"/>
        <v>0.23742239681319283</v>
      </c>
      <c r="BQ162" s="40">
        <f t="shared" si="121"/>
        <v>0.8214364625850733</v>
      </c>
      <c r="BR162" s="40">
        <f t="shared" si="121"/>
        <v>0</v>
      </c>
      <c r="BS162" s="40">
        <f t="shared" si="121"/>
        <v>0.80645856198232224</v>
      </c>
      <c r="BT162" s="40">
        <f t="shared" si="121"/>
        <v>0.30827583051901664</v>
      </c>
      <c r="BU162" s="40">
        <f t="shared" si="121"/>
        <v>0.36256731905048234</v>
      </c>
      <c r="BV162" s="40"/>
      <c r="BW162" s="40">
        <f>(AV162-$BC$162)/$BD$162</f>
        <v>1</v>
      </c>
      <c r="BX162" s="40">
        <f>(AW162-$BC$162)/$BD$162</f>
        <v>0.2595378667577522</v>
      </c>
      <c r="BY162" s="40">
        <f>(AX162-$BC$162)/$BD$162</f>
        <v>0.35989875603593269</v>
      </c>
      <c r="BZ162" s="40">
        <f>(AY162-$BC$162)/$BD$162</f>
        <v>0.93755605425250377</v>
      </c>
      <c r="CA162" s="40">
        <f>(AZ162-$BC$162)/$BD$162</f>
        <v>0.78559353018857625</v>
      </c>
    </row>
    <row r="163" spans="1:79" x14ac:dyDescent="0.2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AF163" s="46" t="s">
        <v>18</v>
      </c>
      <c r="AG163" s="47">
        <f t="shared" ref="AG163:AU163" si="122">AG137/$BB$137</f>
        <v>4.9901898918134346E-2</v>
      </c>
      <c r="AH163" s="47">
        <f t="shared" si="122"/>
        <v>5.4139661466774985E-2</v>
      </c>
      <c r="AI163" s="47">
        <f t="shared" si="122"/>
        <v>5.2183438745868116E-2</v>
      </c>
      <c r="AJ163" s="47">
        <f t="shared" si="122"/>
        <v>4.9832348781138472E-2</v>
      </c>
      <c r="AK163" s="47">
        <f t="shared" si="122"/>
        <v>5.7783413596025783E-2</v>
      </c>
      <c r="AL163" s="47">
        <f t="shared" si="122"/>
        <v>5.5931645762554445E-2</v>
      </c>
      <c r="AM163" s="47">
        <f t="shared" si="122"/>
        <v>5.2184616652752015E-2</v>
      </c>
      <c r="AN163" s="47">
        <f t="shared" si="122"/>
        <v>5.0122430875744466E-2</v>
      </c>
      <c r="AO163" s="47">
        <f t="shared" si="122"/>
        <v>5.1392581809154542E-2</v>
      </c>
      <c r="AP163" s="47">
        <f t="shared" si="122"/>
        <v>5.7193691770009818E-2</v>
      </c>
      <c r="AQ163" s="47">
        <f t="shared" si="122"/>
        <v>4.8499512189983655E-2</v>
      </c>
      <c r="AR163" s="47">
        <f t="shared" si="122"/>
        <v>5.5381251470713364E-2</v>
      </c>
      <c r="AS163" s="47">
        <f t="shared" si="122"/>
        <v>5.107733872122492E-2</v>
      </c>
      <c r="AT163" s="47">
        <f t="shared" si="122"/>
        <v>4.9348882808250352E-2</v>
      </c>
      <c r="AU163" s="47">
        <f t="shared" si="122"/>
        <v>5.502419018309105E-2</v>
      </c>
      <c r="AV163" s="47"/>
      <c r="AW163" s="47">
        <f>AW137/$BB$137</f>
        <v>4.9505327425102386E-2</v>
      </c>
      <c r="AX163" s="47">
        <f>AX137/$BB$137</f>
        <v>5.2377968640031573E-2</v>
      </c>
      <c r="AY163" s="47">
        <f>AY137/$BB$137</f>
        <v>5.3624987002977596E-2</v>
      </c>
      <c r="AZ163" s="48">
        <f>AZ137/$BB$137</f>
        <v>5.4494813180468192E-2</v>
      </c>
      <c r="BA163" s="41">
        <f t="shared" si="73"/>
        <v>0.99999999999999989</v>
      </c>
      <c r="BB163" s="41">
        <f t="shared" si="74"/>
        <v>5.7783413596025783E-2</v>
      </c>
      <c r="BC163" s="41">
        <f t="shared" si="75"/>
        <v>4.8499512189983655E-2</v>
      </c>
      <c r="BD163" s="41">
        <f t="shared" si="76"/>
        <v>9.2839014060421277E-3</v>
      </c>
      <c r="BG163" s="9" t="s">
        <v>18</v>
      </c>
      <c r="BH163" s="40">
        <f t="shared" ref="BH163:BV163" si="123">(AG163-$BC$163)/$BD$163</f>
        <v>0.15105575412918462</v>
      </c>
      <c r="BI163" s="40">
        <f t="shared" si="123"/>
        <v>0.60751929928086279</v>
      </c>
      <c r="BJ163" s="40">
        <f t="shared" si="123"/>
        <v>0.39680802227034595</v>
      </c>
      <c r="BK163" s="40">
        <f t="shared" si="123"/>
        <v>0.14356427679072323</v>
      </c>
      <c r="BL163" s="40">
        <f t="shared" si="123"/>
        <v>1</v>
      </c>
      <c r="BM163" s="40">
        <f t="shared" si="123"/>
        <v>0.80053990747185511</v>
      </c>
      <c r="BN163" s="40">
        <f t="shared" si="123"/>
        <v>0.39693489855138148</v>
      </c>
      <c r="BO163" s="40">
        <f t="shared" si="123"/>
        <v>0.17480998717894461</v>
      </c>
      <c r="BP163" s="40">
        <f t="shared" si="123"/>
        <v>0.31162218259750424</v>
      </c>
      <c r="BQ163" s="40">
        <f t="shared" si="123"/>
        <v>0.93647909427041487</v>
      </c>
      <c r="BR163" s="40">
        <f t="shared" si="123"/>
        <v>0</v>
      </c>
      <c r="BS163" s="40">
        <f t="shared" si="123"/>
        <v>0.74125510168073849</v>
      </c>
      <c r="BT163" s="40">
        <f t="shared" si="123"/>
        <v>0.27766629765839279</v>
      </c>
      <c r="BU163" s="40">
        <f t="shared" si="123"/>
        <v>9.1488543567891767E-2</v>
      </c>
      <c r="BV163" s="40">
        <f t="shared" si="123"/>
        <v>0.70279483890910543</v>
      </c>
      <c r="BW163" s="40"/>
      <c r="BX163" s="40">
        <f>(AW163-$BC$163)/$BD$163</f>
        <v>0.10833971529082891</v>
      </c>
      <c r="BY163" s="40">
        <f>(AX163-$BC$163)/$BD$163</f>
        <v>0.41776148629968751</v>
      </c>
      <c r="BZ163" s="40">
        <f>(AY163-$BC$163)/$BD$163</f>
        <v>0.55208199536222902</v>
      </c>
      <c r="CA163" s="40">
        <f>(AZ163-$BC$163)/$BD$163</f>
        <v>0.64577387547251297</v>
      </c>
    </row>
    <row r="164" spans="1:79" x14ac:dyDescent="0.2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AF164" s="46" t="s">
        <v>19</v>
      </c>
      <c r="AG164" s="47">
        <f t="shared" ref="AG164:AV164" si="124">AG138/$BB$138</f>
        <v>5.3496459968497591E-2</v>
      </c>
      <c r="AH164" s="47">
        <f t="shared" si="124"/>
        <v>5.3274596943377411E-2</v>
      </c>
      <c r="AI164" s="47">
        <f t="shared" si="124"/>
        <v>5.328044853070641E-2</v>
      </c>
      <c r="AJ164" s="47">
        <f t="shared" si="124"/>
        <v>5.7816019647076451E-2</v>
      </c>
      <c r="AK164" s="47">
        <f t="shared" si="124"/>
        <v>5.0439755919971754E-2</v>
      </c>
      <c r="AL164" s="47">
        <f t="shared" si="124"/>
        <v>4.8848481141644161E-2</v>
      </c>
      <c r="AM164" s="47">
        <f t="shared" si="124"/>
        <v>5.2863461146803785E-2</v>
      </c>
      <c r="AN164" s="47">
        <f t="shared" si="124"/>
        <v>4.9666304406940233E-2</v>
      </c>
      <c r="AO164" s="47">
        <f t="shared" si="124"/>
        <v>5.6902032386036173E-2</v>
      </c>
      <c r="AP164" s="47">
        <f t="shared" si="124"/>
        <v>4.8453587051469425E-2</v>
      </c>
      <c r="AQ164" s="47">
        <f t="shared" si="124"/>
        <v>5.0810223868626068E-2</v>
      </c>
      <c r="AR164" s="47">
        <f t="shared" si="124"/>
        <v>5.0772452903124057E-2</v>
      </c>
      <c r="AS164" s="47">
        <f t="shared" si="124"/>
        <v>5.697290245719247E-2</v>
      </c>
      <c r="AT164" s="47">
        <f t="shared" si="124"/>
        <v>5.6576779078949715E-2</v>
      </c>
      <c r="AU164" s="47">
        <f t="shared" si="124"/>
        <v>4.9293371730319148E-2</v>
      </c>
      <c r="AV164" s="47">
        <f t="shared" si="124"/>
        <v>4.9759946272813251E-2</v>
      </c>
      <c r="AW164" s="47"/>
      <c r="AX164" s="47">
        <f>AX138/$BB$138</f>
        <v>5.3447907508876298E-2</v>
      </c>
      <c r="AY164" s="47">
        <f>AY138/$BB$138</f>
        <v>5.0905531049056915E-2</v>
      </c>
      <c r="AZ164" s="48">
        <f>AZ138/$BB$138</f>
        <v>5.6419737988518792E-2</v>
      </c>
      <c r="BA164" s="41">
        <f t="shared" si="73"/>
        <v>1</v>
      </c>
      <c r="BB164" s="41">
        <f t="shared" si="74"/>
        <v>5.7816019647076451E-2</v>
      </c>
      <c r="BC164" s="41">
        <f t="shared" si="75"/>
        <v>4.8453587051469425E-2</v>
      </c>
      <c r="BD164" s="41">
        <f t="shared" si="76"/>
        <v>9.3624325956070259E-3</v>
      </c>
      <c r="BG164" s="9" t="s">
        <v>19</v>
      </c>
      <c r="BH164" s="40">
        <f t="shared" ref="BH164:BW164" si="125">(AG164-$BC$164)/$BD$164</f>
        <v>0.53862848843305389</v>
      </c>
      <c r="BI164" s="40">
        <f t="shared" si="125"/>
        <v>0.51493133250113499</v>
      </c>
      <c r="BJ164" s="40">
        <f t="shared" si="125"/>
        <v>0.5155563396527747</v>
      </c>
      <c r="BK164" s="40">
        <f t="shared" si="125"/>
        <v>1</v>
      </c>
      <c r="BL164" s="40">
        <f t="shared" si="125"/>
        <v>0.21214239442794655</v>
      </c>
      <c r="BM164" s="40">
        <f t="shared" si="125"/>
        <v>4.2178577644449468E-2</v>
      </c>
      <c r="BN164" s="40">
        <f t="shared" si="125"/>
        <v>0.47101798066920442</v>
      </c>
      <c r="BO164" s="40">
        <f t="shared" si="125"/>
        <v>0.1295301560878345</v>
      </c>
      <c r="BP164" s="40">
        <f t="shared" si="125"/>
        <v>0.90237715981323785</v>
      </c>
      <c r="BQ164" s="40">
        <f t="shared" si="125"/>
        <v>0</v>
      </c>
      <c r="BR164" s="40">
        <f t="shared" si="125"/>
        <v>0.25171201961575751</v>
      </c>
      <c r="BS164" s="40">
        <f t="shared" si="125"/>
        <v>0.24767770854154655</v>
      </c>
      <c r="BT164" s="40">
        <f t="shared" si="125"/>
        <v>0.90994678132266793</v>
      </c>
      <c r="BU164" s="40">
        <f t="shared" si="125"/>
        <v>0.86763690360684642</v>
      </c>
      <c r="BV164" s="40">
        <f t="shared" si="125"/>
        <v>8.9697273681175596E-2</v>
      </c>
      <c r="BW164" s="40">
        <f t="shared" si="125"/>
        <v>0.13953202952369301</v>
      </c>
      <c r="BX164" s="40"/>
      <c r="BY164" s="40">
        <f>(AX164-$BC$164)/$BD$164</f>
        <v>0.53344260761356743</v>
      </c>
      <c r="BZ164" s="40">
        <f>(AY164-$BC$164)/$BD$164</f>
        <v>0.26189176504597467</v>
      </c>
      <c r="CA164" s="40">
        <f>(AZ164-$BC$164)/$BD$164</f>
        <v>0.85086336864921064</v>
      </c>
    </row>
    <row r="165" spans="1:79" x14ac:dyDescent="0.2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AF165" s="46" t="s">
        <v>20</v>
      </c>
      <c r="AG165" s="47">
        <f t="shared" ref="AG165:AW165" si="126">AG139/$BB$139</f>
        <v>5.0646033112184734E-2</v>
      </c>
      <c r="AH165" s="47">
        <f t="shared" si="126"/>
        <v>5.1131260234480079E-2</v>
      </c>
      <c r="AI165" s="47">
        <f t="shared" si="126"/>
        <v>5.3506658176180888E-2</v>
      </c>
      <c r="AJ165" s="47">
        <f t="shared" si="126"/>
        <v>5.5692432758624552E-2</v>
      </c>
      <c r="AK165" s="47">
        <f t="shared" si="126"/>
        <v>5.2948909425090319E-2</v>
      </c>
      <c r="AL165" s="47">
        <f t="shared" si="126"/>
        <v>5.2352704934704911E-2</v>
      </c>
      <c r="AM165" s="47">
        <f t="shared" si="126"/>
        <v>5.1723930771538959E-2</v>
      </c>
      <c r="AN165" s="47">
        <f t="shared" si="126"/>
        <v>5.0478200739976421E-2</v>
      </c>
      <c r="AO165" s="47">
        <f t="shared" si="126"/>
        <v>5.5416540705168535E-2</v>
      </c>
      <c r="AP165" s="47">
        <f t="shared" si="126"/>
        <v>5.1659004101718392E-2</v>
      </c>
      <c r="AQ165" s="47">
        <f t="shared" si="126"/>
        <v>5.4094781467244307E-2</v>
      </c>
      <c r="AR165" s="47">
        <f t="shared" si="126"/>
        <v>5.1924055705303791E-2</v>
      </c>
      <c r="AS165" s="47">
        <f t="shared" si="126"/>
        <v>5.585553284696651E-2</v>
      </c>
      <c r="AT165" s="47">
        <f t="shared" si="126"/>
        <v>5.4828456580204799E-2</v>
      </c>
      <c r="AU165" s="47">
        <f t="shared" si="126"/>
        <v>5.0242506353739426E-2</v>
      </c>
      <c r="AV165" s="47">
        <f t="shared" si="126"/>
        <v>5.2788185454835809E-2</v>
      </c>
      <c r="AW165" s="47">
        <f t="shared" si="126"/>
        <v>5.3590872060613901E-2</v>
      </c>
      <c r="AX165" s="47"/>
      <c r="AY165" s="47">
        <f>AY139/$BB$139</f>
        <v>5.0838205809583391E-2</v>
      </c>
      <c r="AZ165" s="48">
        <f>AZ139/$BB$139</f>
        <v>5.028172876184011E-2</v>
      </c>
      <c r="BA165" s="41">
        <f t="shared" si="73"/>
        <v>0.99999999999999978</v>
      </c>
      <c r="BB165" s="41">
        <f t="shared" si="74"/>
        <v>5.585553284696651E-2</v>
      </c>
      <c r="BC165" s="41">
        <f t="shared" si="75"/>
        <v>5.0242506353739426E-2</v>
      </c>
      <c r="BD165" s="41">
        <f t="shared" si="76"/>
        <v>5.6130264932270843E-3</v>
      </c>
      <c r="BG165" s="9" t="s">
        <v>20</v>
      </c>
      <c r="BH165" s="40">
        <f t="shared" ref="BH165:BX165" si="127">(AG165-$BC$165)/$BD$165</f>
        <v>7.1891119511411597E-2</v>
      </c>
      <c r="BI165" s="40">
        <f t="shared" si="127"/>
        <v>0.15833773131359014</v>
      </c>
      <c r="BJ165" s="40">
        <f t="shared" si="127"/>
        <v>0.58153151893726607</v>
      </c>
      <c r="BK165" s="40">
        <f t="shared" si="127"/>
        <v>0.97094257642668147</v>
      </c>
      <c r="BL165" s="40">
        <f t="shared" si="127"/>
        <v>0.48216467080933151</v>
      </c>
      <c r="BM165" s="40">
        <f t="shared" si="127"/>
        <v>0.37594666326833476</v>
      </c>
      <c r="BN165" s="40">
        <f t="shared" si="127"/>
        <v>0.26392614030720907</v>
      </c>
      <c r="BO165" s="40">
        <f t="shared" si="127"/>
        <v>4.1990606408395574E-2</v>
      </c>
      <c r="BP165" s="40">
        <f t="shared" si="127"/>
        <v>0.92179047393991786</v>
      </c>
      <c r="BQ165" s="40">
        <f t="shared" si="127"/>
        <v>0.25235899914033405</v>
      </c>
      <c r="BR165" s="40">
        <f t="shared" si="127"/>
        <v>0.68630980419443943</v>
      </c>
      <c r="BS165" s="40">
        <f t="shared" si="127"/>
        <v>0.29957979952408814</v>
      </c>
      <c r="BT165" s="40">
        <f t="shared" si="127"/>
        <v>1</v>
      </c>
      <c r="BU165" s="40">
        <f t="shared" si="127"/>
        <v>0.817019166397838</v>
      </c>
      <c r="BV165" s="40">
        <f t="shared" si="127"/>
        <v>0</v>
      </c>
      <c r="BW165" s="40">
        <f t="shared" si="127"/>
        <v>0.45353056932264751</v>
      </c>
      <c r="BX165" s="40">
        <f t="shared" si="127"/>
        <v>0.59653481253201901</v>
      </c>
      <c r="BY165" s="40"/>
      <c r="BZ165" s="40">
        <f>(AY165-$BC$165)/$BD$165</f>
        <v>0.1061280320986835</v>
      </c>
      <c r="CA165" s="40">
        <f>(AZ165-$BC$165)/$BD$165</f>
        <v>6.9877468328380585E-3</v>
      </c>
    </row>
    <row r="166" spans="1:79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AF166" s="46" t="s">
        <v>21</v>
      </c>
      <c r="AG166" s="47">
        <f t="shared" ref="AG166:AX166" si="128">AG140/$BB$140</f>
        <v>5.4034755976681503E-2</v>
      </c>
      <c r="AH166" s="47">
        <f t="shared" si="128"/>
        <v>5.6430289908152326E-2</v>
      </c>
      <c r="AI166" s="47">
        <f t="shared" si="128"/>
        <v>5.3933751314160762E-2</v>
      </c>
      <c r="AJ166" s="47">
        <f t="shared" si="128"/>
        <v>5.2843279807189121E-2</v>
      </c>
      <c r="AK166" s="47">
        <f t="shared" si="128"/>
        <v>5.6294318896964866E-2</v>
      </c>
      <c r="AL166" s="47">
        <f t="shared" si="128"/>
        <v>5.3477887685799419E-2</v>
      </c>
      <c r="AM166" s="47">
        <f t="shared" si="128"/>
        <v>5.4317856154792281E-2</v>
      </c>
      <c r="AN166" s="47">
        <f t="shared" si="128"/>
        <v>5.3844107957810514E-2</v>
      </c>
      <c r="AO166" s="47">
        <f t="shared" si="128"/>
        <v>5.0709536629098627E-2</v>
      </c>
      <c r="AP166" s="47">
        <f t="shared" si="128"/>
        <v>5.7025301341311493E-2</v>
      </c>
      <c r="AQ166" s="47">
        <f t="shared" si="128"/>
        <v>4.3294487221126679E-2</v>
      </c>
      <c r="AR166" s="47">
        <f t="shared" si="128"/>
        <v>5.2324985056243424E-2</v>
      </c>
      <c r="AS166" s="47">
        <f t="shared" si="128"/>
        <v>5.0820286392711689E-2</v>
      </c>
      <c r="AT166" s="47">
        <f t="shared" si="128"/>
        <v>4.8703050480824683E-2</v>
      </c>
      <c r="AU166" s="47">
        <f t="shared" si="128"/>
        <v>5.4776142849350812E-2</v>
      </c>
      <c r="AV166" s="47">
        <f t="shared" si="128"/>
        <v>5.3877287295742947E-2</v>
      </c>
      <c r="AW166" s="47">
        <f t="shared" si="128"/>
        <v>5.0883330291978959E-2</v>
      </c>
      <c r="AX166" s="47">
        <f t="shared" si="128"/>
        <v>5.068047230626626E-2</v>
      </c>
      <c r="AY166" s="47"/>
      <c r="AZ166" s="48">
        <f>AZ140/$BB$140</f>
        <v>5.1728872433793441E-2</v>
      </c>
      <c r="BA166" s="41">
        <f t="shared" si="73"/>
        <v>0.99999999999999978</v>
      </c>
      <c r="BB166" s="41">
        <f t="shared" si="74"/>
        <v>5.7025301341311493E-2</v>
      </c>
      <c r="BC166" s="41">
        <f t="shared" si="75"/>
        <v>4.3294487221126679E-2</v>
      </c>
      <c r="BD166" s="41">
        <f t="shared" si="76"/>
        <v>1.3730814120184814E-2</v>
      </c>
      <c r="BG166" s="9" t="s">
        <v>21</v>
      </c>
      <c r="BH166" s="40">
        <f t="shared" ref="BH166:BY166" si="129">(AG166-$BC$166)/$BD$166</f>
        <v>0.78220188996413731</v>
      </c>
      <c r="BI166" s="40">
        <f t="shared" si="129"/>
        <v>0.95666597566968159</v>
      </c>
      <c r="BJ166" s="40">
        <f t="shared" si="129"/>
        <v>0.77484583214872627</v>
      </c>
      <c r="BK166" s="40">
        <f t="shared" si="129"/>
        <v>0.69542799884133288</v>
      </c>
      <c r="BL166" s="40">
        <f t="shared" si="129"/>
        <v>0.9467633573691705</v>
      </c>
      <c r="BM166" s="40">
        <f t="shared" si="129"/>
        <v>0.74164578848261864</v>
      </c>
      <c r="BN166" s="40">
        <f t="shared" si="129"/>
        <v>0.80281976270153088</v>
      </c>
      <c r="BO166" s="40">
        <f t="shared" si="129"/>
        <v>0.76831720569106632</v>
      </c>
      <c r="BP166" s="40">
        <f t="shared" si="129"/>
        <v>0.54002984404774268</v>
      </c>
      <c r="BQ166" s="40">
        <f t="shared" si="129"/>
        <v>1</v>
      </c>
      <c r="BR166" s="40">
        <f t="shared" si="129"/>
        <v>0</v>
      </c>
      <c r="BS166" s="40">
        <f t="shared" si="129"/>
        <v>0.65768116559393031</v>
      </c>
      <c r="BT166" s="40">
        <f t="shared" si="129"/>
        <v>0.54809562679330148</v>
      </c>
      <c r="BU166" s="40">
        <f t="shared" si="129"/>
        <v>0.39389967793295028</v>
      </c>
      <c r="BV166" s="40">
        <f t="shared" si="129"/>
        <v>0.8361962755977933</v>
      </c>
      <c r="BW166" s="40">
        <f t="shared" si="129"/>
        <v>0.7707336201616154</v>
      </c>
      <c r="BX166" s="40">
        <f t="shared" si="129"/>
        <v>0.55268704422241033</v>
      </c>
      <c r="BY166" s="40">
        <f t="shared" si="129"/>
        <v>0.53791312157389881</v>
      </c>
      <c r="BZ166" s="40"/>
      <c r="CA166" s="40">
        <f>(AZ166-$BC$166)/$BD$166</f>
        <v>0.61426694286596584</v>
      </c>
    </row>
    <row r="167" spans="1:79" ht="14.4" thickBot="1" x14ac:dyDescent="0.3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AF167" s="49" t="s">
        <v>22</v>
      </c>
      <c r="AG167" s="50">
        <f t="shared" ref="AG167:AY167" si="130">AG141/$BB$141</f>
        <v>5.4002370865307334E-2</v>
      </c>
      <c r="AH167" s="50">
        <f t="shared" si="130"/>
        <v>5.2501563775998503E-2</v>
      </c>
      <c r="AI167" s="50">
        <f t="shared" si="130"/>
        <v>5.3538840028177159E-2</v>
      </c>
      <c r="AJ167" s="50">
        <f t="shared" si="130"/>
        <v>5.2225226138787002E-2</v>
      </c>
      <c r="AK167" s="50">
        <f t="shared" si="130"/>
        <v>5.2533785082120678E-2</v>
      </c>
      <c r="AL167" s="50">
        <f t="shared" si="130"/>
        <v>5.2778918710269615E-2</v>
      </c>
      <c r="AM167" s="50">
        <f t="shared" si="130"/>
        <v>5.0994697822185013E-2</v>
      </c>
      <c r="AN167" s="50">
        <f t="shared" si="130"/>
        <v>4.8855288047936422E-2</v>
      </c>
      <c r="AO167" s="50">
        <f t="shared" si="130"/>
        <v>5.2847234552832086E-2</v>
      </c>
      <c r="AP167" s="50">
        <f t="shared" si="130"/>
        <v>5.024029014231144E-2</v>
      </c>
      <c r="AQ167" s="50">
        <f t="shared" si="130"/>
        <v>4.795781778880015E-2</v>
      </c>
      <c r="AR167" s="50">
        <f t="shared" si="130"/>
        <v>5.2102833486765719E-2</v>
      </c>
      <c r="AS167" s="50">
        <f t="shared" si="130"/>
        <v>5.5529243606919312E-2</v>
      </c>
      <c r="AT167" s="50">
        <f t="shared" si="130"/>
        <v>5.2506854733046081E-2</v>
      </c>
      <c r="AU167" s="50">
        <f t="shared" si="130"/>
        <v>5.319527153885422E-2</v>
      </c>
      <c r="AV167" s="50">
        <f t="shared" si="130"/>
        <v>6.096625776131296E-2</v>
      </c>
      <c r="AW167" s="50">
        <f t="shared" si="130"/>
        <v>5.602942020621561E-2</v>
      </c>
      <c r="AX167" s="50">
        <f t="shared" si="130"/>
        <v>4.9800665617322409E-2</v>
      </c>
      <c r="AY167" s="50">
        <f t="shared" si="130"/>
        <v>5.1393420094838264E-2</v>
      </c>
      <c r="AZ167" s="51"/>
      <c r="BA167" s="41">
        <f t="shared" si="73"/>
        <v>0.99999999999999989</v>
      </c>
      <c r="BB167" s="41">
        <f t="shared" si="74"/>
        <v>6.096625776131296E-2</v>
      </c>
      <c r="BC167" s="41">
        <f t="shared" si="75"/>
        <v>4.795781778880015E-2</v>
      </c>
      <c r="BD167" s="41">
        <f t="shared" si="76"/>
        <v>1.300843997251281E-2</v>
      </c>
      <c r="BG167" s="9" t="s">
        <v>22</v>
      </c>
      <c r="BH167" s="40">
        <f t="shared" ref="BH167:BZ167" si="131">(AG167-$BC$167)/$BD$167</f>
        <v>0.46466394811979683</v>
      </c>
      <c r="BI167" s="40">
        <f t="shared" si="131"/>
        <v>0.34929215161844251</v>
      </c>
      <c r="BJ167" s="40">
        <f t="shared" si="131"/>
        <v>0.42903086389835077</v>
      </c>
      <c r="BK167" s="40">
        <f t="shared" si="131"/>
        <v>0.32804920182619923</v>
      </c>
      <c r="BL167" s="40">
        <f t="shared" si="131"/>
        <v>0.35176910551839208</v>
      </c>
      <c r="BM167" s="40">
        <f t="shared" si="131"/>
        <v>0.37061330425912586</v>
      </c>
      <c r="BN167" s="40">
        <f t="shared" si="131"/>
        <v>0.23345459100413837</v>
      </c>
      <c r="BO167" s="40">
        <f t="shared" si="131"/>
        <v>6.8991382597194714E-2</v>
      </c>
      <c r="BP167" s="40">
        <f t="shared" si="131"/>
        <v>0.37586495954652571</v>
      </c>
      <c r="BQ167" s="40">
        <f t="shared" si="131"/>
        <v>0.17546088219142472</v>
      </c>
      <c r="BR167" s="40">
        <f t="shared" si="131"/>
        <v>0</v>
      </c>
      <c r="BS167" s="40">
        <f t="shared" si="131"/>
        <v>0.3186404908447209</v>
      </c>
      <c r="BT167" s="40">
        <f t="shared" si="131"/>
        <v>0.58203949390686294</v>
      </c>
      <c r="BU167" s="40">
        <f t="shared" si="131"/>
        <v>0.34969888425192958</v>
      </c>
      <c r="BV167" s="40">
        <f t="shared" si="131"/>
        <v>0.40261966547264344</v>
      </c>
      <c r="BW167" s="40">
        <f t="shared" si="131"/>
        <v>1</v>
      </c>
      <c r="BX167" s="40">
        <f t="shared" si="131"/>
        <v>0.62048965398395017</v>
      </c>
      <c r="BY167" s="40">
        <f t="shared" si="131"/>
        <v>0.14166555193522415</v>
      </c>
      <c r="BZ167" s="40">
        <f t="shared" si="131"/>
        <v>0.26410563551798955</v>
      </c>
      <c r="CA167" s="40"/>
    </row>
    <row r="168" spans="1:79" s="65" customFormat="1" x14ac:dyDescent="0.25">
      <c r="AF168" s="78"/>
      <c r="AG168" s="47">
        <f>SUM(AG148:AG167)</f>
        <v>1.0000536984521071</v>
      </c>
      <c r="AH168" s="47">
        <f t="shared" ref="AH168:AZ168" si="132">SUM(AH148:AH167)</f>
        <v>1.0037256658570903</v>
      </c>
      <c r="AI168" s="47">
        <f t="shared" si="132"/>
        <v>1.0096566181575155</v>
      </c>
      <c r="AJ168" s="47">
        <f t="shared" si="132"/>
        <v>1.0120533102571085</v>
      </c>
      <c r="AK168" s="47">
        <f t="shared" si="132"/>
        <v>1.0185038163151692</v>
      </c>
      <c r="AL168" s="47">
        <f t="shared" si="132"/>
        <v>1.0047806110424968</v>
      </c>
      <c r="AM168" s="47">
        <f t="shared" si="132"/>
        <v>0.99107299952514538</v>
      </c>
      <c r="AN168" s="47">
        <f t="shared" si="132"/>
        <v>0.96871470537482396</v>
      </c>
      <c r="AO168" s="47">
        <f t="shared" si="132"/>
        <v>1.0142762674012438</v>
      </c>
      <c r="AP168" s="47">
        <f t="shared" si="132"/>
        <v>0.99855413440929364</v>
      </c>
      <c r="AQ168" s="47">
        <f t="shared" si="132"/>
        <v>0.9139361755911023</v>
      </c>
      <c r="AR168" s="47">
        <f t="shared" si="132"/>
        <v>0.99924717248308648</v>
      </c>
      <c r="AS168" s="47">
        <f t="shared" si="132"/>
        <v>1.0153739180647054</v>
      </c>
      <c r="AT168" s="47">
        <f t="shared" si="132"/>
        <v>1.0051827312720016</v>
      </c>
      <c r="AU168" s="47">
        <f t="shared" si="132"/>
        <v>0.98946858914123637</v>
      </c>
      <c r="AV168" s="47">
        <f t="shared" si="132"/>
        <v>1.0210516808497141</v>
      </c>
      <c r="AW168" s="47">
        <f t="shared" si="132"/>
        <v>1.009022901100054</v>
      </c>
      <c r="AX168" s="47">
        <f t="shared" si="132"/>
        <v>1.0065789851762916</v>
      </c>
      <c r="AY168" s="47">
        <f t="shared" si="132"/>
        <v>1.0091699739885593</v>
      </c>
      <c r="AZ168" s="47">
        <f t="shared" si="132"/>
        <v>1.0095760455412544</v>
      </c>
      <c r="BA168" s="41">
        <f t="shared" si="73"/>
        <v>19.999999999999996</v>
      </c>
      <c r="BB168" s="41"/>
      <c r="BC168" s="41"/>
      <c r="BD168" s="41"/>
    </row>
    <row r="169" spans="1:79" s="65" customFormat="1" x14ac:dyDescent="0.25">
      <c r="AF169" s="38" t="s">
        <v>154</v>
      </c>
      <c r="AG169" s="81">
        <f>AG168/$BA$168</f>
        <v>5.0002684922605366E-2</v>
      </c>
      <c r="AH169" s="81">
        <f t="shared" ref="AH169:AZ169" si="133">AH168/$BA$168</f>
        <v>5.0186283292854524E-2</v>
      </c>
      <c r="AI169" s="81">
        <f t="shared" si="133"/>
        <v>5.0482830907875781E-2</v>
      </c>
      <c r="AJ169" s="81">
        <f t="shared" si="133"/>
        <v>5.0602665512855437E-2</v>
      </c>
      <c r="AK169" s="81">
        <f t="shared" si="133"/>
        <v>5.092519081575847E-2</v>
      </c>
      <c r="AL169" s="81">
        <f t="shared" si="133"/>
        <v>5.023903055212485E-2</v>
      </c>
      <c r="AM169" s="81">
        <f t="shared" si="133"/>
        <v>4.9553649976257275E-2</v>
      </c>
      <c r="AN169" s="81">
        <f t="shared" si="133"/>
        <v>4.8435735268741203E-2</v>
      </c>
      <c r="AO169" s="81">
        <f t="shared" si="133"/>
        <v>5.07138133700622E-2</v>
      </c>
      <c r="AP169" s="81">
        <f t="shared" si="133"/>
        <v>4.992770672046469E-2</v>
      </c>
      <c r="AQ169" s="81">
        <f t="shared" si="133"/>
        <v>4.569680877955512E-2</v>
      </c>
      <c r="AR169" s="81">
        <f t="shared" si="133"/>
        <v>4.9962358624154331E-2</v>
      </c>
      <c r="AS169" s="81">
        <f t="shared" si="133"/>
        <v>5.0768695903235281E-2</v>
      </c>
      <c r="AT169" s="81">
        <f t="shared" si="133"/>
        <v>5.0259136563600093E-2</v>
      </c>
      <c r="AU169" s="81">
        <f t="shared" si="133"/>
        <v>4.9473429457061825E-2</v>
      </c>
      <c r="AV169" s="81">
        <f t="shared" si="133"/>
        <v>5.1052584042485714E-2</v>
      </c>
      <c r="AW169" s="81">
        <f t="shared" si="133"/>
        <v>5.0451145055002707E-2</v>
      </c>
      <c r="AX169" s="81">
        <f t="shared" si="133"/>
        <v>5.0328949258814593E-2</v>
      </c>
      <c r="AY169" s="81">
        <f t="shared" si="133"/>
        <v>5.0458498699427978E-2</v>
      </c>
      <c r="AZ169" s="81">
        <f t="shared" si="133"/>
        <v>5.0478802277062723E-2</v>
      </c>
      <c r="BA169" s="41">
        <f t="shared" si="73"/>
        <v>0.99999999999999989</v>
      </c>
      <c r="BB169" s="41"/>
      <c r="BC169" s="41"/>
      <c r="BD169" s="41"/>
    </row>
    <row r="170" spans="1:79" x14ac:dyDescent="0.2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AG170" s="8">
        <f>(AG169+BH197)/2</f>
        <v>5.3516630015819883E-2</v>
      </c>
      <c r="AH170" s="65">
        <f t="shared" ref="AH170:AZ170" si="134">(AH169+BI197)/2</f>
        <v>5.0994596170914605E-2</v>
      </c>
      <c r="AI170" s="65">
        <f t="shared" si="134"/>
        <v>4.9212502838541568E-2</v>
      </c>
      <c r="AJ170" s="65">
        <f t="shared" si="134"/>
        <v>4.8791320952530651E-2</v>
      </c>
      <c r="AK170" s="65">
        <f t="shared" si="134"/>
        <v>5.0577522084406537E-2</v>
      </c>
      <c r="AL170" s="65">
        <f t="shared" si="134"/>
        <v>4.8780586736876727E-2</v>
      </c>
      <c r="AM170" s="65">
        <f t="shared" si="134"/>
        <v>5.2883163052717716E-2</v>
      </c>
      <c r="AN170" s="65">
        <f t="shared" si="134"/>
        <v>5.2519869049934456E-2</v>
      </c>
      <c r="AO170" s="65">
        <f t="shared" si="134"/>
        <v>4.5757390314978698E-2</v>
      </c>
      <c r="AP170" s="65">
        <f t="shared" si="134"/>
        <v>5.2442144129848538E-2</v>
      </c>
      <c r="AQ170" s="65">
        <f t="shared" si="134"/>
        <v>4.4899099387871885E-2</v>
      </c>
      <c r="AR170" s="65">
        <f t="shared" si="134"/>
        <v>5.3023650337596408E-2</v>
      </c>
      <c r="AS170" s="65">
        <f t="shared" si="134"/>
        <v>4.5333460307936405E-2</v>
      </c>
      <c r="AT170" s="65">
        <f t="shared" si="134"/>
        <v>4.9526508349953938E-2</v>
      </c>
      <c r="AU170" s="65">
        <f t="shared" si="134"/>
        <v>4.8419381887230606E-2</v>
      </c>
      <c r="AV170" s="65">
        <f t="shared" si="134"/>
        <v>5.4293172615370373E-2</v>
      </c>
      <c r="AW170" s="65">
        <f t="shared" si="134"/>
        <v>4.6603168679569207E-2</v>
      </c>
      <c r="AX170" s="65">
        <f t="shared" si="134"/>
        <v>4.8990389928412717E-2</v>
      </c>
      <c r="AY170" s="65">
        <f t="shared" si="134"/>
        <v>5.3280636649194059E-2</v>
      </c>
      <c r="AZ170" s="65">
        <f t="shared" si="134"/>
        <v>5.0154806510295011E-2</v>
      </c>
      <c r="BA170" s="41">
        <f t="shared" si="73"/>
        <v>1</v>
      </c>
    </row>
    <row r="171" spans="1:79" ht="14.4" thickBot="1" x14ac:dyDescent="0.3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</row>
    <row r="172" spans="1:79" ht="14.4" thickBot="1" x14ac:dyDescent="0.3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AF172" s="152" t="s">
        <v>76</v>
      </c>
      <c r="AG172" s="153"/>
      <c r="AH172" s="153"/>
      <c r="AI172" s="153"/>
      <c r="AJ172" s="153"/>
      <c r="AK172" s="153"/>
      <c r="AL172" s="153"/>
      <c r="AM172" s="153"/>
      <c r="AN172" s="153"/>
      <c r="AO172" s="153"/>
      <c r="AP172" s="153"/>
      <c r="AQ172" s="153"/>
      <c r="AR172" s="153"/>
      <c r="AS172" s="153"/>
      <c r="AT172" s="153"/>
      <c r="AU172" s="153"/>
      <c r="AV172" s="153"/>
      <c r="AW172" s="153"/>
      <c r="AX172" s="153"/>
      <c r="AY172" s="153"/>
      <c r="AZ172" s="154"/>
      <c r="BA172" s="8" t="s">
        <v>79</v>
      </c>
      <c r="BG172" s="157" t="s">
        <v>82</v>
      </c>
      <c r="BH172" s="158"/>
      <c r="BI172" s="158"/>
      <c r="BJ172" s="158"/>
      <c r="BK172" s="158"/>
      <c r="BL172" s="158"/>
      <c r="BM172" s="158"/>
      <c r="BN172" s="158"/>
      <c r="BO172" s="158"/>
      <c r="BP172" s="158"/>
      <c r="BQ172" s="158"/>
      <c r="BR172" s="158"/>
      <c r="BS172" s="158"/>
      <c r="BT172" s="158"/>
      <c r="BU172" s="158"/>
      <c r="BV172" s="158"/>
      <c r="BW172" s="158"/>
      <c r="BX172" s="158"/>
      <c r="BY172" s="158"/>
      <c r="BZ172" s="158"/>
      <c r="CA172" s="159"/>
    </row>
    <row r="173" spans="1:79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AF173" s="25"/>
      <c r="AG173" s="52" t="s">
        <v>3</v>
      </c>
      <c r="AH173" s="52" t="s">
        <v>4</v>
      </c>
      <c r="AI173" s="52" t="s">
        <v>5</v>
      </c>
      <c r="AJ173" s="52" t="s">
        <v>6</v>
      </c>
      <c r="AK173" s="52" t="s">
        <v>7</v>
      </c>
      <c r="AL173" s="52" t="s">
        <v>8</v>
      </c>
      <c r="AM173" s="52" t="s">
        <v>9</v>
      </c>
      <c r="AN173" s="52" t="s">
        <v>10</v>
      </c>
      <c r="AO173" s="52" t="s">
        <v>11</v>
      </c>
      <c r="AP173" s="52" t="s">
        <v>12</v>
      </c>
      <c r="AQ173" s="52" t="s">
        <v>13</v>
      </c>
      <c r="AR173" s="52" t="s">
        <v>14</v>
      </c>
      <c r="AS173" s="52" t="s">
        <v>15</v>
      </c>
      <c r="AT173" s="52" t="s">
        <v>16</v>
      </c>
      <c r="AU173" s="52" t="s">
        <v>17</v>
      </c>
      <c r="AV173" s="52" t="s">
        <v>18</v>
      </c>
      <c r="AW173" s="52" t="s">
        <v>19</v>
      </c>
      <c r="AX173" s="52" t="s">
        <v>20</v>
      </c>
      <c r="AY173" s="52" t="s">
        <v>21</v>
      </c>
      <c r="AZ173" s="53" t="s">
        <v>22</v>
      </c>
      <c r="BA173" s="41"/>
      <c r="BG173" s="56"/>
      <c r="BH173" s="52" t="s">
        <v>3</v>
      </c>
      <c r="BI173" s="52" t="s">
        <v>4</v>
      </c>
      <c r="BJ173" s="52" t="s">
        <v>5</v>
      </c>
      <c r="BK173" s="52" t="s">
        <v>6</v>
      </c>
      <c r="BL173" s="52" t="s">
        <v>7</v>
      </c>
      <c r="BM173" s="52" t="s">
        <v>8</v>
      </c>
      <c r="BN173" s="52" t="s">
        <v>9</v>
      </c>
      <c r="BO173" s="52" t="s">
        <v>10</v>
      </c>
      <c r="BP173" s="52" t="s">
        <v>11</v>
      </c>
      <c r="BQ173" s="52" t="s">
        <v>12</v>
      </c>
      <c r="BR173" s="52" t="s">
        <v>13</v>
      </c>
      <c r="BS173" s="52" t="s">
        <v>14</v>
      </c>
      <c r="BT173" s="52" t="s">
        <v>15</v>
      </c>
      <c r="BU173" s="52" t="s">
        <v>16</v>
      </c>
      <c r="BV173" s="52" t="s">
        <v>17</v>
      </c>
      <c r="BW173" s="52" t="s">
        <v>18</v>
      </c>
      <c r="BX173" s="52" t="s">
        <v>19</v>
      </c>
      <c r="BY173" s="52" t="s">
        <v>20</v>
      </c>
      <c r="BZ173" s="52" t="s">
        <v>21</v>
      </c>
      <c r="CA173" s="53" t="s">
        <v>22</v>
      </c>
    </row>
    <row r="174" spans="1:79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AF174" s="28" t="s">
        <v>3</v>
      </c>
      <c r="AG174" s="20">
        <f>信任!F3</f>
        <v>0</v>
      </c>
      <c r="AH174" s="20">
        <f>信任!K3</f>
        <v>1</v>
      </c>
      <c r="AI174" s="20">
        <f>信任!P3</f>
        <v>0</v>
      </c>
      <c r="AJ174" s="20">
        <f>信任!U3</f>
        <v>0</v>
      </c>
      <c r="AK174" s="20">
        <f>信任!Z3</f>
        <v>0</v>
      </c>
      <c r="AL174" s="20">
        <f>信任!AE3</f>
        <v>0</v>
      </c>
      <c r="AM174" s="20">
        <f>信任!AJ3</f>
        <v>0.625</v>
      </c>
      <c r="AN174" s="20">
        <f>信任!AO3</f>
        <v>0</v>
      </c>
      <c r="AO174" s="20">
        <f>信任!AT3</f>
        <v>0</v>
      </c>
      <c r="AP174" s="20">
        <f>信任!AY3</f>
        <v>0</v>
      </c>
      <c r="AQ174" s="20">
        <f>信任!F26</f>
        <v>0</v>
      </c>
      <c r="AR174" s="20">
        <f>信任!K26</f>
        <v>0</v>
      </c>
      <c r="AS174" s="20">
        <f>信任!P26</f>
        <v>0</v>
      </c>
      <c r="AT174" s="20">
        <f>信任!U26</f>
        <v>0.75</v>
      </c>
      <c r="AU174" s="20">
        <f>信任!Z26</f>
        <v>0</v>
      </c>
      <c r="AV174" s="20">
        <f>信任!AE26</f>
        <v>0</v>
      </c>
      <c r="AW174" s="20">
        <f>信任!AJ26</f>
        <v>0</v>
      </c>
      <c r="AX174" s="20">
        <f>信任!AO26</f>
        <v>0</v>
      </c>
      <c r="AY174" s="20">
        <f>信任!AT26</f>
        <v>0</v>
      </c>
      <c r="AZ174" s="54">
        <f>信任!AY26</f>
        <v>0</v>
      </c>
      <c r="BA174" s="41">
        <f t="shared" ref="BA174:BA195" si="135">SUM(AG174:AZ174)</f>
        <v>2.375</v>
      </c>
      <c r="BG174" s="28" t="s">
        <v>3</v>
      </c>
      <c r="BH174" s="19">
        <f>AG174*参数!$B$5+BH148*参数!$B$6</f>
        <v>0</v>
      </c>
      <c r="BI174" s="19">
        <f>AH174*参数!$B$5+BI148*参数!$B$6</f>
        <v>0.82050209468894653</v>
      </c>
      <c r="BJ174" s="19">
        <f>AI174*参数!$B$5+BJ148*参数!$B$6</f>
        <v>0.37201351884081452</v>
      </c>
      <c r="BK174" s="19">
        <f>AJ174*参数!$B$5+BK148*参数!$B$6</f>
        <v>0.40653502186443474</v>
      </c>
      <c r="BL174" s="19">
        <f>AK174*参数!$B$5+BL148*参数!$B$6</f>
        <v>0.41315328040535299</v>
      </c>
      <c r="BM174" s="19">
        <f>AL174*参数!$B$5+BM148*参数!$B$6</f>
        <v>0.4360546903364706</v>
      </c>
      <c r="BN174" s="19">
        <f>AM174*参数!$B$5+BN148*参数!$B$6</f>
        <v>0.8125</v>
      </c>
      <c r="BO174" s="19">
        <f>AN174*参数!$B$5+BO148*参数!$B$6</f>
        <v>0.22892352739771765</v>
      </c>
      <c r="BP174" s="19">
        <f>AO174*参数!$B$5+BP148*参数!$B$6</f>
        <v>0.43877076805728193</v>
      </c>
      <c r="BQ174" s="19">
        <f>AP174*参数!$B$5+BQ148*参数!$B$6</f>
        <v>0.28985608132667062</v>
      </c>
      <c r="BR174" s="19">
        <f>AQ174*参数!$B$5+BR148*参数!$B$6</f>
        <v>0</v>
      </c>
      <c r="BS174" s="19">
        <f>AR174*参数!$B$5+BS148*参数!$B$6</f>
        <v>0.20590726580951568</v>
      </c>
      <c r="BT174" s="19">
        <f>AS174*参数!$B$5+BT148*参数!$B$6</f>
        <v>0.33643283945028984</v>
      </c>
      <c r="BU174" s="19">
        <f>AT174*参数!$B$5+BU148*参数!$B$6</f>
        <v>0.67649049367259595</v>
      </c>
      <c r="BV174" s="19">
        <f>AU174*参数!$B$5+BV148*参数!$B$6</f>
        <v>0.47360349460027601</v>
      </c>
      <c r="BW174" s="19">
        <f>AV174*参数!$B$5+BW148*参数!$B$6</f>
        <v>0.23192295837054214</v>
      </c>
      <c r="BX174" s="19">
        <f>AW174*参数!$B$5+BX148*参数!$B$6</f>
        <v>0.41484287205079617</v>
      </c>
      <c r="BY174" s="19">
        <f>AX174*参数!$B$5+BY148*参数!$B$6</f>
        <v>0.25123297576869014</v>
      </c>
      <c r="BZ174" s="19">
        <f>AY174*参数!$B$5+BZ148*参数!$B$6</f>
        <v>0.44563392477675523</v>
      </c>
      <c r="CA174" s="19">
        <f>AZ174*参数!$B$5+CA148*参数!$B$6</f>
        <v>0.46318312542399692</v>
      </c>
    </row>
    <row r="175" spans="1:79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AF175" s="28" t="s">
        <v>4</v>
      </c>
      <c r="AG175" s="20">
        <f>信任!F4</f>
        <v>0.87177815066963993</v>
      </c>
      <c r="AH175" s="20">
        <f>信任!K4</f>
        <v>0</v>
      </c>
      <c r="AI175" s="20">
        <f>信任!P4</f>
        <v>0</v>
      </c>
      <c r="AJ175" s="20">
        <f>信任!U4</f>
        <v>0</v>
      </c>
      <c r="AK175" s="20">
        <f>信任!Z4</f>
        <v>0</v>
      </c>
      <c r="AL175" s="20">
        <f>信任!AE4</f>
        <v>0</v>
      </c>
      <c r="AM175" s="20">
        <f>信任!AJ4</f>
        <v>0</v>
      </c>
      <c r="AN175" s="20">
        <f>信任!AO4</f>
        <v>0.625</v>
      </c>
      <c r="AO175" s="20">
        <f>信任!AT4</f>
        <v>0.58466425565475144</v>
      </c>
      <c r="AP175" s="20">
        <f>信任!AY4</f>
        <v>0</v>
      </c>
      <c r="AQ175" s="20">
        <f>信任!F27</f>
        <v>1</v>
      </c>
      <c r="AR175" s="20">
        <f>信任!K27</f>
        <v>0</v>
      </c>
      <c r="AS175" s="20">
        <f>信任!P27</f>
        <v>0</v>
      </c>
      <c r="AT175" s="20">
        <f>信任!U27</f>
        <v>0</v>
      </c>
      <c r="AU175" s="20">
        <f>信任!Z27</f>
        <v>0</v>
      </c>
      <c r="AV175" s="20">
        <f>信任!AE27</f>
        <v>0.87177815066963993</v>
      </c>
      <c r="AW175" s="20">
        <f>信任!AJ27</f>
        <v>0.87177815066963993</v>
      </c>
      <c r="AX175" s="20">
        <f>信任!AO27</f>
        <v>0</v>
      </c>
      <c r="AY175" s="20">
        <f>信任!AT27</f>
        <v>0</v>
      </c>
      <c r="AZ175" s="54">
        <f>信任!AY27</f>
        <v>1</v>
      </c>
      <c r="BA175" s="41">
        <f t="shared" si="135"/>
        <v>5.8249987076636707</v>
      </c>
      <c r="BG175" s="28" t="s">
        <v>4</v>
      </c>
      <c r="BH175" s="19">
        <f>AG175*参数!$B$5+BH149*参数!$B$6</f>
        <v>0.71530581300124707</v>
      </c>
      <c r="BI175" s="19">
        <f>AH175*参数!$B$5+BI149*参数!$B$6</f>
        <v>0</v>
      </c>
      <c r="BJ175" s="19">
        <f>AI175*参数!$B$5+BJ149*参数!$B$6</f>
        <v>0.28313297530428028</v>
      </c>
      <c r="BK175" s="19">
        <f>AJ175*参数!$B$5+BK149*参数!$B$6</f>
        <v>0.27392928652681048</v>
      </c>
      <c r="BL175" s="19">
        <f>AK175*参数!$B$5+BL149*参数!$B$6</f>
        <v>0.32983824467002648</v>
      </c>
      <c r="BM175" s="19">
        <f>AL175*参数!$B$5+BM149*参数!$B$6</f>
        <v>0.36014853353437132</v>
      </c>
      <c r="BN175" s="19">
        <f>AM175*参数!$B$5+BN149*参数!$B$6</f>
        <v>0.26458788587961807</v>
      </c>
      <c r="BO175" s="19">
        <f>AN175*参数!$B$5+BO149*参数!$B$6</f>
        <v>0.5034229655947251</v>
      </c>
      <c r="BP175" s="19">
        <f>AO175*参数!$B$5+BP149*参数!$B$6</f>
        <v>0.64192571774945462</v>
      </c>
      <c r="BQ175" s="19">
        <f>AP175*参数!$B$5+BQ149*参数!$B$6</f>
        <v>0.45537134870657137</v>
      </c>
      <c r="BR175" s="19">
        <f>AQ175*参数!$B$5+BR149*参数!$B$6</f>
        <v>0.5</v>
      </c>
      <c r="BS175" s="19">
        <f>AR175*参数!$B$5+BS149*参数!$B$6</f>
        <v>0.36871566106478193</v>
      </c>
      <c r="BT175" s="19">
        <f>AS175*参数!$B$5+BT149*参数!$B$6</f>
        <v>0.29088024471252227</v>
      </c>
      <c r="BU175" s="19">
        <f>AT175*参数!$B$5+BU149*参数!$B$6</f>
        <v>0.24460828075635019</v>
      </c>
      <c r="BV175" s="19">
        <f>AU175*参数!$B$5+BV149*参数!$B$6</f>
        <v>0.33476385451757285</v>
      </c>
      <c r="BW175" s="19">
        <f>AV175*参数!$B$5+BW149*参数!$B$6</f>
        <v>0.83988786759864176</v>
      </c>
      <c r="BX175" s="19">
        <f>AW175*参数!$B$5+BX149*参数!$B$6</f>
        <v>0.78598985382044173</v>
      </c>
      <c r="BY175" s="19">
        <f>AX175*参数!$B$5+BY149*参数!$B$6</f>
        <v>0.24264873949194513</v>
      </c>
      <c r="BZ175" s="19">
        <f>AY175*参数!$B$5+BZ149*参数!$B$6</f>
        <v>0.5</v>
      </c>
      <c r="CA175" s="19">
        <f>AZ175*参数!$B$5+CA149*参数!$B$6</f>
        <v>0.83090371816018371</v>
      </c>
    </row>
    <row r="176" spans="1:79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AF176" s="28" t="s">
        <v>5</v>
      </c>
      <c r="AG176" s="20">
        <f>信任!F5</f>
        <v>0</v>
      </c>
      <c r="AH176" s="20">
        <f>信任!K5</f>
        <v>0</v>
      </c>
      <c r="AI176" s="20">
        <f>信任!P5</f>
        <v>0</v>
      </c>
      <c r="AJ176" s="20">
        <f>信任!U5</f>
        <v>0</v>
      </c>
      <c r="AK176" s="20">
        <f>信任!Z5</f>
        <v>0.58466425565475144</v>
      </c>
      <c r="AL176" s="20">
        <f>信任!AE5</f>
        <v>0.52083333333333337</v>
      </c>
      <c r="AM176" s="20">
        <f>信任!AJ5</f>
        <v>0.625</v>
      </c>
      <c r="AN176" s="20">
        <f>信任!AO5</f>
        <v>0</v>
      </c>
      <c r="AO176" s="20">
        <f>信任!AT5</f>
        <v>0.40682980364583193</v>
      </c>
      <c r="AP176" s="20">
        <f>信任!AY5</f>
        <v>0</v>
      </c>
      <c r="AQ176" s="20">
        <f>信任!F28</f>
        <v>0</v>
      </c>
      <c r="AR176" s="20">
        <f>信任!K28</f>
        <v>0</v>
      </c>
      <c r="AS176" s="20">
        <f>信任!P28</f>
        <v>0</v>
      </c>
      <c r="AT176" s="20">
        <f>信任!U28</f>
        <v>0</v>
      </c>
      <c r="AU176" s="20">
        <f>信任!Z28</f>
        <v>0</v>
      </c>
      <c r="AV176" s="20">
        <f>信任!AE28</f>
        <v>0.31481921458332768</v>
      </c>
      <c r="AW176" s="20">
        <f>信任!AJ28</f>
        <v>0</v>
      </c>
      <c r="AX176" s="20">
        <f>信任!AO28</f>
        <v>0</v>
      </c>
      <c r="AY176" s="20">
        <f>信任!AT28</f>
        <v>0.75</v>
      </c>
      <c r="AZ176" s="54">
        <f>信任!AY28</f>
        <v>0</v>
      </c>
      <c r="BA176" s="41">
        <f t="shared" si="135"/>
        <v>3.202146607217244</v>
      </c>
      <c r="BG176" s="28" t="s">
        <v>5</v>
      </c>
      <c r="BH176" s="19">
        <f>AG176*参数!$B$5+BH150*参数!$B$6</f>
        <v>0.3047098025687538</v>
      </c>
      <c r="BI176" s="19">
        <f>AH176*参数!$B$5+BI150*参数!$B$6</f>
        <v>0.25258755356180512</v>
      </c>
      <c r="BJ176" s="19">
        <f>AI176*参数!$B$5+BJ150*参数!$B$6</f>
        <v>0</v>
      </c>
      <c r="BK176" s="19">
        <f>AJ176*参数!$B$5+BK150*参数!$B$6</f>
        <v>0.5</v>
      </c>
      <c r="BL176" s="19">
        <f>AK176*参数!$B$5+BL150*参数!$B$6</f>
        <v>0.7036998410493176</v>
      </c>
      <c r="BM176" s="19">
        <f>AL176*参数!$B$5+BM150*参数!$B$6</f>
        <v>0.4120515480844904</v>
      </c>
      <c r="BN176" s="19">
        <f>AM176*参数!$B$5+BN150*参数!$B$6</f>
        <v>0.67694099828927912</v>
      </c>
      <c r="BO176" s="19">
        <f>AN176*参数!$B$5+BO150*参数!$B$6</f>
        <v>0.44323958143042752</v>
      </c>
      <c r="BP176" s="19">
        <f>AO176*参数!$B$5+BP150*参数!$B$6</f>
        <v>0.44600847447992908</v>
      </c>
      <c r="BQ176" s="19">
        <f>AP176*参数!$B$5+BQ150*参数!$B$6</f>
        <v>0.29994394076740399</v>
      </c>
      <c r="BR176" s="19">
        <f>AQ176*参数!$B$5+BR150*参数!$B$6</f>
        <v>0</v>
      </c>
      <c r="BS176" s="19">
        <f>AR176*参数!$B$5+BS150*参数!$B$6</f>
        <v>0.28863432155732499</v>
      </c>
      <c r="BT176" s="19">
        <f>AS176*参数!$B$5+BT150*参数!$B$6</f>
        <v>0.22869770536888642</v>
      </c>
      <c r="BU176" s="19">
        <f>AT176*参数!$B$5+BU150*参数!$B$6</f>
        <v>0.29038796225340802</v>
      </c>
      <c r="BV176" s="19">
        <f>AU176*参数!$B$5+BV150*参数!$B$6</f>
        <v>0.22230541495396702</v>
      </c>
      <c r="BW176" s="19">
        <f>AV176*参数!$B$5+BW150*参数!$B$6</f>
        <v>0.44619560025636751</v>
      </c>
      <c r="BX176" s="19">
        <f>AW176*参数!$B$5+BX150*参数!$B$6</f>
        <v>0.33894029584973573</v>
      </c>
      <c r="BY176" s="19">
        <f>AX176*参数!$B$5+BY150*参数!$B$6</f>
        <v>0.34399253187457418</v>
      </c>
      <c r="BZ176" s="19">
        <f>AY176*参数!$B$5+BZ150*参数!$B$6</f>
        <v>0.75490756109594281</v>
      </c>
      <c r="CA176" s="19">
        <f>AZ176*参数!$B$5+CA150*参数!$B$6</f>
        <v>0.37715504295063906</v>
      </c>
    </row>
    <row r="177" spans="1:79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AF177" s="28" t="s">
        <v>6</v>
      </c>
      <c r="AG177" s="20">
        <f>信任!F6</f>
        <v>0</v>
      </c>
      <c r="AH177" s="20">
        <f>信任!K6</f>
        <v>0.72916666666666663</v>
      </c>
      <c r="AI177" s="20">
        <f>信任!P6</f>
        <v>0</v>
      </c>
      <c r="AJ177" s="20">
        <f>信任!U6</f>
        <v>0</v>
      </c>
      <c r="AK177" s="20">
        <f>信任!Z6</f>
        <v>0.3125</v>
      </c>
      <c r="AL177" s="20">
        <f>信任!AE6</f>
        <v>0.625</v>
      </c>
      <c r="AM177" s="20">
        <f>信任!AJ6</f>
        <v>0.75</v>
      </c>
      <c r="AN177" s="20">
        <f>信任!AO6</f>
        <v>0</v>
      </c>
      <c r="AO177" s="20">
        <f>信任!AT6</f>
        <v>0</v>
      </c>
      <c r="AP177" s="20">
        <f>信任!AY6</f>
        <v>0.625</v>
      </c>
      <c r="AQ177" s="20">
        <f>信任!F29</f>
        <v>0</v>
      </c>
      <c r="AR177" s="20">
        <f>信任!K29</f>
        <v>0</v>
      </c>
      <c r="AS177" s="20">
        <f>信任!P29</f>
        <v>0</v>
      </c>
      <c r="AT177" s="20">
        <f>信任!U29</f>
        <v>0</v>
      </c>
      <c r="AU177" s="20">
        <f>信任!Z29</f>
        <v>0.58466425565475144</v>
      </c>
      <c r="AV177" s="20">
        <f>信任!AE29</f>
        <v>0.72916666666666663</v>
      </c>
      <c r="AW177" s="20">
        <f>信任!AJ29</f>
        <v>0</v>
      </c>
      <c r="AX177" s="20">
        <f>信任!AO29</f>
        <v>0</v>
      </c>
      <c r="AY177" s="20">
        <f>信任!AT29</f>
        <v>0</v>
      </c>
      <c r="AZ177" s="54">
        <f>信任!AY29</f>
        <v>0</v>
      </c>
      <c r="BA177" s="41">
        <f t="shared" si="135"/>
        <v>4.3554975889880847</v>
      </c>
      <c r="BG177" s="28" t="s">
        <v>6</v>
      </c>
      <c r="BH177" s="19">
        <f>AG177*参数!$B$5+BH151*参数!$B$6</f>
        <v>0.29571142334103695</v>
      </c>
      <c r="BI177" s="19">
        <f>AH177*参数!$B$5+BI151*参数!$B$6</f>
        <v>0.58324526669337362</v>
      </c>
      <c r="BJ177" s="19">
        <f>AI177*参数!$B$5+BJ151*参数!$B$6</f>
        <v>0.41434682241106263</v>
      </c>
      <c r="BK177" s="19">
        <f>AJ177*参数!$B$5+BK151*参数!$B$6</f>
        <v>0</v>
      </c>
      <c r="BL177" s="19">
        <f>AK177*参数!$B$5+BL151*参数!$B$6</f>
        <v>0.3363497107596386</v>
      </c>
      <c r="BM177" s="19">
        <f>AL177*参数!$B$5+BM151*参数!$B$6</f>
        <v>0.3125</v>
      </c>
      <c r="BN177" s="19">
        <f>AM177*参数!$B$5+BN151*参数!$B$6</f>
        <v>0.79892180231206167</v>
      </c>
      <c r="BO177" s="19">
        <f>AN177*参数!$B$5+BO151*参数!$B$6</f>
        <v>0.2748650268537346</v>
      </c>
      <c r="BP177" s="19">
        <f>AO177*参数!$B$5+BP151*参数!$B$6</f>
        <v>0.320752191238661</v>
      </c>
      <c r="BQ177" s="19">
        <f>AP177*参数!$B$5+BQ151*参数!$B$6</f>
        <v>0.39420505516550036</v>
      </c>
      <c r="BR177" s="19">
        <f>AQ177*参数!$B$5+BR151*参数!$B$6</f>
        <v>0.15702941996679759</v>
      </c>
      <c r="BS177" s="19">
        <f>AR177*参数!$B$5+BS151*参数!$B$6</f>
        <v>0.1798707213912544</v>
      </c>
      <c r="BT177" s="19">
        <f>AS177*参数!$B$5+BT151*参数!$B$6</f>
        <v>0.48662531398554576</v>
      </c>
      <c r="BU177" s="19">
        <f>AT177*参数!$B$5+BU151*参数!$B$6</f>
        <v>0.32442108434265771</v>
      </c>
      <c r="BV177" s="19">
        <f>AU177*参数!$B$5+BV151*参数!$B$6</f>
        <v>0.47883815303308674</v>
      </c>
      <c r="BW177" s="19">
        <f>AV177*参数!$B$5+BW151*参数!$B$6</f>
        <v>0.51151762249559951</v>
      </c>
      <c r="BX177" s="19">
        <f>AW177*参数!$B$5+BX151*参数!$B$6</f>
        <v>0.5</v>
      </c>
      <c r="BY177" s="19">
        <f>AX177*参数!$B$5+BY151*参数!$B$6</f>
        <v>0.39618447212997843</v>
      </c>
      <c r="BZ177" s="19">
        <f>AY177*参数!$B$5+BZ151*参数!$B$6</f>
        <v>0.27384754893882163</v>
      </c>
      <c r="CA177" s="19">
        <f>AZ177*参数!$B$5+CA151*参数!$B$6</f>
        <v>0.26117795643632152</v>
      </c>
    </row>
    <row r="178" spans="1:79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AF178" s="28" t="s">
        <v>7</v>
      </c>
      <c r="AG178" s="20">
        <f>信任!F7</f>
        <v>0</v>
      </c>
      <c r="AH178" s="20">
        <f>信任!K7</f>
        <v>0.72916666666666663</v>
      </c>
      <c r="AI178" s="20">
        <f>信任!P7</f>
        <v>0.41666666666666669</v>
      </c>
      <c r="AJ178" s="20">
        <f>信任!U7</f>
        <v>0</v>
      </c>
      <c r="AK178" s="20">
        <f>信任!Z7</f>
        <v>0</v>
      </c>
      <c r="AL178" s="20">
        <f>信任!AE7</f>
        <v>0</v>
      </c>
      <c r="AM178" s="20">
        <f>信任!AJ7</f>
        <v>0</v>
      </c>
      <c r="AN178" s="20">
        <f>信任!AO7</f>
        <v>0</v>
      </c>
      <c r="AO178" s="20">
        <f>信任!AT7</f>
        <v>0</v>
      </c>
      <c r="AP178" s="20">
        <f>信任!AY7</f>
        <v>0</v>
      </c>
      <c r="AQ178" s="20">
        <f>信任!F30</f>
        <v>0.52306689040178389</v>
      </c>
      <c r="AR178" s="20">
        <f>信任!K30</f>
        <v>0</v>
      </c>
      <c r="AS178" s="20">
        <f>信任!P30</f>
        <v>0.22487086755951979</v>
      </c>
      <c r="AT178" s="20">
        <f>信任!U30</f>
        <v>0</v>
      </c>
      <c r="AU178" s="20">
        <f>信任!Z30</f>
        <v>0</v>
      </c>
      <c r="AV178" s="20">
        <f>信任!AE30</f>
        <v>0</v>
      </c>
      <c r="AW178" s="20">
        <f>信任!AJ30</f>
        <v>0</v>
      </c>
      <c r="AX178" s="20">
        <f>信任!AO30</f>
        <v>0</v>
      </c>
      <c r="AY178" s="20">
        <f>信任!AT30</f>
        <v>0</v>
      </c>
      <c r="AZ178" s="54">
        <f>信任!AY30</f>
        <v>0.72916666666666663</v>
      </c>
      <c r="BA178" s="41">
        <f t="shared" si="135"/>
        <v>2.6229377579613034</v>
      </c>
      <c r="BG178" s="28" t="s">
        <v>7</v>
      </c>
      <c r="BH178" s="19">
        <f>AG178*参数!$B$5+BH152*参数!$B$6</f>
        <v>0.30613235316797266</v>
      </c>
      <c r="BI178" s="19">
        <f>AH178*参数!$B$5+BI152*参数!$B$6</f>
        <v>0.64463151344599401</v>
      </c>
      <c r="BJ178" s="19">
        <f>AI178*参数!$B$5+BJ152*参数!$B$6</f>
        <v>0.55695370116196641</v>
      </c>
      <c r="BK178" s="19">
        <f>AJ178*参数!$B$5+BK152*参数!$B$6</f>
        <v>0.19476387776167584</v>
      </c>
      <c r="BL178" s="19">
        <f>AK178*参数!$B$5+BL152*参数!$B$6</f>
        <v>0</v>
      </c>
      <c r="BM178" s="19">
        <f>AL178*参数!$B$5+BM152*参数!$B$6</f>
        <v>0.42034979464913302</v>
      </c>
      <c r="BN178" s="19">
        <f>AM178*参数!$B$5+BN152*参数!$B$6</f>
        <v>0.37288203748661281</v>
      </c>
      <c r="BO178" s="19">
        <f>AN178*参数!$B$5+BO152*参数!$B$6</f>
        <v>0.29704439838904162</v>
      </c>
      <c r="BP178" s="19">
        <f>AO178*参数!$B$5+BP152*参数!$B$6</f>
        <v>0.2636131955621322</v>
      </c>
      <c r="BQ178" s="19">
        <f>AP178*参数!$B$5+BQ152*参数!$B$6</f>
        <v>0.43516705897777247</v>
      </c>
      <c r="BR178" s="19">
        <f>AQ178*参数!$B$5+BR152*参数!$B$6</f>
        <v>0.26153344520089195</v>
      </c>
      <c r="BS178" s="19">
        <f>AR178*参数!$B$5+BS152*参数!$B$6</f>
        <v>0.25301871209556759</v>
      </c>
      <c r="BT178" s="19">
        <f>AS178*参数!$B$5+BT152*参数!$B$6</f>
        <v>0.34505164377087677</v>
      </c>
      <c r="BU178" s="19">
        <f>AT178*参数!$B$5+BU152*参数!$B$6</f>
        <v>0.21170423235349212</v>
      </c>
      <c r="BV178" s="19">
        <f>AU178*参数!$B$5+BV152*参数!$B$6</f>
        <v>0.25151283811429359</v>
      </c>
      <c r="BW178" s="19">
        <f>AV178*参数!$B$5+BW152*参数!$B$6</f>
        <v>0.5</v>
      </c>
      <c r="BX178" s="19">
        <f>AW178*参数!$B$5+BX152*参数!$B$6</f>
        <v>0.17902047985666186</v>
      </c>
      <c r="BY178" s="19">
        <f>AX178*参数!$B$5+BY152*参数!$B$6</f>
        <v>0.27849208397328051</v>
      </c>
      <c r="BZ178" s="19">
        <f>AY178*参数!$B$5+BZ152*参数!$B$6</f>
        <v>0.42599272455344783</v>
      </c>
      <c r="CA178" s="19">
        <f>AZ178*参数!$B$5+CA152*参数!$B$6</f>
        <v>0.64694412382557687</v>
      </c>
    </row>
    <row r="179" spans="1:79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AF179" s="28" t="s">
        <v>8</v>
      </c>
      <c r="AG179" s="20">
        <f>信任!F8</f>
        <v>0</v>
      </c>
      <c r="AH179" s="20">
        <f>信任!K8</f>
        <v>0</v>
      </c>
      <c r="AI179" s="20">
        <f>信任!P8</f>
        <v>0</v>
      </c>
      <c r="AJ179" s="20">
        <f>信任!U8</f>
        <v>0.52083333333333337</v>
      </c>
      <c r="AK179" s="20">
        <f>信任!Z8</f>
        <v>0</v>
      </c>
      <c r="AL179" s="20">
        <f>信任!AE8</f>
        <v>0</v>
      </c>
      <c r="AM179" s="20">
        <f>信任!AJ8</f>
        <v>0</v>
      </c>
      <c r="AN179" s="20">
        <f>信任!AO8</f>
        <v>0</v>
      </c>
      <c r="AO179" s="20">
        <f>信任!AT8</f>
        <v>0</v>
      </c>
      <c r="AP179" s="20">
        <f>信任!AY8</f>
        <v>0</v>
      </c>
      <c r="AQ179" s="20">
        <f>信任!F31</f>
        <v>0</v>
      </c>
      <c r="AR179" s="20">
        <f>信任!K31</f>
        <v>0.52083333333333337</v>
      </c>
      <c r="AS179" s="20">
        <f>信任!P31</f>
        <v>0</v>
      </c>
      <c r="AT179" s="20">
        <f>信任!U31</f>
        <v>0</v>
      </c>
      <c r="AU179" s="20">
        <f>信任!Z31</f>
        <v>0</v>
      </c>
      <c r="AV179" s="20">
        <f>信任!AE31</f>
        <v>0</v>
      </c>
      <c r="AW179" s="20">
        <f>信任!AJ31</f>
        <v>0.625</v>
      </c>
      <c r="AX179" s="20">
        <f>信任!AO31</f>
        <v>0</v>
      </c>
      <c r="AY179" s="20">
        <f>信任!AT31</f>
        <v>0</v>
      </c>
      <c r="AZ179" s="54">
        <f>信任!AY31</f>
        <v>0</v>
      </c>
      <c r="BA179" s="41">
        <f t="shared" si="135"/>
        <v>1.6666666666666667</v>
      </c>
      <c r="BG179" s="28" t="s">
        <v>8</v>
      </c>
      <c r="BH179" s="19">
        <f>AG179*参数!$B$5+BH153*参数!$B$6</f>
        <v>0.37618532296516666</v>
      </c>
      <c r="BI179" s="19">
        <f>AH179*参数!$B$5+BI153*参数!$B$6</f>
        <v>0.35534292130524975</v>
      </c>
      <c r="BJ179" s="19">
        <f>AI179*参数!$B$5+BJ153*参数!$B$6</f>
        <v>0.18145160951757841</v>
      </c>
      <c r="BK179" s="19">
        <f>AJ179*参数!$B$5+BK153*参数!$B$6</f>
        <v>0.26738321842981394</v>
      </c>
      <c r="BL179" s="19">
        <f>AK179*参数!$B$5+BL153*参数!$B$6</f>
        <v>0.49736767219828287</v>
      </c>
      <c r="BM179" s="19">
        <f>AL179*参数!$B$5+BM153*参数!$B$6</f>
        <v>0</v>
      </c>
      <c r="BN179" s="19">
        <f>AM179*参数!$B$5+BN153*参数!$B$6</f>
        <v>0.12351821925396117</v>
      </c>
      <c r="BO179" s="19">
        <f>AN179*参数!$B$5+BO153*参数!$B$6</f>
        <v>0.24883441561742439</v>
      </c>
      <c r="BP179" s="19">
        <f>AO179*参数!$B$5+BP153*参数!$B$6</f>
        <v>0.40110734838409462</v>
      </c>
      <c r="BQ179" s="19">
        <f>AP179*参数!$B$5+BQ153*参数!$B$6</f>
        <v>0.5</v>
      </c>
      <c r="BR179" s="19">
        <f>AQ179*参数!$B$5+BR153*参数!$B$6</f>
        <v>0</v>
      </c>
      <c r="BS179" s="19">
        <f>AR179*参数!$B$5+BS153*参数!$B$6</f>
        <v>0.7297842342298102</v>
      </c>
      <c r="BT179" s="19">
        <f>AS179*参数!$B$5+BT153*参数!$B$6</f>
        <v>0.24819772417045821</v>
      </c>
      <c r="BU179" s="19">
        <f>AT179*参数!$B$5+BU153*参数!$B$6</f>
        <v>0.36707603791057264</v>
      </c>
      <c r="BV179" s="19">
        <f>AU179*参数!$B$5+BV153*参数!$B$6</f>
        <v>0.32481698632973693</v>
      </c>
      <c r="BW179" s="19">
        <f>AV179*参数!$B$5+BW153*参数!$B$6</f>
        <v>0.4991985650906075</v>
      </c>
      <c r="BX179" s="19">
        <f>AW179*参数!$B$5+BX153*参数!$B$6</f>
        <v>0.4235164202951418</v>
      </c>
      <c r="BY179" s="19">
        <f>AX179*参数!$B$5+BY153*参数!$B$6</f>
        <v>0.28820976224143835</v>
      </c>
      <c r="BZ179" s="19">
        <f>AY179*参数!$B$5+BZ153*参数!$B$6</f>
        <v>0.35605109515440425</v>
      </c>
      <c r="CA179" s="19">
        <f>AZ179*参数!$B$5+CA153*参数!$B$6</f>
        <v>0.33737475482937818</v>
      </c>
    </row>
    <row r="180" spans="1:79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AF180" s="28" t="s">
        <v>9</v>
      </c>
      <c r="AG180" s="20">
        <f>信任!F9</f>
        <v>0.87177815066963993</v>
      </c>
      <c r="AH180" s="20">
        <f>信任!K9</f>
        <v>0</v>
      </c>
      <c r="AI180" s="20">
        <f>信任!P9</f>
        <v>0</v>
      </c>
      <c r="AJ180" s="20">
        <f>信任!U9</f>
        <v>0</v>
      </c>
      <c r="AK180" s="20">
        <f>信任!Z9</f>
        <v>0</v>
      </c>
      <c r="AL180" s="20">
        <f>信任!AE9</f>
        <v>0.72916666666666663</v>
      </c>
      <c r="AM180" s="20">
        <f>信任!AJ9</f>
        <v>0</v>
      </c>
      <c r="AN180" s="20">
        <f>信任!AO9</f>
        <v>0.52083333333333337</v>
      </c>
      <c r="AO180" s="20">
        <f>信任!AT9</f>
        <v>0</v>
      </c>
      <c r="AP180" s="20">
        <f>信任!AY9</f>
        <v>0</v>
      </c>
      <c r="AQ180" s="20">
        <f>信任!F32</f>
        <v>0</v>
      </c>
      <c r="AR180" s="20">
        <f>信任!K32</f>
        <v>0</v>
      </c>
      <c r="AS180" s="20">
        <f>信任!P32</f>
        <v>0</v>
      </c>
      <c r="AT180" s="20">
        <f>信任!U32</f>
        <v>0</v>
      </c>
      <c r="AU180" s="20">
        <f>信任!Z32</f>
        <v>0</v>
      </c>
      <c r="AV180" s="20">
        <f>信任!AE32</f>
        <v>0</v>
      </c>
      <c r="AW180" s="20">
        <f>信任!AJ32</f>
        <v>0.87177815066963993</v>
      </c>
      <c r="AX180" s="20">
        <f>信任!AO32</f>
        <v>0</v>
      </c>
      <c r="AY180" s="20">
        <f>信任!AT32</f>
        <v>0.5</v>
      </c>
      <c r="AZ180" s="54">
        <f>信任!AY32</f>
        <v>0</v>
      </c>
      <c r="BA180" s="41">
        <f t="shared" si="135"/>
        <v>3.4935563013392796</v>
      </c>
      <c r="BG180" s="28" t="s">
        <v>9</v>
      </c>
      <c r="BH180" s="19">
        <f>AG180*参数!$B$5+BH154*参数!$B$6</f>
        <v>0.87016042613703615</v>
      </c>
      <c r="BI180" s="19">
        <f>AH180*参数!$B$5+BI154*参数!$B$6</f>
        <v>0.21985726981819603</v>
      </c>
      <c r="BJ180" s="19">
        <f>AI180*参数!$B$5+BJ154*参数!$B$6</f>
        <v>0.35372474374781882</v>
      </c>
      <c r="BK180" s="19">
        <f>AJ180*参数!$B$5+BK154*参数!$B$6</f>
        <v>0.5</v>
      </c>
      <c r="BL180" s="19">
        <f>AK180*参数!$B$5+BL154*参数!$B$6</f>
        <v>0.43452179722922329</v>
      </c>
      <c r="BM180" s="19">
        <f>AL180*参数!$B$5+BM154*参数!$B$6</f>
        <v>0.44262798739228654</v>
      </c>
      <c r="BN180" s="19">
        <f>AM180*参数!$B$5+BN154*参数!$B$6</f>
        <v>0</v>
      </c>
      <c r="BO180" s="19">
        <f>AN180*参数!$B$5+BO154*参数!$B$6</f>
        <v>0.3315412348738489</v>
      </c>
      <c r="BP180" s="19">
        <f>AO180*参数!$B$5+BP154*参数!$B$6</f>
        <v>0.30123144436990423</v>
      </c>
      <c r="BQ180" s="19">
        <f>AP180*参数!$B$5+BQ154*参数!$B$6</f>
        <v>0.1003903616644132</v>
      </c>
      <c r="BR180" s="19">
        <f>AQ180*参数!$B$5+BR154*参数!$B$6</f>
        <v>1.8485833864463973E-2</v>
      </c>
      <c r="BS180" s="19">
        <f>AR180*参数!$B$5+BS154*参数!$B$6</f>
        <v>0</v>
      </c>
      <c r="BT180" s="19">
        <f>AS180*参数!$B$5+BT154*参数!$B$6</f>
        <v>0.25073317816155904</v>
      </c>
      <c r="BU180" s="19">
        <f>AT180*参数!$B$5+BU154*参数!$B$6</f>
        <v>0.14388555847251397</v>
      </c>
      <c r="BV180" s="19">
        <f>AU180*参数!$B$5+BV154*参数!$B$6</f>
        <v>0.18307476004957882</v>
      </c>
      <c r="BW180" s="19">
        <f>AV180*参数!$B$5+BW154*参数!$B$6</f>
        <v>0.27914485906484815</v>
      </c>
      <c r="BX180" s="19">
        <f>AW180*参数!$B$5+BX154*参数!$B$6</f>
        <v>0.73954744300806285</v>
      </c>
      <c r="BY180" s="19">
        <f>AX180*参数!$B$5+BY154*参数!$B$6</f>
        <v>0.22735987533034729</v>
      </c>
      <c r="BZ180" s="19">
        <f>AY180*参数!$B$5+BZ154*参数!$B$6</f>
        <v>0.64193632163402881</v>
      </c>
      <c r="CA180" s="19">
        <f>AZ180*参数!$B$5+CA154*参数!$B$6</f>
        <v>0.21326470536276737</v>
      </c>
    </row>
    <row r="181" spans="1:79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AF181" s="28" t="s">
        <v>10</v>
      </c>
      <c r="AG181" s="20">
        <f>信任!F10</f>
        <v>0.58466425565475144</v>
      </c>
      <c r="AH181" s="20">
        <f>信任!K10</f>
        <v>0</v>
      </c>
      <c r="AI181" s="20">
        <f>信任!P10</f>
        <v>0.87177815066963993</v>
      </c>
      <c r="AJ181" s="20">
        <f>信任!U10</f>
        <v>0</v>
      </c>
      <c r="AK181" s="20">
        <f>信任!Z10</f>
        <v>0</v>
      </c>
      <c r="AL181" s="20">
        <f>信任!AE10</f>
        <v>0</v>
      </c>
      <c r="AM181" s="20">
        <f>信任!AJ10</f>
        <v>0</v>
      </c>
      <c r="AN181" s="20">
        <f>信任!AO10</f>
        <v>0</v>
      </c>
      <c r="AO181" s="20">
        <f>信任!AT10</f>
        <v>0</v>
      </c>
      <c r="AP181" s="20">
        <f>信任!AY10</f>
        <v>0</v>
      </c>
      <c r="AQ181" s="20">
        <f>信任!F33</f>
        <v>0</v>
      </c>
      <c r="AR181" s="20">
        <f>信任!K33</f>
        <v>0</v>
      </c>
      <c r="AS181" s="20">
        <f>信任!P33</f>
        <v>0</v>
      </c>
      <c r="AT181" s="20">
        <f>信任!U33</f>
        <v>0</v>
      </c>
      <c r="AU181" s="20">
        <f>信任!Z33</f>
        <v>0</v>
      </c>
      <c r="AV181" s="20">
        <f>信任!AE33</f>
        <v>0</v>
      </c>
      <c r="AW181" s="20">
        <f>信任!AJ33</f>
        <v>0.6393039771577359</v>
      </c>
      <c r="AX181" s="20">
        <f>信任!AO33</f>
        <v>0</v>
      </c>
      <c r="AY181" s="20">
        <f>信任!AT33</f>
        <v>0</v>
      </c>
      <c r="AZ181" s="54">
        <f>信任!AY33</f>
        <v>0</v>
      </c>
      <c r="BA181" s="41">
        <f t="shared" si="135"/>
        <v>2.0957463834821275</v>
      </c>
      <c r="BG181" s="28" t="s">
        <v>10</v>
      </c>
      <c r="BH181" s="19">
        <f>AG181*参数!$B$5+BH155*参数!$B$6</f>
        <v>0.61279592267110983</v>
      </c>
      <c r="BI181" s="19">
        <f>AH181*参数!$B$5+BI155*参数!$B$6</f>
        <v>0.31290100444758101</v>
      </c>
      <c r="BJ181" s="19">
        <f>AI181*参数!$B$5+BJ155*参数!$B$6</f>
        <v>0.93588907533481991</v>
      </c>
      <c r="BK181" s="19">
        <f>AJ181*参数!$B$5+BK155*参数!$B$6</f>
        <v>0.42250266128837533</v>
      </c>
      <c r="BL181" s="19">
        <f>AK181*参数!$B$5+BL155*参数!$B$6</f>
        <v>0.43571881013855251</v>
      </c>
      <c r="BM181" s="19">
        <f>AL181*参数!$B$5+BM155*参数!$B$6</f>
        <v>0.37035344109231377</v>
      </c>
      <c r="BN181" s="19">
        <f>AM181*参数!$B$5+BN155*参数!$B$6</f>
        <v>0.27891860459774648</v>
      </c>
      <c r="BO181" s="19">
        <f>AN181*参数!$B$5+BO155*参数!$B$6</f>
        <v>0</v>
      </c>
      <c r="BP181" s="19">
        <f>AO181*参数!$B$5+BP155*参数!$B$6</f>
        <v>0.22832278047100435</v>
      </c>
      <c r="BQ181" s="19">
        <f>AP181*参数!$B$5+BQ155*参数!$B$6</f>
        <v>0.48976036355453095</v>
      </c>
      <c r="BR181" s="19">
        <f>AQ181*参数!$B$5+BR155*参数!$B$6</f>
        <v>0</v>
      </c>
      <c r="BS181" s="19">
        <f>AR181*参数!$B$5+BS155*参数!$B$6</f>
        <v>0.42434178958500784</v>
      </c>
      <c r="BT181" s="19">
        <f>AS181*参数!$B$5+BT155*参数!$B$6</f>
        <v>0.36993084038204443</v>
      </c>
      <c r="BU181" s="19">
        <f>AT181*参数!$B$5+BU155*参数!$B$6</f>
        <v>0.32765353869861452</v>
      </c>
      <c r="BV181" s="19">
        <f>AU181*参数!$B$5+BV155*参数!$B$6</f>
        <v>0.28397535707643262</v>
      </c>
      <c r="BW181" s="19">
        <f>AV181*参数!$B$5+BW155*参数!$B$6</f>
        <v>0.33059151972114575</v>
      </c>
      <c r="BX181" s="19">
        <f>AW181*参数!$B$5+BX155*参数!$B$6</f>
        <v>0.62408435211235491</v>
      </c>
      <c r="BY181" s="19">
        <f>AX181*参数!$B$5+BY155*参数!$B$6</f>
        <v>0.32924736681745947</v>
      </c>
      <c r="BZ181" s="19">
        <f>AY181*参数!$B$5+BZ155*参数!$B$6</f>
        <v>0.45837465138154326</v>
      </c>
      <c r="CA181" s="19">
        <f>AZ181*参数!$B$5+CA155*参数!$B$6</f>
        <v>0.28718604290025262</v>
      </c>
    </row>
    <row r="182" spans="1:79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AF182" s="28" t="s">
        <v>11</v>
      </c>
      <c r="AG182" s="20">
        <f>信任!F11</f>
        <v>0</v>
      </c>
      <c r="AH182" s="20">
        <f>信任!K11</f>
        <v>0</v>
      </c>
      <c r="AI182" s="20">
        <f>信任!P11</f>
        <v>0</v>
      </c>
      <c r="AJ182" s="20">
        <f>信任!U11</f>
        <v>0.6393039771577359</v>
      </c>
      <c r="AK182" s="20">
        <f>信任!Z11</f>
        <v>0.58466425565475144</v>
      </c>
      <c r="AL182" s="20">
        <f>信任!AE11</f>
        <v>1</v>
      </c>
      <c r="AM182" s="20">
        <f>信任!AJ11</f>
        <v>0</v>
      </c>
      <c r="AN182" s="20">
        <f>信任!AO11</f>
        <v>0</v>
      </c>
      <c r="AO182" s="20">
        <f>信任!AT11</f>
        <v>0</v>
      </c>
      <c r="AP182" s="20">
        <f>信任!AY11</f>
        <v>0</v>
      </c>
      <c r="AQ182" s="20">
        <f>信任!F34</f>
        <v>0</v>
      </c>
      <c r="AR182" s="20">
        <f>信任!K34</f>
        <v>0.44479718318376521</v>
      </c>
      <c r="AS182" s="20">
        <f>信任!P34</f>
        <v>0</v>
      </c>
      <c r="AT182" s="20">
        <f>信任!U34</f>
        <v>0.58466425565475144</v>
      </c>
      <c r="AU182" s="20">
        <f>信任!Z34</f>
        <v>0</v>
      </c>
      <c r="AV182" s="20">
        <f>信任!AE34</f>
        <v>0</v>
      </c>
      <c r="AW182" s="20">
        <f>信任!AJ34</f>
        <v>0</v>
      </c>
      <c r="AX182" s="20">
        <f>信任!AO34</f>
        <v>0</v>
      </c>
      <c r="AY182" s="20">
        <f>信任!AT34</f>
        <v>0</v>
      </c>
      <c r="AZ182" s="54">
        <f>信任!AY34</f>
        <v>0</v>
      </c>
      <c r="BA182" s="41">
        <f t="shared" si="135"/>
        <v>3.2534296716510038</v>
      </c>
      <c r="BG182" s="28" t="s">
        <v>11</v>
      </c>
      <c r="BH182" s="19">
        <f>AG182*参数!$B$5+BH156*参数!$B$6</f>
        <v>0.32937894452892957</v>
      </c>
      <c r="BI182" s="19">
        <f>AH182*参数!$B$5+BI156*参数!$B$6</f>
        <v>0.29463084966674485</v>
      </c>
      <c r="BJ182" s="19">
        <f>AI182*参数!$B$5+BJ156*参数!$B$6</f>
        <v>0.21284765914139783</v>
      </c>
      <c r="BK182" s="19">
        <f>AJ182*参数!$B$5+BK156*参数!$B$6</f>
        <v>0.64694478359622898</v>
      </c>
      <c r="BL182" s="19">
        <f>AK182*参数!$B$5+BL156*参数!$B$6</f>
        <v>0.54488837591579264</v>
      </c>
      <c r="BM182" s="19">
        <f>AL182*参数!$B$5+BM156*参数!$B$6</f>
        <v>0.8513754731712625</v>
      </c>
      <c r="BN182" s="19">
        <f>AM182*参数!$B$5+BN156*参数!$B$6</f>
        <v>0.27173341001696211</v>
      </c>
      <c r="BO182" s="19">
        <f>AN182*参数!$B$5+BO156*参数!$B$6</f>
        <v>0</v>
      </c>
      <c r="BP182" s="19">
        <f>AO182*参数!$B$5+BP156*参数!$B$6</f>
        <v>0</v>
      </c>
      <c r="BQ182" s="19">
        <f>AP182*参数!$B$5+BQ156*参数!$B$6</f>
        <v>0.14934628715057774</v>
      </c>
      <c r="BR182" s="19">
        <f>AQ182*参数!$B$5+BR156*参数!$B$6</f>
        <v>0.27438319305051251</v>
      </c>
      <c r="BS182" s="19">
        <f>AR182*参数!$B$5+BS156*参数!$B$6</f>
        <v>0.41325085531542127</v>
      </c>
      <c r="BT182" s="19">
        <f>AS182*参数!$B$5+BT156*参数!$B$6</f>
        <v>0.44101843161534626</v>
      </c>
      <c r="BU182" s="19">
        <f>AT182*参数!$B$5+BU156*参数!$B$6</f>
        <v>0.79233212782737572</v>
      </c>
      <c r="BV182" s="19">
        <f>AU182*参数!$B$5+BV156*参数!$B$6</f>
        <v>7.9157118113317354E-2</v>
      </c>
      <c r="BW182" s="19">
        <f>AV182*参数!$B$5+BW156*参数!$B$6</f>
        <v>0.21119848861284818</v>
      </c>
      <c r="BX182" s="19">
        <f>AW182*参数!$B$5+BX156*参数!$B$6</f>
        <v>0.48352737322314304</v>
      </c>
      <c r="BY182" s="19">
        <f>AX182*参数!$B$5+BY156*参数!$B$6</f>
        <v>0.39872443772069643</v>
      </c>
      <c r="BZ182" s="19">
        <f>AY182*参数!$B$5+BZ156*参数!$B$6</f>
        <v>0.16315937867714361</v>
      </c>
      <c r="CA182" s="19">
        <f>AZ182*参数!$B$5+CA156*参数!$B$6</f>
        <v>0.29211520440682148</v>
      </c>
    </row>
    <row r="183" spans="1:79" x14ac:dyDescent="0.25">
      <c r="A183" s="7"/>
      <c r="B183" s="19"/>
      <c r="C183" s="20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27"/>
      <c r="W183" s="27"/>
      <c r="X183" s="27"/>
      <c r="AF183" s="28" t="s">
        <v>12</v>
      </c>
      <c r="AG183" s="20">
        <f>信任!F12</f>
        <v>0</v>
      </c>
      <c r="AH183" s="20">
        <f>信任!K12</f>
        <v>0</v>
      </c>
      <c r="AI183" s="20">
        <f>信任!P12</f>
        <v>0</v>
      </c>
      <c r="AJ183" s="20">
        <f>信任!U12</f>
        <v>0</v>
      </c>
      <c r="AK183" s="20">
        <f>信任!Z12</f>
        <v>0</v>
      </c>
      <c r="AL183" s="20">
        <f>信任!AE12</f>
        <v>0</v>
      </c>
      <c r="AM183" s="20">
        <f>信任!AJ12</f>
        <v>0</v>
      </c>
      <c r="AN183" s="20">
        <f>信任!AO12</f>
        <v>0.87177815066963993</v>
      </c>
      <c r="AO183" s="20">
        <f>信任!AT12</f>
        <v>0.40476756160713562</v>
      </c>
      <c r="AP183" s="20">
        <f>信任!AY12</f>
        <v>0</v>
      </c>
      <c r="AQ183" s="20">
        <f>信任!F35</f>
        <v>0</v>
      </c>
      <c r="AR183" s="20">
        <f>信任!K35</f>
        <v>0</v>
      </c>
      <c r="AS183" s="20">
        <f>信任!P35</f>
        <v>0</v>
      </c>
      <c r="AT183" s="20">
        <f>信任!U35</f>
        <v>0</v>
      </c>
      <c r="AU183" s="20">
        <f>信任!Z35</f>
        <v>0</v>
      </c>
      <c r="AV183" s="20">
        <f>信任!AE35</f>
        <v>0</v>
      </c>
      <c r="AW183" s="20">
        <f>信任!AJ35</f>
        <v>0.29059271688987998</v>
      </c>
      <c r="AX183" s="20">
        <f>信任!AO35</f>
        <v>0</v>
      </c>
      <c r="AY183" s="20">
        <f>信任!AT35</f>
        <v>0</v>
      </c>
      <c r="AZ183" s="54">
        <f>信任!AY35</f>
        <v>0</v>
      </c>
      <c r="BA183" s="41">
        <f t="shared" si="135"/>
        <v>1.5671384291666555</v>
      </c>
      <c r="BG183" s="28" t="s">
        <v>12</v>
      </c>
      <c r="BH183" s="19">
        <f>AG183*参数!$B$5+BH157*参数!$B$6</f>
        <v>0.27378318902938464</v>
      </c>
      <c r="BI183" s="19">
        <f>AH183*参数!$B$5+BI157*参数!$B$6</f>
        <v>0.4285946900966317</v>
      </c>
      <c r="BJ183" s="19">
        <f>AI183*参数!$B$5+BJ157*参数!$B$6</f>
        <v>0.32501487417517932</v>
      </c>
      <c r="BK183" s="19">
        <f>AJ183*参数!$B$5+BK157*参数!$B$6</f>
        <v>0.18164284616585322</v>
      </c>
      <c r="BL183" s="19">
        <f>AK183*参数!$B$5+BL157*参数!$B$6</f>
        <v>0.46571548966596521</v>
      </c>
      <c r="BM183" s="19">
        <f>AL183*参数!$B$5+BM157*参数!$B$6</f>
        <v>0.45479661832109425</v>
      </c>
      <c r="BN183" s="19">
        <f>AM183*参数!$B$5+BN157*参数!$B$6</f>
        <v>0.21046048311830354</v>
      </c>
      <c r="BO183" s="19">
        <f>AN183*参数!$B$5+BO157*参数!$B$6</f>
        <v>0.83621110568002144</v>
      </c>
      <c r="BP183" s="19">
        <f>AO183*参数!$B$5+BP157*参数!$B$6</f>
        <v>0.44911327714524946</v>
      </c>
      <c r="BQ183" s="19">
        <f>AP183*参数!$B$5+BQ157*参数!$B$6</f>
        <v>0</v>
      </c>
      <c r="BR183" s="19">
        <f>AQ183*参数!$B$5+BR157*参数!$B$6</f>
        <v>0</v>
      </c>
      <c r="BS183" s="19">
        <f>AR183*参数!$B$5+BS157*参数!$B$6</f>
        <v>0.41997059340982557</v>
      </c>
      <c r="BT183" s="19">
        <f>AS183*参数!$B$5+BT157*参数!$B$6</f>
        <v>0.19158485859736252</v>
      </c>
      <c r="BU183" s="19">
        <f>AT183*参数!$B$5+BU157*参数!$B$6</f>
        <v>0.16428879820198911</v>
      </c>
      <c r="BV183" s="19">
        <f>AU183*参数!$B$5+BV157*参数!$B$6</f>
        <v>0.36904450716221737</v>
      </c>
      <c r="BW183" s="19">
        <f>AV183*参数!$B$5+BW157*参数!$B$6</f>
        <v>0.5</v>
      </c>
      <c r="BX183" s="19">
        <f>AW183*参数!$B$5+BX157*参数!$B$6</f>
        <v>0.31945807959502071</v>
      </c>
      <c r="BY183" s="19">
        <f>AX183*参数!$B$5+BY157*参数!$B$6</f>
        <v>0.28480086056284182</v>
      </c>
      <c r="BZ183" s="19">
        <f>AY183*参数!$B$5+BZ157*参数!$B$6</f>
        <v>0.48421451406410415</v>
      </c>
      <c r="CA183" s="19">
        <f>AZ183*参数!$B$5+CA157*参数!$B$6</f>
        <v>0.25122564606015801</v>
      </c>
    </row>
    <row r="184" spans="1:79" x14ac:dyDescent="0.25">
      <c r="A184" s="7"/>
      <c r="B184" s="19"/>
      <c r="C184" s="20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27"/>
      <c r="W184" s="27"/>
      <c r="X184" s="27"/>
      <c r="AF184" s="28" t="s">
        <v>13</v>
      </c>
      <c r="AG184" s="20">
        <f>信任!F13</f>
        <v>0.15559149321861238</v>
      </c>
      <c r="AH184" s="20">
        <f>信任!K13</f>
        <v>0</v>
      </c>
      <c r="AI184" s="20">
        <f>信任!P13</f>
        <v>0</v>
      </c>
      <c r="AJ184" s="20">
        <f>信任!U13</f>
        <v>0</v>
      </c>
      <c r="AK184" s="20">
        <f>信任!Z13</f>
        <v>0</v>
      </c>
      <c r="AL184" s="20">
        <f>信任!AE13</f>
        <v>0</v>
      </c>
      <c r="AM184" s="20">
        <f>信任!AJ13</f>
        <v>0</v>
      </c>
      <c r="AN184" s="20">
        <f>信任!AO13</f>
        <v>0.58466425565475144</v>
      </c>
      <c r="AO184" s="20">
        <f>信任!AT13</f>
        <v>0</v>
      </c>
      <c r="AP184" s="20">
        <f>信任!AY13</f>
        <v>0</v>
      </c>
      <c r="AQ184" s="20">
        <f>信任!F36</f>
        <v>0</v>
      </c>
      <c r="AR184" s="20">
        <f>信任!K36</f>
        <v>0</v>
      </c>
      <c r="AS184" s="20">
        <f>信任!P36</f>
        <v>0.5</v>
      </c>
      <c r="AT184" s="20">
        <f>信任!U36</f>
        <v>0</v>
      </c>
      <c r="AU184" s="20">
        <f>信任!Z36</f>
        <v>0</v>
      </c>
      <c r="AV184" s="20">
        <f>信任!AE36</f>
        <v>0</v>
      </c>
      <c r="AW184" s="20">
        <f>信任!AJ36</f>
        <v>0</v>
      </c>
      <c r="AX184" s="20">
        <f>信任!AO36</f>
        <v>0</v>
      </c>
      <c r="AY184" s="20">
        <f>信任!AT36</f>
        <v>0.72916666666666663</v>
      </c>
      <c r="AZ184" s="54">
        <f>信任!AY36</f>
        <v>0</v>
      </c>
      <c r="BA184" s="41">
        <f t="shared" si="135"/>
        <v>1.9694224155400306</v>
      </c>
      <c r="BG184" s="28" t="s">
        <v>13</v>
      </c>
      <c r="BH184" s="19">
        <f>AG184*参数!$B$5+BH158*参数!$B$6</f>
        <v>0.25919374802971051</v>
      </c>
      <c r="BI184" s="19">
        <f>AH184*参数!$B$5+BI158*参数!$B$6</f>
        <v>0.17823282001414867</v>
      </c>
      <c r="BJ184" s="19">
        <f>AI184*参数!$B$5+BJ158*参数!$B$6</f>
        <v>0.25105211539945055</v>
      </c>
      <c r="BK184" s="19">
        <f>AJ184*参数!$B$5+BK158*参数!$B$6</f>
        <v>0.35543525612128218</v>
      </c>
      <c r="BL184" s="19">
        <f>AK184*参数!$B$5+BL158*参数!$B$6</f>
        <v>0.19139426137401735</v>
      </c>
      <c r="BM184" s="19">
        <f>AL184*参数!$B$5+BM158*参数!$B$6</f>
        <v>0.21372026698294366</v>
      </c>
      <c r="BN184" s="19">
        <f>AM184*参数!$B$5+BN158*参数!$B$6</f>
        <v>0.26724967937089278</v>
      </c>
      <c r="BO184" s="19">
        <f>AN184*参数!$B$5+BO158*参数!$B$6</f>
        <v>0.29233212782737572</v>
      </c>
      <c r="BP184" s="19">
        <f>AO184*参数!$B$5+BP158*参数!$B$6</f>
        <v>0.45725202807741999</v>
      </c>
      <c r="BQ184" s="19">
        <f>AP184*参数!$B$5+BQ158*参数!$B$6</f>
        <v>9.0006090224115279E-2</v>
      </c>
      <c r="BR184" s="19">
        <f>AQ184*参数!$B$5+BR158*参数!$B$6</f>
        <v>0</v>
      </c>
      <c r="BS184" s="19">
        <f>AR184*参数!$B$5+BS158*参数!$B$6</f>
        <v>0.19529217872779747</v>
      </c>
      <c r="BT184" s="19">
        <f>AS184*参数!$B$5+BT158*参数!$B$6</f>
        <v>0.62703094003925619</v>
      </c>
      <c r="BU184" s="19">
        <f>AT184*参数!$B$5+BU158*参数!$B$6</f>
        <v>0.43560994082308474</v>
      </c>
      <c r="BV184" s="19">
        <f>AU184*参数!$B$5+BV158*参数!$B$6</f>
        <v>0.23138894834035206</v>
      </c>
      <c r="BW184" s="19">
        <f>AV184*参数!$B$5+BW158*参数!$B$6</f>
        <v>0.29346848365321826</v>
      </c>
      <c r="BX184" s="19">
        <f>AW184*参数!$B$5+BX158*参数!$B$6</f>
        <v>0.37531317927419822</v>
      </c>
      <c r="BY184" s="19">
        <f>AX184*参数!$B$5+BY158*参数!$B$6</f>
        <v>0.5</v>
      </c>
      <c r="BZ184" s="19">
        <f>AY184*参数!$B$5+BZ158*参数!$B$6</f>
        <v>0.44222646093389106</v>
      </c>
      <c r="CA184" s="19">
        <f>AZ184*参数!$B$5+CA158*参数!$B$6</f>
        <v>0.2753207815988325</v>
      </c>
    </row>
    <row r="185" spans="1:79" x14ac:dyDescent="0.25">
      <c r="A185" s="7"/>
      <c r="B185" s="19"/>
      <c r="C185" s="20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27"/>
      <c r="W185" s="27"/>
      <c r="X185" s="27"/>
      <c r="AF185" s="28" t="s">
        <v>14</v>
      </c>
      <c r="AG185" s="20">
        <f>信任!F14</f>
        <v>0</v>
      </c>
      <c r="AH185" s="20">
        <f>信任!K14</f>
        <v>0</v>
      </c>
      <c r="AI185" s="20">
        <f>信任!P14</f>
        <v>0</v>
      </c>
      <c r="AJ185" s="20">
        <f>信任!U14</f>
        <v>0</v>
      </c>
      <c r="AK185" s="20">
        <f>信任!Z14</f>
        <v>0</v>
      </c>
      <c r="AL185" s="20">
        <f>信任!AE14</f>
        <v>0.4947159086309435</v>
      </c>
      <c r="AM185" s="20">
        <f>信任!AJ14</f>
        <v>0</v>
      </c>
      <c r="AN185" s="20">
        <f>信任!AO14</f>
        <v>0.87177815066963993</v>
      </c>
      <c r="AO185" s="20">
        <f>信任!AT14</f>
        <v>0</v>
      </c>
      <c r="AP185" s="20">
        <f>信任!AY14</f>
        <v>0.3125</v>
      </c>
      <c r="AQ185" s="20">
        <f>信任!F37</f>
        <v>0.52083333333333337</v>
      </c>
      <c r="AR185" s="20">
        <f>信任!K37</f>
        <v>0</v>
      </c>
      <c r="AS185" s="20">
        <f>信任!P37</f>
        <v>0.44479718318376521</v>
      </c>
      <c r="AT185" s="20">
        <f>信任!U37</f>
        <v>0</v>
      </c>
      <c r="AU185" s="20">
        <f>信任!Z37</f>
        <v>0</v>
      </c>
      <c r="AV185" s="20">
        <f>信任!AE37</f>
        <v>0</v>
      </c>
      <c r="AW185" s="20">
        <f>信任!AJ37</f>
        <v>0</v>
      </c>
      <c r="AX185" s="20">
        <f>信任!AO37</f>
        <v>1</v>
      </c>
      <c r="AY185" s="20">
        <f>信任!AT37</f>
        <v>0</v>
      </c>
      <c r="AZ185" s="54">
        <f>信任!AY37</f>
        <v>0</v>
      </c>
      <c r="BA185" s="41">
        <f t="shared" si="135"/>
        <v>3.6446245758176823</v>
      </c>
      <c r="BG185" s="28" t="s">
        <v>14</v>
      </c>
      <c r="BH185" s="19">
        <f>AG185*参数!$B$5+BH159*参数!$B$6</f>
        <v>0.18144575573746993</v>
      </c>
      <c r="BI185" s="19">
        <f>AH185*参数!$B$5+BI159*参数!$B$6</f>
        <v>0.39368391773346489</v>
      </c>
      <c r="BJ185" s="19">
        <f>AI185*参数!$B$5+BJ159*参数!$B$6</f>
        <v>0.32870798297881937</v>
      </c>
      <c r="BK185" s="19">
        <f>AJ185*参数!$B$5+BK159*参数!$B$6</f>
        <v>0.24138830373664893</v>
      </c>
      <c r="BL185" s="19">
        <f>AK185*参数!$B$5+BL159*参数!$B$6</f>
        <v>0.31549900316197127</v>
      </c>
      <c r="BM185" s="19">
        <f>AL185*参数!$B$5+BM159*参数!$B$6</f>
        <v>0.7466546093774018</v>
      </c>
      <c r="BN185" s="19">
        <f>AM185*参数!$B$5+BN159*参数!$B$6</f>
        <v>8.0020335951834692E-2</v>
      </c>
      <c r="BO185" s="19">
        <f>AN185*参数!$B$5+BO159*参数!$B$6</f>
        <v>0.79066127667738373</v>
      </c>
      <c r="BP185" s="19">
        <f>AO185*参数!$B$5+BP159*参数!$B$6</f>
        <v>0.26564469796526635</v>
      </c>
      <c r="BQ185" s="19">
        <f>AP185*参数!$B$5+BQ159*参数!$B$6</f>
        <v>0.6351017749185166</v>
      </c>
      <c r="BR185" s="19">
        <f>AQ185*参数!$B$5+BR159*参数!$B$6</f>
        <v>0.26041666666666669</v>
      </c>
      <c r="BS185" s="19">
        <f>AR185*参数!$B$5+BS159*参数!$B$6</f>
        <v>0</v>
      </c>
      <c r="BT185" s="19">
        <f>AS185*参数!$B$5+BT159*参数!$B$6</f>
        <v>0.54143592668323526</v>
      </c>
      <c r="BU185" s="19">
        <f>AT185*参数!$B$5+BU159*参数!$B$6</f>
        <v>0.40461395037990505</v>
      </c>
      <c r="BV185" s="19">
        <f>AU185*参数!$B$5+BV159*参数!$B$6</f>
        <v>0.397186094840557</v>
      </c>
      <c r="BW185" s="19">
        <f>AV185*参数!$B$5+BW159*参数!$B$6</f>
        <v>0.5</v>
      </c>
      <c r="BX185" s="19">
        <f>AW185*参数!$B$5+BX159*参数!$B$6</f>
        <v>0.23941488547792894</v>
      </c>
      <c r="BY185" s="19">
        <f>AX185*参数!$B$5+BY159*参数!$B$6</f>
        <v>0.79336141352824741</v>
      </c>
      <c r="BZ185" s="19">
        <f>AY185*参数!$B$5+BZ159*参数!$B$6</f>
        <v>0.32330253619464755</v>
      </c>
      <c r="CA185" s="19">
        <f>AZ185*参数!$B$5+CA159*参数!$B$6</f>
        <v>0.32958508547677046</v>
      </c>
    </row>
    <row r="186" spans="1:79" x14ac:dyDescent="0.25">
      <c r="A186" s="7"/>
      <c r="B186" s="19"/>
      <c r="C186" s="20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27"/>
      <c r="W186" s="27"/>
      <c r="X186" s="27"/>
      <c r="AF186" s="28" t="s">
        <v>15</v>
      </c>
      <c r="AG186" s="20">
        <f>信任!F15</f>
        <v>0</v>
      </c>
      <c r="AH186" s="20">
        <f>信任!K15</f>
        <v>0.625</v>
      </c>
      <c r="AI186" s="20">
        <f>信任!P15</f>
        <v>0</v>
      </c>
      <c r="AJ186" s="20">
        <f>信任!U15</f>
        <v>0</v>
      </c>
      <c r="AK186" s="20">
        <f>信任!Z15</f>
        <v>0.52306689040178389</v>
      </c>
      <c r="AL186" s="20">
        <f>信任!AE15</f>
        <v>0</v>
      </c>
      <c r="AM186" s="20">
        <f>信任!AJ15</f>
        <v>0</v>
      </c>
      <c r="AN186" s="20">
        <f>信任!AO15</f>
        <v>0</v>
      </c>
      <c r="AO186" s="20">
        <f>信任!AT15</f>
        <v>0.72916666666666663</v>
      </c>
      <c r="AP186" s="20">
        <f>信任!AY15</f>
        <v>0</v>
      </c>
      <c r="AQ186" s="20">
        <f>信任!F38</f>
        <v>0</v>
      </c>
      <c r="AR186" s="20">
        <f>信任!K38</f>
        <v>0</v>
      </c>
      <c r="AS186" s="20">
        <f>信任!P38</f>
        <v>0</v>
      </c>
      <c r="AT186" s="20">
        <f>信任!U38</f>
        <v>0</v>
      </c>
      <c r="AU186" s="20">
        <f>信任!Z38</f>
        <v>0</v>
      </c>
      <c r="AV186" s="20">
        <f>信任!AE38</f>
        <v>0.31374526480654097</v>
      </c>
      <c r="AW186" s="20">
        <f>信任!AJ38</f>
        <v>0</v>
      </c>
      <c r="AX186" s="20">
        <f>信任!AO38</f>
        <v>0</v>
      </c>
      <c r="AY186" s="20">
        <f>信任!AT38</f>
        <v>0</v>
      </c>
      <c r="AZ186" s="54">
        <f>信任!AY38</f>
        <v>0</v>
      </c>
      <c r="BA186" s="41">
        <f t="shared" si="135"/>
        <v>2.1909788218749915</v>
      </c>
      <c r="BG186" s="28" t="s">
        <v>15</v>
      </c>
      <c r="BH186" s="19">
        <f>AG186*参数!$B$5+BH160*参数!$B$6</f>
        <v>0.17927477496285071</v>
      </c>
      <c r="BI186" s="19">
        <f>AH186*参数!$B$5+BI160*参数!$B$6</f>
        <v>0.48905390729019776</v>
      </c>
      <c r="BJ186" s="19">
        <f>AI186*参数!$B$5+BJ160*参数!$B$6</f>
        <v>0.14452248904093215</v>
      </c>
      <c r="BK186" s="19">
        <f>AJ186*参数!$B$5+BK160*参数!$B$6</f>
        <v>0.49197100118308323</v>
      </c>
      <c r="BL186" s="19">
        <f>AK186*参数!$B$5+BL160*参数!$B$6</f>
        <v>0.42075205756520118</v>
      </c>
      <c r="BM186" s="19">
        <f>AL186*参数!$B$5+BM160*参数!$B$6</f>
        <v>0.14419013002069098</v>
      </c>
      <c r="BN186" s="19">
        <f>AM186*参数!$B$5+BN160*参数!$B$6</f>
        <v>0.17421325060101125</v>
      </c>
      <c r="BO186" s="19">
        <f>AN186*参数!$B$5+BO160*参数!$B$6</f>
        <v>0.14422199742907024</v>
      </c>
      <c r="BP186" s="19">
        <f>AO186*参数!$B$5+BP160*参数!$B$6</f>
        <v>0.77404978052983231</v>
      </c>
      <c r="BQ186" s="19">
        <f>AP186*参数!$B$5+BQ160*参数!$B$6</f>
        <v>0</v>
      </c>
      <c r="BR186" s="19">
        <f>AQ186*参数!$B$5+BR160*参数!$B$6</f>
        <v>0.10982426326739193</v>
      </c>
      <c r="BS186" s="19">
        <f>AR186*参数!$B$5+BS160*参数!$B$6</f>
        <v>0.1908526346550336</v>
      </c>
      <c r="BT186" s="19">
        <f>AS186*参数!$B$5+BT160*参数!$B$6</f>
        <v>0</v>
      </c>
      <c r="BU186" s="19">
        <f>AT186*参数!$B$5+BU160*参数!$B$6</f>
        <v>0.5</v>
      </c>
      <c r="BV186" s="19">
        <f>AU186*参数!$B$5+BV160*参数!$B$6</f>
        <v>4.3116933641007368E-2</v>
      </c>
      <c r="BW186" s="19">
        <f>AV186*参数!$B$5+BW160*参数!$B$6</f>
        <v>0.29457418225845278</v>
      </c>
      <c r="BX186" s="19">
        <f>AW186*参数!$B$5+BX160*参数!$B$6</f>
        <v>0.46043627545726767</v>
      </c>
      <c r="BY186" s="19">
        <f>AX186*参数!$B$5+BY160*参数!$B$6</f>
        <v>0.38787927762232716</v>
      </c>
      <c r="BZ186" s="19">
        <f>AY186*参数!$B$5+BZ160*参数!$B$6</f>
        <v>0.10919251797178388</v>
      </c>
      <c r="CA186" s="19">
        <f>AZ186*参数!$B$5+CA160*参数!$B$6</f>
        <v>0.39988545509949519</v>
      </c>
    </row>
    <row r="187" spans="1:79" x14ac:dyDescent="0.25">
      <c r="A187" s="7"/>
      <c r="B187" s="19"/>
      <c r="C187" s="20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27"/>
      <c r="W187" s="27"/>
      <c r="X187" s="27"/>
      <c r="AF187" s="28" t="s">
        <v>16</v>
      </c>
      <c r="AG187" s="20">
        <f>信任!F16</f>
        <v>0</v>
      </c>
      <c r="AH187" s="20">
        <f>信任!K16</f>
        <v>0.40476756160713562</v>
      </c>
      <c r="AI187" s="20">
        <f>信任!P16</f>
        <v>0</v>
      </c>
      <c r="AJ187" s="20">
        <f>信任!U16</f>
        <v>0.75</v>
      </c>
      <c r="AK187" s="20">
        <f>信任!Z16</f>
        <v>0</v>
      </c>
      <c r="AL187" s="20">
        <f>信任!AE16</f>
        <v>0.44479718318376521</v>
      </c>
      <c r="AM187" s="20">
        <f>信任!AJ16</f>
        <v>0</v>
      </c>
      <c r="AN187" s="20">
        <f>信任!AO16</f>
        <v>0</v>
      </c>
      <c r="AO187" s="20">
        <f>信任!AT16</f>
        <v>0</v>
      </c>
      <c r="AP187" s="20">
        <f>信任!AY16</f>
        <v>0</v>
      </c>
      <c r="AQ187" s="20">
        <f>信任!F39</f>
        <v>0</v>
      </c>
      <c r="AR187" s="20">
        <f>信任!K39</f>
        <v>0</v>
      </c>
      <c r="AS187" s="20">
        <f>信任!P39</f>
        <v>0.41666666666666669</v>
      </c>
      <c r="AT187" s="20">
        <f>信任!U39</f>
        <v>0</v>
      </c>
      <c r="AU187" s="20">
        <f>信任!Z39</f>
        <v>0.375</v>
      </c>
      <c r="AV187" s="20">
        <f>信任!AE39</f>
        <v>0</v>
      </c>
      <c r="AW187" s="20">
        <f>信任!AJ39</f>
        <v>0</v>
      </c>
      <c r="AX187" s="20">
        <f>信任!AO39</f>
        <v>0</v>
      </c>
      <c r="AY187" s="20">
        <f>信任!AT39</f>
        <v>0.87177815066963993</v>
      </c>
      <c r="AZ187" s="54">
        <f>信任!AY39</f>
        <v>0</v>
      </c>
      <c r="BA187" s="41">
        <f t="shared" si="135"/>
        <v>3.2630095621272073</v>
      </c>
      <c r="BG187" s="28" t="s">
        <v>16</v>
      </c>
      <c r="BH187" s="19">
        <f>AG187*参数!$B$5+BH161*参数!$B$6</f>
        <v>0.17125229903576134</v>
      </c>
      <c r="BI187" s="19">
        <f>AH187*参数!$B$5+BI161*参数!$B$6</f>
        <v>0.35299057193249428</v>
      </c>
      <c r="BJ187" s="19">
        <f>AI187*参数!$B$5+BJ161*参数!$B$6</f>
        <v>0.22662591416221292</v>
      </c>
      <c r="BK187" s="19">
        <f>AJ187*参数!$B$5+BK161*参数!$B$6</f>
        <v>0.68044184415036479</v>
      </c>
      <c r="BL187" s="19">
        <f>AK187*参数!$B$5+BL161*参数!$B$6</f>
        <v>0.16016829368066229</v>
      </c>
      <c r="BM187" s="19">
        <f>AL187*参数!$B$5+BM161*参数!$B$6</f>
        <v>0.51399281883379988</v>
      </c>
      <c r="BN187" s="19">
        <f>AM187*参数!$B$5+BN161*参数!$B$6</f>
        <v>0.1058900986385457</v>
      </c>
      <c r="BO187" s="19">
        <f>AN187*参数!$B$5+BO161*参数!$B$6</f>
        <v>0.11178235368701581</v>
      </c>
      <c r="BP187" s="19">
        <f>AO187*参数!$B$5+BP161*参数!$B$6</f>
        <v>0.47658428901962313</v>
      </c>
      <c r="BQ187" s="19">
        <f>AP187*参数!$B$5+BQ161*参数!$B$6</f>
        <v>0</v>
      </c>
      <c r="BR187" s="19">
        <f>AQ187*参数!$B$5+BR161*参数!$B$6</f>
        <v>0.21874411840254843</v>
      </c>
      <c r="BS187" s="19">
        <f>AR187*参数!$B$5+BS161*参数!$B$6</f>
        <v>0.30025305926189239</v>
      </c>
      <c r="BT187" s="19">
        <f>AS187*参数!$B$5+BT161*参数!$B$6</f>
        <v>0.70833333333333337</v>
      </c>
      <c r="BU187" s="19">
        <f>AT187*参数!$B$5+BU161*参数!$B$6</f>
        <v>0</v>
      </c>
      <c r="BV187" s="19">
        <f>AU187*参数!$B$5+BV161*参数!$B$6</f>
        <v>0.29032505355746541</v>
      </c>
      <c r="BW187" s="19">
        <f>AV187*参数!$B$5+BW161*参数!$B$6</f>
        <v>7.5016436706664996E-2</v>
      </c>
      <c r="BX187" s="19">
        <f>AW187*参数!$B$5+BX161*参数!$B$6</f>
        <v>0.44270887922282226</v>
      </c>
      <c r="BY187" s="19">
        <f>AX187*参数!$B$5+BY161*参数!$B$6</f>
        <v>0.34282105327808132</v>
      </c>
      <c r="BZ187" s="19">
        <f>AY187*参数!$B$5+BZ161*参数!$B$6</f>
        <v>0.46459404688150785</v>
      </c>
      <c r="CA187" s="19">
        <f>AZ187*参数!$B$5+CA161*参数!$B$6</f>
        <v>0.24741630736052136</v>
      </c>
    </row>
    <row r="188" spans="1:79" x14ac:dyDescent="0.25">
      <c r="A188" s="7"/>
      <c r="B188" s="19"/>
      <c r="C188" s="20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27"/>
      <c r="W188" s="27"/>
      <c r="X188" s="27"/>
      <c r="AF188" s="28" t="s">
        <v>17</v>
      </c>
      <c r="AG188" s="20">
        <f>信任!F17</f>
        <v>0</v>
      </c>
      <c r="AH188" s="20">
        <f>信任!K17</f>
        <v>0</v>
      </c>
      <c r="AI188" s="20">
        <f>信任!P17</f>
        <v>0.58466425565475144</v>
      </c>
      <c r="AJ188" s="20">
        <f>信任!U17</f>
        <v>0</v>
      </c>
      <c r="AK188" s="20">
        <f>信任!Z17</f>
        <v>0</v>
      </c>
      <c r="AL188" s="20">
        <f>信任!AE17</f>
        <v>0</v>
      </c>
      <c r="AM188" s="20">
        <f>信任!AJ17</f>
        <v>0</v>
      </c>
      <c r="AN188" s="20">
        <f>信任!AO17</f>
        <v>0</v>
      </c>
      <c r="AO188" s="20">
        <f>信任!AT17</f>
        <v>0</v>
      </c>
      <c r="AP188" s="20">
        <f>信任!AY17</f>
        <v>0</v>
      </c>
      <c r="AQ188" s="20">
        <f>信任!F40</f>
        <v>0</v>
      </c>
      <c r="AR188" s="20">
        <f>信任!K40</f>
        <v>0</v>
      </c>
      <c r="AS188" s="20">
        <f>信任!P40</f>
        <v>0</v>
      </c>
      <c r="AT188" s="20">
        <f>信任!U40</f>
        <v>0</v>
      </c>
      <c r="AU188" s="20">
        <f>信任!Z40</f>
        <v>0</v>
      </c>
      <c r="AV188" s="20">
        <f>信任!AE40</f>
        <v>0.72916666666666663</v>
      </c>
      <c r="AW188" s="20">
        <f>信任!AJ40</f>
        <v>0</v>
      </c>
      <c r="AX188" s="20">
        <f>信任!AO40</f>
        <v>0</v>
      </c>
      <c r="AY188" s="20">
        <f>信任!AT40</f>
        <v>0</v>
      </c>
      <c r="AZ188" s="54">
        <f>信任!AY40</f>
        <v>0</v>
      </c>
      <c r="BA188" s="41">
        <f t="shared" si="135"/>
        <v>1.3138309223214182</v>
      </c>
      <c r="BG188" s="28" t="s">
        <v>17</v>
      </c>
      <c r="BH188" s="19">
        <f>AG188*参数!$B$5+BH162*参数!$B$6</f>
        <v>0.45453690273084946</v>
      </c>
      <c r="BI188" s="19">
        <f>AH188*参数!$B$5+BI162*参数!$B$6</f>
        <v>0.3548341941637479</v>
      </c>
      <c r="BJ188" s="19">
        <f>AI188*参数!$B$5+BJ162*参数!$B$6</f>
        <v>0.54892842192006763</v>
      </c>
      <c r="BK188" s="19">
        <f>AJ188*参数!$B$5+BK162*参数!$B$6</f>
        <v>0.23204809525265166</v>
      </c>
      <c r="BL188" s="19">
        <f>AK188*参数!$B$5+BL162*参数!$B$6</f>
        <v>0.30658197510667917</v>
      </c>
      <c r="BM188" s="19">
        <f>AL188*参数!$B$5+BM162*参数!$B$6</f>
        <v>0.35230647053872616</v>
      </c>
      <c r="BN188" s="19">
        <f>AM188*参数!$B$5+BN162*参数!$B$6</f>
        <v>0.22525867616222109</v>
      </c>
      <c r="BO188" s="19">
        <f>AN188*参数!$B$5+BO162*参数!$B$6</f>
        <v>0.11835711429226424</v>
      </c>
      <c r="BP188" s="19">
        <f>AO188*参数!$B$5+BP162*参数!$B$6</f>
        <v>0.11871119840659641</v>
      </c>
      <c r="BQ188" s="19">
        <f>AP188*参数!$B$5+BQ162*参数!$B$6</f>
        <v>0.41071823129253665</v>
      </c>
      <c r="BR188" s="19">
        <f>AQ188*参数!$B$5+BR162*参数!$B$6</f>
        <v>0</v>
      </c>
      <c r="BS188" s="19">
        <f>AR188*参数!$B$5+BS162*参数!$B$6</f>
        <v>0.40322928099116112</v>
      </c>
      <c r="BT188" s="19">
        <f>AS188*参数!$B$5+BT162*参数!$B$6</f>
        <v>0.15413791525950832</v>
      </c>
      <c r="BU188" s="19">
        <f>AT188*参数!$B$5+BU162*参数!$B$6</f>
        <v>0.18128365952524117</v>
      </c>
      <c r="BV188" s="19">
        <f>AU188*参数!$B$5+BV162*参数!$B$6</f>
        <v>0</v>
      </c>
      <c r="BW188" s="19">
        <f>AV188*参数!$B$5+BW162*参数!$B$6</f>
        <v>0.86458333333333326</v>
      </c>
      <c r="BX188" s="19">
        <f>AW188*参数!$B$5+BX162*参数!$B$6</f>
        <v>0.1297689333788761</v>
      </c>
      <c r="BY188" s="19">
        <f>AX188*参数!$B$5+BY162*参数!$B$6</f>
        <v>0.17994937801796634</v>
      </c>
      <c r="BZ188" s="19">
        <f>AY188*参数!$B$5+BZ162*参数!$B$6</f>
        <v>0.46877802712625188</v>
      </c>
      <c r="CA188" s="19">
        <f>AZ188*参数!$B$5+CA162*参数!$B$6</f>
        <v>0.39279676509428813</v>
      </c>
    </row>
    <row r="189" spans="1:79" x14ac:dyDescent="0.25">
      <c r="A189" s="7"/>
      <c r="B189" s="19"/>
      <c r="C189" s="20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27"/>
      <c r="W189" s="27"/>
      <c r="X189" s="27"/>
      <c r="AF189" s="28" t="s">
        <v>18</v>
      </c>
      <c r="AG189" s="20">
        <f>信任!F18</f>
        <v>0.625</v>
      </c>
      <c r="AH189" s="20">
        <f>信任!K18</f>
        <v>0</v>
      </c>
      <c r="AI189" s="20">
        <f>信任!P18</f>
        <v>0</v>
      </c>
      <c r="AJ189" s="20">
        <f>信任!U18</f>
        <v>0</v>
      </c>
      <c r="AK189" s="20">
        <f>信任!Z18</f>
        <v>0</v>
      </c>
      <c r="AL189" s="20">
        <f>信任!AE18</f>
        <v>0</v>
      </c>
      <c r="AM189" s="20">
        <f>信任!AJ18</f>
        <v>0</v>
      </c>
      <c r="AN189" s="20">
        <f>信任!AO18</f>
        <v>0</v>
      </c>
      <c r="AO189" s="20">
        <f>信任!AT18</f>
        <v>0</v>
      </c>
      <c r="AP189" s="20">
        <f>信任!AY18</f>
        <v>0</v>
      </c>
      <c r="AQ189" s="20">
        <f>信任!F41</f>
        <v>0.52083333333333337</v>
      </c>
      <c r="AR189" s="20">
        <f>信任!K41</f>
        <v>0</v>
      </c>
      <c r="AS189" s="20">
        <f>信任!P41</f>
        <v>0</v>
      </c>
      <c r="AT189" s="20">
        <f>信任!U41</f>
        <v>0</v>
      </c>
      <c r="AU189" s="20">
        <f>信任!Z41</f>
        <v>0</v>
      </c>
      <c r="AV189" s="20">
        <f>信任!AE41</f>
        <v>0.40682980364583193</v>
      </c>
      <c r="AW189" s="20">
        <f>信任!AJ41</f>
        <v>0</v>
      </c>
      <c r="AX189" s="20">
        <f>信任!AO41</f>
        <v>0.44479718318376521</v>
      </c>
      <c r="AY189" s="20">
        <f>信任!AT41</f>
        <v>0</v>
      </c>
      <c r="AZ189" s="54">
        <f>信任!AY41</f>
        <v>0</v>
      </c>
      <c r="BA189" s="41">
        <f t="shared" si="135"/>
        <v>1.9974603201629306</v>
      </c>
      <c r="BG189" s="28" t="s">
        <v>18</v>
      </c>
      <c r="BH189" s="19">
        <f>AG189*参数!$B$5+BH163*参数!$B$6</f>
        <v>0.3880278770645923</v>
      </c>
      <c r="BI189" s="19">
        <f>AH189*参数!$B$5+BI163*参数!$B$6</f>
        <v>0.3037596496404314</v>
      </c>
      <c r="BJ189" s="19">
        <f>AI189*参数!$B$5+BJ163*参数!$B$6</f>
        <v>0.19840401113517298</v>
      </c>
      <c r="BK189" s="19">
        <f>AJ189*参数!$B$5+BK163*参数!$B$6</f>
        <v>7.1782138395361614E-2</v>
      </c>
      <c r="BL189" s="19">
        <f>AK189*参数!$B$5+BL163*参数!$B$6</f>
        <v>0.5</v>
      </c>
      <c r="BM189" s="19">
        <f>AL189*参数!$B$5+BM163*参数!$B$6</f>
        <v>0.40026995373592755</v>
      </c>
      <c r="BN189" s="19">
        <f>AM189*参数!$B$5+BN163*参数!$B$6</f>
        <v>0.19846744927569074</v>
      </c>
      <c r="BO189" s="19">
        <f>AN189*参数!$B$5+BO163*参数!$B$6</f>
        <v>8.7404993589472305E-2</v>
      </c>
      <c r="BP189" s="19">
        <f>AO189*参数!$B$5+BP163*参数!$B$6</f>
        <v>0.15581109129875212</v>
      </c>
      <c r="BQ189" s="19">
        <f>AP189*参数!$B$5+BQ163*参数!$B$6</f>
        <v>0.46823954713520743</v>
      </c>
      <c r="BR189" s="19">
        <f>AQ189*参数!$B$5+BR163*参数!$B$6</f>
        <v>0.26041666666666669</v>
      </c>
      <c r="BS189" s="19">
        <f>AR189*参数!$B$5+BS163*参数!$B$6</f>
        <v>0.37062755084036925</v>
      </c>
      <c r="BT189" s="19">
        <f>AS189*参数!$B$5+BT163*参数!$B$6</f>
        <v>0.1388331488291964</v>
      </c>
      <c r="BU189" s="19">
        <f>AT189*参数!$B$5+BU163*参数!$B$6</f>
        <v>4.5744271783945883E-2</v>
      </c>
      <c r="BV189" s="19">
        <f>AU189*参数!$B$5+BV163*参数!$B$6</f>
        <v>0.35139741945455272</v>
      </c>
      <c r="BW189" s="19">
        <f>AV189*参数!$B$5+BW163*参数!$B$6</f>
        <v>0.20341490182291597</v>
      </c>
      <c r="BX189" s="19">
        <f>AW189*参数!$B$5+BX163*参数!$B$6</f>
        <v>5.4169857645414453E-2</v>
      </c>
      <c r="BY189" s="19">
        <f>AX189*参数!$B$5+BY163*参数!$B$6</f>
        <v>0.43127933474172636</v>
      </c>
      <c r="BZ189" s="19">
        <f>AY189*参数!$B$5+BZ163*参数!$B$6</f>
        <v>0.27604099768111451</v>
      </c>
      <c r="CA189" s="19">
        <f>AZ189*参数!$B$5+CA163*参数!$B$6</f>
        <v>0.32288693773625649</v>
      </c>
    </row>
    <row r="190" spans="1:79" x14ac:dyDescent="0.25">
      <c r="A190" s="7"/>
      <c r="B190" s="19"/>
      <c r="C190" s="20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27"/>
      <c r="W190" s="27"/>
      <c r="X190" s="27"/>
      <c r="AF190" s="28" t="s">
        <v>19</v>
      </c>
      <c r="AG190" s="20">
        <f>信任!F19</f>
        <v>0.72916666666666663</v>
      </c>
      <c r="AH190" s="20">
        <f>信任!K19</f>
        <v>0.58466425565475144</v>
      </c>
      <c r="AI190" s="20">
        <f>信任!P19</f>
        <v>0.87177815066963993</v>
      </c>
      <c r="AJ190" s="20">
        <f>信任!U19</f>
        <v>0</v>
      </c>
      <c r="AK190" s="20">
        <f>信任!Z19</f>
        <v>0</v>
      </c>
      <c r="AL190" s="20">
        <f>信任!AE19</f>
        <v>0</v>
      </c>
      <c r="AM190" s="20">
        <f>信任!AJ19</f>
        <v>0.72916666666666663</v>
      </c>
      <c r="AN190" s="20">
        <f>信任!AO19</f>
        <v>0</v>
      </c>
      <c r="AO190" s="20">
        <f>信任!AT19</f>
        <v>0</v>
      </c>
      <c r="AP190" s="20">
        <f>信任!AY19</f>
        <v>0</v>
      </c>
      <c r="AQ190" s="20">
        <f>信任!F42</f>
        <v>0</v>
      </c>
      <c r="AR190" s="20">
        <f>信任!K42</f>
        <v>0</v>
      </c>
      <c r="AS190" s="20">
        <f>信任!P42</f>
        <v>0</v>
      </c>
      <c r="AT190" s="20">
        <f>信任!U42</f>
        <v>0</v>
      </c>
      <c r="AU190" s="20">
        <f>信任!Z42</f>
        <v>0.6393039771577359</v>
      </c>
      <c r="AV190" s="20">
        <f>信任!AE42</f>
        <v>0</v>
      </c>
      <c r="AW190" s="20">
        <f>信任!AJ42</f>
        <v>0</v>
      </c>
      <c r="AX190" s="20">
        <f>信任!AO42</f>
        <v>0</v>
      </c>
      <c r="AY190" s="20">
        <f>信任!AT42</f>
        <v>0.5</v>
      </c>
      <c r="AZ190" s="54">
        <f>信任!AY42</f>
        <v>0</v>
      </c>
      <c r="BA190" s="41">
        <f t="shared" si="135"/>
        <v>4.0540797168154601</v>
      </c>
      <c r="BG190" s="28" t="s">
        <v>19</v>
      </c>
      <c r="BH190" s="19">
        <f>AG190*参数!$B$5+BH164*参数!$B$6</f>
        <v>0.63389757754986031</v>
      </c>
      <c r="BI190" s="19">
        <f>AH190*参数!$B$5+BI164*参数!$B$6</f>
        <v>0.54979779407794327</v>
      </c>
      <c r="BJ190" s="19">
        <f>AI190*参数!$B$5+BJ164*参数!$B$6</f>
        <v>0.69366724516120737</v>
      </c>
      <c r="BK190" s="19">
        <f>AJ190*参数!$B$5+BK164*参数!$B$6</f>
        <v>0.5</v>
      </c>
      <c r="BL190" s="19">
        <f>AK190*参数!$B$5+BL164*参数!$B$6</f>
        <v>0.10607119721397328</v>
      </c>
      <c r="BM190" s="19">
        <f>AL190*参数!$B$5+BM164*参数!$B$6</f>
        <v>2.1089288822224734E-2</v>
      </c>
      <c r="BN190" s="19">
        <f>AM190*参数!$B$5+BN164*参数!$B$6</f>
        <v>0.60009232366793552</v>
      </c>
      <c r="BO190" s="19">
        <f>AN190*参数!$B$5+BO164*参数!$B$6</f>
        <v>6.4765078043917249E-2</v>
      </c>
      <c r="BP190" s="19">
        <f>AO190*参数!$B$5+BP164*参数!$B$6</f>
        <v>0.45118857990661893</v>
      </c>
      <c r="BQ190" s="19">
        <f>AP190*参数!$B$5+BQ164*参数!$B$6</f>
        <v>0</v>
      </c>
      <c r="BR190" s="19">
        <f>AQ190*参数!$B$5+BR164*参数!$B$6</f>
        <v>0.12585600980787875</v>
      </c>
      <c r="BS190" s="19">
        <f>AR190*参数!$B$5+BS164*参数!$B$6</f>
        <v>0.12383885427077328</v>
      </c>
      <c r="BT190" s="19">
        <f>AS190*参数!$B$5+BT164*参数!$B$6</f>
        <v>0.45497339066133397</v>
      </c>
      <c r="BU190" s="19">
        <f>AT190*参数!$B$5+BU164*参数!$B$6</f>
        <v>0.43381845180342321</v>
      </c>
      <c r="BV190" s="19">
        <f>AU190*参数!$B$5+BV164*参数!$B$6</f>
        <v>0.36450062541945577</v>
      </c>
      <c r="BW190" s="19">
        <f>AV190*参数!$B$5+BW164*参数!$B$6</f>
        <v>6.9766014761846504E-2</v>
      </c>
      <c r="BX190" s="19">
        <f>AW190*参数!$B$5+BX164*参数!$B$6</f>
        <v>0</v>
      </c>
      <c r="BY190" s="19">
        <f>AX190*参数!$B$5+BY164*参数!$B$6</f>
        <v>0.26672130380678372</v>
      </c>
      <c r="BZ190" s="19">
        <f>AY190*参数!$B$5+BZ164*参数!$B$6</f>
        <v>0.38094588252298733</v>
      </c>
      <c r="CA190" s="19">
        <f>AZ190*参数!$B$5+CA164*参数!$B$6</f>
        <v>0.42543168432460532</v>
      </c>
    </row>
    <row r="191" spans="1:79" x14ac:dyDescent="0.25">
      <c r="A191" s="7"/>
      <c r="B191" s="19"/>
      <c r="C191" s="20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27"/>
      <c r="W191" s="27"/>
      <c r="X191" s="27"/>
      <c r="AF191" s="28" t="s">
        <v>20</v>
      </c>
      <c r="AG191" s="20">
        <f>信任!F20</f>
        <v>0</v>
      </c>
      <c r="AH191" s="20">
        <f>信任!K20</f>
        <v>0</v>
      </c>
      <c r="AI191" s="20">
        <f>信任!P20</f>
        <v>0</v>
      </c>
      <c r="AJ191" s="20">
        <f>信任!U20</f>
        <v>0.31374526480654097</v>
      </c>
      <c r="AK191" s="20">
        <f>信任!Z20</f>
        <v>0</v>
      </c>
      <c r="AL191" s="20">
        <f>信任!AE20</f>
        <v>0</v>
      </c>
      <c r="AM191" s="20">
        <f>信任!AJ20</f>
        <v>0</v>
      </c>
      <c r="AN191" s="20">
        <f>信任!AO20</f>
        <v>0</v>
      </c>
      <c r="AO191" s="20">
        <f>信任!AT20</f>
        <v>0</v>
      </c>
      <c r="AP191" s="20">
        <f>信任!AY20</f>
        <v>0</v>
      </c>
      <c r="AQ191" s="20">
        <f>信任!F43</f>
        <v>0</v>
      </c>
      <c r="AR191" s="20">
        <f>信任!K43</f>
        <v>0.3125</v>
      </c>
      <c r="AS191" s="20">
        <f>信任!P43</f>
        <v>0</v>
      </c>
      <c r="AT191" s="20">
        <f>信任!U43</f>
        <v>0</v>
      </c>
      <c r="AU191" s="20">
        <f>信任!Z43</f>
        <v>0</v>
      </c>
      <c r="AV191" s="20">
        <f>信任!AE43</f>
        <v>0</v>
      </c>
      <c r="AW191" s="20">
        <f>信任!AJ43</f>
        <v>0</v>
      </c>
      <c r="AX191" s="20">
        <f>信任!AO43</f>
        <v>0.40476756160713562</v>
      </c>
      <c r="AY191" s="20">
        <f>信任!AT43</f>
        <v>0</v>
      </c>
      <c r="AZ191" s="54">
        <f>信任!AY43</f>
        <v>0.5</v>
      </c>
      <c r="BA191" s="41">
        <f t="shared" si="135"/>
        <v>1.5310128264136766</v>
      </c>
      <c r="BG191" s="28" t="s">
        <v>20</v>
      </c>
      <c r="BH191" s="19">
        <f>AG191*参数!$B$5+BH165*参数!$B$6</f>
        <v>3.5945559755705798E-2</v>
      </c>
      <c r="BI191" s="19">
        <f>AH191*参数!$B$5+BI165*参数!$B$6</f>
        <v>7.9168865656795068E-2</v>
      </c>
      <c r="BJ191" s="19">
        <f>AI191*参数!$B$5+BJ165*参数!$B$6</f>
        <v>0.29076575946863303</v>
      </c>
      <c r="BK191" s="19">
        <f>AJ191*参数!$B$5+BK165*参数!$B$6</f>
        <v>0.64234392061661127</v>
      </c>
      <c r="BL191" s="19">
        <f>AK191*参数!$B$5+BL165*参数!$B$6</f>
        <v>0.24108233540466575</v>
      </c>
      <c r="BM191" s="19">
        <f>AL191*参数!$B$5+BM165*参数!$B$6</f>
        <v>0.18797333163416738</v>
      </c>
      <c r="BN191" s="19">
        <f>AM191*参数!$B$5+BN165*参数!$B$6</f>
        <v>0.13196307015360453</v>
      </c>
      <c r="BO191" s="19">
        <f>AN191*参数!$B$5+BO165*参数!$B$6</f>
        <v>2.0995303204197787E-2</v>
      </c>
      <c r="BP191" s="19">
        <f>AO191*参数!$B$5+BP165*参数!$B$6</f>
        <v>0.46089523696995893</v>
      </c>
      <c r="BQ191" s="19">
        <f>AP191*参数!$B$5+BQ165*参数!$B$6</f>
        <v>0.12617949957016703</v>
      </c>
      <c r="BR191" s="19">
        <f>AQ191*参数!$B$5+BR165*参数!$B$6</f>
        <v>0.34315490209721972</v>
      </c>
      <c r="BS191" s="19">
        <f>AR191*参数!$B$5+BS165*参数!$B$6</f>
        <v>0.30603989976204404</v>
      </c>
      <c r="BT191" s="19">
        <f>AS191*参数!$B$5+BT165*参数!$B$6</f>
        <v>0.5</v>
      </c>
      <c r="BU191" s="19">
        <f>AT191*参数!$B$5+BU165*参数!$B$6</f>
        <v>0.408509583198919</v>
      </c>
      <c r="BV191" s="19">
        <f>AU191*参数!$B$5+BV165*参数!$B$6</f>
        <v>0</v>
      </c>
      <c r="BW191" s="19">
        <f>AV191*参数!$B$5+BW165*参数!$B$6</f>
        <v>0.22676528466132376</v>
      </c>
      <c r="BX191" s="19">
        <f>AW191*参数!$B$5+BX165*参数!$B$6</f>
        <v>0.2982674062660095</v>
      </c>
      <c r="BY191" s="19">
        <f>AX191*参数!$B$5+BY165*参数!$B$6</f>
        <v>0.20238378080356781</v>
      </c>
      <c r="BZ191" s="19">
        <f>AY191*参数!$B$5+BZ165*参数!$B$6</f>
        <v>5.3064016049341751E-2</v>
      </c>
      <c r="CA191" s="19">
        <f>AZ191*参数!$B$5+CA165*参数!$B$6</f>
        <v>0.25349387341641905</v>
      </c>
    </row>
    <row r="192" spans="1:79" x14ac:dyDescent="0.25">
      <c r="A192" s="7"/>
      <c r="B192" s="19"/>
      <c r="C192" s="20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27"/>
      <c r="W192" s="27"/>
      <c r="X192" s="27"/>
      <c r="AF192" s="28" t="s">
        <v>21</v>
      </c>
      <c r="AG192" s="20">
        <f>信任!F21</f>
        <v>0</v>
      </c>
      <c r="AH192" s="20">
        <f>信任!K21</f>
        <v>0</v>
      </c>
      <c r="AI192" s="20">
        <f>信任!P21</f>
        <v>0</v>
      </c>
      <c r="AJ192" s="20">
        <f>信任!U21</f>
        <v>0.625</v>
      </c>
      <c r="AK192" s="20">
        <f>信任!Z21</f>
        <v>0</v>
      </c>
      <c r="AL192" s="20">
        <f>信任!AE21</f>
        <v>0</v>
      </c>
      <c r="AM192" s="20">
        <f>信任!AJ21</f>
        <v>0</v>
      </c>
      <c r="AN192" s="20">
        <f>信任!AO21</f>
        <v>0</v>
      </c>
      <c r="AO192" s="20">
        <f>信任!AT21</f>
        <v>0</v>
      </c>
      <c r="AP192" s="20">
        <f>信任!AY21</f>
        <v>0</v>
      </c>
      <c r="AQ192" s="20">
        <f>信任!F44</f>
        <v>0</v>
      </c>
      <c r="AR192" s="20">
        <f>信任!K44</f>
        <v>0</v>
      </c>
      <c r="AS192" s="20">
        <f>信任!P44</f>
        <v>0</v>
      </c>
      <c r="AT192" s="20">
        <f>信任!U44</f>
        <v>0.40682980364583193</v>
      </c>
      <c r="AU192" s="20">
        <f>信任!Z44</f>
        <v>0</v>
      </c>
      <c r="AV192" s="20">
        <f>信任!AE44</f>
        <v>0</v>
      </c>
      <c r="AW192" s="20">
        <f>信任!AJ44</f>
        <v>0</v>
      </c>
      <c r="AX192" s="20">
        <f>信任!AO44</f>
        <v>0</v>
      </c>
      <c r="AY192" s="20">
        <f>信任!AT44</f>
        <v>0</v>
      </c>
      <c r="AZ192" s="54">
        <f>信任!AY44</f>
        <v>0</v>
      </c>
      <c r="BA192" s="41">
        <f t="shared" si="135"/>
        <v>1.031829803645832</v>
      </c>
      <c r="BG192" s="28" t="s">
        <v>21</v>
      </c>
      <c r="BH192" s="19">
        <f>AG192*参数!$B$5+BH166*参数!$B$6</f>
        <v>0.39110094498206865</v>
      </c>
      <c r="BI192" s="19">
        <f>AH192*参数!$B$5+BI166*参数!$B$6</f>
        <v>0.47833298783484079</v>
      </c>
      <c r="BJ192" s="19">
        <f>AI192*参数!$B$5+BJ166*参数!$B$6</f>
        <v>0.38742291607436313</v>
      </c>
      <c r="BK192" s="19">
        <f>AJ192*参数!$B$5+BK166*参数!$B$6</f>
        <v>0.66021399942066639</v>
      </c>
      <c r="BL192" s="19">
        <f>AK192*参数!$B$5+BL166*参数!$B$6</f>
        <v>0.47338167868458525</v>
      </c>
      <c r="BM192" s="19">
        <f>AL192*参数!$B$5+BM166*参数!$B$6</f>
        <v>0.37082289424130932</v>
      </c>
      <c r="BN192" s="19">
        <f>AM192*参数!$B$5+BN166*参数!$B$6</f>
        <v>0.40140988135076544</v>
      </c>
      <c r="BO192" s="19">
        <f>AN192*参数!$B$5+BO166*参数!$B$6</f>
        <v>0.38415860284553316</v>
      </c>
      <c r="BP192" s="19">
        <f>AO192*参数!$B$5+BP166*参数!$B$6</f>
        <v>0.27001492202387134</v>
      </c>
      <c r="BQ192" s="19">
        <f>AP192*参数!$B$5+BQ166*参数!$B$6</f>
        <v>0.5</v>
      </c>
      <c r="BR192" s="19">
        <f>AQ192*参数!$B$5+BR166*参数!$B$6</f>
        <v>0</v>
      </c>
      <c r="BS192" s="19">
        <f>AR192*参数!$B$5+BS166*参数!$B$6</f>
        <v>0.32884058279696515</v>
      </c>
      <c r="BT192" s="19">
        <f>AS192*参数!$B$5+BT166*参数!$B$6</f>
        <v>0.27404781339665074</v>
      </c>
      <c r="BU192" s="19">
        <f>AT192*参数!$B$5+BU166*参数!$B$6</f>
        <v>0.4003647407893911</v>
      </c>
      <c r="BV192" s="19">
        <f>AU192*参数!$B$5+BV166*参数!$B$6</f>
        <v>0.41809813779889665</v>
      </c>
      <c r="BW192" s="19">
        <f>AV192*参数!$B$5+BW166*参数!$B$6</f>
        <v>0.3853668100808077</v>
      </c>
      <c r="BX192" s="19">
        <f>AW192*参数!$B$5+BX166*参数!$B$6</f>
        <v>0.27634352211120516</v>
      </c>
      <c r="BY192" s="19">
        <f>AX192*参数!$B$5+BY166*参数!$B$6</f>
        <v>0.26895656078694941</v>
      </c>
      <c r="BZ192" s="19">
        <f>AY192*参数!$B$5+BZ166*参数!$B$6</f>
        <v>0</v>
      </c>
      <c r="CA192" s="19">
        <f>AZ192*参数!$B$5+CA166*参数!$B$6</f>
        <v>0.30713347143298292</v>
      </c>
    </row>
    <row r="193" spans="1:80" ht="14.4" thickBot="1" x14ac:dyDescent="0.3">
      <c r="A193" s="7"/>
      <c r="B193" s="19"/>
      <c r="C193" s="20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27"/>
      <c r="W193" s="27"/>
      <c r="X193" s="27"/>
      <c r="AF193" s="29" t="s">
        <v>22</v>
      </c>
      <c r="AG193" s="20">
        <f>信任!F22</f>
        <v>0</v>
      </c>
      <c r="AH193" s="55">
        <f>信任!K22</f>
        <v>0.41666666666666669</v>
      </c>
      <c r="AI193" s="55">
        <f>信任!P22</f>
        <v>0</v>
      </c>
      <c r="AJ193" s="55">
        <f>信任!U22</f>
        <v>0.22239859159188261</v>
      </c>
      <c r="AK193" s="20">
        <f>信任!Z22</f>
        <v>0</v>
      </c>
      <c r="AL193" s="20">
        <f>信任!AE22</f>
        <v>0</v>
      </c>
      <c r="AM193" s="20">
        <f>信任!AJ22</f>
        <v>0</v>
      </c>
      <c r="AN193" s="20">
        <f>信任!AO22</f>
        <v>0</v>
      </c>
      <c r="AO193" s="20">
        <f>信任!AT22</f>
        <v>0</v>
      </c>
      <c r="AP193" s="20">
        <f>信任!AY22</f>
        <v>0.75554106391368792</v>
      </c>
      <c r="AQ193" s="20">
        <f>信任!F45</f>
        <v>0</v>
      </c>
      <c r="AR193" s="20">
        <f>信任!K45</f>
        <v>0</v>
      </c>
      <c r="AS193" s="20">
        <f>信任!P45</f>
        <v>0</v>
      </c>
      <c r="AT193" s="20">
        <f>信任!U45</f>
        <v>0.44479718318376521</v>
      </c>
      <c r="AU193" s="20">
        <f>信任!Z45</f>
        <v>0</v>
      </c>
      <c r="AV193" s="20">
        <f>信任!AE45</f>
        <v>0.52083333333333337</v>
      </c>
      <c r="AW193" s="20">
        <f>信任!AJ45</f>
        <v>0</v>
      </c>
      <c r="AX193" s="20">
        <f>信任!AO45</f>
        <v>0</v>
      </c>
      <c r="AY193" s="20">
        <f>信任!AT45</f>
        <v>0</v>
      </c>
      <c r="AZ193" s="54">
        <f>信任!AY45</f>
        <v>0</v>
      </c>
      <c r="BA193" s="41">
        <f t="shared" si="135"/>
        <v>2.3602368386893358</v>
      </c>
      <c r="BG193" s="29" t="s">
        <v>22</v>
      </c>
      <c r="BH193" s="19">
        <f>AG193*参数!$B$5+BH167*参数!$B$6</f>
        <v>0.23233197405989842</v>
      </c>
      <c r="BI193" s="19">
        <f>AH193*参数!$B$5+BI167*参数!$B$6</f>
        <v>0.38297940914255457</v>
      </c>
      <c r="BJ193" s="19">
        <f>AI193*参数!$B$5+BJ167*参数!$B$6</f>
        <v>0.21451543194917538</v>
      </c>
      <c r="BK193" s="19">
        <f>AJ193*参数!$B$5+BK167*参数!$B$6</f>
        <v>0.2752238967090409</v>
      </c>
      <c r="BL193" s="19">
        <f>AK193*参数!$B$5+BL167*参数!$B$6</f>
        <v>0.17588455275919604</v>
      </c>
      <c r="BM193" s="19">
        <f>AL193*参数!$B$5+BM167*参数!$B$6</f>
        <v>0.18530665212956293</v>
      </c>
      <c r="BN193" s="19">
        <f>AM193*参数!$B$5+BN167*参数!$B$6</f>
        <v>0.11672729550206919</v>
      </c>
      <c r="BO193" s="19">
        <f>AN193*参数!$B$5+BO167*参数!$B$6</f>
        <v>3.4495691298597357E-2</v>
      </c>
      <c r="BP193" s="19">
        <f>AO193*参数!$B$5+BP167*参数!$B$6</f>
        <v>0.18793247977326286</v>
      </c>
      <c r="BQ193" s="19">
        <f>AP193*参数!$B$5+BQ167*参数!$B$6</f>
        <v>0.46550097305255633</v>
      </c>
      <c r="BR193" s="19">
        <f>AQ193*参数!$B$5+BR167*参数!$B$6</f>
        <v>0</v>
      </c>
      <c r="BS193" s="19">
        <f>AR193*参数!$B$5+BS167*参数!$B$6</f>
        <v>0.15932024542236045</v>
      </c>
      <c r="BT193" s="19">
        <f>AS193*参数!$B$5+BT167*参数!$B$6</f>
        <v>0.29101974695343147</v>
      </c>
      <c r="BU193" s="19">
        <f>AT193*参数!$B$5+BU167*参数!$B$6</f>
        <v>0.39724803371784739</v>
      </c>
      <c r="BV193" s="19">
        <f>AU193*参数!$B$5+BV167*参数!$B$6</f>
        <v>0.20130983273632172</v>
      </c>
      <c r="BW193" s="19">
        <f>AV193*参数!$B$5+BW167*参数!$B$6</f>
        <v>0.76041666666666674</v>
      </c>
      <c r="BX193" s="19">
        <f>AW193*参数!$B$5+BX167*参数!$B$6</f>
        <v>0.31024482699197509</v>
      </c>
      <c r="BY193" s="19">
        <f>AX193*参数!$B$5+BY167*参数!$B$6</f>
        <v>7.0832775967612074E-2</v>
      </c>
      <c r="BZ193" s="19">
        <f>AY193*参数!$B$5+BZ167*参数!$B$6</f>
        <v>0.13205281775899477</v>
      </c>
      <c r="CA193" s="19">
        <f>AZ193*参数!$B$5+CA167*参数!$B$6</f>
        <v>0</v>
      </c>
    </row>
    <row r="194" spans="1:80" s="12" customFormat="1" x14ac:dyDescent="0.25">
      <c r="A194" s="11"/>
      <c r="B194" s="19"/>
      <c r="C194" s="20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27"/>
      <c r="W194" s="27"/>
      <c r="X194" s="27"/>
      <c r="AF194" s="63"/>
      <c r="AG194" s="41">
        <f>SUM(AG174:AG193)</f>
        <v>3.8379787168793102</v>
      </c>
      <c r="AH194" s="41">
        <f t="shared" ref="AH194:AZ194" si="136">SUM(AH174:AH193)</f>
        <v>4.4894318172618872</v>
      </c>
      <c r="AI194" s="41">
        <f t="shared" si="136"/>
        <v>2.7448872236606978</v>
      </c>
      <c r="AJ194" s="41">
        <f t="shared" si="136"/>
        <v>3.0712811668894928</v>
      </c>
      <c r="AK194" s="41">
        <f t="shared" si="136"/>
        <v>2.0048954017112868</v>
      </c>
      <c r="AL194" s="41">
        <f t="shared" si="136"/>
        <v>3.814513091814709</v>
      </c>
      <c r="AM194" s="41">
        <f t="shared" si="136"/>
        <v>2.7291666666666665</v>
      </c>
      <c r="AN194" s="41">
        <f t="shared" si="136"/>
        <v>3.4740538903273648</v>
      </c>
      <c r="AO194" s="41">
        <f t="shared" si="136"/>
        <v>2.1254282875743855</v>
      </c>
      <c r="AP194" s="41">
        <f t="shared" si="136"/>
        <v>1.6930410639136879</v>
      </c>
      <c r="AQ194" s="41">
        <f t="shared" si="136"/>
        <v>2.5647335570684509</v>
      </c>
      <c r="AR194" s="41">
        <f t="shared" si="136"/>
        <v>1.2781305165170986</v>
      </c>
      <c r="AS194" s="41">
        <f t="shared" si="136"/>
        <v>1.5863347174099518</v>
      </c>
      <c r="AT194" s="41">
        <f t="shared" si="136"/>
        <v>2.1862912424843488</v>
      </c>
      <c r="AU194" s="41">
        <f t="shared" si="136"/>
        <v>1.5989682328124872</v>
      </c>
      <c r="AV194" s="41">
        <f t="shared" si="136"/>
        <v>3.8863391003720071</v>
      </c>
      <c r="AW194" s="41">
        <f t="shared" si="136"/>
        <v>3.2984529953868957</v>
      </c>
      <c r="AX194" s="41">
        <f t="shared" si="136"/>
        <v>1.8495647447909007</v>
      </c>
      <c r="AY194" s="41">
        <f t="shared" si="136"/>
        <v>3.3509448173363063</v>
      </c>
      <c r="AZ194" s="41">
        <f t="shared" si="136"/>
        <v>2.2291666666666665</v>
      </c>
      <c r="BA194" s="41">
        <f t="shared" si="135"/>
        <v>53.813603917544619</v>
      </c>
      <c r="BB194" s="41"/>
      <c r="BG194" s="59" t="s">
        <v>83</v>
      </c>
      <c r="BH194" s="41">
        <f t="shared" ref="BH194:CA194" si="137">SUM(BH174:BH193)</f>
        <v>7.0111706113194057</v>
      </c>
      <c r="BI194" s="41">
        <f t="shared" si="137"/>
        <v>7.4751272812111402</v>
      </c>
      <c r="BJ194" s="41">
        <f t="shared" si="137"/>
        <v>6.919987266924954</v>
      </c>
      <c r="BK194" s="41">
        <f t="shared" si="137"/>
        <v>7.5445501512189024</v>
      </c>
      <c r="BL194" s="41">
        <f t="shared" si="137"/>
        <v>7.0520685769831024</v>
      </c>
      <c r="BM194" s="41">
        <f t="shared" si="137"/>
        <v>7.1965845028981761</v>
      </c>
      <c r="BN194" s="41">
        <f t="shared" si="137"/>
        <v>6.1117555016291147</v>
      </c>
      <c r="BO194" s="41">
        <f t="shared" si="137"/>
        <v>5.2132567947317687</v>
      </c>
      <c r="BP194" s="41">
        <f t="shared" si="137"/>
        <v>7.1089295014289142</v>
      </c>
      <c r="BQ194" s="41">
        <f t="shared" si="137"/>
        <v>5.8097866135065388</v>
      </c>
      <c r="BR194" s="41">
        <f t="shared" si="137"/>
        <v>2.5298445189910383</v>
      </c>
      <c r="BS194" s="41">
        <f t="shared" si="137"/>
        <v>5.6617884411869062</v>
      </c>
      <c r="BT194" s="41">
        <f t="shared" si="137"/>
        <v>6.8789649953708381</v>
      </c>
      <c r="BU194" s="41">
        <f t="shared" si="137"/>
        <v>6.7500407465113277</v>
      </c>
      <c r="BV194" s="41">
        <f t="shared" si="137"/>
        <v>5.2984155297390867</v>
      </c>
      <c r="BW194" s="41">
        <f t="shared" si="137"/>
        <v>8.0230295951558315</v>
      </c>
      <c r="BX194" s="41">
        <f t="shared" si="137"/>
        <v>7.3955949356370558</v>
      </c>
      <c r="BY194" s="41">
        <f t="shared" si="137"/>
        <v>6.485077984464513</v>
      </c>
      <c r="BZ194" s="41">
        <f t="shared" si="137"/>
        <v>7.1543150233967117</v>
      </c>
      <c r="CA194" s="41">
        <f t="shared" si="137"/>
        <v>6.9144806818962667</v>
      </c>
      <c r="CB194" s="41">
        <f>SUM(BH194:CA194)</f>
        <v>130.53476925420156</v>
      </c>
    </row>
    <row r="195" spans="1:80" s="12" customFormat="1" x14ac:dyDescent="0.25">
      <c r="A195" s="11"/>
      <c r="B195" s="19"/>
      <c r="C195" s="20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27"/>
      <c r="W195" s="27"/>
      <c r="X195" s="27"/>
      <c r="AE195" s="148" t="s">
        <v>120</v>
      </c>
      <c r="AF195" s="148"/>
      <c r="AG195" s="62">
        <f>AG194/$BA$194</f>
        <v>7.1319860360217036E-2</v>
      </c>
      <c r="AH195" s="62">
        <f t="shared" ref="AH195:AZ195" si="138">AH194/$BA$194</f>
        <v>8.3425592980926833E-2</v>
      </c>
      <c r="AI195" s="62">
        <f t="shared" si="138"/>
        <v>5.1007310862631036E-2</v>
      </c>
      <c r="AJ195" s="62">
        <f t="shared" si="138"/>
        <v>5.7072579112066792E-2</v>
      </c>
      <c r="AK195" s="62">
        <f t="shared" si="138"/>
        <v>3.7256293125865883E-2</v>
      </c>
      <c r="AL195" s="62">
        <f t="shared" si="138"/>
        <v>7.08838065865178E-2</v>
      </c>
      <c r="AM195" s="62">
        <f t="shared" si="138"/>
        <v>5.0715181069240521E-2</v>
      </c>
      <c r="AN195" s="62">
        <f t="shared" si="138"/>
        <v>6.4557168400214388E-2</v>
      </c>
      <c r="AO195" s="62">
        <f t="shared" si="138"/>
        <v>3.9496114975519067E-2</v>
      </c>
      <c r="AP195" s="62">
        <f t="shared" si="138"/>
        <v>3.1461209446366649E-2</v>
      </c>
      <c r="AQ195" s="62">
        <f t="shared" si="138"/>
        <v>4.765957621047346E-2</v>
      </c>
      <c r="AR195" s="62">
        <f t="shared" si="138"/>
        <v>2.3751067081021034E-2</v>
      </c>
      <c r="AS195" s="62">
        <f t="shared" si="138"/>
        <v>2.9478321501020411E-2</v>
      </c>
      <c r="AT195" s="62">
        <f t="shared" si="138"/>
        <v>4.0627110680679791E-2</v>
      </c>
      <c r="AU195" s="62">
        <f t="shared" si="138"/>
        <v>2.9713085844659114E-2</v>
      </c>
      <c r="AV195" s="62">
        <f t="shared" si="138"/>
        <v>7.2218525009527579E-2</v>
      </c>
      <c r="AW195" s="62">
        <f t="shared" si="138"/>
        <v>6.1294036363758853E-2</v>
      </c>
      <c r="AX195" s="62">
        <f t="shared" si="138"/>
        <v>3.4369836066450381E-2</v>
      </c>
      <c r="AY195" s="62">
        <f t="shared" si="138"/>
        <v>6.2269474136516845E-2</v>
      </c>
      <c r="AZ195" s="62">
        <f t="shared" si="138"/>
        <v>4.142385018632623E-2</v>
      </c>
      <c r="BA195" s="41">
        <f t="shared" si="135"/>
        <v>0.99999999999999978</v>
      </c>
      <c r="BB195" s="41"/>
      <c r="BG195" s="85" t="s">
        <v>152</v>
      </c>
      <c r="BH195" s="30">
        <f t="shared" ref="BH195:CA195" si="139">BH194/$CB$194</f>
        <v>5.3711134982480806E-2</v>
      </c>
      <c r="BI195" s="30">
        <f t="shared" si="139"/>
        <v>5.7265411536861745E-2</v>
      </c>
      <c r="BJ195" s="30">
        <f t="shared" si="139"/>
        <v>5.3012598148843154E-2</v>
      </c>
      <c r="BK195" s="30">
        <f t="shared" si="139"/>
        <v>5.7797245855062206E-2</v>
      </c>
      <c r="BL195" s="30">
        <f t="shared" si="139"/>
        <v>5.4024445879626168E-2</v>
      </c>
      <c r="BM195" s="30">
        <f t="shared" si="139"/>
        <v>5.5131552643140229E-2</v>
      </c>
      <c r="BN195" s="30">
        <f t="shared" si="139"/>
        <v>4.6820900948828188E-2</v>
      </c>
      <c r="BO195" s="30">
        <f t="shared" si="139"/>
        <v>3.9937687288354159E-2</v>
      </c>
      <c r="BP195" s="30">
        <f t="shared" si="139"/>
        <v>5.4460045718432958E-2</v>
      </c>
      <c r="BQ195" s="30">
        <f t="shared" si="139"/>
        <v>4.4507579449523084E-2</v>
      </c>
      <c r="BR195" s="30">
        <f t="shared" si="139"/>
        <v>1.938061815595242E-2</v>
      </c>
      <c r="BS195" s="30">
        <f t="shared" si="139"/>
        <v>4.3373795913035397E-2</v>
      </c>
      <c r="BT195" s="30">
        <f t="shared" si="139"/>
        <v>5.2698334969856493E-2</v>
      </c>
      <c r="BU195" s="30">
        <f t="shared" si="139"/>
        <v>5.1710672835115629E-2</v>
      </c>
      <c r="BV195" s="30">
        <f t="shared" si="139"/>
        <v>4.0590070829489323E-2</v>
      </c>
      <c r="BW195" s="30">
        <f t="shared" si="139"/>
        <v>6.1462778392260359E-2</v>
      </c>
      <c r="BX195" s="30">
        <f t="shared" si="139"/>
        <v>5.6656130607125668E-2</v>
      </c>
      <c r="BY195" s="30">
        <f t="shared" si="139"/>
        <v>4.968084765090873E-2</v>
      </c>
      <c r="BZ195" s="30">
        <f t="shared" si="139"/>
        <v>5.4807734860774907E-2</v>
      </c>
      <c r="CA195" s="30">
        <f t="shared" si="139"/>
        <v>5.2970413334328607E-2</v>
      </c>
      <c r="CB195" s="41">
        <f>SUM(BH195:CA195)</f>
        <v>1.0000000000000002</v>
      </c>
    </row>
    <row r="196" spans="1:80" s="12" customFormat="1" x14ac:dyDescent="0.25">
      <c r="A196" s="11"/>
      <c r="B196" s="19"/>
      <c r="C196" s="20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27"/>
      <c r="W196" s="27"/>
      <c r="X196" s="27"/>
      <c r="AE196" s="141" t="s">
        <v>200</v>
      </c>
      <c r="AF196" s="141"/>
      <c r="AG196" s="20">
        <f>(AG195+BH197)/2</f>
        <v>6.4175217734625728E-2</v>
      </c>
      <c r="AH196" s="20">
        <f t="shared" ref="AH196:AZ196" si="140">(AH195+BI197)/2</f>
        <v>6.7614251014950749E-2</v>
      </c>
      <c r="AI196" s="20">
        <f t="shared" si="140"/>
        <v>4.9474742815919195E-2</v>
      </c>
      <c r="AJ196" s="20">
        <f t="shared" si="140"/>
        <v>5.2026277752136321E-2</v>
      </c>
      <c r="AK196" s="20">
        <f t="shared" si="140"/>
        <v>4.3743073239460251E-2</v>
      </c>
      <c r="AL196" s="20">
        <f t="shared" si="140"/>
        <v>5.9102974754073202E-2</v>
      </c>
      <c r="AM196" s="20">
        <f t="shared" si="140"/>
        <v>5.3463928599209343E-2</v>
      </c>
      <c r="AN196" s="20">
        <f t="shared" si="140"/>
        <v>6.0580585615671048E-2</v>
      </c>
      <c r="AO196" s="20">
        <f t="shared" si="140"/>
        <v>4.0148541117707132E-2</v>
      </c>
      <c r="AP196" s="20">
        <f t="shared" si="140"/>
        <v>4.3208895492799521E-2</v>
      </c>
      <c r="AQ196" s="20">
        <f t="shared" si="140"/>
        <v>4.5880483103331059E-2</v>
      </c>
      <c r="AR196" s="20">
        <f t="shared" si="140"/>
        <v>3.9918004566029758E-2</v>
      </c>
      <c r="AS196" s="20">
        <f t="shared" si="140"/>
        <v>3.4688273106828975E-2</v>
      </c>
      <c r="AT196" s="20">
        <f t="shared" si="140"/>
        <v>4.471049540849379E-2</v>
      </c>
      <c r="AU196" s="20">
        <f t="shared" si="140"/>
        <v>3.8539210081029257E-2</v>
      </c>
      <c r="AV196" s="20">
        <f t="shared" si="140"/>
        <v>6.4876143098891309E-2</v>
      </c>
      <c r="AW196" s="20">
        <f t="shared" si="140"/>
        <v>5.2024614333947283E-2</v>
      </c>
      <c r="AX196" s="20">
        <f t="shared" si="140"/>
        <v>4.1010833332230615E-2</v>
      </c>
      <c r="AY196" s="20">
        <f t="shared" si="140"/>
        <v>5.9186124367738492E-2</v>
      </c>
      <c r="AZ196" s="20">
        <f t="shared" si="140"/>
        <v>4.5627330464926771E-2</v>
      </c>
      <c r="BA196" s="41">
        <f>SUM(AG196:AZ196)</f>
        <v>0.99999999999999978</v>
      </c>
      <c r="BB196" s="41"/>
      <c r="BG196" s="69" t="s">
        <v>121</v>
      </c>
      <c r="BH196" s="70">
        <f>H123</f>
        <v>0.96205144620237948</v>
      </c>
      <c r="BI196" s="70">
        <f>H124</f>
        <v>0.87386570226190063</v>
      </c>
      <c r="BJ196" s="70">
        <f>H125</f>
        <v>0.80873879463117482</v>
      </c>
      <c r="BK196" s="70">
        <f>H126</f>
        <v>0.79250742508320693</v>
      </c>
      <c r="BL196" s="70">
        <f>H127</f>
        <v>0.84732975195237881</v>
      </c>
      <c r="BM196" s="70">
        <f>H128</f>
        <v>0.79827944831537412</v>
      </c>
      <c r="BN196" s="70">
        <f>H129</f>
        <v>0.9482542699523806</v>
      </c>
      <c r="BO196" s="70">
        <f>H130</f>
        <v>0.95485557844047486</v>
      </c>
      <c r="BP196" s="70">
        <f>H131</f>
        <v>0.68827343023970255</v>
      </c>
      <c r="BQ196" s="70">
        <f>H132</f>
        <v>0.92706515140475976</v>
      </c>
      <c r="BR196" s="70">
        <f>H133</f>
        <v>0.7439484161654073</v>
      </c>
      <c r="BS196" s="70">
        <f>H134</f>
        <v>0.94609951779761692</v>
      </c>
      <c r="BT196" s="70">
        <f>H135</f>
        <v>0.67304502387211407</v>
      </c>
      <c r="BU196" s="70">
        <f>H136</f>
        <v>0.82310625241308832</v>
      </c>
      <c r="BV196" s="70">
        <f>H137</f>
        <v>0.79900804599627329</v>
      </c>
      <c r="BW196" s="70">
        <f>H138</f>
        <v>0.97053971577177445</v>
      </c>
      <c r="BX196" s="70">
        <f>H139</f>
        <v>0.72123934416257773</v>
      </c>
      <c r="BY196" s="70">
        <f>H140</f>
        <v>0.80384096519035297</v>
      </c>
      <c r="BZ196" s="70">
        <f>H141</f>
        <v>0.94640033588483941</v>
      </c>
      <c r="CA196" s="70">
        <f>H142</f>
        <v>0.84059828345748544</v>
      </c>
      <c r="CB196" s="41">
        <f>SUM(BH196:CA196)</f>
        <v>16.869046899195265</v>
      </c>
    </row>
    <row r="197" spans="1:80" s="12" customFormat="1" x14ac:dyDescent="0.25">
      <c r="A197" s="11"/>
      <c r="B197" s="19"/>
      <c r="C197" s="20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27"/>
      <c r="W197" s="27"/>
      <c r="X197" s="27"/>
      <c r="AF197" s="11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41"/>
      <c r="BB197" s="41"/>
      <c r="BG197" s="85" t="s">
        <v>153</v>
      </c>
      <c r="BH197" s="42">
        <f>BH196/$CB$196</f>
        <v>5.7030575109034407E-2</v>
      </c>
      <c r="BI197" s="42">
        <f t="shared" ref="BI197:CA197" si="141">BI196/$CB$196</f>
        <v>5.180290904897468E-2</v>
      </c>
      <c r="BJ197" s="42">
        <f t="shared" si="141"/>
        <v>4.7942174769207355E-2</v>
      </c>
      <c r="BK197" s="42">
        <f t="shared" si="141"/>
        <v>4.6979976392205858E-2</v>
      </c>
      <c r="BL197" s="42">
        <f t="shared" si="141"/>
        <v>5.0229853353054611E-2</v>
      </c>
      <c r="BM197" s="42">
        <f t="shared" si="141"/>
        <v>4.7322142921628604E-2</v>
      </c>
      <c r="BN197" s="42">
        <f t="shared" si="141"/>
        <v>5.6212676129178164E-2</v>
      </c>
      <c r="BO197" s="42">
        <f t="shared" si="141"/>
        <v>5.6604002831127709E-2</v>
      </c>
      <c r="BP197" s="42">
        <f t="shared" si="141"/>
        <v>4.0800967259895196E-2</v>
      </c>
      <c r="BQ197" s="42">
        <f t="shared" si="141"/>
        <v>5.4956581539232385E-2</v>
      </c>
      <c r="BR197" s="42">
        <f t="shared" si="141"/>
        <v>4.4101389996188657E-2</v>
      </c>
      <c r="BS197" s="42">
        <f t="shared" si="141"/>
        <v>5.6084942051038485E-2</v>
      </c>
      <c r="BT197" s="42">
        <f t="shared" si="141"/>
        <v>3.9898224712637535E-2</v>
      </c>
      <c r="BU197" s="42">
        <f t="shared" si="141"/>
        <v>4.8793880136307789E-2</v>
      </c>
      <c r="BV197" s="42">
        <f t="shared" si="141"/>
        <v>4.7365334317399393E-2</v>
      </c>
      <c r="BW197" s="42">
        <f t="shared" si="141"/>
        <v>5.7533761188255032E-2</v>
      </c>
      <c r="BX197" s="42">
        <f t="shared" si="141"/>
        <v>4.2755192304135707E-2</v>
      </c>
      <c r="BY197" s="42">
        <f t="shared" si="141"/>
        <v>4.7651830598010848E-2</v>
      </c>
      <c r="BZ197" s="42">
        <f t="shared" si="141"/>
        <v>5.610277459896014E-2</v>
      </c>
      <c r="CA197" s="42">
        <f t="shared" si="141"/>
        <v>4.9830810743527305E-2</v>
      </c>
      <c r="CB197" s="41">
        <f>SUM(BH197:CA197)</f>
        <v>1</v>
      </c>
    </row>
    <row r="198" spans="1:80" s="58" customFormat="1" x14ac:dyDescent="0.25">
      <c r="A198" s="57"/>
      <c r="B198" s="19"/>
      <c r="C198" s="20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27"/>
      <c r="W198" s="27"/>
      <c r="X198" s="27"/>
      <c r="AF198" s="57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B198" s="41"/>
      <c r="CB198" s="41">
        <f>SUM(BH200:CA200)</f>
        <v>1.0000000000000002</v>
      </c>
    </row>
    <row r="199" spans="1:80" s="12" customFormat="1" x14ac:dyDescent="0.25">
      <c r="A199" s="11"/>
      <c r="B199" s="19"/>
      <c r="C199" s="20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27"/>
      <c r="W199" s="27"/>
      <c r="X199" s="27"/>
      <c r="AF199" s="11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B199" s="41"/>
      <c r="BG199" s="8"/>
      <c r="BH199" s="57" t="s">
        <v>3</v>
      </c>
      <c r="BI199" s="57" t="s">
        <v>4</v>
      </c>
      <c r="BJ199" s="57" t="s">
        <v>5</v>
      </c>
      <c r="BK199" s="57" t="s">
        <v>6</v>
      </c>
      <c r="BL199" s="57" t="s">
        <v>7</v>
      </c>
      <c r="BM199" s="57" t="s">
        <v>8</v>
      </c>
      <c r="BN199" s="57" t="s">
        <v>9</v>
      </c>
      <c r="BO199" s="57" t="s">
        <v>10</v>
      </c>
      <c r="BP199" s="57" t="s">
        <v>11</v>
      </c>
      <c r="BQ199" s="57" t="s">
        <v>12</v>
      </c>
      <c r="BR199" s="57" t="s">
        <v>13</v>
      </c>
      <c r="BS199" s="57" t="s">
        <v>14</v>
      </c>
      <c r="BT199" s="57" t="s">
        <v>15</v>
      </c>
      <c r="BU199" s="57" t="s">
        <v>16</v>
      </c>
      <c r="BV199" s="57" t="s">
        <v>17</v>
      </c>
      <c r="BW199" s="57" t="s">
        <v>18</v>
      </c>
      <c r="BX199" s="57" t="s">
        <v>19</v>
      </c>
      <c r="BY199" s="57" t="s">
        <v>20</v>
      </c>
      <c r="BZ199" s="57" t="s">
        <v>21</v>
      </c>
      <c r="CA199" s="57" t="s">
        <v>22</v>
      </c>
      <c r="CB199" s="41"/>
    </row>
    <row r="200" spans="1:80" x14ac:dyDescent="0.25">
      <c r="A200" s="7"/>
      <c r="B200" s="19"/>
      <c r="C200" s="20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27"/>
      <c r="W200" s="27"/>
      <c r="X200" s="27"/>
      <c r="BG200" s="79" t="s">
        <v>124</v>
      </c>
      <c r="BH200" s="64">
        <f t="shared" ref="BH200:CA200" si="142">(BH195+BH197)/2</f>
        <v>5.5370855045757603E-2</v>
      </c>
      <c r="BI200" s="64">
        <f t="shared" si="142"/>
        <v>5.4534160292918216E-2</v>
      </c>
      <c r="BJ200" s="64">
        <f t="shared" si="142"/>
        <v>5.0477386459025254E-2</v>
      </c>
      <c r="BK200" s="64">
        <f t="shared" si="142"/>
        <v>5.2388611123634035E-2</v>
      </c>
      <c r="BL200" s="64">
        <f t="shared" si="142"/>
        <v>5.2127149616340393E-2</v>
      </c>
      <c r="BM200" s="64">
        <f t="shared" si="142"/>
        <v>5.1226847782384413E-2</v>
      </c>
      <c r="BN200" s="64">
        <f t="shared" si="142"/>
        <v>5.1516788539003176E-2</v>
      </c>
      <c r="BO200" s="64">
        <f t="shared" si="142"/>
        <v>4.8270845059740934E-2</v>
      </c>
      <c r="BP200" s="64">
        <f t="shared" si="142"/>
        <v>4.7630506489164073E-2</v>
      </c>
      <c r="BQ200" s="64">
        <f t="shared" si="142"/>
        <v>4.9732080494377731E-2</v>
      </c>
      <c r="BR200" s="64">
        <f t="shared" si="142"/>
        <v>3.1741004076070542E-2</v>
      </c>
      <c r="BS200" s="64">
        <f t="shared" si="142"/>
        <v>4.9729368982036941E-2</v>
      </c>
      <c r="BT200" s="64">
        <f t="shared" si="142"/>
        <v>4.6298279841247014E-2</v>
      </c>
      <c r="BU200" s="64">
        <f t="shared" si="142"/>
        <v>5.0252276485711705E-2</v>
      </c>
      <c r="BV200" s="64">
        <f t="shared" si="142"/>
        <v>4.3977702573444355E-2</v>
      </c>
      <c r="BW200" s="64">
        <f t="shared" si="142"/>
        <v>5.9498269790257699E-2</v>
      </c>
      <c r="BX200" s="64">
        <f t="shared" si="142"/>
        <v>4.9705661455630684E-2</v>
      </c>
      <c r="BY200" s="64">
        <f t="shared" si="142"/>
        <v>4.8666339124459793E-2</v>
      </c>
      <c r="BZ200" s="64">
        <f t="shared" si="142"/>
        <v>5.5455254729867523E-2</v>
      </c>
      <c r="CA200" s="64">
        <f t="shared" si="142"/>
        <v>5.1400612038927956E-2</v>
      </c>
      <c r="CB200" s="41"/>
    </row>
    <row r="201" spans="1:80" x14ac:dyDescent="0.25">
      <c r="A201" s="7"/>
      <c r="B201" s="19"/>
      <c r="C201" s="20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27"/>
      <c r="W201" s="27"/>
      <c r="X201" s="27"/>
      <c r="BG201" s="79" t="s">
        <v>123</v>
      </c>
      <c r="BH201" s="8">
        <f t="shared" ref="BH201:CA201" si="143">(BH195*BH197)^0.5</f>
        <v>5.5345974720930315E-2</v>
      </c>
      <c r="BI201" s="65">
        <f t="shared" si="143"/>
        <v>5.4465722298489297E-2</v>
      </c>
      <c r="BJ201" s="65">
        <f t="shared" si="143"/>
        <v>5.0413681133414538E-2</v>
      </c>
      <c r="BK201" s="65">
        <f t="shared" si="143"/>
        <v>5.2108667664845738E-2</v>
      </c>
      <c r="BL201" s="65">
        <f t="shared" si="143"/>
        <v>5.2092609783093588E-2</v>
      </c>
      <c r="BM201" s="65">
        <f t="shared" si="143"/>
        <v>5.107781527894447E-2</v>
      </c>
      <c r="BN201" s="65">
        <f t="shared" si="143"/>
        <v>5.1302321010971909E-2</v>
      </c>
      <c r="BO201" s="65">
        <f t="shared" si="143"/>
        <v>4.7546114082422049E-2</v>
      </c>
      <c r="BP201" s="65">
        <f t="shared" si="143"/>
        <v>4.7138334106438029E-2</v>
      </c>
      <c r="BQ201" s="65">
        <f t="shared" si="143"/>
        <v>4.9456894556083673E-2</v>
      </c>
      <c r="BR201" s="65">
        <f t="shared" si="143"/>
        <v>2.9235461338293814E-2</v>
      </c>
      <c r="BS201" s="65">
        <f t="shared" si="143"/>
        <v>4.9321565570409058E-2</v>
      </c>
      <c r="BT201" s="65">
        <f t="shared" si="143"/>
        <v>4.5853789490173866E-2</v>
      </c>
      <c r="BU201" s="65">
        <f t="shared" si="143"/>
        <v>5.0231109604352356E-2</v>
      </c>
      <c r="BV201" s="65">
        <f t="shared" si="143"/>
        <v>4.38470326795974E-2</v>
      </c>
      <c r="BW201" s="65">
        <f t="shared" si="143"/>
        <v>5.9465828960731298E-2</v>
      </c>
      <c r="BX201" s="65">
        <f t="shared" si="143"/>
        <v>4.9217311581555193E-2</v>
      </c>
      <c r="BY201" s="65">
        <f t="shared" si="143"/>
        <v>4.8655763648582144E-2</v>
      </c>
      <c r="BZ201" s="65">
        <f t="shared" si="143"/>
        <v>5.5451474238054521E-2</v>
      </c>
      <c r="CA201" s="65">
        <f t="shared" si="143"/>
        <v>5.1376635174652532E-2</v>
      </c>
      <c r="CB201" s="41">
        <f>SUM(BH201:CA201)</f>
        <v>0.99360410692203571</v>
      </c>
    </row>
    <row r="202" spans="1:80" x14ac:dyDescent="0.25">
      <c r="A202" s="7"/>
      <c r="B202" s="19"/>
      <c r="C202" s="20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27"/>
      <c r="W202" s="27"/>
      <c r="X202" s="27"/>
      <c r="BH202" s="37">
        <f t="shared" ref="BH202:CA202" si="144">BH201/$CB$201</f>
        <v>5.5702240294054156E-2</v>
      </c>
      <c r="BI202" s="37">
        <f t="shared" si="144"/>
        <v>5.4816321630565698E-2</v>
      </c>
      <c r="BJ202" s="37">
        <f t="shared" si="144"/>
        <v>5.0738197217788175E-2</v>
      </c>
      <c r="BK202" s="37">
        <f t="shared" si="144"/>
        <v>5.2444094485747231E-2</v>
      </c>
      <c r="BL202" s="37">
        <f t="shared" si="144"/>
        <v>5.2427933238384947E-2</v>
      </c>
      <c r="BM202" s="37">
        <f t="shared" si="144"/>
        <v>5.1406606437217908E-2</v>
      </c>
      <c r="BN202" s="37">
        <f t="shared" si="144"/>
        <v>5.1632557326977115E-2</v>
      </c>
      <c r="BO202" s="37">
        <f t="shared" si="144"/>
        <v>4.7852171454594049E-2</v>
      </c>
      <c r="BP202" s="37">
        <f t="shared" si="144"/>
        <v>4.7441766572867833E-2</v>
      </c>
      <c r="BQ202" s="37">
        <f t="shared" si="144"/>
        <v>4.9775251744168129E-2</v>
      </c>
      <c r="BR202" s="37">
        <f t="shared" si="144"/>
        <v>2.9423651869615115E-2</v>
      </c>
      <c r="BS202" s="37">
        <f t="shared" si="144"/>
        <v>4.9639051637171958E-2</v>
      </c>
      <c r="BT202" s="37">
        <f t="shared" si="144"/>
        <v>4.6148953260890489E-2</v>
      </c>
      <c r="BU202" s="37">
        <f t="shared" si="144"/>
        <v>5.0554450464136216E-2</v>
      </c>
      <c r="BV202" s="37">
        <f t="shared" si="144"/>
        <v>4.4129278828592751E-2</v>
      </c>
      <c r="BW202" s="37">
        <f t="shared" si="144"/>
        <v>5.9848614298649787E-2</v>
      </c>
      <c r="BX202" s="37">
        <f t="shared" si="144"/>
        <v>4.9534126558735216E-2</v>
      </c>
      <c r="BY202" s="37">
        <f t="shared" si="144"/>
        <v>4.8968963905862736E-2</v>
      </c>
      <c r="BZ202" s="37">
        <f t="shared" si="144"/>
        <v>5.5808418918306249E-2</v>
      </c>
      <c r="CA202" s="37">
        <f t="shared" si="144"/>
        <v>5.1707349855674316E-2</v>
      </c>
      <c r="CB202" s="41">
        <f>SUM(BH202:CA202)</f>
        <v>1</v>
      </c>
    </row>
    <row r="203" spans="1:80" s="65" customFormat="1" x14ac:dyDescent="0.25">
      <c r="A203" s="66"/>
      <c r="B203" s="19"/>
      <c r="C203" s="20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27"/>
      <c r="W203" s="27"/>
      <c r="X203" s="27"/>
      <c r="BG203" s="80" t="s">
        <v>122</v>
      </c>
      <c r="BH203" s="8">
        <f t="shared" ref="BH203:CA203" si="145">(BH195*BH197)/(BH195+BH197-BH195*BH197)</f>
        <v>2.8447424268571594E-2</v>
      </c>
      <c r="BI203" s="65">
        <f t="shared" si="145"/>
        <v>2.7959136854216828E-2</v>
      </c>
      <c r="BJ203" s="65">
        <f t="shared" si="145"/>
        <v>2.5825177677587685E-2</v>
      </c>
      <c r="BK203" s="65">
        <f t="shared" si="145"/>
        <v>2.6604570425646505E-2</v>
      </c>
      <c r="BL203" s="65">
        <f t="shared" si="145"/>
        <v>2.6724663936200758E-2</v>
      </c>
      <c r="BM203" s="65">
        <f t="shared" si="145"/>
        <v>2.6129998344787922E-2</v>
      </c>
      <c r="BN203" s="65">
        <f t="shared" si="145"/>
        <v>2.6213993186178466E-2</v>
      </c>
      <c r="BO203" s="65">
        <f t="shared" si="145"/>
        <v>2.3977594572563307E-2</v>
      </c>
      <c r="BP203" s="65">
        <f t="shared" si="145"/>
        <v>2.3882702638080757E-2</v>
      </c>
      <c r="BQ203" s="65">
        <f t="shared" si="145"/>
        <v>2.5211609881950817E-2</v>
      </c>
      <c r="BR203" s="65">
        <f t="shared" si="145"/>
        <v>1.3647598649499902E-2</v>
      </c>
      <c r="BS203" s="65">
        <f t="shared" si="145"/>
        <v>2.5071772445304879E-2</v>
      </c>
      <c r="BT203" s="65">
        <f t="shared" si="145"/>
        <v>2.3234360847971505E-2</v>
      </c>
      <c r="BU203" s="65">
        <f t="shared" si="145"/>
        <v>2.5751465744194221E-2</v>
      </c>
      <c r="BV203" s="65">
        <f t="shared" si="145"/>
        <v>2.2346841166974139E-2</v>
      </c>
      <c r="BW203" s="65">
        <f t="shared" si="145"/>
        <v>3.0626831358152699E-2</v>
      </c>
      <c r="BX203" s="65">
        <f t="shared" si="145"/>
        <v>2.497545371130239E-2</v>
      </c>
      <c r="BY203" s="65">
        <f t="shared" si="145"/>
        <v>2.4928931547078967E-2</v>
      </c>
      <c r="BZ203" s="65">
        <f t="shared" si="145"/>
        <v>2.8514375176739527E-2</v>
      </c>
      <c r="CA203" s="65">
        <f t="shared" si="145"/>
        <v>2.635298275422835E-2</v>
      </c>
      <c r="CB203" s="41">
        <f>SUM(BH203:CA203)</f>
        <v>0.50642748518723124</v>
      </c>
    </row>
    <row r="204" spans="1:80" s="65" customFormat="1" x14ac:dyDescent="0.25">
      <c r="A204" s="72"/>
      <c r="B204" s="19"/>
      <c r="C204" s="20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27"/>
      <c r="W204" s="27"/>
      <c r="X204" s="27"/>
      <c r="BG204" s="80"/>
      <c r="BH204" s="65">
        <f>BH203/$CB$203</f>
        <v>5.6172749506386489E-2</v>
      </c>
      <c r="BI204" s="65">
        <f t="shared" ref="BI204:CA204" si="146">BI203/$CB$203</f>
        <v>5.5208569187116807E-2</v>
      </c>
      <c r="BJ204" s="65">
        <f t="shared" si="146"/>
        <v>5.0994818474435412E-2</v>
      </c>
      <c r="BK204" s="65">
        <f t="shared" si="146"/>
        <v>5.2533820149612401E-2</v>
      </c>
      <c r="BL204" s="65">
        <f t="shared" si="146"/>
        <v>5.2770958760898191E-2</v>
      </c>
      <c r="BM204" s="65">
        <f t="shared" si="146"/>
        <v>5.1596722352317437E-2</v>
      </c>
      <c r="BN204" s="65">
        <f t="shared" si="146"/>
        <v>5.1762579940713316E-2</v>
      </c>
      <c r="BO204" s="65">
        <f t="shared" si="146"/>
        <v>4.7346550639325101E-2</v>
      </c>
      <c r="BP204" s="65">
        <f t="shared" si="146"/>
        <v>4.7159175472577454E-2</v>
      </c>
      <c r="BQ204" s="65">
        <f t="shared" si="146"/>
        <v>4.9783257464056943E-2</v>
      </c>
      <c r="BR204" s="65">
        <f t="shared" si="146"/>
        <v>2.69487716379656E-2</v>
      </c>
      <c r="BS204" s="65">
        <f t="shared" si="146"/>
        <v>4.9507132173198687E-2</v>
      </c>
      <c r="BT204" s="65">
        <f t="shared" si="146"/>
        <v>4.5878949163633033E-2</v>
      </c>
      <c r="BU204" s="65">
        <f t="shared" si="146"/>
        <v>5.0849265684451646E-2</v>
      </c>
      <c r="BV204" s="65">
        <f t="shared" si="146"/>
        <v>4.4126438277164774E-2</v>
      </c>
      <c r="BW204" s="65">
        <f t="shared" si="146"/>
        <v>6.0476242411743625E-2</v>
      </c>
      <c r="BX204" s="65">
        <f t="shared" si="146"/>
        <v>4.931693962476922E-2</v>
      </c>
      <c r="BY204" s="65">
        <f t="shared" si="146"/>
        <v>4.9225076197952591E-2</v>
      </c>
      <c r="BZ204" s="65">
        <f t="shared" si="146"/>
        <v>5.6304951865314895E-2</v>
      </c>
      <c r="CA204" s="65">
        <f t="shared" si="146"/>
        <v>5.2037031016366329E-2</v>
      </c>
      <c r="CB204" s="41">
        <f>SUM(BH204:CA204)</f>
        <v>1</v>
      </c>
    </row>
    <row r="205" spans="1:80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BG205" s="59" t="s">
        <v>199</v>
      </c>
      <c r="BH205" s="68">
        <f>BH197*参数!$E$5+BH195*参数!$E$6</f>
        <v>5.5370855045757603E-2</v>
      </c>
      <c r="BI205" s="68">
        <f>BI197*参数!$E$5+BI195*参数!$E$6</f>
        <v>5.4534160292918216E-2</v>
      </c>
      <c r="BJ205" s="68">
        <f>BJ197*参数!$E$5+BJ195*参数!$E$6</f>
        <v>5.0477386459025254E-2</v>
      </c>
      <c r="BK205" s="68">
        <f>BK197*参数!$E$5+BK195*参数!$E$6</f>
        <v>5.2388611123634035E-2</v>
      </c>
      <c r="BL205" s="68">
        <f>BL197*参数!$E$5+BL195*参数!$E$6</f>
        <v>5.2127149616340393E-2</v>
      </c>
      <c r="BM205" s="68">
        <f>BM197*参数!$E$5+BM195*参数!$E$6</f>
        <v>5.1226847782384413E-2</v>
      </c>
      <c r="BN205" s="68">
        <f>BN197*参数!$E$5+BN195*参数!$E$6</f>
        <v>5.1516788539003176E-2</v>
      </c>
      <c r="BO205" s="68">
        <f>BO197*参数!$E$5+BO195*参数!$E$6</f>
        <v>4.8270845059740934E-2</v>
      </c>
      <c r="BP205" s="68">
        <f>BP197*参数!$E$5+BP195*参数!$E$6</f>
        <v>4.7630506489164073E-2</v>
      </c>
      <c r="BQ205" s="68">
        <f>BQ197*参数!$E$5+BQ195*参数!$E$6</f>
        <v>4.9732080494377731E-2</v>
      </c>
      <c r="BR205" s="68">
        <f>BR197*参数!$E$5+BR195*参数!$E$6</f>
        <v>3.1741004076070542E-2</v>
      </c>
      <c r="BS205" s="68">
        <f>BS197*参数!$E$5+BS195*参数!$E$6</f>
        <v>4.9729368982036941E-2</v>
      </c>
      <c r="BT205" s="68">
        <f>BT197*参数!$E$5+BT195*参数!$E$6</f>
        <v>4.6298279841247014E-2</v>
      </c>
      <c r="BU205" s="68">
        <f>BU197*参数!$E$5+BU195*参数!$E$6</f>
        <v>5.0252276485711705E-2</v>
      </c>
      <c r="BV205" s="68">
        <f>BV197*参数!$E$5+BV195*参数!$E$6</f>
        <v>4.3977702573444355E-2</v>
      </c>
      <c r="BW205" s="68">
        <f>BW197*参数!$E$5+BW195*参数!$E$6</f>
        <v>5.9498269790257699E-2</v>
      </c>
      <c r="BX205" s="68">
        <f>BX197*参数!$E$5+BX195*参数!$E$6</f>
        <v>4.9705661455630684E-2</v>
      </c>
      <c r="BY205" s="68">
        <f>BY197*参数!$E$5+BY195*参数!$E$6</f>
        <v>4.8666339124459793E-2</v>
      </c>
      <c r="BZ205" s="68">
        <f>BZ197*参数!$E$5+BZ195*参数!$E$6</f>
        <v>5.5455254729867523E-2</v>
      </c>
      <c r="CA205" s="68">
        <f>CA197*参数!$E$5+CA195*参数!$E$6</f>
        <v>5.1400612038927956E-2</v>
      </c>
      <c r="CB205" s="41">
        <f>SUM(BH205:CA205)</f>
        <v>1.0000000000000002</v>
      </c>
    </row>
    <row r="206" spans="1:80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</row>
    <row r="223" spans="80:80" x14ac:dyDescent="0.25">
      <c r="CB223" s="19"/>
    </row>
    <row r="229" spans="59:80" x14ac:dyDescent="0.25">
      <c r="CB229" s="41"/>
    </row>
    <row r="230" spans="59:80" x14ac:dyDescent="0.25">
      <c r="CB230" s="41"/>
    </row>
    <row r="231" spans="59:80" x14ac:dyDescent="0.25"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41"/>
    </row>
    <row r="233" spans="59:80" x14ac:dyDescent="0.25"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</row>
    <row r="234" spans="59:80" s="58" customFormat="1" x14ac:dyDescent="0.25"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</row>
    <row r="235" spans="59:80" x14ac:dyDescent="0.25">
      <c r="BG235" s="58"/>
      <c r="BH235" s="58"/>
      <c r="BI235" s="58"/>
      <c r="BJ235" s="58"/>
      <c r="BK235" s="58"/>
      <c r="BL235" s="58"/>
      <c r="BM235" s="58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</row>
    <row r="236" spans="59:80" s="58" customFormat="1" x14ac:dyDescent="0.25"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</row>
    <row r="238" spans="59:80" s="58" customFormat="1" x14ac:dyDescent="0.25"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</row>
  </sheetData>
  <mergeCells count="44">
    <mergeCell ref="A47:F47"/>
    <mergeCell ref="H47:M47"/>
    <mergeCell ref="O47:T47"/>
    <mergeCell ref="V47:AA47"/>
    <mergeCell ref="AC47:AH47"/>
    <mergeCell ref="AQ47:AV47"/>
    <mergeCell ref="AQ70:AV70"/>
    <mergeCell ref="AQ93:AV93"/>
    <mergeCell ref="H93:M93"/>
    <mergeCell ref="O93:T93"/>
    <mergeCell ref="V93:AA93"/>
    <mergeCell ref="AC93:AH93"/>
    <mergeCell ref="AJ93:AO93"/>
    <mergeCell ref="AJ47:AO47"/>
    <mergeCell ref="BG146:CA146"/>
    <mergeCell ref="BG172:CA172"/>
    <mergeCell ref="A1:F1"/>
    <mergeCell ref="H1:M1"/>
    <mergeCell ref="O1:T1"/>
    <mergeCell ref="V1:AA1"/>
    <mergeCell ref="AC1:AH1"/>
    <mergeCell ref="AJ1:AO1"/>
    <mergeCell ref="AQ1:AV1"/>
    <mergeCell ref="A24:F24"/>
    <mergeCell ref="H24:M24"/>
    <mergeCell ref="O24:T24"/>
    <mergeCell ref="V24:AA24"/>
    <mergeCell ref="AC24:AH24"/>
    <mergeCell ref="AJ24:AO24"/>
    <mergeCell ref="AQ24:AV24"/>
    <mergeCell ref="AE196:AF196"/>
    <mergeCell ref="K120:AE120"/>
    <mergeCell ref="AF120:AZ120"/>
    <mergeCell ref="AE195:AF195"/>
    <mergeCell ref="A70:F70"/>
    <mergeCell ref="H70:M70"/>
    <mergeCell ref="O70:T70"/>
    <mergeCell ref="V70:AA70"/>
    <mergeCell ref="AC70:AH70"/>
    <mergeCell ref="AJ70:AO70"/>
    <mergeCell ref="A93:F93"/>
    <mergeCell ref="AF146:AZ146"/>
    <mergeCell ref="AF172:AZ172"/>
    <mergeCell ref="A121:H121"/>
  </mergeCells>
  <phoneticPr fontId="1" type="noConversion"/>
  <conditionalFormatting sqref="AG196:AZ199 AG174:AZ193">
    <cfRule type="cellIs" dxfId="15" priority="8" operator="greaterThan">
      <formula>0</formula>
    </cfRule>
  </conditionalFormatting>
  <conditionalFormatting sqref="CB223 BH174:CA193">
    <cfRule type="top10" dxfId="14" priority="6" percent="1" rank="20"/>
  </conditionalFormatting>
  <conditionalFormatting sqref="BH148:CA167">
    <cfRule type="top10" dxfId="13" priority="3" percent="1" bottom="1" rank="20"/>
  </conditionalFormatting>
  <conditionalFormatting sqref="L122:AE141">
    <cfRule type="cellIs" dxfId="12" priority="2" operator="equal">
      <formula>0</formula>
    </cfRule>
  </conditionalFormatting>
  <conditionalFormatting sqref="AG122:AZ141">
    <cfRule type="cellIs" dxfId="11" priority="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6"/>
  <sheetViews>
    <sheetView zoomScale="85" zoomScaleNormal="85" workbookViewId="0">
      <pane xSplit="1" topLeftCell="B1" activePane="topRight" state="frozen"/>
      <selection activeCell="A25" sqref="A25"/>
      <selection pane="topRight" activeCell="G8" sqref="G8"/>
    </sheetView>
  </sheetViews>
  <sheetFormatPr defaultRowHeight="13.8" x14ac:dyDescent="0.25"/>
  <cols>
    <col min="1" max="1" width="4.6640625" style="84" bestFit="1" customWidth="1"/>
    <col min="2" max="3" width="3.6640625" style="84" bestFit="1" customWidth="1"/>
    <col min="4" max="4" width="5.77734375" style="84" bestFit="1" customWidth="1"/>
    <col min="5" max="6" width="7.77734375" style="84" bestFit="1" customWidth="1"/>
    <col min="7" max="8" width="3.6640625" style="84" bestFit="1" customWidth="1"/>
    <col min="9" max="9" width="5.77734375" style="84" bestFit="1" customWidth="1"/>
    <col min="10" max="11" width="7.77734375" style="84" bestFit="1" customWidth="1"/>
    <col min="12" max="13" width="3.6640625" style="84" bestFit="1" customWidth="1"/>
    <col min="14" max="14" width="5.77734375" style="84" bestFit="1" customWidth="1"/>
    <col min="15" max="16" width="7.77734375" style="84" bestFit="1" customWidth="1"/>
    <col min="17" max="18" width="3.6640625" style="84" bestFit="1" customWidth="1"/>
    <col min="19" max="19" width="5.77734375" style="84" bestFit="1" customWidth="1"/>
    <col min="20" max="21" width="7.77734375" style="84" bestFit="1" customWidth="1"/>
    <col min="22" max="23" width="3.6640625" style="84" bestFit="1" customWidth="1"/>
    <col min="24" max="24" width="5.77734375" style="84" bestFit="1" customWidth="1"/>
    <col min="25" max="26" width="7.77734375" style="84" bestFit="1" customWidth="1"/>
    <col min="27" max="28" width="3.6640625" style="84" bestFit="1" customWidth="1"/>
    <col min="29" max="29" width="5.77734375" style="84" bestFit="1" customWidth="1"/>
    <col min="30" max="31" width="7.77734375" style="84" bestFit="1" customWidth="1"/>
    <col min="32" max="33" width="3.6640625" style="84" bestFit="1" customWidth="1"/>
    <col min="34" max="34" width="5.77734375" style="84" bestFit="1" customWidth="1"/>
    <col min="35" max="36" width="7.77734375" style="84" bestFit="1" customWidth="1"/>
    <col min="37" max="38" width="3.6640625" style="84" bestFit="1" customWidth="1"/>
    <col min="39" max="39" width="5.77734375" style="84" bestFit="1" customWidth="1"/>
    <col min="40" max="41" width="7.77734375" style="84" bestFit="1" customWidth="1"/>
    <col min="42" max="43" width="3.6640625" style="84" bestFit="1" customWidth="1"/>
    <col min="44" max="44" width="5.77734375" style="84" bestFit="1" customWidth="1"/>
    <col min="45" max="46" width="7.77734375" style="84" bestFit="1" customWidth="1"/>
    <col min="47" max="48" width="3.6640625" style="84" bestFit="1" customWidth="1"/>
    <col min="49" max="49" width="5.77734375" style="84" bestFit="1" customWidth="1"/>
    <col min="50" max="51" width="7.77734375" style="84" bestFit="1" customWidth="1"/>
    <col min="52" max="53" width="9.5546875" style="84" bestFit="1" customWidth="1"/>
    <col min="54" max="57" width="3.6640625" style="84" bestFit="1" customWidth="1"/>
    <col min="58" max="63" width="2.5546875" style="84" bestFit="1" customWidth="1"/>
    <col min="64" max="64" width="7.77734375" style="84" bestFit="1" customWidth="1"/>
    <col min="65" max="66" width="9.5546875" style="84" bestFit="1" customWidth="1"/>
    <col min="67" max="70" width="3.6640625" style="84" bestFit="1" customWidth="1"/>
    <col min="71" max="76" width="2.5546875" style="84" bestFit="1" customWidth="1"/>
    <col min="77" max="77" width="7.77734375" style="84" bestFit="1" customWidth="1"/>
    <col min="78" max="79" width="9.5546875" style="84" bestFit="1" customWidth="1"/>
    <col min="80" max="83" width="3.6640625" style="84" bestFit="1" customWidth="1"/>
    <col min="84" max="89" width="2.5546875" style="84" bestFit="1" customWidth="1"/>
    <col min="90" max="90" width="7.77734375" style="84" bestFit="1" customWidth="1"/>
    <col min="91" max="92" width="9.5546875" style="84" bestFit="1" customWidth="1"/>
    <col min="93" max="96" width="3.6640625" style="84" bestFit="1" customWidth="1"/>
    <col min="97" max="102" width="2.5546875" style="84" bestFit="1" customWidth="1"/>
    <col min="103" max="103" width="7.77734375" style="84" bestFit="1" customWidth="1"/>
    <col min="104" max="105" width="9.5546875" style="84" bestFit="1" customWidth="1"/>
    <col min="106" max="109" width="3.6640625" style="84" bestFit="1" customWidth="1"/>
    <col min="110" max="115" width="2.5546875" style="84" bestFit="1" customWidth="1"/>
    <col min="116" max="116" width="7.77734375" style="84" bestFit="1" customWidth="1"/>
    <col min="117" max="118" width="9.5546875" style="84" bestFit="1" customWidth="1"/>
    <col min="119" max="122" width="3.6640625" style="84" bestFit="1" customWidth="1"/>
    <col min="123" max="127" width="2.5546875" style="84" bestFit="1" customWidth="1"/>
    <col min="128" max="128" width="2.5546875" style="84" customWidth="1"/>
    <col min="129" max="129" width="7.77734375" style="84" bestFit="1" customWidth="1"/>
    <col min="130" max="131" width="9.5546875" style="84" bestFit="1" customWidth="1"/>
    <col min="132" max="16384" width="8.88671875" style="84"/>
  </cols>
  <sheetData>
    <row r="1" spans="1:89" x14ac:dyDescent="0.25">
      <c r="B1" s="141" t="s">
        <v>3</v>
      </c>
      <c r="C1" s="141"/>
      <c r="D1" s="141"/>
      <c r="E1" s="141"/>
      <c r="F1" s="141"/>
      <c r="G1" s="141" t="s">
        <v>4</v>
      </c>
      <c r="H1" s="141"/>
      <c r="I1" s="141"/>
      <c r="J1" s="141"/>
      <c r="K1" s="141"/>
      <c r="L1" s="141" t="s">
        <v>5</v>
      </c>
      <c r="M1" s="141"/>
      <c r="N1" s="141"/>
      <c r="O1" s="141"/>
      <c r="P1" s="141"/>
      <c r="Q1" s="141" t="s">
        <v>6</v>
      </c>
      <c r="R1" s="141"/>
      <c r="S1" s="141"/>
      <c r="T1" s="141"/>
      <c r="U1" s="141"/>
      <c r="V1" s="141" t="s">
        <v>7</v>
      </c>
      <c r="W1" s="141"/>
      <c r="X1" s="141"/>
      <c r="Y1" s="141"/>
      <c r="Z1" s="141"/>
      <c r="AA1" s="141" t="s">
        <v>8</v>
      </c>
      <c r="AB1" s="141"/>
      <c r="AC1" s="141"/>
      <c r="AD1" s="141"/>
      <c r="AE1" s="141"/>
      <c r="AF1" s="141" t="s">
        <v>9</v>
      </c>
      <c r="AG1" s="141"/>
      <c r="AH1" s="141"/>
      <c r="AI1" s="141"/>
      <c r="AJ1" s="141"/>
      <c r="AK1" s="141" t="s">
        <v>10</v>
      </c>
      <c r="AL1" s="141"/>
      <c r="AM1" s="141"/>
      <c r="AN1" s="141"/>
      <c r="AO1" s="141"/>
      <c r="AP1" s="141" t="s">
        <v>11</v>
      </c>
      <c r="AQ1" s="141"/>
      <c r="AR1" s="141"/>
      <c r="AS1" s="141"/>
      <c r="AT1" s="141"/>
      <c r="AU1" s="141" t="s">
        <v>12</v>
      </c>
      <c r="AV1" s="141"/>
      <c r="AW1" s="141"/>
      <c r="AX1" s="141"/>
      <c r="AY1" s="141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</row>
    <row r="2" spans="1:89" x14ac:dyDescent="0.25">
      <c r="B2" s="84">
        <v>-4</v>
      </c>
      <c r="C2" s="84">
        <v>4</v>
      </c>
      <c r="D2" s="84" t="s">
        <v>128</v>
      </c>
      <c r="E2" s="84" t="s">
        <v>150</v>
      </c>
      <c r="F2" s="75" t="s">
        <v>74</v>
      </c>
      <c r="G2" s="84">
        <v>-4</v>
      </c>
      <c r="H2" s="84">
        <v>4</v>
      </c>
      <c r="I2" s="84" t="s">
        <v>128</v>
      </c>
      <c r="J2" s="84" t="s">
        <v>150</v>
      </c>
      <c r="K2" s="75" t="s">
        <v>74</v>
      </c>
      <c r="L2" s="84">
        <v>-4</v>
      </c>
      <c r="M2" s="84">
        <v>4</v>
      </c>
      <c r="N2" s="84" t="s">
        <v>128</v>
      </c>
      <c r="O2" s="84" t="s">
        <v>150</v>
      </c>
      <c r="P2" s="75" t="s">
        <v>74</v>
      </c>
      <c r="Q2" s="84">
        <v>-4</v>
      </c>
      <c r="R2" s="84">
        <v>4</v>
      </c>
      <c r="S2" s="84" t="s">
        <v>128</v>
      </c>
      <c r="T2" s="84" t="s">
        <v>150</v>
      </c>
      <c r="U2" s="75" t="s">
        <v>74</v>
      </c>
      <c r="V2" s="84">
        <v>-4</v>
      </c>
      <c r="W2" s="84">
        <v>4</v>
      </c>
      <c r="X2" s="84" t="s">
        <v>128</v>
      </c>
      <c r="Y2" s="84" t="s">
        <v>150</v>
      </c>
      <c r="Z2" s="75" t="s">
        <v>74</v>
      </c>
      <c r="AA2" s="84">
        <v>-4</v>
      </c>
      <c r="AB2" s="84">
        <v>4</v>
      </c>
      <c r="AC2" s="84" t="s">
        <v>128</v>
      </c>
      <c r="AD2" s="84" t="s">
        <v>150</v>
      </c>
      <c r="AE2" s="75" t="s">
        <v>74</v>
      </c>
      <c r="AF2" s="84">
        <v>-4</v>
      </c>
      <c r="AG2" s="84">
        <v>4</v>
      </c>
      <c r="AH2" s="84" t="s">
        <v>128</v>
      </c>
      <c r="AI2" s="84" t="s">
        <v>150</v>
      </c>
      <c r="AJ2" s="75" t="s">
        <v>74</v>
      </c>
      <c r="AK2" s="84">
        <v>-4</v>
      </c>
      <c r="AL2" s="84">
        <v>4</v>
      </c>
      <c r="AM2" s="84" t="s">
        <v>128</v>
      </c>
      <c r="AN2" s="84" t="s">
        <v>150</v>
      </c>
      <c r="AO2" s="75" t="s">
        <v>74</v>
      </c>
      <c r="AP2" s="84">
        <v>-4</v>
      </c>
      <c r="AQ2" s="84">
        <v>4</v>
      </c>
      <c r="AR2" s="84" t="s">
        <v>128</v>
      </c>
      <c r="AS2" s="84" t="s">
        <v>150</v>
      </c>
      <c r="AT2" s="75" t="s">
        <v>74</v>
      </c>
      <c r="AU2" s="84">
        <v>-4</v>
      </c>
      <c r="AV2" s="84">
        <v>4</v>
      </c>
      <c r="AW2" s="84" t="s">
        <v>128</v>
      </c>
      <c r="AX2" s="84" t="s">
        <v>150</v>
      </c>
      <c r="AY2" s="75" t="s">
        <v>74</v>
      </c>
      <c r="BE2" s="75"/>
      <c r="BG2" s="75"/>
    </row>
    <row r="3" spans="1:89" x14ac:dyDescent="0.25">
      <c r="A3" s="84" t="s">
        <v>3</v>
      </c>
      <c r="B3" s="84">
        <v>-4</v>
      </c>
      <c r="C3" s="84">
        <v>-4</v>
      </c>
      <c r="D3" s="84">
        <f t="shared" ref="D3:D22" si="0">C3-B3+1</f>
        <v>1</v>
      </c>
      <c r="E3" s="75">
        <f t="shared" ref="E3:E22" si="1">D3*LN(D3)/(9*LN(9))</f>
        <v>0</v>
      </c>
      <c r="F3" s="75">
        <f>(1-E3)*((B3+C3)*D3/2-参数!$B$1*D3)/参数!$G$1/D3</f>
        <v>0</v>
      </c>
      <c r="G3" s="84">
        <v>4</v>
      </c>
      <c r="H3" s="84">
        <v>4</v>
      </c>
      <c r="I3" s="84">
        <f t="shared" ref="I3:I22" si="2">H3-G3+1</f>
        <v>1</v>
      </c>
      <c r="J3" s="75">
        <f t="shared" ref="J3:J22" si="3">I3*LN(I3)/(9*LN(9))</f>
        <v>0</v>
      </c>
      <c r="K3" s="75">
        <f>(1-J3)*((G3+H3)*I3/2-参数!$B$1*I3)/参数!$G$1/I3</f>
        <v>1</v>
      </c>
      <c r="L3" s="84">
        <v>-4</v>
      </c>
      <c r="M3" s="84">
        <v>-4</v>
      </c>
      <c r="N3" s="84">
        <f t="shared" ref="N3:N22" si="4">M3-L3+1</f>
        <v>1</v>
      </c>
      <c r="O3" s="75">
        <f t="shared" ref="O3:O22" si="5">N3*LN(N3)/(9*LN(9))</f>
        <v>0</v>
      </c>
      <c r="P3" s="75">
        <f>(1-O3)*((L3+M3)*N3/2-参数!$B$1*N3)/参数!$G$1/N3</f>
        <v>0</v>
      </c>
      <c r="Q3" s="84">
        <v>-4</v>
      </c>
      <c r="R3" s="84">
        <v>-4</v>
      </c>
      <c r="S3" s="84">
        <f t="shared" ref="S3:S22" si="6">R3-Q3+1</f>
        <v>1</v>
      </c>
      <c r="T3" s="75">
        <f t="shared" ref="T3:T22" si="7">S3*LN(S3)/(9*LN(9))</f>
        <v>0</v>
      </c>
      <c r="U3" s="75">
        <f>(1-T3)*((Q3+R3)*S3/2-参数!$B$1*S3)/参数!$G$1/S3</f>
        <v>0</v>
      </c>
      <c r="V3" s="84">
        <v>-4</v>
      </c>
      <c r="W3" s="84">
        <v>-4</v>
      </c>
      <c r="X3" s="84">
        <f t="shared" ref="X3:X22" si="8">W3-V3+1</f>
        <v>1</v>
      </c>
      <c r="Y3" s="75">
        <f t="shared" ref="Y3:Y22" si="9">X3*LN(X3)/(9*LN(9))</f>
        <v>0</v>
      </c>
      <c r="Z3" s="75">
        <f>(1-Y3)*((V3+W3)*X3/2-参数!$B$1*X3)/参数!$G$1/X3</f>
        <v>0</v>
      </c>
      <c r="AA3" s="84">
        <v>-4</v>
      </c>
      <c r="AB3" s="84">
        <v>-4</v>
      </c>
      <c r="AC3" s="84">
        <f t="shared" ref="AC3:AC22" si="10">AB3-AA3+1</f>
        <v>1</v>
      </c>
      <c r="AD3" s="75">
        <f t="shared" ref="AD3:AD22" si="11">AC3*LN(AC3)/(9*LN(9))</f>
        <v>0</v>
      </c>
      <c r="AE3" s="75">
        <f>(1-AD3)*((AA3+AB3)*AC3/2-参数!$B$1*AC3)/参数!$G$1/AC3</f>
        <v>0</v>
      </c>
      <c r="AF3" s="84">
        <v>1</v>
      </c>
      <c r="AG3" s="84">
        <v>3</v>
      </c>
      <c r="AH3" s="84">
        <f t="shared" ref="AH3:AH22" si="12">AG3-AF3+1</f>
        <v>3</v>
      </c>
      <c r="AI3" s="75">
        <f t="shared" ref="AI3:AI22" si="13">AH3*LN(AH3)/(9*LN(9))</f>
        <v>0.16666666666666666</v>
      </c>
      <c r="AJ3" s="75">
        <f>(1-AI3)*((AF3+AG3)*AH3/2-参数!$B$1*AH3)/参数!$G$1/AH3</f>
        <v>0.625</v>
      </c>
      <c r="AK3" s="84">
        <v>-4</v>
      </c>
      <c r="AL3" s="84">
        <v>-4</v>
      </c>
      <c r="AM3" s="84">
        <f t="shared" ref="AM3:AM22" si="14">AL3-AK3+1</f>
        <v>1</v>
      </c>
      <c r="AN3" s="75">
        <f t="shared" ref="AN3:AN22" si="15">AM3*LN(AM3)/(9*LN(9))</f>
        <v>0</v>
      </c>
      <c r="AO3" s="75">
        <f>(1-AN3)*((AK3+AL3)*AM3/2-参数!$B$1*AM3)/参数!$G$1/AM3</f>
        <v>0</v>
      </c>
      <c r="AP3" s="84">
        <v>-4</v>
      </c>
      <c r="AQ3" s="84">
        <v>-4</v>
      </c>
      <c r="AR3" s="84">
        <f t="shared" ref="AR3:AR22" si="16">AQ3-AP3+1</f>
        <v>1</v>
      </c>
      <c r="AS3" s="75">
        <f t="shared" ref="AS3:AS22" si="17">AR3*LN(AR3)/(9*LN(9))</f>
        <v>0</v>
      </c>
      <c r="AT3" s="75">
        <f>(1-AS3)*((AP3+AQ3)*AR3/2-参数!$B$1*AR3)/参数!$G$1/AR3</f>
        <v>0</v>
      </c>
      <c r="AU3" s="84">
        <v>-4</v>
      </c>
      <c r="AV3" s="84">
        <v>-4</v>
      </c>
      <c r="AW3" s="84">
        <f t="shared" ref="AW3:AW22" si="18">AV3-AU3+1</f>
        <v>1</v>
      </c>
      <c r="AX3" s="75">
        <f t="shared" ref="AX3:AX22" si="19">AW3*LN(AW3)/(9*LN(9))</f>
        <v>0</v>
      </c>
      <c r="AY3" s="75">
        <f>(1-AX3)*((AU3+AV3)*AW3/2-参数!$B$1*AW3)/参数!$G$1/AW3</f>
        <v>0</v>
      </c>
    </row>
    <row r="4" spans="1:89" x14ac:dyDescent="0.25">
      <c r="A4" s="84" t="s">
        <v>4</v>
      </c>
      <c r="B4" s="84">
        <v>3</v>
      </c>
      <c r="C4" s="84">
        <v>4</v>
      </c>
      <c r="D4" s="84">
        <f t="shared" si="0"/>
        <v>2</v>
      </c>
      <c r="E4" s="75">
        <f t="shared" si="1"/>
        <v>7.0103305952384162E-2</v>
      </c>
      <c r="F4" s="75">
        <f>(1-E4)*((B4+C4)*D4/2-参数!$B$1*D4)/参数!$G$1/D4</f>
        <v>0.87177815066963993</v>
      </c>
      <c r="G4" s="84">
        <v>-4</v>
      </c>
      <c r="H4" s="84">
        <v>-4</v>
      </c>
      <c r="I4" s="84">
        <f t="shared" si="2"/>
        <v>1</v>
      </c>
      <c r="J4" s="75">
        <f t="shared" si="3"/>
        <v>0</v>
      </c>
      <c r="K4" s="75">
        <f>(1-J4)*((G4+H4)*I4/2-参数!$B$1*I4)/参数!$G$1/I4</f>
        <v>0</v>
      </c>
      <c r="L4" s="84">
        <v>-4</v>
      </c>
      <c r="M4" s="84">
        <v>-4</v>
      </c>
      <c r="N4" s="84">
        <f t="shared" si="4"/>
        <v>1</v>
      </c>
      <c r="O4" s="75">
        <f t="shared" si="5"/>
        <v>0</v>
      </c>
      <c r="P4" s="75">
        <f>(1-O4)*((L4+M4)*N4/2-参数!$B$1*N4)/参数!$G$1/N4</f>
        <v>0</v>
      </c>
      <c r="Q4" s="84">
        <v>-4</v>
      </c>
      <c r="R4" s="84">
        <v>-4</v>
      </c>
      <c r="S4" s="84">
        <f t="shared" si="6"/>
        <v>1</v>
      </c>
      <c r="T4" s="75">
        <f t="shared" si="7"/>
        <v>0</v>
      </c>
      <c r="U4" s="75">
        <f>(1-T4)*((Q4+R4)*S4/2-参数!$B$1*S4)/参数!$G$1/S4</f>
        <v>0</v>
      </c>
      <c r="V4" s="84">
        <v>-4</v>
      </c>
      <c r="W4" s="84">
        <v>-4</v>
      </c>
      <c r="X4" s="84">
        <f t="shared" si="8"/>
        <v>1</v>
      </c>
      <c r="Y4" s="75">
        <f t="shared" si="9"/>
        <v>0</v>
      </c>
      <c r="Z4" s="75">
        <f>(1-Y4)*((V4+W4)*X4/2-参数!$B$1*X4)/参数!$G$1/X4</f>
        <v>0</v>
      </c>
      <c r="AA4" s="84">
        <v>-4</v>
      </c>
      <c r="AB4" s="84">
        <v>-4</v>
      </c>
      <c r="AC4" s="84">
        <f t="shared" si="10"/>
        <v>1</v>
      </c>
      <c r="AD4" s="75">
        <f t="shared" si="11"/>
        <v>0</v>
      </c>
      <c r="AE4" s="75">
        <f>(1-AD4)*((AA4+AB4)*AC4/2-参数!$B$1*AC4)/参数!$G$1/AC4</f>
        <v>0</v>
      </c>
      <c r="AF4" s="84">
        <v>-4</v>
      </c>
      <c r="AG4" s="84">
        <v>-4</v>
      </c>
      <c r="AH4" s="84">
        <f t="shared" si="12"/>
        <v>1</v>
      </c>
      <c r="AI4" s="75">
        <f t="shared" si="13"/>
        <v>0</v>
      </c>
      <c r="AJ4" s="75">
        <f>(1-AI4)*((AF4+AG4)*AH4/2-参数!$B$1*AH4)/参数!$G$1/AH4</f>
        <v>0</v>
      </c>
      <c r="AK4" s="84">
        <v>1</v>
      </c>
      <c r="AL4" s="84">
        <v>3</v>
      </c>
      <c r="AM4" s="84">
        <f t="shared" si="14"/>
        <v>3</v>
      </c>
      <c r="AN4" s="75">
        <f t="shared" si="15"/>
        <v>0.16666666666666666</v>
      </c>
      <c r="AO4" s="75">
        <f>(1-AN4)*((AK4+AL4)*AM4/2-参数!$B$1*AM4)/参数!$G$1/AM4</f>
        <v>0.625</v>
      </c>
      <c r="AP4" s="84">
        <v>1</v>
      </c>
      <c r="AQ4" s="84">
        <v>4</v>
      </c>
      <c r="AR4" s="84">
        <f t="shared" si="16"/>
        <v>4</v>
      </c>
      <c r="AS4" s="75">
        <f t="shared" si="17"/>
        <v>0.28041322380953665</v>
      </c>
      <c r="AT4" s="75">
        <f>(1-AS4)*((AP4+AQ4)*AR4/2-参数!$B$1*AR4)/参数!$G$1/AR4</f>
        <v>0.58466425565475144</v>
      </c>
      <c r="AU4" s="84">
        <v>-4</v>
      </c>
      <c r="AV4" s="84">
        <v>-4</v>
      </c>
      <c r="AW4" s="84">
        <f t="shared" si="18"/>
        <v>1</v>
      </c>
      <c r="AX4" s="75">
        <f t="shared" si="19"/>
        <v>0</v>
      </c>
      <c r="AY4" s="75">
        <f>(1-AX4)*((AU4+AV4)*AW4/2-参数!$B$1*AW4)/参数!$G$1/AW4</f>
        <v>0</v>
      </c>
    </row>
    <row r="5" spans="1:89" x14ac:dyDescent="0.25">
      <c r="A5" s="84" t="s">
        <v>5</v>
      </c>
      <c r="B5" s="84">
        <v>-4</v>
      </c>
      <c r="C5" s="84">
        <v>-4</v>
      </c>
      <c r="D5" s="84">
        <f t="shared" si="0"/>
        <v>1</v>
      </c>
      <c r="E5" s="75">
        <f t="shared" si="1"/>
        <v>0</v>
      </c>
      <c r="F5" s="75">
        <f>(1-E5)*((B5+C5)*D5/2-参数!$B$1*D5)/参数!$G$1/D5</f>
        <v>0</v>
      </c>
      <c r="G5" s="84">
        <v>-4</v>
      </c>
      <c r="H5" s="84">
        <v>-4</v>
      </c>
      <c r="I5" s="84">
        <f t="shared" si="2"/>
        <v>1</v>
      </c>
      <c r="J5" s="75">
        <f t="shared" si="3"/>
        <v>0</v>
      </c>
      <c r="K5" s="75">
        <f>(1-J5)*((G5+H5)*I5/2-参数!$B$1*I5)/参数!$G$1/I5</f>
        <v>0</v>
      </c>
      <c r="L5" s="84">
        <v>-4</v>
      </c>
      <c r="M5" s="84">
        <v>-4</v>
      </c>
      <c r="N5" s="84">
        <f t="shared" si="4"/>
        <v>1</v>
      </c>
      <c r="O5" s="75">
        <f t="shared" si="5"/>
        <v>0</v>
      </c>
      <c r="P5" s="75">
        <f>(1-O5)*((L5+M5)*N5/2-参数!$B$1*N5)/参数!$G$1/N5</f>
        <v>0</v>
      </c>
      <c r="Q5" s="84">
        <v>-4</v>
      </c>
      <c r="R5" s="84">
        <v>-4</v>
      </c>
      <c r="S5" s="84">
        <f t="shared" si="6"/>
        <v>1</v>
      </c>
      <c r="T5" s="75">
        <f t="shared" si="7"/>
        <v>0</v>
      </c>
      <c r="U5" s="75">
        <f>(1-T5)*((Q5+R5)*S5/2-参数!$B$1*S5)/参数!$G$1/S5</f>
        <v>0</v>
      </c>
      <c r="V5" s="84">
        <v>1</v>
      </c>
      <c r="W5" s="84">
        <v>4</v>
      </c>
      <c r="X5" s="84">
        <f t="shared" si="8"/>
        <v>4</v>
      </c>
      <c r="Y5" s="75">
        <f t="shared" si="9"/>
        <v>0.28041322380953665</v>
      </c>
      <c r="Z5" s="75">
        <f>(1-Y5)*((V5+W5)*X5/2-参数!$B$1*X5)/参数!$G$1/X5</f>
        <v>0.58466425565475144</v>
      </c>
      <c r="AA5" s="84">
        <v>0</v>
      </c>
      <c r="AB5" s="84">
        <v>2</v>
      </c>
      <c r="AC5" s="84">
        <f t="shared" si="10"/>
        <v>3</v>
      </c>
      <c r="AD5" s="75">
        <f t="shared" si="11"/>
        <v>0.16666666666666666</v>
      </c>
      <c r="AE5" s="75">
        <f>(1-AD5)*((AA5+AB5)*AC5/2-参数!$B$1*AC5)/参数!$G$1/AC5</f>
        <v>0.52083333333333337</v>
      </c>
      <c r="AF5" s="84">
        <v>1</v>
      </c>
      <c r="AG5" s="84">
        <v>1</v>
      </c>
      <c r="AH5" s="84">
        <f t="shared" si="12"/>
        <v>1</v>
      </c>
      <c r="AI5" s="75">
        <f t="shared" si="13"/>
        <v>0</v>
      </c>
      <c r="AJ5" s="75">
        <f>(1-AI5)*((AF5+AG5)*AH5/2-参数!$B$1*AH5)/参数!$G$1/AH5</f>
        <v>0.625</v>
      </c>
      <c r="AK5" s="84">
        <v>-4</v>
      </c>
      <c r="AL5" s="84">
        <v>-4</v>
      </c>
      <c r="AM5" s="84">
        <f t="shared" si="14"/>
        <v>1</v>
      </c>
      <c r="AN5" s="75">
        <f t="shared" si="15"/>
        <v>0</v>
      </c>
      <c r="AO5" s="75">
        <f>(1-AN5)*((AK5+AL5)*AM5/2-参数!$B$1*AM5)/参数!$G$1/AM5</f>
        <v>0</v>
      </c>
      <c r="AP5" s="84">
        <v>-1</v>
      </c>
      <c r="AQ5" s="84">
        <v>0</v>
      </c>
      <c r="AR5" s="84">
        <f t="shared" si="16"/>
        <v>2</v>
      </c>
      <c r="AS5" s="75">
        <f t="shared" si="17"/>
        <v>7.0103305952384162E-2</v>
      </c>
      <c r="AT5" s="75">
        <f>(1-AS5)*((AP5+AQ5)*AR5/2-参数!$B$1*AR5)/参数!$G$1/AR5</f>
        <v>0.40682980364583193</v>
      </c>
      <c r="AU5" s="84">
        <v>-4</v>
      </c>
      <c r="AV5" s="84">
        <v>-4</v>
      </c>
      <c r="AW5" s="84">
        <f t="shared" si="18"/>
        <v>1</v>
      </c>
      <c r="AX5" s="75">
        <f t="shared" si="19"/>
        <v>0</v>
      </c>
      <c r="AY5" s="75">
        <f>(1-AX5)*((AU5+AV5)*AW5/2-参数!$B$1*AW5)/参数!$G$1/AW5</f>
        <v>0</v>
      </c>
    </row>
    <row r="6" spans="1:89" x14ac:dyDescent="0.25">
      <c r="A6" s="84" t="s">
        <v>6</v>
      </c>
      <c r="B6" s="84">
        <v>-4</v>
      </c>
      <c r="C6" s="84">
        <v>-4</v>
      </c>
      <c r="D6" s="84">
        <f t="shared" si="0"/>
        <v>1</v>
      </c>
      <c r="E6" s="75">
        <f t="shared" si="1"/>
        <v>0</v>
      </c>
      <c r="F6" s="75">
        <f>(1-E6)*((B6+C6)*D6/2-参数!$B$1*D6)/参数!$G$1/D6</f>
        <v>0</v>
      </c>
      <c r="G6" s="84">
        <v>2</v>
      </c>
      <c r="H6" s="84">
        <v>4</v>
      </c>
      <c r="I6" s="84">
        <f t="shared" si="2"/>
        <v>3</v>
      </c>
      <c r="J6" s="75">
        <f t="shared" si="3"/>
        <v>0.16666666666666666</v>
      </c>
      <c r="K6" s="75">
        <f>(1-J6)*((G6+H6)*I6/2-参数!$B$1*I6)/参数!$G$1/I6</f>
        <v>0.72916666666666663</v>
      </c>
      <c r="L6" s="84">
        <v>-4</v>
      </c>
      <c r="M6" s="84">
        <v>-4</v>
      </c>
      <c r="N6" s="84">
        <f t="shared" si="4"/>
        <v>1</v>
      </c>
      <c r="O6" s="75">
        <f t="shared" si="5"/>
        <v>0</v>
      </c>
      <c r="P6" s="75">
        <f>(1-O6)*((L6+M6)*N6/2-参数!$B$1*N6)/参数!$G$1/N6</f>
        <v>0</v>
      </c>
      <c r="Q6" s="84">
        <v>-4</v>
      </c>
      <c r="R6" s="84">
        <v>-4</v>
      </c>
      <c r="S6" s="84">
        <f t="shared" si="6"/>
        <v>1</v>
      </c>
      <c r="T6" s="75">
        <f t="shared" si="7"/>
        <v>0</v>
      </c>
      <c r="U6" s="75">
        <f>(1-T6)*((Q6+R6)*S6/2-参数!$B$1*S6)/参数!$G$1/S6</f>
        <v>0</v>
      </c>
      <c r="V6" s="84">
        <v>-2</v>
      </c>
      <c r="W6" s="84">
        <v>0</v>
      </c>
      <c r="X6" s="84">
        <f t="shared" si="8"/>
        <v>3</v>
      </c>
      <c r="Y6" s="75">
        <f t="shared" si="9"/>
        <v>0.16666666666666666</v>
      </c>
      <c r="Z6" s="75">
        <f>(1-Y6)*((V6+W6)*X6/2-参数!$B$1*X6)/参数!$G$1/X6</f>
        <v>0.3125</v>
      </c>
      <c r="AA6" s="84">
        <v>1</v>
      </c>
      <c r="AB6" s="84">
        <v>1</v>
      </c>
      <c r="AC6" s="84">
        <f t="shared" si="10"/>
        <v>1</v>
      </c>
      <c r="AD6" s="75">
        <f t="shared" si="11"/>
        <v>0</v>
      </c>
      <c r="AE6" s="75">
        <f>(1-AD6)*((AA6+AB6)*AC6/2-参数!$B$1*AC6)/参数!$G$1/AC6</f>
        <v>0.625</v>
      </c>
      <c r="AF6" s="84">
        <v>2</v>
      </c>
      <c r="AG6" s="84">
        <v>2</v>
      </c>
      <c r="AH6" s="84">
        <f t="shared" si="12"/>
        <v>1</v>
      </c>
      <c r="AI6" s="75">
        <f t="shared" si="13"/>
        <v>0</v>
      </c>
      <c r="AJ6" s="75">
        <f>(1-AI6)*((AF6+AG6)*AH6/2-参数!$B$1*AH6)/参数!$G$1/AH6</f>
        <v>0.75</v>
      </c>
      <c r="AK6" s="84">
        <v>-4</v>
      </c>
      <c r="AL6" s="84">
        <v>-4</v>
      </c>
      <c r="AM6" s="84">
        <f t="shared" si="14"/>
        <v>1</v>
      </c>
      <c r="AN6" s="75">
        <f t="shared" si="15"/>
        <v>0</v>
      </c>
      <c r="AO6" s="75">
        <f>(1-AN6)*((AK6+AL6)*AM6/2-参数!$B$1*AM6)/参数!$G$1/AM6</f>
        <v>0</v>
      </c>
      <c r="AP6" s="84">
        <v>-4</v>
      </c>
      <c r="AQ6" s="84">
        <v>-4</v>
      </c>
      <c r="AR6" s="84">
        <f t="shared" si="16"/>
        <v>1</v>
      </c>
      <c r="AS6" s="75">
        <f t="shared" si="17"/>
        <v>0</v>
      </c>
      <c r="AT6" s="75">
        <f>(1-AS6)*((AP6+AQ6)*AR6/2-参数!$B$1*AR6)/参数!$G$1/AR6</f>
        <v>0</v>
      </c>
      <c r="AU6" s="84">
        <v>1</v>
      </c>
      <c r="AV6" s="84">
        <v>3</v>
      </c>
      <c r="AW6" s="84">
        <f t="shared" si="18"/>
        <v>3</v>
      </c>
      <c r="AX6" s="75">
        <f t="shared" si="19"/>
        <v>0.16666666666666666</v>
      </c>
      <c r="AY6" s="75">
        <f>(1-AX6)*((AU6+AV6)*AW6/2-参数!$B$1*AW6)/参数!$G$1/AW6</f>
        <v>0.625</v>
      </c>
    </row>
    <row r="7" spans="1:89" x14ac:dyDescent="0.25">
      <c r="A7" s="84" t="s">
        <v>7</v>
      </c>
      <c r="B7" s="84">
        <v>-4</v>
      </c>
      <c r="C7" s="84">
        <v>-4</v>
      </c>
      <c r="D7" s="84">
        <f t="shared" si="0"/>
        <v>1</v>
      </c>
      <c r="E7" s="75">
        <f t="shared" si="1"/>
        <v>0</v>
      </c>
      <c r="F7" s="75">
        <f>(1-E7)*((B7+C7)*D7/2-参数!$B$1*D7)/参数!$G$1/D7</f>
        <v>0</v>
      </c>
      <c r="G7" s="84">
        <v>2</v>
      </c>
      <c r="H7" s="84">
        <v>4</v>
      </c>
      <c r="I7" s="84">
        <f t="shared" si="2"/>
        <v>3</v>
      </c>
      <c r="J7" s="75">
        <f t="shared" si="3"/>
        <v>0.16666666666666666</v>
      </c>
      <c r="K7" s="75">
        <f>(1-J7)*((G7+H7)*I7/2-参数!$B$1*I7)/参数!$G$1/I7</f>
        <v>0.72916666666666663</v>
      </c>
      <c r="L7" s="84">
        <v>-1</v>
      </c>
      <c r="M7" s="84">
        <v>1</v>
      </c>
      <c r="N7" s="84">
        <f t="shared" si="4"/>
        <v>3</v>
      </c>
      <c r="O7" s="75">
        <f t="shared" si="5"/>
        <v>0.16666666666666666</v>
      </c>
      <c r="P7" s="75">
        <f>(1-O7)*((L7+M7)*N7/2-参数!$B$1*N7)/参数!$G$1/N7</f>
        <v>0.41666666666666669</v>
      </c>
      <c r="Q7" s="84">
        <v>-4</v>
      </c>
      <c r="R7" s="84">
        <v>-4</v>
      </c>
      <c r="S7" s="84">
        <f t="shared" si="6"/>
        <v>1</v>
      </c>
      <c r="T7" s="75">
        <f t="shared" si="7"/>
        <v>0</v>
      </c>
      <c r="U7" s="75">
        <f>(1-T7)*((Q7+R7)*S7/2-参数!$B$1*S7)/参数!$G$1/S7</f>
        <v>0</v>
      </c>
      <c r="V7" s="84">
        <v>-4</v>
      </c>
      <c r="W7" s="84">
        <v>-4</v>
      </c>
      <c r="X7" s="84">
        <f t="shared" si="8"/>
        <v>1</v>
      </c>
      <c r="Y7" s="75">
        <f t="shared" si="9"/>
        <v>0</v>
      </c>
      <c r="Z7" s="75">
        <f>(1-Y7)*((V7+W7)*X7/2-参数!$B$1*X7)/参数!$G$1/X7</f>
        <v>0</v>
      </c>
      <c r="AA7" s="84">
        <v>-4</v>
      </c>
      <c r="AB7" s="84">
        <v>-4</v>
      </c>
      <c r="AC7" s="84">
        <f t="shared" si="10"/>
        <v>1</v>
      </c>
      <c r="AD7" s="75">
        <f t="shared" si="11"/>
        <v>0</v>
      </c>
      <c r="AE7" s="75">
        <f>(1-AD7)*((AA7+AB7)*AC7/2-参数!$B$1*AC7)/参数!$G$1/AC7</f>
        <v>0</v>
      </c>
      <c r="AF7" s="84">
        <v>-4</v>
      </c>
      <c r="AG7" s="84">
        <v>-4</v>
      </c>
      <c r="AH7" s="84">
        <f t="shared" si="12"/>
        <v>1</v>
      </c>
      <c r="AI7" s="75">
        <f t="shared" si="13"/>
        <v>0</v>
      </c>
      <c r="AJ7" s="75">
        <f>(1-AI7)*((AF7+AG7)*AH7/2-参数!$B$1*AH7)/参数!$G$1/AH7</f>
        <v>0</v>
      </c>
      <c r="AK7" s="84">
        <v>-4</v>
      </c>
      <c r="AL7" s="84">
        <v>-4</v>
      </c>
      <c r="AM7" s="84">
        <f t="shared" si="14"/>
        <v>1</v>
      </c>
      <c r="AN7" s="75">
        <f t="shared" si="15"/>
        <v>0</v>
      </c>
      <c r="AO7" s="75">
        <f>(1-AN7)*((AK7+AL7)*AM7/2-参数!$B$1*AM7)/参数!$G$1/AM7</f>
        <v>0</v>
      </c>
      <c r="AP7" s="84">
        <v>-4</v>
      </c>
      <c r="AQ7" s="84">
        <v>-4</v>
      </c>
      <c r="AR7" s="84">
        <f t="shared" si="16"/>
        <v>1</v>
      </c>
      <c r="AS7" s="75">
        <f t="shared" si="17"/>
        <v>0</v>
      </c>
      <c r="AT7" s="75">
        <f>(1-AS7)*((AP7+AQ7)*AR7/2-参数!$B$1*AR7)/参数!$G$1/AR7</f>
        <v>0</v>
      </c>
      <c r="AU7" s="84">
        <v>-4</v>
      </c>
      <c r="AV7" s="84">
        <v>-4</v>
      </c>
      <c r="AW7" s="84">
        <f t="shared" si="18"/>
        <v>1</v>
      </c>
      <c r="AX7" s="75">
        <f t="shared" si="19"/>
        <v>0</v>
      </c>
      <c r="AY7" s="75">
        <f>(1-AX7)*((AU7+AV7)*AW7/2-参数!$B$1*AW7)/参数!$G$1/AW7</f>
        <v>0</v>
      </c>
    </row>
    <row r="8" spans="1:89" x14ac:dyDescent="0.25">
      <c r="A8" s="84" t="s">
        <v>8</v>
      </c>
      <c r="B8" s="84">
        <v>-4</v>
      </c>
      <c r="C8" s="84">
        <v>-4</v>
      </c>
      <c r="D8" s="84">
        <f t="shared" si="0"/>
        <v>1</v>
      </c>
      <c r="E8" s="75">
        <f t="shared" si="1"/>
        <v>0</v>
      </c>
      <c r="F8" s="75">
        <f>(1-E8)*((B8+C8)*D8/2-参数!$B$1*D8)/参数!$G$1/D8</f>
        <v>0</v>
      </c>
      <c r="G8" s="84">
        <v>-4</v>
      </c>
      <c r="H8" s="84">
        <v>-4</v>
      </c>
      <c r="I8" s="84">
        <f t="shared" si="2"/>
        <v>1</v>
      </c>
      <c r="J8" s="75">
        <f t="shared" si="3"/>
        <v>0</v>
      </c>
      <c r="K8" s="75">
        <f>(1-J8)*((G8+H8)*I8/2-参数!$B$1*I8)/参数!$G$1/I8</f>
        <v>0</v>
      </c>
      <c r="L8" s="84">
        <v>-4</v>
      </c>
      <c r="M8" s="84">
        <v>-4</v>
      </c>
      <c r="N8" s="84">
        <f t="shared" si="4"/>
        <v>1</v>
      </c>
      <c r="O8" s="75">
        <f t="shared" si="5"/>
        <v>0</v>
      </c>
      <c r="P8" s="75">
        <f>(1-O8)*((L8+M8)*N8/2-参数!$B$1*N8)/参数!$G$1/N8</f>
        <v>0</v>
      </c>
      <c r="Q8" s="84">
        <v>0</v>
      </c>
      <c r="R8" s="84">
        <v>2</v>
      </c>
      <c r="S8" s="84">
        <f t="shared" si="6"/>
        <v>3</v>
      </c>
      <c r="T8" s="75">
        <f t="shared" si="7"/>
        <v>0.16666666666666666</v>
      </c>
      <c r="U8" s="75">
        <f>(1-T8)*((Q8+R8)*S8/2-参数!$B$1*S8)/参数!$G$1/S8</f>
        <v>0.52083333333333337</v>
      </c>
      <c r="V8" s="84">
        <v>-4</v>
      </c>
      <c r="W8" s="84">
        <v>-4</v>
      </c>
      <c r="X8" s="84">
        <f t="shared" si="8"/>
        <v>1</v>
      </c>
      <c r="Y8" s="75">
        <f t="shared" si="9"/>
        <v>0</v>
      </c>
      <c r="Z8" s="75">
        <f>(1-Y8)*((V8+W8)*X8/2-参数!$B$1*X8)/参数!$G$1/X8</f>
        <v>0</v>
      </c>
      <c r="AA8" s="84">
        <v>-4</v>
      </c>
      <c r="AB8" s="84">
        <v>-4</v>
      </c>
      <c r="AC8" s="84">
        <f t="shared" si="10"/>
        <v>1</v>
      </c>
      <c r="AD8" s="75">
        <f t="shared" si="11"/>
        <v>0</v>
      </c>
      <c r="AE8" s="75">
        <f>(1-AD8)*((AA8+AB8)*AC8/2-参数!$B$1*AC8)/参数!$G$1/AC8</f>
        <v>0</v>
      </c>
      <c r="AF8" s="84">
        <v>-4</v>
      </c>
      <c r="AG8" s="84">
        <v>-4</v>
      </c>
      <c r="AH8" s="84">
        <f t="shared" si="12"/>
        <v>1</v>
      </c>
      <c r="AI8" s="75">
        <f t="shared" si="13"/>
        <v>0</v>
      </c>
      <c r="AJ8" s="75">
        <f>(1-AI8)*((AF8+AG8)*AH8/2-参数!$B$1*AH8)/参数!$G$1/AH8</f>
        <v>0</v>
      </c>
      <c r="AK8" s="84">
        <v>-4</v>
      </c>
      <c r="AL8" s="84">
        <v>-4</v>
      </c>
      <c r="AM8" s="84">
        <f t="shared" si="14"/>
        <v>1</v>
      </c>
      <c r="AN8" s="75">
        <f t="shared" si="15"/>
        <v>0</v>
      </c>
      <c r="AO8" s="75">
        <f>(1-AN8)*((AK8+AL8)*AM8/2-参数!$B$1*AM8)/参数!$G$1/AM8</f>
        <v>0</v>
      </c>
      <c r="AP8" s="84">
        <v>-4</v>
      </c>
      <c r="AQ8" s="84">
        <v>-4</v>
      </c>
      <c r="AR8" s="84">
        <f t="shared" si="16"/>
        <v>1</v>
      </c>
      <c r="AS8" s="75">
        <f t="shared" si="17"/>
        <v>0</v>
      </c>
      <c r="AT8" s="75">
        <f>(1-AS8)*((AP8+AQ8)*AR8/2-参数!$B$1*AR8)/参数!$G$1/AR8</f>
        <v>0</v>
      </c>
      <c r="AU8" s="84">
        <v>-4</v>
      </c>
      <c r="AV8" s="84">
        <v>-4</v>
      </c>
      <c r="AW8" s="84">
        <f t="shared" si="18"/>
        <v>1</v>
      </c>
      <c r="AX8" s="75">
        <f t="shared" si="19"/>
        <v>0</v>
      </c>
      <c r="AY8" s="75">
        <f>(1-AX8)*((AU8+AV8)*AW8/2-参数!$B$1*AW8)/参数!$G$1/AW8</f>
        <v>0</v>
      </c>
    </row>
    <row r="9" spans="1:89" x14ac:dyDescent="0.25">
      <c r="A9" s="84" t="s">
        <v>9</v>
      </c>
      <c r="B9" s="84">
        <v>3</v>
      </c>
      <c r="C9" s="84">
        <v>4</v>
      </c>
      <c r="D9" s="84">
        <f t="shared" si="0"/>
        <v>2</v>
      </c>
      <c r="E9" s="75">
        <f t="shared" si="1"/>
        <v>7.0103305952384162E-2</v>
      </c>
      <c r="F9" s="75">
        <f>(1-E9)*((B9+C9)*D9/2-参数!$B$1*D9)/参数!$G$1/D9</f>
        <v>0.87177815066963993</v>
      </c>
      <c r="G9" s="84">
        <v>-4</v>
      </c>
      <c r="H9" s="84">
        <v>-4</v>
      </c>
      <c r="I9" s="84">
        <f t="shared" si="2"/>
        <v>1</v>
      </c>
      <c r="J9" s="75">
        <f t="shared" si="3"/>
        <v>0</v>
      </c>
      <c r="K9" s="75">
        <f>(1-J9)*((G9+H9)*I9/2-参数!$B$1*I9)/参数!$G$1/I9</f>
        <v>0</v>
      </c>
      <c r="L9" s="84">
        <v>-4</v>
      </c>
      <c r="M9" s="84">
        <v>-4</v>
      </c>
      <c r="N9" s="84">
        <f t="shared" si="4"/>
        <v>1</v>
      </c>
      <c r="O9" s="75">
        <f t="shared" si="5"/>
        <v>0</v>
      </c>
      <c r="P9" s="75">
        <f>(1-O9)*((L9+M9)*N9/2-参数!$B$1*N9)/参数!$G$1/N9</f>
        <v>0</v>
      </c>
      <c r="Q9" s="84">
        <v>-4</v>
      </c>
      <c r="R9" s="84">
        <v>-4</v>
      </c>
      <c r="S9" s="84">
        <f t="shared" si="6"/>
        <v>1</v>
      </c>
      <c r="T9" s="75">
        <f t="shared" si="7"/>
        <v>0</v>
      </c>
      <c r="U9" s="75">
        <f>(1-T9)*((Q9+R9)*S9/2-参数!$B$1*S9)/参数!$G$1/S9</f>
        <v>0</v>
      </c>
      <c r="V9" s="84">
        <v>-4</v>
      </c>
      <c r="W9" s="84">
        <v>-4</v>
      </c>
      <c r="X9" s="84">
        <f t="shared" si="8"/>
        <v>1</v>
      </c>
      <c r="Y9" s="75">
        <f t="shared" si="9"/>
        <v>0</v>
      </c>
      <c r="Z9" s="75">
        <f>(1-Y9)*((V9+W9)*X9/2-参数!$B$1*X9)/参数!$G$1/X9</f>
        <v>0</v>
      </c>
      <c r="AA9" s="84">
        <v>2</v>
      </c>
      <c r="AB9" s="84">
        <v>4</v>
      </c>
      <c r="AC9" s="84">
        <f t="shared" si="10"/>
        <v>3</v>
      </c>
      <c r="AD9" s="75">
        <f t="shared" si="11"/>
        <v>0.16666666666666666</v>
      </c>
      <c r="AE9" s="75">
        <f>(1-AD9)*((AA9+AB9)*AC9/2-参数!$B$1*AC9)/参数!$G$1/AC9</f>
        <v>0.72916666666666663</v>
      </c>
      <c r="AF9" s="84">
        <v>-4</v>
      </c>
      <c r="AG9" s="84">
        <v>-4</v>
      </c>
      <c r="AH9" s="84">
        <f t="shared" si="12"/>
        <v>1</v>
      </c>
      <c r="AI9" s="75">
        <f t="shared" si="13"/>
        <v>0</v>
      </c>
      <c r="AJ9" s="75">
        <f>(1-AI9)*((AF9+AG9)*AH9/2-参数!$B$1*AH9)/参数!$G$1/AH9</f>
        <v>0</v>
      </c>
      <c r="AK9" s="84">
        <v>0</v>
      </c>
      <c r="AL9" s="84">
        <v>2</v>
      </c>
      <c r="AM9" s="84">
        <f t="shared" si="14"/>
        <v>3</v>
      </c>
      <c r="AN9" s="75">
        <f t="shared" si="15"/>
        <v>0.16666666666666666</v>
      </c>
      <c r="AO9" s="75">
        <f>(1-AN9)*((AK9+AL9)*AM9/2-参数!$B$1*AM9)/参数!$G$1/AM9</f>
        <v>0.52083333333333337</v>
      </c>
      <c r="AP9" s="84">
        <v>-4</v>
      </c>
      <c r="AQ9" s="84">
        <v>-4</v>
      </c>
      <c r="AR9" s="84">
        <f t="shared" si="16"/>
        <v>1</v>
      </c>
      <c r="AS9" s="75">
        <f t="shared" si="17"/>
        <v>0</v>
      </c>
      <c r="AT9" s="75">
        <f>(1-AS9)*((AP9+AQ9)*AR9/2-参数!$B$1*AR9)/参数!$G$1/AR9</f>
        <v>0</v>
      </c>
      <c r="AU9" s="84">
        <v>-4</v>
      </c>
      <c r="AV9" s="84">
        <v>-4</v>
      </c>
      <c r="AW9" s="84">
        <f t="shared" si="18"/>
        <v>1</v>
      </c>
      <c r="AX9" s="75">
        <f t="shared" si="19"/>
        <v>0</v>
      </c>
      <c r="AY9" s="75">
        <f>(1-AX9)*((AU9+AV9)*AW9/2-参数!$B$1*AW9)/参数!$G$1/AW9</f>
        <v>0</v>
      </c>
    </row>
    <row r="10" spans="1:89" x14ac:dyDescent="0.25">
      <c r="A10" s="84" t="s">
        <v>10</v>
      </c>
      <c r="B10" s="84">
        <v>1</v>
      </c>
      <c r="C10" s="84">
        <v>4</v>
      </c>
      <c r="D10" s="84">
        <f t="shared" si="0"/>
        <v>4</v>
      </c>
      <c r="E10" s="75">
        <f t="shared" si="1"/>
        <v>0.28041322380953665</v>
      </c>
      <c r="F10" s="75">
        <f>(1-E10)*((B10+C10)*D10/2-参数!$B$1*D10)/参数!$G$1/D10</f>
        <v>0.58466425565475144</v>
      </c>
      <c r="G10" s="84">
        <v>-4</v>
      </c>
      <c r="H10" s="84">
        <v>-4</v>
      </c>
      <c r="I10" s="84">
        <f t="shared" si="2"/>
        <v>1</v>
      </c>
      <c r="J10" s="75">
        <f t="shared" si="3"/>
        <v>0</v>
      </c>
      <c r="K10" s="75">
        <f>(1-J10)*((G10+H10)*I10/2-参数!$B$1*I10)/参数!$G$1/I10</f>
        <v>0</v>
      </c>
      <c r="L10" s="84">
        <v>3</v>
      </c>
      <c r="M10" s="84">
        <v>4</v>
      </c>
      <c r="N10" s="84">
        <f t="shared" si="4"/>
        <v>2</v>
      </c>
      <c r="O10" s="75">
        <f t="shared" si="5"/>
        <v>7.0103305952384162E-2</v>
      </c>
      <c r="P10" s="75">
        <f>(1-O10)*((L10+M10)*N10/2-参数!$B$1*N10)/参数!$G$1/N10</f>
        <v>0.87177815066963993</v>
      </c>
      <c r="Q10" s="84">
        <v>-4</v>
      </c>
      <c r="R10" s="84">
        <v>-4</v>
      </c>
      <c r="S10" s="84">
        <f t="shared" si="6"/>
        <v>1</v>
      </c>
      <c r="T10" s="75">
        <f t="shared" si="7"/>
        <v>0</v>
      </c>
      <c r="U10" s="75">
        <f>(1-T10)*((Q10+R10)*S10/2-参数!$B$1*S10)/参数!$G$1/S10</f>
        <v>0</v>
      </c>
      <c r="V10" s="84">
        <v>-4</v>
      </c>
      <c r="W10" s="84">
        <v>-4</v>
      </c>
      <c r="X10" s="84">
        <f t="shared" si="8"/>
        <v>1</v>
      </c>
      <c r="Y10" s="75">
        <f t="shared" si="9"/>
        <v>0</v>
      </c>
      <c r="Z10" s="75">
        <f>(1-Y10)*((V10+W10)*X10/2-参数!$B$1*X10)/参数!$G$1/X10</f>
        <v>0</v>
      </c>
      <c r="AA10" s="84">
        <v>-4</v>
      </c>
      <c r="AB10" s="84">
        <v>-4</v>
      </c>
      <c r="AC10" s="84">
        <f t="shared" si="10"/>
        <v>1</v>
      </c>
      <c r="AD10" s="75">
        <f t="shared" si="11"/>
        <v>0</v>
      </c>
      <c r="AE10" s="75">
        <f>(1-AD10)*((AA10+AB10)*AC10/2-参数!$B$1*AC10)/参数!$G$1/AC10</f>
        <v>0</v>
      </c>
      <c r="AF10" s="84">
        <v>-4</v>
      </c>
      <c r="AG10" s="84">
        <v>-4</v>
      </c>
      <c r="AH10" s="84">
        <f t="shared" si="12"/>
        <v>1</v>
      </c>
      <c r="AI10" s="75">
        <f t="shared" si="13"/>
        <v>0</v>
      </c>
      <c r="AJ10" s="75">
        <f>(1-AI10)*((AF10+AG10)*AH10/2-参数!$B$1*AH10)/参数!$G$1/AH10</f>
        <v>0</v>
      </c>
      <c r="AK10" s="84">
        <v>-4</v>
      </c>
      <c r="AL10" s="84">
        <v>-4</v>
      </c>
      <c r="AM10" s="84">
        <f t="shared" si="14"/>
        <v>1</v>
      </c>
      <c r="AN10" s="75">
        <f t="shared" si="15"/>
        <v>0</v>
      </c>
      <c r="AO10" s="75">
        <f>(1-AN10)*((AK10+AL10)*AM10/2-参数!$B$1*AM10)/参数!$G$1/AM10</f>
        <v>0</v>
      </c>
      <c r="AP10" s="84">
        <v>-4</v>
      </c>
      <c r="AQ10" s="84">
        <v>-4</v>
      </c>
      <c r="AR10" s="84">
        <f t="shared" si="16"/>
        <v>1</v>
      </c>
      <c r="AS10" s="75">
        <f t="shared" si="17"/>
        <v>0</v>
      </c>
      <c r="AT10" s="75">
        <f>(1-AS10)*((AP10+AQ10)*AR10/2-参数!$B$1*AR10)/参数!$G$1/AR10</f>
        <v>0</v>
      </c>
      <c r="AU10" s="84">
        <v>-4</v>
      </c>
      <c r="AV10" s="84">
        <v>-4</v>
      </c>
      <c r="AW10" s="84">
        <f t="shared" si="18"/>
        <v>1</v>
      </c>
      <c r="AX10" s="75">
        <f t="shared" si="19"/>
        <v>0</v>
      </c>
      <c r="AY10" s="75">
        <f>(1-AX10)*((AU10+AV10)*AW10/2-参数!$B$1*AW10)/参数!$G$1/AW10</f>
        <v>0</v>
      </c>
    </row>
    <row r="11" spans="1:89" x14ac:dyDescent="0.25">
      <c r="A11" s="84" t="s">
        <v>11</v>
      </c>
      <c r="B11" s="84">
        <v>-4</v>
      </c>
      <c r="C11" s="84">
        <v>-4</v>
      </c>
      <c r="D11" s="84">
        <f t="shared" si="0"/>
        <v>1</v>
      </c>
      <c r="E11" s="75">
        <f t="shared" si="1"/>
        <v>0</v>
      </c>
      <c r="F11" s="75">
        <f>(1-E11)*((B11+C11)*D11/2-参数!$B$1*D11)/参数!$G$1/D11</f>
        <v>0</v>
      </c>
      <c r="G11" s="84">
        <v>-4</v>
      </c>
      <c r="H11" s="84">
        <v>-4</v>
      </c>
      <c r="I11" s="84">
        <f t="shared" si="2"/>
        <v>1</v>
      </c>
      <c r="J11" s="75">
        <f t="shared" si="3"/>
        <v>0</v>
      </c>
      <c r="K11" s="75">
        <f>(1-J11)*((G11+H11)*I11/2-参数!$B$1*I11)/参数!$G$1/I11</f>
        <v>0</v>
      </c>
      <c r="L11" s="84">
        <v>-4</v>
      </c>
      <c r="M11" s="84">
        <v>-4</v>
      </c>
      <c r="N11" s="84">
        <f t="shared" si="4"/>
        <v>1</v>
      </c>
      <c r="O11" s="75">
        <f t="shared" si="5"/>
        <v>0</v>
      </c>
      <c r="P11" s="75">
        <f>(1-O11)*((L11+M11)*N11/2-参数!$B$1*N11)/参数!$G$1/N11</f>
        <v>0</v>
      </c>
      <c r="Q11" s="84">
        <v>1</v>
      </c>
      <c r="R11" s="84">
        <v>2</v>
      </c>
      <c r="S11" s="84">
        <f t="shared" si="6"/>
        <v>2</v>
      </c>
      <c r="T11" s="75">
        <f t="shared" si="7"/>
        <v>7.0103305952384162E-2</v>
      </c>
      <c r="U11" s="75">
        <f>(1-T11)*((Q11+R11)*S11/2-参数!$B$1*S11)/参数!$G$1/S11</f>
        <v>0.6393039771577359</v>
      </c>
      <c r="V11" s="84">
        <v>1</v>
      </c>
      <c r="W11" s="84">
        <v>4</v>
      </c>
      <c r="X11" s="84">
        <f t="shared" si="8"/>
        <v>4</v>
      </c>
      <c r="Y11" s="75">
        <f t="shared" si="9"/>
        <v>0.28041322380953665</v>
      </c>
      <c r="Z11" s="75">
        <f>(1-Y11)*((V11+W11)*X11/2-参数!$B$1*X11)/参数!$G$1/X11</f>
        <v>0.58466425565475144</v>
      </c>
      <c r="AA11" s="84">
        <v>4</v>
      </c>
      <c r="AB11" s="84">
        <v>4</v>
      </c>
      <c r="AC11" s="84">
        <f t="shared" si="10"/>
        <v>1</v>
      </c>
      <c r="AD11" s="75">
        <f t="shared" si="11"/>
        <v>0</v>
      </c>
      <c r="AE11" s="75">
        <f>(1-AD11)*((AA11+AB11)*AC11/2-参数!$B$1*AC11)/参数!$G$1/AC11</f>
        <v>1</v>
      </c>
      <c r="AF11" s="84">
        <v>-4</v>
      </c>
      <c r="AG11" s="84">
        <v>-4</v>
      </c>
      <c r="AH11" s="84">
        <f t="shared" si="12"/>
        <v>1</v>
      </c>
      <c r="AI11" s="75">
        <f t="shared" si="13"/>
        <v>0</v>
      </c>
      <c r="AJ11" s="75">
        <f>(1-AI11)*((AF11+AG11)*AH11/2-参数!$B$1*AH11)/参数!$G$1/AH11</f>
        <v>0</v>
      </c>
      <c r="AK11" s="84">
        <v>-4</v>
      </c>
      <c r="AL11" s="84">
        <v>-4</v>
      </c>
      <c r="AM11" s="84">
        <f t="shared" si="14"/>
        <v>1</v>
      </c>
      <c r="AN11" s="75">
        <f t="shared" si="15"/>
        <v>0</v>
      </c>
      <c r="AO11" s="75">
        <f>(1-AN11)*((AK11+AL11)*AM11/2-参数!$B$1*AM11)/参数!$G$1/AM11</f>
        <v>0</v>
      </c>
      <c r="AP11" s="84">
        <v>-4</v>
      </c>
      <c r="AQ11" s="84">
        <v>-4</v>
      </c>
      <c r="AR11" s="84">
        <f t="shared" si="16"/>
        <v>1</v>
      </c>
      <c r="AS11" s="75">
        <f t="shared" si="17"/>
        <v>0</v>
      </c>
      <c r="AT11" s="75">
        <f>(1-AS11)*((AP11+AQ11)*AR11/2-参数!$B$1*AR11)/参数!$G$1/AR11</f>
        <v>0</v>
      </c>
      <c r="AU11" s="84">
        <v>-4</v>
      </c>
      <c r="AV11" s="84">
        <v>-4</v>
      </c>
      <c r="AW11" s="84">
        <f t="shared" si="18"/>
        <v>1</v>
      </c>
      <c r="AX11" s="75">
        <f t="shared" si="19"/>
        <v>0</v>
      </c>
      <c r="AY11" s="75">
        <f>(1-AX11)*((AU11+AV11)*AW11/2-参数!$B$1*AW11)/参数!$G$1/AW11</f>
        <v>0</v>
      </c>
    </row>
    <row r="12" spans="1:89" x14ac:dyDescent="0.25">
      <c r="A12" s="84" t="s">
        <v>12</v>
      </c>
      <c r="B12" s="84">
        <v>-4</v>
      </c>
      <c r="C12" s="84">
        <v>-4</v>
      </c>
      <c r="D12" s="84">
        <f t="shared" si="0"/>
        <v>1</v>
      </c>
      <c r="E12" s="75">
        <f t="shared" si="1"/>
        <v>0</v>
      </c>
      <c r="F12" s="75">
        <f>(1-E12)*((B12+C12)*D12/2-参数!$B$1*D12)/参数!$G$1/D12</f>
        <v>0</v>
      </c>
      <c r="G12" s="84">
        <v>-4</v>
      </c>
      <c r="H12" s="84">
        <v>-4</v>
      </c>
      <c r="I12" s="84">
        <f t="shared" si="2"/>
        <v>1</v>
      </c>
      <c r="J12" s="75">
        <f t="shared" si="3"/>
        <v>0</v>
      </c>
      <c r="K12" s="75">
        <f>(1-J12)*((G12+H12)*I12/2-参数!$B$1*I12)/参数!$G$1/I12</f>
        <v>0</v>
      </c>
      <c r="L12" s="84">
        <v>-4</v>
      </c>
      <c r="M12" s="84">
        <v>-4</v>
      </c>
      <c r="N12" s="84">
        <f t="shared" si="4"/>
        <v>1</v>
      </c>
      <c r="O12" s="75">
        <f t="shared" si="5"/>
        <v>0</v>
      </c>
      <c r="P12" s="75">
        <f>(1-O12)*((L12+M12)*N12/2-参数!$B$1*N12)/参数!$G$1/N12</f>
        <v>0</v>
      </c>
      <c r="Q12" s="84">
        <v>-4</v>
      </c>
      <c r="R12" s="84">
        <v>-4</v>
      </c>
      <c r="S12" s="84">
        <f t="shared" si="6"/>
        <v>1</v>
      </c>
      <c r="T12" s="75">
        <f t="shared" si="7"/>
        <v>0</v>
      </c>
      <c r="U12" s="75">
        <f>(1-T12)*((Q12+R12)*S12/2-参数!$B$1*S12)/参数!$G$1/S12</f>
        <v>0</v>
      </c>
      <c r="V12" s="84">
        <v>-4</v>
      </c>
      <c r="W12" s="84">
        <v>-4</v>
      </c>
      <c r="X12" s="84">
        <f t="shared" si="8"/>
        <v>1</v>
      </c>
      <c r="Y12" s="75">
        <f t="shared" si="9"/>
        <v>0</v>
      </c>
      <c r="Z12" s="75">
        <f>(1-Y12)*((V12+W12)*X12/2-参数!$B$1*X12)/参数!$G$1/X12</f>
        <v>0</v>
      </c>
      <c r="AA12" s="84">
        <v>-4</v>
      </c>
      <c r="AB12" s="84">
        <v>-4</v>
      </c>
      <c r="AC12" s="84">
        <f t="shared" si="10"/>
        <v>1</v>
      </c>
      <c r="AD12" s="75">
        <f t="shared" si="11"/>
        <v>0</v>
      </c>
      <c r="AE12" s="75">
        <f>(1-AD12)*((AA12+AB12)*AC12/2-参数!$B$1*AC12)/参数!$G$1/AC12</f>
        <v>0</v>
      </c>
      <c r="AF12" s="84">
        <v>-4</v>
      </c>
      <c r="AG12" s="84">
        <v>-4</v>
      </c>
      <c r="AH12" s="84">
        <f t="shared" si="12"/>
        <v>1</v>
      </c>
      <c r="AI12" s="75">
        <f t="shared" si="13"/>
        <v>0</v>
      </c>
      <c r="AJ12" s="75">
        <f>(1-AI12)*((AF12+AG12)*AH12/2-参数!$B$1*AH12)/参数!$G$1/AH12</f>
        <v>0</v>
      </c>
      <c r="AK12" s="84">
        <v>3</v>
      </c>
      <c r="AL12" s="84">
        <v>4</v>
      </c>
      <c r="AM12" s="84">
        <f t="shared" si="14"/>
        <v>2</v>
      </c>
      <c r="AN12" s="75">
        <f t="shared" si="15"/>
        <v>7.0103305952384162E-2</v>
      </c>
      <c r="AO12" s="75">
        <f>(1-AN12)*((AK12+AL12)*AM12/2-参数!$B$1*AM12)/参数!$G$1/AM12</f>
        <v>0.87177815066963993</v>
      </c>
      <c r="AP12" s="84">
        <v>-1</v>
      </c>
      <c r="AQ12" s="84">
        <v>2</v>
      </c>
      <c r="AR12" s="84">
        <f t="shared" si="16"/>
        <v>4</v>
      </c>
      <c r="AS12" s="75">
        <f t="shared" si="17"/>
        <v>0.28041322380953665</v>
      </c>
      <c r="AT12" s="75">
        <f>(1-AS12)*((AP12+AQ12)*AR12/2-参数!$B$1*AR12)/参数!$G$1/AR12</f>
        <v>0.40476756160713562</v>
      </c>
      <c r="AU12" s="84">
        <v>-4</v>
      </c>
      <c r="AV12" s="84">
        <v>-4</v>
      </c>
      <c r="AW12" s="84">
        <f t="shared" si="18"/>
        <v>1</v>
      </c>
      <c r="AX12" s="75">
        <f t="shared" si="19"/>
        <v>0</v>
      </c>
      <c r="AY12" s="75">
        <f>(1-AX12)*((AU12+AV12)*AW12/2-参数!$B$1*AW12)/参数!$G$1/AW12</f>
        <v>0</v>
      </c>
    </row>
    <row r="13" spans="1:89" x14ac:dyDescent="0.25">
      <c r="A13" s="84" t="s">
        <v>13</v>
      </c>
      <c r="B13" s="84">
        <v>-3</v>
      </c>
      <c r="C13" s="84">
        <v>3</v>
      </c>
      <c r="D13" s="84">
        <f t="shared" si="0"/>
        <v>7</v>
      </c>
      <c r="E13" s="75">
        <f t="shared" si="1"/>
        <v>0.68881701356277525</v>
      </c>
      <c r="F13" s="75">
        <f>(1-E13)*((B13+C13)*D13/2-参数!$B$1*D13)/参数!$G$1/D13</f>
        <v>0.15559149321861238</v>
      </c>
      <c r="G13" s="84">
        <v>-4</v>
      </c>
      <c r="H13" s="84">
        <v>-4</v>
      </c>
      <c r="I13" s="84">
        <f t="shared" si="2"/>
        <v>1</v>
      </c>
      <c r="J13" s="75">
        <f t="shared" si="3"/>
        <v>0</v>
      </c>
      <c r="K13" s="75">
        <f>(1-J13)*((G13+H13)*I13/2-参数!$B$1*I13)/参数!$G$1/I13</f>
        <v>0</v>
      </c>
      <c r="L13" s="84">
        <v>-4</v>
      </c>
      <c r="M13" s="84">
        <v>-4</v>
      </c>
      <c r="N13" s="84">
        <f t="shared" si="4"/>
        <v>1</v>
      </c>
      <c r="O13" s="75">
        <f t="shared" si="5"/>
        <v>0</v>
      </c>
      <c r="P13" s="75">
        <f>(1-O13)*((L13+M13)*N13/2-参数!$B$1*N13)/参数!$G$1/N13</f>
        <v>0</v>
      </c>
      <c r="Q13" s="84">
        <v>-4</v>
      </c>
      <c r="R13" s="84">
        <v>-4</v>
      </c>
      <c r="S13" s="84">
        <f t="shared" si="6"/>
        <v>1</v>
      </c>
      <c r="T13" s="75">
        <f t="shared" si="7"/>
        <v>0</v>
      </c>
      <c r="U13" s="75">
        <f>(1-T13)*((Q13+R13)*S13/2-参数!$B$1*S13)/参数!$G$1/S13</f>
        <v>0</v>
      </c>
      <c r="V13" s="84">
        <v>-4</v>
      </c>
      <c r="W13" s="84">
        <v>-4</v>
      </c>
      <c r="X13" s="84">
        <f t="shared" si="8"/>
        <v>1</v>
      </c>
      <c r="Y13" s="75">
        <f t="shared" si="9"/>
        <v>0</v>
      </c>
      <c r="Z13" s="75">
        <f>(1-Y13)*((V13+W13)*X13/2-参数!$B$1*X13)/参数!$G$1/X13</f>
        <v>0</v>
      </c>
      <c r="AA13" s="84">
        <v>-4</v>
      </c>
      <c r="AB13" s="84">
        <v>-4</v>
      </c>
      <c r="AC13" s="84">
        <f t="shared" si="10"/>
        <v>1</v>
      </c>
      <c r="AD13" s="75">
        <f t="shared" si="11"/>
        <v>0</v>
      </c>
      <c r="AE13" s="75">
        <f>(1-AD13)*((AA13+AB13)*AC13/2-参数!$B$1*AC13)/参数!$G$1/AC13</f>
        <v>0</v>
      </c>
      <c r="AF13" s="84">
        <v>-4</v>
      </c>
      <c r="AG13" s="84">
        <v>-4</v>
      </c>
      <c r="AH13" s="84">
        <f t="shared" si="12"/>
        <v>1</v>
      </c>
      <c r="AI13" s="75">
        <f t="shared" si="13"/>
        <v>0</v>
      </c>
      <c r="AJ13" s="75">
        <f>(1-AI13)*((AF13+AG13)*AH13/2-参数!$B$1*AH13)/参数!$G$1/AH13</f>
        <v>0</v>
      </c>
      <c r="AK13" s="84">
        <v>1</v>
      </c>
      <c r="AL13" s="84">
        <v>4</v>
      </c>
      <c r="AM13" s="84">
        <f t="shared" si="14"/>
        <v>4</v>
      </c>
      <c r="AN13" s="75">
        <f t="shared" si="15"/>
        <v>0.28041322380953665</v>
      </c>
      <c r="AO13" s="75">
        <f>(1-AN13)*((AK13+AL13)*AM13/2-参数!$B$1*AM13)/参数!$G$1/AM13</f>
        <v>0.58466425565475144</v>
      </c>
      <c r="AP13" s="84">
        <v>-4</v>
      </c>
      <c r="AQ13" s="84">
        <v>-4</v>
      </c>
      <c r="AR13" s="84">
        <f t="shared" si="16"/>
        <v>1</v>
      </c>
      <c r="AS13" s="75">
        <f t="shared" si="17"/>
        <v>0</v>
      </c>
      <c r="AT13" s="75">
        <f>(1-AS13)*((AP13+AQ13)*AR13/2-参数!$B$1*AR13)/参数!$G$1/AR13</f>
        <v>0</v>
      </c>
      <c r="AU13" s="84">
        <v>-4</v>
      </c>
      <c r="AV13" s="84">
        <v>-4</v>
      </c>
      <c r="AW13" s="84">
        <f t="shared" si="18"/>
        <v>1</v>
      </c>
      <c r="AX13" s="75">
        <f t="shared" si="19"/>
        <v>0</v>
      </c>
      <c r="AY13" s="75">
        <f>(1-AX13)*((AU13+AV13)*AW13/2-参数!$B$1*AW13)/参数!$G$1/AW13</f>
        <v>0</v>
      </c>
    </row>
    <row r="14" spans="1:89" x14ac:dyDescent="0.25">
      <c r="A14" s="84" t="s">
        <v>14</v>
      </c>
      <c r="B14" s="84">
        <v>-4</v>
      </c>
      <c r="C14" s="84">
        <v>-4</v>
      </c>
      <c r="D14" s="84">
        <f t="shared" si="0"/>
        <v>1</v>
      </c>
      <c r="E14" s="75">
        <f t="shared" si="1"/>
        <v>0</v>
      </c>
      <c r="F14" s="75">
        <f>(1-E14)*((B14+C14)*D14/2-参数!$B$1*D14)/参数!$G$1/D14</f>
        <v>0</v>
      </c>
      <c r="G14" s="84">
        <v>-4</v>
      </c>
      <c r="H14" s="84">
        <v>-4</v>
      </c>
      <c r="I14" s="84">
        <f t="shared" si="2"/>
        <v>1</v>
      </c>
      <c r="J14" s="75">
        <f t="shared" si="3"/>
        <v>0</v>
      </c>
      <c r="K14" s="75">
        <f>(1-J14)*((G14+H14)*I14/2-参数!$B$1*I14)/参数!$G$1/I14</f>
        <v>0</v>
      </c>
      <c r="L14" s="84">
        <v>-4</v>
      </c>
      <c r="M14" s="84">
        <v>-4</v>
      </c>
      <c r="N14" s="84">
        <f t="shared" si="4"/>
        <v>1</v>
      </c>
      <c r="O14" s="75">
        <f t="shared" si="5"/>
        <v>0</v>
      </c>
      <c r="P14" s="75">
        <f>(1-O14)*((L14+M14)*N14/2-参数!$B$1*N14)/参数!$G$1/N14</f>
        <v>0</v>
      </c>
      <c r="Q14" s="84">
        <v>-4</v>
      </c>
      <c r="R14" s="84">
        <v>-4</v>
      </c>
      <c r="S14" s="84">
        <f t="shared" si="6"/>
        <v>1</v>
      </c>
      <c r="T14" s="75">
        <f t="shared" si="7"/>
        <v>0</v>
      </c>
      <c r="U14" s="75">
        <f>(1-T14)*((Q14+R14)*S14/2-参数!$B$1*S14)/参数!$G$1/S14</f>
        <v>0</v>
      </c>
      <c r="V14" s="84">
        <v>-4</v>
      </c>
      <c r="W14" s="84">
        <v>-4</v>
      </c>
      <c r="X14" s="84">
        <f t="shared" si="8"/>
        <v>1</v>
      </c>
      <c r="Y14" s="75">
        <f t="shared" si="9"/>
        <v>0</v>
      </c>
      <c r="Z14" s="75">
        <f>(1-Y14)*((V14+W14)*X14/2-参数!$B$1*X14)/参数!$G$1/X14</f>
        <v>0</v>
      </c>
      <c r="AA14" s="84">
        <v>0</v>
      </c>
      <c r="AB14" s="84">
        <v>3</v>
      </c>
      <c r="AC14" s="84">
        <f t="shared" si="10"/>
        <v>4</v>
      </c>
      <c r="AD14" s="75">
        <f t="shared" si="11"/>
        <v>0.28041322380953665</v>
      </c>
      <c r="AE14" s="75">
        <f>(1-AD14)*((AA14+AB14)*AC14/2-参数!$B$1*AC14)/参数!$G$1/AC14</f>
        <v>0.4947159086309435</v>
      </c>
      <c r="AF14" s="84">
        <v>-4</v>
      </c>
      <c r="AG14" s="84">
        <v>-4</v>
      </c>
      <c r="AH14" s="84">
        <f t="shared" si="12"/>
        <v>1</v>
      </c>
      <c r="AI14" s="75">
        <f t="shared" si="13"/>
        <v>0</v>
      </c>
      <c r="AJ14" s="75">
        <f>(1-AI14)*((AF14+AG14)*AH14/2-参数!$B$1*AH14)/参数!$G$1/AH14</f>
        <v>0</v>
      </c>
      <c r="AK14" s="84">
        <v>3</v>
      </c>
      <c r="AL14" s="84">
        <v>4</v>
      </c>
      <c r="AM14" s="84">
        <f t="shared" si="14"/>
        <v>2</v>
      </c>
      <c r="AN14" s="75">
        <f t="shared" si="15"/>
        <v>7.0103305952384162E-2</v>
      </c>
      <c r="AO14" s="75">
        <f>(1-AN14)*((AK14+AL14)*AM14/2-参数!$B$1*AM14)/参数!$G$1/AM14</f>
        <v>0.87177815066963993</v>
      </c>
      <c r="AP14" s="84">
        <v>-4</v>
      </c>
      <c r="AQ14" s="84">
        <v>-4</v>
      </c>
      <c r="AR14" s="84">
        <f t="shared" si="16"/>
        <v>1</v>
      </c>
      <c r="AS14" s="75">
        <f t="shared" si="17"/>
        <v>0</v>
      </c>
      <c r="AT14" s="75">
        <f>(1-AS14)*((AP14+AQ14)*AR14/2-参数!$B$1*AR14)/参数!$G$1/AR14</f>
        <v>0</v>
      </c>
      <c r="AU14" s="84">
        <v>-2</v>
      </c>
      <c r="AV14" s="84">
        <v>0</v>
      </c>
      <c r="AW14" s="84">
        <f t="shared" si="18"/>
        <v>3</v>
      </c>
      <c r="AX14" s="75">
        <f t="shared" si="19"/>
        <v>0.16666666666666666</v>
      </c>
      <c r="AY14" s="75">
        <f>(1-AX14)*((AU14+AV14)*AW14/2-参数!$B$1*AW14)/参数!$G$1/AW14</f>
        <v>0.3125</v>
      </c>
    </row>
    <row r="15" spans="1:89" x14ac:dyDescent="0.25">
      <c r="A15" s="84" t="s">
        <v>15</v>
      </c>
      <c r="B15" s="84">
        <v>-4</v>
      </c>
      <c r="C15" s="84">
        <v>-4</v>
      </c>
      <c r="D15" s="84">
        <f t="shared" si="0"/>
        <v>1</v>
      </c>
      <c r="E15" s="75">
        <f t="shared" si="1"/>
        <v>0</v>
      </c>
      <c r="F15" s="75">
        <f>(1-E15)*((B15+C15)*D15/2-参数!$B$1*D15)/参数!$G$1/D15</f>
        <v>0</v>
      </c>
      <c r="G15" s="84">
        <v>1</v>
      </c>
      <c r="H15" s="84">
        <v>3</v>
      </c>
      <c r="I15" s="84">
        <f t="shared" si="2"/>
        <v>3</v>
      </c>
      <c r="J15" s="75">
        <f t="shared" si="3"/>
        <v>0.16666666666666666</v>
      </c>
      <c r="K15" s="75">
        <f>(1-J15)*((G15+H15)*I15/2-参数!$B$1*I15)/参数!$G$1/I15</f>
        <v>0.625</v>
      </c>
      <c r="L15" s="84">
        <v>-4</v>
      </c>
      <c r="M15" s="84">
        <v>-4</v>
      </c>
      <c r="N15" s="84">
        <f t="shared" si="4"/>
        <v>1</v>
      </c>
      <c r="O15" s="75">
        <f t="shared" si="5"/>
        <v>0</v>
      </c>
      <c r="P15" s="75">
        <f>(1-O15)*((L15+M15)*N15/2-参数!$B$1*N15)/参数!$G$1/N15</f>
        <v>0</v>
      </c>
      <c r="Q15" s="84">
        <v>-4</v>
      </c>
      <c r="R15" s="84">
        <v>-4</v>
      </c>
      <c r="S15" s="84">
        <f t="shared" si="6"/>
        <v>1</v>
      </c>
      <c r="T15" s="75">
        <f t="shared" si="7"/>
        <v>0</v>
      </c>
      <c r="U15" s="75">
        <f>(1-T15)*((Q15+R15)*S15/2-参数!$B$1*S15)/参数!$G$1/S15</f>
        <v>0</v>
      </c>
      <c r="V15" s="84">
        <v>0</v>
      </c>
      <c r="W15" s="84">
        <v>1</v>
      </c>
      <c r="X15" s="84">
        <f t="shared" si="8"/>
        <v>2</v>
      </c>
      <c r="Y15" s="75">
        <f t="shared" si="9"/>
        <v>7.0103305952384162E-2</v>
      </c>
      <c r="Z15" s="75">
        <f>(1-Y15)*((V15+W15)*X15/2-参数!$B$1*X15)/参数!$G$1/X15</f>
        <v>0.52306689040178389</v>
      </c>
      <c r="AA15" s="84">
        <v>-4</v>
      </c>
      <c r="AB15" s="84">
        <v>-4</v>
      </c>
      <c r="AC15" s="84">
        <f t="shared" si="10"/>
        <v>1</v>
      </c>
      <c r="AD15" s="75">
        <f t="shared" si="11"/>
        <v>0</v>
      </c>
      <c r="AE15" s="75">
        <f>(1-AD15)*((AA15+AB15)*AC15/2-参数!$B$1*AC15)/参数!$G$1/AC15</f>
        <v>0</v>
      </c>
      <c r="AF15" s="84">
        <v>-4</v>
      </c>
      <c r="AG15" s="84">
        <v>-4</v>
      </c>
      <c r="AH15" s="84">
        <f t="shared" si="12"/>
        <v>1</v>
      </c>
      <c r="AI15" s="75">
        <f t="shared" si="13"/>
        <v>0</v>
      </c>
      <c r="AJ15" s="75">
        <f>(1-AI15)*((AF15+AG15)*AH15/2-参数!$B$1*AH15)/参数!$G$1/AH15</f>
        <v>0</v>
      </c>
      <c r="AK15" s="84">
        <v>-4</v>
      </c>
      <c r="AL15" s="84">
        <v>-4</v>
      </c>
      <c r="AM15" s="84">
        <f t="shared" si="14"/>
        <v>1</v>
      </c>
      <c r="AN15" s="75">
        <f t="shared" si="15"/>
        <v>0</v>
      </c>
      <c r="AO15" s="75">
        <f>(1-AN15)*((AK15+AL15)*AM15/2-参数!$B$1*AM15)/参数!$G$1/AM15</f>
        <v>0</v>
      </c>
      <c r="AP15" s="84">
        <v>2</v>
      </c>
      <c r="AQ15" s="84">
        <v>4</v>
      </c>
      <c r="AR15" s="84">
        <f t="shared" si="16"/>
        <v>3</v>
      </c>
      <c r="AS15" s="75">
        <f t="shared" si="17"/>
        <v>0.16666666666666666</v>
      </c>
      <c r="AT15" s="75">
        <f>(1-AS15)*((AP15+AQ15)*AR15/2-参数!$B$1*AR15)/参数!$G$1/AR15</f>
        <v>0.72916666666666663</v>
      </c>
      <c r="AU15" s="84">
        <v>-4</v>
      </c>
      <c r="AV15" s="84">
        <v>-4</v>
      </c>
      <c r="AW15" s="84">
        <f t="shared" si="18"/>
        <v>1</v>
      </c>
      <c r="AX15" s="75">
        <f t="shared" si="19"/>
        <v>0</v>
      </c>
      <c r="AY15" s="75">
        <f>(1-AX15)*((AU15+AV15)*AW15/2-参数!$B$1*AW15)/参数!$G$1/AW15</f>
        <v>0</v>
      </c>
    </row>
    <row r="16" spans="1:89" x14ac:dyDescent="0.25">
      <c r="A16" s="84" t="s">
        <v>16</v>
      </c>
      <c r="B16" s="84">
        <v>-4</v>
      </c>
      <c r="C16" s="84">
        <v>-4</v>
      </c>
      <c r="D16" s="84">
        <f t="shared" si="0"/>
        <v>1</v>
      </c>
      <c r="E16" s="75">
        <f t="shared" si="1"/>
        <v>0</v>
      </c>
      <c r="F16" s="75">
        <f>(1-E16)*((B16+C16)*D16/2-参数!$B$1*D16)/参数!$G$1/D16</f>
        <v>0</v>
      </c>
      <c r="G16" s="84">
        <v>-1</v>
      </c>
      <c r="H16" s="84">
        <v>2</v>
      </c>
      <c r="I16" s="84">
        <f t="shared" si="2"/>
        <v>4</v>
      </c>
      <c r="J16" s="75">
        <f t="shared" si="3"/>
        <v>0.28041322380953665</v>
      </c>
      <c r="K16" s="75">
        <f>(1-J16)*((G16+H16)*I16/2-参数!$B$1*I16)/参数!$G$1/I16</f>
        <v>0.40476756160713562</v>
      </c>
      <c r="L16" s="84">
        <v>-4</v>
      </c>
      <c r="M16" s="84">
        <v>-4</v>
      </c>
      <c r="N16" s="84">
        <f t="shared" si="4"/>
        <v>1</v>
      </c>
      <c r="O16" s="75">
        <f t="shared" si="5"/>
        <v>0</v>
      </c>
      <c r="P16" s="75">
        <f>(1-O16)*((L16+M16)*N16/2-参数!$B$1*N16)/参数!$G$1/N16</f>
        <v>0</v>
      </c>
      <c r="Q16" s="84">
        <v>2</v>
      </c>
      <c r="R16" s="84">
        <v>2</v>
      </c>
      <c r="S16" s="84">
        <f t="shared" si="6"/>
        <v>1</v>
      </c>
      <c r="T16" s="75">
        <f t="shared" si="7"/>
        <v>0</v>
      </c>
      <c r="U16" s="75">
        <f>(1-T16)*((Q16+R16)*S16/2-参数!$B$1*S16)/参数!$G$1/S16</f>
        <v>0.75</v>
      </c>
      <c r="V16" s="84">
        <v>-4</v>
      </c>
      <c r="W16" s="84">
        <v>-4</v>
      </c>
      <c r="X16" s="84">
        <f t="shared" si="8"/>
        <v>1</v>
      </c>
      <c r="Y16" s="75">
        <f t="shared" si="9"/>
        <v>0</v>
      </c>
      <c r="Z16" s="75">
        <f>(1-Y16)*((V16+W16)*X16/2-参数!$B$1*X16)/参数!$G$1/X16</f>
        <v>0</v>
      </c>
      <c r="AA16" s="84">
        <v>0</v>
      </c>
      <c r="AB16" s="84">
        <v>4</v>
      </c>
      <c r="AC16" s="84">
        <f t="shared" si="10"/>
        <v>5</v>
      </c>
      <c r="AD16" s="75">
        <f t="shared" si="11"/>
        <v>0.40693708908831311</v>
      </c>
      <c r="AE16" s="75">
        <f>(1-AD16)*((AA16+AB16)*AC16/2-参数!$B$1*AC16)/参数!$G$1/AC16</f>
        <v>0.44479718318376521</v>
      </c>
      <c r="AF16" s="84">
        <v>-4</v>
      </c>
      <c r="AG16" s="84">
        <v>-4</v>
      </c>
      <c r="AH16" s="84">
        <f t="shared" si="12"/>
        <v>1</v>
      </c>
      <c r="AI16" s="75">
        <f t="shared" si="13"/>
        <v>0</v>
      </c>
      <c r="AJ16" s="75">
        <f>(1-AI16)*((AF16+AG16)*AH16/2-参数!$B$1*AH16)/参数!$G$1/AH16</f>
        <v>0</v>
      </c>
      <c r="AK16" s="84">
        <v>-4</v>
      </c>
      <c r="AL16" s="84">
        <v>-4</v>
      </c>
      <c r="AM16" s="84">
        <f t="shared" si="14"/>
        <v>1</v>
      </c>
      <c r="AN16" s="75">
        <f t="shared" si="15"/>
        <v>0</v>
      </c>
      <c r="AO16" s="75">
        <f>(1-AN16)*((AK16+AL16)*AM16/2-参数!$B$1*AM16)/参数!$G$1/AM16</f>
        <v>0</v>
      </c>
      <c r="AP16" s="84">
        <v>-4</v>
      </c>
      <c r="AQ16" s="84">
        <v>-4</v>
      </c>
      <c r="AR16" s="84">
        <f t="shared" si="16"/>
        <v>1</v>
      </c>
      <c r="AS16" s="75">
        <f t="shared" si="17"/>
        <v>0</v>
      </c>
      <c r="AT16" s="75">
        <f>(1-AS16)*((AP16+AQ16)*AR16/2-参数!$B$1*AR16)/参数!$G$1/AR16</f>
        <v>0</v>
      </c>
      <c r="AU16" s="84">
        <v>-4</v>
      </c>
      <c r="AV16" s="84">
        <v>-4</v>
      </c>
      <c r="AW16" s="84">
        <f t="shared" si="18"/>
        <v>1</v>
      </c>
      <c r="AX16" s="75">
        <f t="shared" si="19"/>
        <v>0</v>
      </c>
      <c r="AY16" s="75">
        <f>(1-AX16)*((AU16+AV16)*AW16/2-参数!$B$1*AW16)/参数!$G$1/AW16</f>
        <v>0</v>
      </c>
    </row>
    <row r="17" spans="1:51" x14ac:dyDescent="0.25">
      <c r="A17" s="84" t="s">
        <v>17</v>
      </c>
      <c r="B17" s="84">
        <v>-4</v>
      </c>
      <c r="C17" s="84">
        <v>-4</v>
      </c>
      <c r="D17" s="84">
        <f t="shared" si="0"/>
        <v>1</v>
      </c>
      <c r="E17" s="75">
        <f t="shared" si="1"/>
        <v>0</v>
      </c>
      <c r="F17" s="75">
        <f>(1-E17)*((B17+C17)*D17/2-参数!$B$1*D17)/参数!$G$1/D17</f>
        <v>0</v>
      </c>
      <c r="G17" s="84">
        <v>-4</v>
      </c>
      <c r="H17" s="84">
        <v>-4</v>
      </c>
      <c r="I17" s="84">
        <f t="shared" si="2"/>
        <v>1</v>
      </c>
      <c r="J17" s="75">
        <f t="shared" si="3"/>
        <v>0</v>
      </c>
      <c r="K17" s="75">
        <f>(1-J17)*((G17+H17)*I17/2-参数!$B$1*I17)/参数!$G$1/I17</f>
        <v>0</v>
      </c>
      <c r="L17" s="84">
        <v>1</v>
      </c>
      <c r="M17" s="84">
        <v>4</v>
      </c>
      <c r="N17" s="84">
        <f t="shared" si="4"/>
        <v>4</v>
      </c>
      <c r="O17" s="75">
        <f t="shared" si="5"/>
        <v>0.28041322380953665</v>
      </c>
      <c r="P17" s="75">
        <f>(1-O17)*((L17+M17)*N17/2-参数!$B$1*N17)/参数!$G$1/N17</f>
        <v>0.58466425565475144</v>
      </c>
      <c r="Q17" s="84">
        <v>-4</v>
      </c>
      <c r="R17" s="84">
        <v>-4</v>
      </c>
      <c r="S17" s="84">
        <f t="shared" si="6"/>
        <v>1</v>
      </c>
      <c r="T17" s="75">
        <f t="shared" si="7"/>
        <v>0</v>
      </c>
      <c r="U17" s="75">
        <f>(1-T17)*((Q17+R17)*S17/2-参数!$B$1*S17)/参数!$G$1/S17</f>
        <v>0</v>
      </c>
      <c r="V17" s="84">
        <v>-4</v>
      </c>
      <c r="W17" s="84">
        <v>-4</v>
      </c>
      <c r="X17" s="84">
        <f t="shared" si="8"/>
        <v>1</v>
      </c>
      <c r="Y17" s="75">
        <f t="shared" si="9"/>
        <v>0</v>
      </c>
      <c r="Z17" s="75">
        <f>(1-Y17)*((V17+W17)*X17/2-参数!$B$1*X17)/参数!$G$1/X17</f>
        <v>0</v>
      </c>
      <c r="AA17" s="84">
        <v>-4</v>
      </c>
      <c r="AB17" s="84">
        <v>-4</v>
      </c>
      <c r="AC17" s="84">
        <f t="shared" si="10"/>
        <v>1</v>
      </c>
      <c r="AD17" s="75">
        <f t="shared" si="11"/>
        <v>0</v>
      </c>
      <c r="AE17" s="75">
        <f>(1-AD17)*((AA17+AB17)*AC17/2-参数!$B$1*AC17)/参数!$G$1/AC17</f>
        <v>0</v>
      </c>
      <c r="AF17" s="84">
        <v>-4</v>
      </c>
      <c r="AG17" s="84">
        <v>-4</v>
      </c>
      <c r="AH17" s="84">
        <f t="shared" si="12"/>
        <v>1</v>
      </c>
      <c r="AI17" s="75">
        <f t="shared" si="13"/>
        <v>0</v>
      </c>
      <c r="AJ17" s="75">
        <f>(1-AI17)*((AF17+AG17)*AH17/2-参数!$B$1*AH17)/参数!$G$1/AH17</f>
        <v>0</v>
      </c>
      <c r="AK17" s="84">
        <v>-4</v>
      </c>
      <c r="AL17" s="84">
        <v>-4</v>
      </c>
      <c r="AM17" s="84">
        <f t="shared" si="14"/>
        <v>1</v>
      </c>
      <c r="AN17" s="75">
        <f t="shared" si="15"/>
        <v>0</v>
      </c>
      <c r="AO17" s="75">
        <f>(1-AN17)*((AK17+AL17)*AM17/2-参数!$B$1*AM17)/参数!$G$1/AM17</f>
        <v>0</v>
      </c>
      <c r="AP17" s="84">
        <v>-4</v>
      </c>
      <c r="AQ17" s="84">
        <v>-4</v>
      </c>
      <c r="AR17" s="84">
        <f t="shared" si="16"/>
        <v>1</v>
      </c>
      <c r="AS17" s="75">
        <f t="shared" si="17"/>
        <v>0</v>
      </c>
      <c r="AT17" s="75">
        <f>(1-AS17)*((AP17+AQ17)*AR17/2-参数!$B$1*AR17)/参数!$G$1/AR17</f>
        <v>0</v>
      </c>
      <c r="AU17" s="84">
        <v>-4</v>
      </c>
      <c r="AV17" s="84">
        <v>-4</v>
      </c>
      <c r="AW17" s="84">
        <f t="shared" si="18"/>
        <v>1</v>
      </c>
      <c r="AX17" s="75">
        <f t="shared" si="19"/>
        <v>0</v>
      </c>
      <c r="AY17" s="75">
        <f>(1-AX17)*((AU17+AV17)*AW17/2-参数!$B$1*AW17)/参数!$G$1/AW17</f>
        <v>0</v>
      </c>
    </row>
    <row r="18" spans="1:51" x14ac:dyDescent="0.25">
      <c r="A18" s="84" t="s">
        <v>18</v>
      </c>
      <c r="B18" s="84">
        <v>1</v>
      </c>
      <c r="C18" s="84">
        <v>3</v>
      </c>
      <c r="D18" s="84">
        <f t="shared" si="0"/>
        <v>3</v>
      </c>
      <c r="E18" s="75">
        <f t="shared" si="1"/>
        <v>0.16666666666666666</v>
      </c>
      <c r="F18" s="75">
        <f>(1-E18)*((B18+C18)*D18/2-参数!$B$1*D18)/参数!$G$1/D18</f>
        <v>0.625</v>
      </c>
      <c r="G18" s="84">
        <v>-4</v>
      </c>
      <c r="H18" s="84">
        <v>-4</v>
      </c>
      <c r="I18" s="84">
        <f t="shared" si="2"/>
        <v>1</v>
      </c>
      <c r="J18" s="75">
        <f t="shared" si="3"/>
        <v>0</v>
      </c>
      <c r="K18" s="75">
        <f>(1-J18)*((G18+H18)*I18/2-参数!$B$1*I18)/参数!$G$1/I18</f>
        <v>0</v>
      </c>
      <c r="L18" s="84">
        <v>-4</v>
      </c>
      <c r="M18" s="84">
        <v>-4</v>
      </c>
      <c r="N18" s="84">
        <f t="shared" si="4"/>
        <v>1</v>
      </c>
      <c r="O18" s="75">
        <f t="shared" si="5"/>
        <v>0</v>
      </c>
      <c r="P18" s="75">
        <f>(1-O18)*((L18+M18)*N18/2-参数!$B$1*N18)/参数!$G$1/N18</f>
        <v>0</v>
      </c>
      <c r="Q18" s="84">
        <v>-4</v>
      </c>
      <c r="R18" s="84">
        <v>-4</v>
      </c>
      <c r="S18" s="84">
        <f t="shared" si="6"/>
        <v>1</v>
      </c>
      <c r="T18" s="75">
        <f t="shared" si="7"/>
        <v>0</v>
      </c>
      <c r="U18" s="75">
        <f>(1-T18)*((Q18+R18)*S18/2-参数!$B$1*S18)/参数!$G$1/S18</f>
        <v>0</v>
      </c>
      <c r="V18" s="84">
        <v>-4</v>
      </c>
      <c r="W18" s="84">
        <v>-4</v>
      </c>
      <c r="X18" s="84">
        <f t="shared" si="8"/>
        <v>1</v>
      </c>
      <c r="Y18" s="75">
        <f t="shared" si="9"/>
        <v>0</v>
      </c>
      <c r="Z18" s="75">
        <f>(1-Y18)*((V18+W18)*X18/2-参数!$B$1*X18)/参数!$G$1/X18</f>
        <v>0</v>
      </c>
      <c r="AA18" s="84">
        <v>-4</v>
      </c>
      <c r="AB18" s="84">
        <v>-4</v>
      </c>
      <c r="AC18" s="84">
        <f t="shared" si="10"/>
        <v>1</v>
      </c>
      <c r="AD18" s="75">
        <f t="shared" si="11"/>
        <v>0</v>
      </c>
      <c r="AE18" s="75">
        <f>(1-AD18)*((AA18+AB18)*AC18/2-参数!$B$1*AC18)/参数!$G$1/AC18</f>
        <v>0</v>
      </c>
      <c r="AF18" s="84">
        <v>-4</v>
      </c>
      <c r="AG18" s="84">
        <v>-4</v>
      </c>
      <c r="AH18" s="84">
        <f t="shared" si="12"/>
        <v>1</v>
      </c>
      <c r="AI18" s="75">
        <f t="shared" si="13"/>
        <v>0</v>
      </c>
      <c r="AJ18" s="75">
        <f>(1-AI18)*((AF18+AG18)*AH18/2-参数!$B$1*AH18)/参数!$G$1/AH18</f>
        <v>0</v>
      </c>
      <c r="AK18" s="84">
        <v>-4</v>
      </c>
      <c r="AL18" s="84">
        <v>-4</v>
      </c>
      <c r="AM18" s="84">
        <f t="shared" si="14"/>
        <v>1</v>
      </c>
      <c r="AN18" s="75">
        <f t="shared" si="15"/>
        <v>0</v>
      </c>
      <c r="AO18" s="75">
        <f>(1-AN18)*((AK18+AL18)*AM18/2-参数!$B$1*AM18)/参数!$G$1/AM18</f>
        <v>0</v>
      </c>
      <c r="AP18" s="84">
        <v>-4</v>
      </c>
      <c r="AQ18" s="84">
        <v>-4</v>
      </c>
      <c r="AR18" s="84">
        <f t="shared" si="16"/>
        <v>1</v>
      </c>
      <c r="AS18" s="75">
        <f t="shared" si="17"/>
        <v>0</v>
      </c>
      <c r="AT18" s="75">
        <f>(1-AS18)*((AP18+AQ18)*AR18/2-参数!$B$1*AR18)/参数!$G$1/AR18</f>
        <v>0</v>
      </c>
      <c r="AU18" s="84">
        <v>-4</v>
      </c>
      <c r="AV18" s="84">
        <v>-4</v>
      </c>
      <c r="AW18" s="84">
        <f t="shared" si="18"/>
        <v>1</v>
      </c>
      <c r="AX18" s="75">
        <f t="shared" si="19"/>
        <v>0</v>
      </c>
      <c r="AY18" s="75">
        <f>(1-AX18)*((AU18+AV18)*AW18/2-参数!$B$1*AW18)/参数!$G$1/AW18</f>
        <v>0</v>
      </c>
    </row>
    <row r="19" spans="1:51" x14ac:dyDescent="0.25">
      <c r="A19" s="84" t="s">
        <v>19</v>
      </c>
      <c r="B19" s="84">
        <v>2</v>
      </c>
      <c r="C19" s="84">
        <v>4</v>
      </c>
      <c r="D19" s="84">
        <f t="shared" si="0"/>
        <v>3</v>
      </c>
      <c r="E19" s="75">
        <f t="shared" si="1"/>
        <v>0.16666666666666666</v>
      </c>
      <c r="F19" s="75">
        <f>(1-E19)*((B19+C19)*D19/2-参数!$B$1*D19)/参数!$G$1/D19</f>
        <v>0.72916666666666663</v>
      </c>
      <c r="G19" s="84">
        <v>1</v>
      </c>
      <c r="H19" s="84">
        <v>4</v>
      </c>
      <c r="I19" s="84">
        <f t="shared" si="2"/>
        <v>4</v>
      </c>
      <c r="J19" s="75">
        <f t="shared" si="3"/>
        <v>0.28041322380953665</v>
      </c>
      <c r="K19" s="75">
        <f>(1-J19)*((G19+H19)*I19/2-参数!$B$1*I19)/参数!$G$1/I19</f>
        <v>0.58466425565475144</v>
      </c>
      <c r="L19" s="84">
        <v>3</v>
      </c>
      <c r="M19" s="84">
        <v>4</v>
      </c>
      <c r="N19" s="84">
        <f t="shared" si="4"/>
        <v>2</v>
      </c>
      <c r="O19" s="75">
        <f t="shared" si="5"/>
        <v>7.0103305952384162E-2</v>
      </c>
      <c r="P19" s="75">
        <f>(1-O19)*((L19+M19)*N19/2-参数!$B$1*N19)/参数!$G$1/N19</f>
        <v>0.87177815066963993</v>
      </c>
      <c r="Q19" s="84">
        <v>-4</v>
      </c>
      <c r="R19" s="84">
        <v>-4</v>
      </c>
      <c r="S19" s="84">
        <f t="shared" si="6"/>
        <v>1</v>
      </c>
      <c r="T19" s="75">
        <f t="shared" si="7"/>
        <v>0</v>
      </c>
      <c r="U19" s="75">
        <f>(1-T19)*((Q19+R19)*S19/2-参数!$B$1*S19)/参数!$G$1/S19</f>
        <v>0</v>
      </c>
      <c r="V19" s="84">
        <v>-4</v>
      </c>
      <c r="W19" s="84">
        <v>-4</v>
      </c>
      <c r="X19" s="84">
        <f t="shared" si="8"/>
        <v>1</v>
      </c>
      <c r="Y19" s="75">
        <f t="shared" si="9"/>
        <v>0</v>
      </c>
      <c r="Z19" s="75">
        <f>(1-Y19)*((V19+W19)*X19/2-参数!$B$1*X19)/参数!$G$1/X19</f>
        <v>0</v>
      </c>
      <c r="AA19" s="84">
        <v>-4</v>
      </c>
      <c r="AB19" s="84">
        <v>-4</v>
      </c>
      <c r="AC19" s="84">
        <f t="shared" si="10"/>
        <v>1</v>
      </c>
      <c r="AD19" s="75">
        <f t="shared" si="11"/>
        <v>0</v>
      </c>
      <c r="AE19" s="75">
        <f>(1-AD19)*((AA19+AB19)*AC19/2-参数!$B$1*AC19)/参数!$G$1/AC19</f>
        <v>0</v>
      </c>
      <c r="AF19" s="84">
        <v>2</v>
      </c>
      <c r="AG19" s="84">
        <v>4</v>
      </c>
      <c r="AH19" s="84">
        <f t="shared" si="12"/>
        <v>3</v>
      </c>
      <c r="AI19" s="75">
        <f t="shared" si="13"/>
        <v>0.16666666666666666</v>
      </c>
      <c r="AJ19" s="75">
        <f>(1-AI19)*((AF19+AG19)*AH19/2-参数!$B$1*AH19)/参数!$G$1/AH19</f>
        <v>0.72916666666666663</v>
      </c>
      <c r="AK19" s="84">
        <v>-4</v>
      </c>
      <c r="AL19" s="84">
        <v>-4</v>
      </c>
      <c r="AM19" s="84">
        <f t="shared" si="14"/>
        <v>1</v>
      </c>
      <c r="AN19" s="75">
        <f t="shared" si="15"/>
        <v>0</v>
      </c>
      <c r="AO19" s="75">
        <f>(1-AN19)*((AK19+AL19)*AM19/2-参数!$B$1*AM19)/参数!$G$1/AM19</f>
        <v>0</v>
      </c>
      <c r="AP19" s="84">
        <v>-4</v>
      </c>
      <c r="AQ19" s="84">
        <v>-4</v>
      </c>
      <c r="AR19" s="84">
        <f t="shared" si="16"/>
        <v>1</v>
      </c>
      <c r="AS19" s="75">
        <f t="shared" si="17"/>
        <v>0</v>
      </c>
      <c r="AT19" s="75">
        <f>(1-AS19)*((AP19+AQ19)*AR19/2-参数!$B$1*AR19)/参数!$G$1/AR19</f>
        <v>0</v>
      </c>
      <c r="AU19" s="84">
        <v>-4</v>
      </c>
      <c r="AV19" s="84">
        <v>-4</v>
      </c>
      <c r="AW19" s="84">
        <f t="shared" si="18"/>
        <v>1</v>
      </c>
      <c r="AX19" s="75">
        <f t="shared" si="19"/>
        <v>0</v>
      </c>
      <c r="AY19" s="75">
        <f>(1-AX19)*((AU19+AV19)*AW19/2-参数!$B$1*AW19)/参数!$G$1/AW19</f>
        <v>0</v>
      </c>
    </row>
    <row r="20" spans="1:51" x14ac:dyDescent="0.25">
      <c r="A20" s="84" t="s">
        <v>20</v>
      </c>
      <c r="B20" s="84">
        <v>-4</v>
      </c>
      <c r="C20" s="84">
        <v>-4</v>
      </c>
      <c r="D20" s="84">
        <f t="shared" si="0"/>
        <v>1</v>
      </c>
      <c r="E20" s="75">
        <f t="shared" si="1"/>
        <v>0</v>
      </c>
      <c r="F20" s="75">
        <f>(1-E20)*((B20+C20)*D20/2-参数!$B$1*D20)/参数!$G$1/D20</f>
        <v>0</v>
      </c>
      <c r="G20" s="84">
        <v>-4</v>
      </c>
      <c r="H20" s="84">
        <v>-4</v>
      </c>
      <c r="I20" s="84">
        <f t="shared" si="2"/>
        <v>1</v>
      </c>
      <c r="J20" s="75">
        <f t="shared" si="3"/>
        <v>0</v>
      </c>
      <c r="K20" s="75">
        <f>(1-J20)*((G20+H20)*I20/2-参数!$B$1*I20)/参数!$G$1/I20</f>
        <v>0</v>
      </c>
      <c r="L20" s="84">
        <v>-4</v>
      </c>
      <c r="M20" s="84">
        <v>-4</v>
      </c>
      <c r="N20" s="84">
        <f t="shared" si="4"/>
        <v>1</v>
      </c>
      <c r="O20" s="75">
        <f t="shared" si="5"/>
        <v>0</v>
      </c>
      <c r="P20" s="75">
        <f>(1-O20)*((L20+M20)*N20/2-参数!$B$1*N20)/参数!$G$1/N20</f>
        <v>0</v>
      </c>
      <c r="Q20" s="84">
        <v>-1</v>
      </c>
      <c r="R20" s="84">
        <v>4</v>
      </c>
      <c r="S20" s="84">
        <f t="shared" si="6"/>
        <v>6</v>
      </c>
      <c r="T20" s="75">
        <f t="shared" si="7"/>
        <v>0.54364325119048584</v>
      </c>
      <c r="U20" s="75">
        <f>(1-T20)*((Q20+R20)*S20/2-参数!$B$1*S20)/参数!$G$1/S20</f>
        <v>0.31374526480654097</v>
      </c>
      <c r="V20" s="84">
        <v>-4</v>
      </c>
      <c r="W20" s="84">
        <v>-4</v>
      </c>
      <c r="X20" s="84">
        <f t="shared" si="8"/>
        <v>1</v>
      </c>
      <c r="Y20" s="75">
        <f t="shared" si="9"/>
        <v>0</v>
      </c>
      <c r="Z20" s="75">
        <f>(1-Y20)*((V20+W20)*X20/2-参数!$B$1*X20)/参数!$G$1/X20</f>
        <v>0</v>
      </c>
      <c r="AA20" s="84">
        <v>-4</v>
      </c>
      <c r="AB20" s="84">
        <v>-4</v>
      </c>
      <c r="AC20" s="84">
        <f t="shared" si="10"/>
        <v>1</v>
      </c>
      <c r="AD20" s="75">
        <f t="shared" si="11"/>
        <v>0</v>
      </c>
      <c r="AE20" s="75">
        <f>(1-AD20)*((AA20+AB20)*AC20/2-参数!$B$1*AC20)/参数!$G$1/AC20</f>
        <v>0</v>
      </c>
      <c r="AF20" s="84">
        <v>-4</v>
      </c>
      <c r="AG20" s="84">
        <v>-4</v>
      </c>
      <c r="AH20" s="84">
        <f t="shared" si="12"/>
        <v>1</v>
      </c>
      <c r="AI20" s="75">
        <f t="shared" si="13"/>
        <v>0</v>
      </c>
      <c r="AJ20" s="75">
        <f>(1-AI20)*((AF20+AG20)*AH20/2-参数!$B$1*AH20)/参数!$G$1/AH20</f>
        <v>0</v>
      </c>
      <c r="AK20" s="84">
        <v>-4</v>
      </c>
      <c r="AL20" s="84">
        <v>-4</v>
      </c>
      <c r="AM20" s="84">
        <f t="shared" si="14"/>
        <v>1</v>
      </c>
      <c r="AN20" s="75">
        <f t="shared" si="15"/>
        <v>0</v>
      </c>
      <c r="AO20" s="75">
        <f>(1-AN20)*((AK20+AL20)*AM20/2-参数!$B$1*AM20)/参数!$G$1/AM20</f>
        <v>0</v>
      </c>
      <c r="AP20" s="84">
        <v>-4</v>
      </c>
      <c r="AQ20" s="84">
        <v>-4</v>
      </c>
      <c r="AR20" s="84">
        <f t="shared" si="16"/>
        <v>1</v>
      </c>
      <c r="AS20" s="75">
        <f t="shared" si="17"/>
        <v>0</v>
      </c>
      <c r="AT20" s="75">
        <f>(1-AS20)*((AP20+AQ20)*AR20/2-参数!$B$1*AR20)/参数!$G$1/AR20</f>
        <v>0</v>
      </c>
      <c r="AU20" s="84">
        <v>-4</v>
      </c>
      <c r="AV20" s="84">
        <v>-4</v>
      </c>
      <c r="AW20" s="84">
        <f t="shared" si="18"/>
        <v>1</v>
      </c>
      <c r="AX20" s="75">
        <f t="shared" si="19"/>
        <v>0</v>
      </c>
      <c r="AY20" s="75">
        <f>(1-AX20)*((AU20+AV20)*AW20/2-参数!$B$1*AW20)/参数!$G$1/AW20</f>
        <v>0</v>
      </c>
    </row>
    <row r="21" spans="1:51" x14ac:dyDescent="0.25">
      <c r="A21" s="84" t="s">
        <v>21</v>
      </c>
      <c r="B21" s="84">
        <v>-4</v>
      </c>
      <c r="C21" s="84">
        <v>-4</v>
      </c>
      <c r="D21" s="84">
        <f t="shared" si="0"/>
        <v>1</v>
      </c>
      <c r="E21" s="75">
        <f t="shared" si="1"/>
        <v>0</v>
      </c>
      <c r="F21" s="75">
        <f>(1-E21)*((B21+C21)*D21/2-参数!$B$1*D21)/参数!$G$1/D21</f>
        <v>0</v>
      </c>
      <c r="G21" s="84">
        <v>-4</v>
      </c>
      <c r="H21" s="84">
        <v>-4</v>
      </c>
      <c r="I21" s="84">
        <f t="shared" si="2"/>
        <v>1</v>
      </c>
      <c r="J21" s="75">
        <f t="shared" si="3"/>
        <v>0</v>
      </c>
      <c r="K21" s="75">
        <f>(1-J21)*((G21+H21)*I21/2-参数!$B$1*I21)/参数!$G$1/I21</f>
        <v>0</v>
      </c>
      <c r="L21" s="84">
        <v>-4</v>
      </c>
      <c r="M21" s="84">
        <v>-4</v>
      </c>
      <c r="N21" s="84">
        <f t="shared" si="4"/>
        <v>1</v>
      </c>
      <c r="O21" s="75">
        <f t="shared" si="5"/>
        <v>0</v>
      </c>
      <c r="P21" s="75">
        <f>(1-O21)*((L21+M21)*N21/2-参数!$B$1*N21)/参数!$G$1/N21</f>
        <v>0</v>
      </c>
      <c r="Q21" s="84">
        <v>1</v>
      </c>
      <c r="R21" s="84">
        <v>3</v>
      </c>
      <c r="S21" s="84">
        <f t="shared" si="6"/>
        <v>3</v>
      </c>
      <c r="T21" s="75">
        <f t="shared" si="7"/>
        <v>0.16666666666666666</v>
      </c>
      <c r="U21" s="75">
        <f>(1-T21)*((Q21+R21)*S21/2-参数!$B$1*S21)/参数!$G$1/S21</f>
        <v>0.625</v>
      </c>
      <c r="V21" s="84">
        <v>-4</v>
      </c>
      <c r="W21" s="84">
        <v>-4</v>
      </c>
      <c r="X21" s="84">
        <f t="shared" si="8"/>
        <v>1</v>
      </c>
      <c r="Y21" s="75">
        <f t="shared" si="9"/>
        <v>0</v>
      </c>
      <c r="Z21" s="75">
        <f>(1-Y21)*((V21+W21)*X21/2-参数!$B$1*X21)/参数!$G$1/X21</f>
        <v>0</v>
      </c>
      <c r="AA21" s="84">
        <v>-4</v>
      </c>
      <c r="AB21" s="84">
        <v>-4</v>
      </c>
      <c r="AC21" s="84">
        <f t="shared" si="10"/>
        <v>1</v>
      </c>
      <c r="AD21" s="75">
        <f t="shared" si="11"/>
        <v>0</v>
      </c>
      <c r="AE21" s="75">
        <f>(1-AD21)*((AA21+AB21)*AC21/2-参数!$B$1*AC21)/参数!$G$1/AC21</f>
        <v>0</v>
      </c>
      <c r="AF21" s="84">
        <v>-4</v>
      </c>
      <c r="AG21" s="84">
        <v>-4</v>
      </c>
      <c r="AH21" s="84">
        <f t="shared" si="12"/>
        <v>1</v>
      </c>
      <c r="AI21" s="75">
        <f t="shared" si="13"/>
        <v>0</v>
      </c>
      <c r="AJ21" s="75">
        <f>(1-AI21)*((AF21+AG21)*AH21/2-参数!$B$1*AH21)/参数!$G$1/AH21</f>
        <v>0</v>
      </c>
      <c r="AK21" s="84">
        <v>-4</v>
      </c>
      <c r="AL21" s="84">
        <v>-4</v>
      </c>
      <c r="AM21" s="84">
        <f t="shared" si="14"/>
        <v>1</v>
      </c>
      <c r="AN21" s="75">
        <f t="shared" si="15"/>
        <v>0</v>
      </c>
      <c r="AO21" s="75">
        <f>(1-AN21)*((AK21+AL21)*AM21/2-参数!$B$1*AM21)/参数!$G$1/AM21</f>
        <v>0</v>
      </c>
      <c r="AP21" s="84">
        <v>-4</v>
      </c>
      <c r="AQ21" s="84">
        <v>-4</v>
      </c>
      <c r="AR21" s="84">
        <f t="shared" si="16"/>
        <v>1</v>
      </c>
      <c r="AS21" s="75">
        <f t="shared" si="17"/>
        <v>0</v>
      </c>
      <c r="AT21" s="75">
        <f>(1-AS21)*((AP21+AQ21)*AR21/2-参数!$B$1*AR21)/参数!$G$1/AR21</f>
        <v>0</v>
      </c>
      <c r="AU21" s="84">
        <v>-4</v>
      </c>
      <c r="AV21" s="84">
        <v>-4</v>
      </c>
      <c r="AW21" s="84">
        <f t="shared" si="18"/>
        <v>1</v>
      </c>
      <c r="AX21" s="75">
        <f t="shared" si="19"/>
        <v>0</v>
      </c>
      <c r="AY21" s="75">
        <f>(1-AX21)*((AU21+AV21)*AW21/2-参数!$B$1*AW21)/参数!$G$1/AW21</f>
        <v>0</v>
      </c>
    </row>
    <row r="22" spans="1:51" x14ac:dyDescent="0.25">
      <c r="A22" s="84" t="s">
        <v>22</v>
      </c>
      <c r="B22" s="84">
        <v>-4</v>
      </c>
      <c r="C22" s="84">
        <v>-4</v>
      </c>
      <c r="D22" s="84">
        <f t="shared" si="0"/>
        <v>1</v>
      </c>
      <c r="E22" s="75">
        <f t="shared" si="1"/>
        <v>0</v>
      </c>
      <c r="F22" s="75">
        <f>(1-E22)*((B22+C22)*D22/2-参数!$B$1*D22)/参数!$G$1/D22</f>
        <v>0</v>
      </c>
      <c r="G22" s="84">
        <v>-1</v>
      </c>
      <c r="H22" s="84">
        <v>1</v>
      </c>
      <c r="I22" s="84">
        <f t="shared" si="2"/>
        <v>3</v>
      </c>
      <c r="J22" s="75">
        <f t="shared" si="3"/>
        <v>0.16666666666666666</v>
      </c>
      <c r="K22" s="75">
        <f>(1-J22)*((G22+H22)*I22/2-参数!$B$1*I22)/参数!$G$1/I22</f>
        <v>0.41666666666666669</v>
      </c>
      <c r="L22" s="84">
        <v>-4</v>
      </c>
      <c r="M22" s="84">
        <v>-4</v>
      </c>
      <c r="N22" s="84">
        <f t="shared" si="4"/>
        <v>1</v>
      </c>
      <c r="O22" s="75">
        <f t="shared" si="5"/>
        <v>0</v>
      </c>
      <c r="P22" s="75">
        <f>(1-O22)*((L22+M22)*N22/2-参数!$B$1*N22)/参数!$G$1/N22</f>
        <v>0</v>
      </c>
      <c r="Q22" s="84">
        <v>-3</v>
      </c>
      <c r="R22" s="84">
        <v>1</v>
      </c>
      <c r="S22" s="84">
        <f t="shared" si="6"/>
        <v>5</v>
      </c>
      <c r="T22" s="75">
        <f t="shared" si="7"/>
        <v>0.40693708908831311</v>
      </c>
      <c r="U22" s="75">
        <f>(1-T22)*((Q22+R22)*S22/2-参数!$B$1*S22)/参数!$G$1/S22</f>
        <v>0.22239859159188261</v>
      </c>
      <c r="V22" s="84">
        <v>-4</v>
      </c>
      <c r="W22" s="84">
        <v>-4</v>
      </c>
      <c r="X22" s="84">
        <f t="shared" si="8"/>
        <v>1</v>
      </c>
      <c r="Y22" s="75">
        <f t="shared" si="9"/>
        <v>0</v>
      </c>
      <c r="Z22" s="75">
        <f>(1-Y22)*((V22+W22)*X22/2-参数!$B$1*X22)/参数!$G$1/X22</f>
        <v>0</v>
      </c>
      <c r="AA22" s="84">
        <v>-4</v>
      </c>
      <c r="AB22" s="84">
        <v>-4</v>
      </c>
      <c r="AC22" s="84">
        <f t="shared" si="10"/>
        <v>1</v>
      </c>
      <c r="AD22" s="75">
        <f t="shared" si="11"/>
        <v>0</v>
      </c>
      <c r="AE22" s="75">
        <f>(1-AD22)*((AA22+AB22)*AC22/2-参数!$B$1*AC22)/参数!$G$1/AC22</f>
        <v>0</v>
      </c>
      <c r="AF22" s="84">
        <v>-4</v>
      </c>
      <c r="AG22" s="84">
        <v>-4</v>
      </c>
      <c r="AH22" s="84">
        <f t="shared" si="12"/>
        <v>1</v>
      </c>
      <c r="AI22" s="75">
        <f t="shared" si="13"/>
        <v>0</v>
      </c>
      <c r="AJ22" s="75">
        <f>(1-AI22)*((AF22+AG22)*AH22/2-参数!$B$1*AH22)/参数!$G$1/AH22</f>
        <v>0</v>
      </c>
      <c r="AK22" s="84">
        <v>-4</v>
      </c>
      <c r="AL22" s="84">
        <v>-4</v>
      </c>
      <c r="AM22" s="84">
        <f t="shared" si="14"/>
        <v>1</v>
      </c>
      <c r="AN22" s="75">
        <f t="shared" si="15"/>
        <v>0</v>
      </c>
      <c r="AO22" s="75">
        <f>(1-AN22)*((AK22+AL22)*AM22/2-参数!$B$1*AM22)/参数!$G$1/AM22</f>
        <v>0</v>
      </c>
      <c r="AP22" s="84">
        <v>-4</v>
      </c>
      <c r="AQ22" s="84">
        <v>-4</v>
      </c>
      <c r="AR22" s="84">
        <f t="shared" si="16"/>
        <v>1</v>
      </c>
      <c r="AS22" s="75">
        <f t="shared" si="17"/>
        <v>0</v>
      </c>
      <c r="AT22" s="75">
        <f>(1-AS22)*((AP22+AQ22)*AR22/2-参数!$B$1*AR22)/参数!$G$1/AR22</f>
        <v>0</v>
      </c>
      <c r="AU22" s="84">
        <v>2</v>
      </c>
      <c r="AV22" s="84">
        <v>3</v>
      </c>
      <c r="AW22" s="84">
        <f t="shared" si="18"/>
        <v>2</v>
      </c>
      <c r="AX22" s="75">
        <f t="shared" si="19"/>
        <v>7.0103305952384162E-2</v>
      </c>
      <c r="AY22" s="75">
        <f>(1-AX22)*((AU22+AV22)*AW22/2-参数!$B$1*AW22)/参数!$G$1/AW22</f>
        <v>0.75554106391368792</v>
      </c>
    </row>
    <row r="24" spans="1:51" x14ac:dyDescent="0.25">
      <c r="B24" s="141" t="s">
        <v>75</v>
      </c>
      <c r="C24" s="141"/>
      <c r="D24" s="141"/>
      <c r="E24" s="141"/>
      <c r="F24" s="141"/>
      <c r="G24" s="141" t="s">
        <v>14</v>
      </c>
      <c r="H24" s="141"/>
      <c r="I24" s="141"/>
      <c r="J24" s="141"/>
      <c r="K24" s="141"/>
      <c r="L24" s="141" t="s">
        <v>15</v>
      </c>
      <c r="M24" s="141"/>
      <c r="N24" s="141"/>
      <c r="O24" s="141"/>
      <c r="P24" s="141"/>
      <c r="Q24" s="141" t="s">
        <v>16</v>
      </c>
      <c r="R24" s="141"/>
      <c r="S24" s="141"/>
      <c r="T24" s="141"/>
      <c r="U24" s="141"/>
      <c r="V24" s="141" t="s">
        <v>17</v>
      </c>
      <c r="W24" s="141"/>
      <c r="X24" s="141"/>
      <c r="Y24" s="141"/>
      <c r="Z24" s="141"/>
      <c r="AA24" s="141" t="s">
        <v>18</v>
      </c>
      <c r="AB24" s="141"/>
      <c r="AC24" s="141"/>
      <c r="AD24" s="141"/>
      <c r="AE24" s="141"/>
      <c r="AF24" s="141" t="s">
        <v>19</v>
      </c>
      <c r="AG24" s="141"/>
      <c r="AH24" s="141"/>
      <c r="AI24" s="141"/>
      <c r="AJ24" s="141"/>
      <c r="AK24" s="141" t="s">
        <v>20</v>
      </c>
      <c r="AL24" s="141"/>
      <c r="AM24" s="141"/>
      <c r="AN24" s="141"/>
      <c r="AO24" s="141"/>
      <c r="AP24" s="141" t="s">
        <v>21</v>
      </c>
      <c r="AQ24" s="141"/>
      <c r="AR24" s="141"/>
      <c r="AS24" s="141"/>
      <c r="AT24" s="141"/>
      <c r="AU24" s="141" t="s">
        <v>22</v>
      </c>
      <c r="AV24" s="141"/>
      <c r="AW24" s="141"/>
      <c r="AX24" s="141"/>
      <c r="AY24" s="141"/>
    </row>
    <row r="25" spans="1:51" x14ac:dyDescent="0.25">
      <c r="B25" s="84">
        <v>-4</v>
      </c>
      <c r="C25" s="84">
        <v>4</v>
      </c>
      <c r="D25" s="84" t="s">
        <v>128</v>
      </c>
      <c r="E25" s="84" t="s">
        <v>150</v>
      </c>
      <c r="F25" s="75" t="s">
        <v>74</v>
      </c>
      <c r="G25" s="84">
        <v>-4</v>
      </c>
      <c r="H25" s="84">
        <v>4</v>
      </c>
      <c r="I25" s="84" t="s">
        <v>128</v>
      </c>
      <c r="J25" s="84" t="s">
        <v>150</v>
      </c>
      <c r="K25" s="75" t="s">
        <v>74</v>
      </c>
      <c r="L25" s="84">
        <v>-4</v>
      </c>
      <c r="M25" s="84">
        <v>4</v>
      </c>
      <c r="N25" s="84" t="s">
        <v>128</v>
      </c>
      <c r="O25" s="84" t="s">
        <v>150</v>
      </c>
      <c r="P25" s="75" t="s">
        <v>74</v>
      </c>
      <c r="Q25" s="84">
        <v>-4</v>
      </c>
      <c r="R25" s="84">
        <v>4</v>
      </c>
      <c r="S25" s="84" t="s">
        <v>128</v>
      </c>
      <c r="T25" s="84" t="s">
        <v>150</v>
      </c>
      <c r="U25" s="75" t="s">
        <v>74</v>
      </c>
      <c r="V25" s="84">
        <v>-4</v>
      </c>
      <c r="W25" s="84">
        <v>4</v>
      </c>
      <c r="X25" s="84" t="s">
        <v>128</v>
      </c>
      <c r="Y25" s="84" t="s">
        <v>150</v>
      </c>
      <c r="Z25" s="75" t="s">
        <v>74</v>
      </c>
      <c r="AA25" s="84">
        <v>-4</v>
      </c>
      <c r="AB25" s="84">
        <v>4</v>
      </c>
      <c r="AC25" s="84" t="s">
        <v>128</v>
      </c>
      <c r="AD25" s="84" t="s">
        <v>150</v>
      </c>
      <c r="AE25" s="75" t="s">
        <v>74</v>
      </c>
      <c r="AF25" s="84">
        <v>-4</v>
      </c>
      <c r="AG25" s="84">
        <v>4</v>
      </c>
      <c r="AH25" s="84" t="s">
        <v>128</v>
      </c>
      <c r="AI25" s="84" t="s">
        <v>150</v>
      </c>
      <c r="AJ25" s="75" t="s">
        <v>74</v>
      </c>
      <c r="AK25" s="84">
        <v>-4</v>
      </c>
      <c r="AL25" s="84">
        <v>4</v>
      </c>
      <c r="AM25" s="84" t="s">
        <v>128</v>
      </c>
      <c r="AN25" s="84" t="s">
        <v>150</v>
      </c>
      <c r="AO25" s="75" t="s">
        <v>74</v>
      </c>
      <c r="AP25" s="84">
        <v>-4</v>
      </c>
      <c r="AQ25" s="84">
        <v>4</v>
      </c>
      <c r="AR25" s="84" t="s">
        <v>128</v>
      </c>
      <c r="AS25" s="84" t="s">
        <v>150</v>
      </c>
      <c r="AT25" s="75" t="s">
        <v>74</v>
      </c>
      <c r="AU25" s="84">
        <v>-4</v>
      </c>
      <c r="AV25" s="84">
        <v>4</v>
      </c>
      <c r="AW25" s="84" t="s">
        <v>128</v>
      </c>
      <c r="AX25" s="84" t="s">
        <v>150</v>
      </c>
      <c r="AY25" s="75" t="s">
        <v>74</v>
      </c>
    </row>
    <row r="26" spans="1:51" x14ac:dyDescent="0.25">
      <c r="A26" s="84" t="s">
        <v>3</v>
      </c>
      <c r="B26" s="84">
        <v>-4</v>
      </c>
      <c r="C26" s="84">
        <v>-4</v>
      </c>
      <c r="D26" s="84">
        <f t="shared" ref="D26:D46" si="20">C26-B26+1</f>
        <v>1</v>
      </c>
      <c r="E26" s="75">
        <f t="shared" ref="E26:E46" si="21">D26*LN(D26)/(9*LN(9))</f>
        <v>0</v>
      </c>
      <c r="F26" s="75">
        <f>(1-E26)*((B26+C26)*D26/2-参数!$B$1*D26)/参数!$G$1/D26</f>
        <v>0</v>
      </c>
      <c r="G26" s="84">
        <v>-4</v>
      </c>
      <c r="H26" s="84">
        <v>-4</v>
      </c>
      <c r="I26" s="84">
        <f t="shared" ref="I26:I45" si="22">H26-G26+1</f>
        <v>1</v>
      </c>
      <c r="J26" s="75">
        <f t="shared" ref="J26:J45" si="23">I26*LN(I26)/(9*LN(9))</f>
        <v>0</v>
      </c>
      <c r="K26" s="75">
        <f>(1-J26)*((G26+H26)*I26/2-参数!$B$1*I26)/参数!$G$1/I26</f>
        <v>0</v>
      </c>
      <c r="L26" s="84">
        <v>-4</v>
      </c>
      <c r="M26" s="84">
        <v>-4</v>
      </c>
      <c r="N26" s="84">
        <f t="shared" ref="N26:N45" si="24">M26-L26+1</f>
        <v>1</v>
      </c>
      <c r="O26" s="75">
        <f t="shared" ref="O26:O45" si="25">N26*LN(N26)/(9*LN(9))</f>
        <v>0</v>
      </c>
      <c r="P26" s="75">
        <f>(1-O26)*((L26+M26)*N26/2-参数!$B$1*N26)/参数!$G$1/N26</f>
        <v>0</v>
      </c>
      <c r="Q26" s="84">
        <v>2</v>
      </c>
      <c r="R26" s="84">
        <v>2</v>
      </c>
      <c r="S26" s="84">
        <f t="shared" ref="S26:S45" si="26">R26-Q26+1</f>
        <v>1</v>
      </c>
      <c r="T26" s="75">
        <f t="shared" ref="T26:T45" si="27">S26*LN(S26)/(9*LN(9))</f>
        <v>0</v>
      </c>
      <c r="U26" s="75">
        <f>(1-T26)*((Q26+R26)*S26/2-参数!$B$1*S26)/参数!$G$1/S26</f>
        <v>0.75</v>
      </c>
      <c r="V26" s="84">
        <v>-4</v>
      </c>
      <c r="W26" s="84">
        <v>-4</v>
      </c>
      <c r="X26" s="84">
        <f t="shared" ref="X26:X45" si="28">W26-V26+1</f>
        <v>1</v>
      </c>
      <c r="Y26" s="75">
        <f t="shared" ref="Y26:Y45" si="29">X26*LN(X26)/(9*LN(9))</f>
        <v>0</v>
      </c>
      <c r="Z26" s="75">
        <f>(1-Y26)*((V26+W26)*X26/2-参数!$B$1*X26)/参数!$G$1/X26</f>
        <v>0</v>
      </c>
      <c r="AA26" s="84">
        <v>-4</v>
      </c>
      <c r="AB26" s="84">
        <v>-4</v>
      </c>
      <c r="AC26" s="84">
        <f t="shared" ref="AC26:AC45" si="30">AB26-AA26+1</f>
        <v>1</v>
      </c>
      <c r="AD26" s="75">
        <f t="shared" ref="AD26:AD45" si="31">AC26*LN(AC26)/(9*LN(9))</f>
        <v>0</v>
      </c>
      <c r="AE26" s="75">
        <f>(1-AD26)*((AA26+AB26)*AC26/2-参数!$B$1*AC26)/参数!$G$1/AC26</f>
        <v>0</v>
      </c>
      <c r="AF26" s="84">
        <v>-4</v>
      </c>
      <c r="AG26" s="84">
        <v>-4</v>
      </c>
      <c r="AH26" s="84">
        <f t="shared" ref="AH26:AH45" si="32">AG26-AF26+1</f>
        <v>1</v>
      </c>
      <c r="AI26" s="75">
        <f t="shared" ref="AI26:AI45" si="33">AH26*LN(AH26)/(9*LN(9))</f>
        <v>0</v>
      </c>
      <c r="AJ26" s="75">
        <f>(1-AI26)*((AF26+AG26)*AH26/2-参数!$B$1*AH26)/参数!$G$1/AH26</f>
        <v>0</v>
      </c>
      <c r="AK26" s="84">
        <v>-4</v>
      </c>
      <c r="AL26" s="84">
        <v>-4</v>
      </c>
      <c r="AM26" s="84">
        <f t="shared" ref="AM26:AM45" si="34">AL26-AK26+1</f>
        <v>1</v>
      </c>
      <c r="AN26" s="75">
        <f t="shared" ref="AN26:AN45" si="35">AM26*LN(AM26)/(9*LN(9))</f>
        <v>0</v>
      </c>
      <c r="AO26" s="75">
        <f>(1-AN26)*((AK26+AL26)*AM26/2-参数!$B$1*AM26)/参数!$G$1/AM26</f>
        <v>0</v>
      </c>
      <c r="AP26" s="84">
        <v>-4</v>
      </c>
      <c r="AQ26" s="84">
        <v>-4</v>
      </c>
      <c r="AR26" s="84">
        <f t="shared" ref="AR26:AR45" si="36">AQ26-AP26+1</f>
        <v>1</v>
      </c>
      <c r="AS26" s="75">
        <f t="shared" ref="AS26:AS45" si="37">AR26*LN(AR26)/(9*LN(9))</f>
        <v>0</v>
      </c>
      <c r="AT26" s="75">
        <f>(1-AS26)*((AP26+AQ26)*AR26/2-参数!$B$1*AR26)/参数!$G$1/AR26</f>
        <v>0</v>
      </c>
      <c r="AU26" s="84">
        <v>-4</v>
      </c>
      <c r="AV26" s="84">
        <v>-4</v>
      </c>
      <c r="AW26" s="84">
        <f t="shared" ref="AW26:AW45" si="38">AV26-AU26+1</f>
        <v>1</v>
      </c>
      <c r="AX26" s="75">
        <f t="shared" ref="AX26:AX45" si="39">AW26*LN(AW26)/(9*LN(9))</f>
        <v>0</v>
      </c>
      <c r="AY26" s="75">
        <f>(1-AX26)*((AU26+AV26)*AW26/2-参数!$B$1*AW26)/参数!$G$1/AW26</f>
        <v>0</v>
      </c>
    </row>
    <row r="27" spans="1:51" x14ac:dyDescent="0.25">
      <c r="A27" s="84" t="s">
        <v>4</v>
      </c>
      <c r="B27" s="84">
        <v>4</v>
      </c>
      <c r="C27" s="84">
        <v>4</v>
      </c>
      <c r="D27" s="84">
        <f t="shared" si="20"/>
        <v>1</v>
      </c>
      <c r="E27" s="75">
        <f t="shared" si="21"/>
        <v>0</v>
      </c>
      <c r="F27" s="75">
        <f>(1-E27)*((B27+C27)*D27/2-参数!$B$1*D27)/参数!$G$1/D27</f>
        <v>1</v>
      </c>
      <c r="G27" s="84">
        <v>-4</v>
      </c>
      <c r="H27" s="84">
        <v>-4</v>
      </c>
      <c r="I27" s="84">
        <f t="shared" si="22"/>
        <v>1</v>
      </c>
      <c r="J27" s="75">
        <f t="shared" si="23"/>
        <v>0</v>
      </c>
      <c r="K27" s="75">
        <f>(1-J27)*((G27+H27)*I27/2-参数!$B$1*I27)/参数!$G$1/I27</f>
        <v>0</v>
      </c>
      <c r="L27" s="84">
        <v>-4</v>
      </c>
      <c r="M27" s="84">
        <v>-4</v>
      </c>
      <c r="N27" s="84">
        <f t="shared" si="24"/>
        <v>1</v>
      </c>
      <c r="O27" s="75">
        <f t="shared" si="25"/>
        <v>0</v>
      </c>
      <c r="P27" s="75">
        <f>(1-O27)*((L27+M27)*N27/2-参数!$B$1*N27)/参数!$G$1/N27</f>
        <v>0</v>
      </c>
      <c r="Q27" s="84">
        <v>-4</v>
      </c>
      <c r="R27" s="84">
        <v>-4</v>
      </c>
      <c r="S27" s="84">
        <f t="shared" si="26"/>
        <v>1</v>
      </c>
      <c r="T27" s="75">
        <f t="shared" si="27"/>
        <v>0</v>
      </c>
      <c r="U27" s="75">
        <f>(1-T27)*((Q27+R27)*S27/2-参数!$B$1*S27)/参数!$G$1/S27</f>
        <v>0</v>
      </c>
      <c r="V27" s="84">
        <v>-4</v>
      </c>
      <c r="W27" s="84">
        <v>-4</v>
      </c>
      <c r="X27" s="84">
        <f t="shared" si="28"/>
        <v>1</v>
      </c>
      <c r="Y27" s="75">
        <f t="shared" si="29"/>
        <v>0</v>
      </c>
      <c r="Z27" s="75">
        <f>(1-Y27)*((V27+W27)*X27/2-参数!$B$1*X27)/参数!$G$1/X27</f>
        <v>0</v>
      </c>
      <c r="AA27" s="84">
        <v>3</v>
      </c>
      <c r="AB27" s="84">
        <v>4</v>
      </c>
      <c r="AC27" s="84">
        <f t="shared" si="30"/>
        <v>2</v>
      </c>
      <c r="AD27" s="75">
        <f t="shared" si="31"/>
        <v>7.0103305952384162E-2</v>
      </c>
      <c r="AE27" s="75">
        <f>(1-AD27)*((AA27+AB27)*AC27/2-参数!$B$1*AC27)/参数!$G$1/AC27</f>
        <v>0.87177815066963993</v>
      </c>
      <c r="AF27" s="84">
        <v>3</v>
      </c>
      <c r="AG27" s="84">
        <v>4</v>
      </c>
      <c r="AH27" s="84">
        <f t="shared" si="32"/>
        <v>2</v>
      </c>
      <c r="AI27" s="75">
        <f t="shared" si="33"/>
        <v>7.0103305952384162E-2</v>
      </c>
      <c r="AJ27" s="75">
        <f>(1-AI27)*((AF27+AG27)*AH27/2-参数!$B$1*AH27)/参数!$G$1/AH27</f>
        <v>0.87177815066963993</v>
      </c>
      <c r="AK27" s="84">
        <v>-4</v>
      </c>
      <c r="AL27" s="84">
        <v>-4</v>
      </c>
      <c r="AM27" s="84">
        <f t="shared" si="34"/>
        <v>1</v>
      </c>
      <c r="AN27" s="75">
        <f t="shared" si="35"/>
        <v>0</v>
      </c>
      <c r="AO27" s="75">
        <f>(1-AN27)*((AK27+AL27)*AM27/2-参数!$B$1*AM27)/参数!$G$1/AM27</f>
        <v>0</v>
      </c>
      <c r="AP27" s="84">
        <v>-4</v>
      </c>
      <c r="AQ27" s="84">
        <v>-4</v>
      </c>
      <c r="AR27" s="84">
        <f t="shared" si="36"/>
        <v>1</v>
      </c>
      <c r="AS27" s="75">
        <f t="shared" si="37"/>
        <v>0</v>
      </c>
      <c r="AT27" s="75">
        <f>(1-AS27)*((AP27+AQ27)*AR27/2-参数!$B$1*AR27)/参数!$G$1/AR27</f>
        <v>0</v>
      </c>
      <c r="AU27" s="84">
        <v>4</v>
      </c>
      <c r="AV27" s="84">
        <v>4</v>
      </c>
      <c r="AW27" s="84">
        <f t="shared" si="38"/>
        <v>1</v>
      </c>
      <c r="AX27" s="75">
        <f t="shared" si="39"/>
        <v>0</v>
      </c>
      <c r="AY27" s="75">
        <f>(1-AX27)*((AU27+AV27)*AW27/2-参数!$B$1*AW27)/参数!$G$1/AW27</f>
        <v>1</v>
      </c>
    </row>
    <row r="28" spans="1:51" x14ac:dyDescent="0.25">
      <c r="A28" s="84" t="s">
        <v>5</v>
      </c>
      <c r="B28" s="84">
        <v>-4</v>
      </c>
      <c r="C28" s="84">
        <v>-4</v>
      </c>
      <c r="D28" s="84">
        <f t="shared" si="20"/>
        <v>1</v>
      </c>
      <c r="E28" s="75">
        <f t="shared" si="21"/>
        <v>0</v>
      </c>
      <c r="F28" s="75">
        <f>(1-E28)*((B28+C28)*D28/2-参数!$B$1*D28)/参数!$G$1/D28</f>
        <v>0</v>
      </c>
      <c r="G28" s="84">
        <v>-4</v>
      </c>
      <c r="H28" s="84">
        <v>-4</v>
      </c>
      <c r="I28" s="84">
        <f t="shared" si="22"/>
        <v>1</v>
      </c>
      <c r="J28" s="75">
        <f t="shared" si="23"/>
        <v>0</v>
      </c>
      <c r="K28" s="75">
        <f>(1-J28)*((G28+H28)*I28/2-参数!$B$1*I28)/参数!$G$1/I28</f>
        <v>0</v>
      </c>
      <c r="L28" s="84">
        <v>-4</v>
      </c>
      <c r="M28" s="84">
        <v>-4</v>
      </c>
      <c r="N28" s="84">
        <f t="shared" si="24"/>
        <v>1</v>
      </c>
      <c r="O28" s="75">
        <f t="shared" si="25"/>
        <v>0</v>
      </c>
      <c r="P28" s="75">
        <f>(1-O28)*((L28+M28)*N28/2-参数!$B$1*N28)/参数!$G$1/N28</f>
        <v>0</v>
      </c>
      <c r="Q28" s="84">
        <v>-4</v>
      </c>
      <c r="R28" s="84">
        <v>-4</v>
      </c>
      <c r="S28" s="84">
        <f t="shared" si="26"/>
        <v>1</v>
      </c>
      <c r="T28" s="75">
        <f t="shared" si="27"/>
        <v>0</v>
      </c>
      <c r="U28" s="75">
        <f>(1-T28)*((Q28+R28)*S28/2-参数!$B$1*S28)/参数!$G$1/S28</f>
        <v>0</v>
      </c>
      <c r="V28" s="84">
        <v>-4</v>
      </c>
      <c r="W28" s="84">
        <v>-4</v>
      </c>
      <c r="X28" s="84">
        <f t="shared" si="28"/>
        <v>1</v>
      </c>
      <c r="Y28" s="75">
        <f t="shared" si="29"/>
        <v>0</v>
      </c>
      <c r="Z28" s="75">
        <f>(1-Y28)*((V28+W28)*X28/2-参数!$B$1*X28)/参数!$G$1/X28</f>
        <v>0</v>
      </c>
      <c r="AA28" s="84">
        <v>-2</v>
      </c>
      <c r="AB28" s="84">
        <v>1</v>
      </c>
      <c r="AC28" s="84">
        <f t="shared" si="30"/>
        <v>4</v>
      </c>
      <c r="AD28" s="75">
        <f t="shared" si="31"/>
        <v>0.28041322380953665</v>
      </c>
      <c r="AE28" s="75">
        <f>(1-AD28)*((AA28+AB28)*AC28/2-参数!$B$1*AC28)/参数!$G$1/AC28</f>
        <v>0.31481921458332768</v>
      </c>
      <c r="AF28" s="84">
        <v>-4</v>
      </c>
      <c r="AG28" s="84">
        <v>-4</v>
      </c>
      <c r="AH28" s="84">
        <f t="shared" si="32"/>
        <v>1</v>
      </c>
      <c r="AI28" s="75">
        <f t="shared" si="33"/>
        <v>0</v>
      </c>
      <c r="AJ28" s="75">
        <f>(1-AI28)*((AF28+AG28)*AH28/2-参数!$B$1*AH28)/参数!$G$1/AH28</f>
        <v>0</v>
      </c>
      <c r="AK28" s="84">
        <v>-4</v>
      </c>
      <c r="AL28" s="84">
        <v>-4</v>
      </c>
      <c r="AM28" s="84">
        <f t="shared" si="34"/>
        <v>1</v>
      </c>
      <c r="AN28" s="75">
        <f t="shared" si="35"/>
        <v>0</v>
      </c>
      <c r="AO28" s="75">
        <f>(1-AN28)*((AK28+AL28)*AM28/2-参数!$B$1*AM28)/参数!$G$1/AM28</f>
        <v>0</v>
      </c>
      <c r="AP28" s="84">
        <v>2</v>
      </c>
      <c r="AQ28" s="84">
        <v>2</v>
      </c>
      <c r="AR28" s="84">
        <f t="shared" si="36"/>
        <v>1</v>
      </c>
      <c r="AS28" s="75">
        <f t="shared" si="37"/>
        <v>0</v>
      </c>
      <c r="AT28" s="75">
        <f>(1-AS28)*((AP28+AQ28)*AR28/2-参数!$B$1*AR28)/参数!$G$1/AR28</f>
        <v>0.75</v>
      </c>
      <c r="AU28" s="84">
        <v>-4</v>
      </c>
      <c r="AV28" s="84">
        <v>-4</v>
      </c>
      <c r="AW28" s="84">
        <f t="shared" si="38"/>
        <v>1</v>
      </c>
      <c r="AX28" s="75">
        <f t="shared" si="39"/>
        <v>0</v>
      </c>
      <c r="AY28" s="75">
        <f>(1-AX28)*((AU28+AV28)*AW28/2-参数!$B$1*AW28)/参数!$G$1/AW28</f>
        <v>0</v>
      </c>
    </row>
    <row r="29" spans="1:51" x14ac:dyDescent="0.25">
      <c r="A29" s="84" t="s">
        <v>6</v>
      </c>
      <c r="B29" s="84">
        <v>-4</v>
      </c>
      <c r="C29" s="84">
        <v>-4</v>
      </c>
      <c r="D29" s="84">
        <f t="shared" si="20"/>
        <v>1</v>
      </c>
      <c r="E29" s="75">
        <f t="shared" si="21"/>
        <v>0</v>
      </c>
      <c r="F29" s="75">
        <f>(1-E29)*((B29+C29)*D29/2-参数!$B$1*D29)/参数!$G$1/D29</f>
        <v>0</v>
      </c>
      <c r="G29" s="84">
        <v>-4</v>
      </c>
      <c r="H29" s="84">
        <v>-4</v>
      </c>
      <c r="I29" s="84">
        <f t="shared" si="22"/>
        <v>1</v>
      </c>
      <c r="J29" s="75">
        <f t="shared" si="23"/>
        <v>0</v>
      </c>
      <c r="K29" s="75">
        <f>(1-J29)*((G29+H29)*I29/2-参数!$B$1*I29)/参数!$G$1/I29</f>
        <v>0</v>
      </c>
      <c r="L29" s="84">
        <v>-4</v>
      </c>
      <c r="M29" s="84">
        <v>-4</v>
      </c>
      <c r="N29" s="84">
        <f t="shared" si="24"/>
        <v>1</v>
      </c>
      <c r="O29" s="75">
        <f t="shared" si="25"/>
        <v>0</v>
      </c>
      <c r="P29" s="75">
        <f>(1-O29)*((L29+M29)*N29/2-参数!$B$1*N29)/参数!$G$1/N29</f>
        <v>0</v>
      </c>
      <c r="Q29" s="84">
        <v>-4</v>
      </c>
      <c r="R29" s="84">
        <v>-4</v>
      </c>
      <c r="S29" s="84">
        <f t="shared" si="26"/>
        <v>1</v>
      </c>
      <c r="T29" s="75">
        <f t="shared" si="27"/>
        <v>0</v>
      </c>
      <c r="U29" s="75">
        <f>(1-T29)*((Q29+R29)*S29/2-参数!$B$1*S29)/参数!$G$1/S29</f>
        <v>0</v>
      </c>
      <c r="V29" s="84">
        <v>1</v>
      </c>
      <c r="W29" s="84">
        <v>4</v>
      </c>
      <c r="X29" s="84">
        <f t="shared" si="28"/>
        <v>4</v>
      </c>
      <c r="Y29" s="75">
        <f t="shared" si="29"/>
        <v>0.28041322380953665</v>
      </c>
      <c r="Z29" s="75">
        <f>(1-Y29)*((V29+W29)*X29/2-参数!$B$1*X29)/参数!$G$1/X29</f>
        <v>0.58466425565475144</v>
      </c>
      <c r="AA29" s="84">
        <v>2</v>
      </c>
      <c r="AB29" s="84">
        <v>4</v>
      </c>
      <c r="AC29" s="84">
        <f t="shared" si="30"/>
        <v>3</v>
      </c>
      <c r="AD29" s="75">
        <f t="shared" si="31"/>
        <v>0.16666666666666666</v>
      </c>
      <c r="AE29" s="75">
        <f>(1-AD29)*((AA29+AB29)*AC29/2-参数!$B$1*AC29)/参数!$G$1/AC29</f>
        <v>0.72916666666666663</v>
      </c>
      <c r="AF29" s="84">
        <v>-4</v>
      </c>
      <c r="AG29" s="84">
        <v>-4</v>
      </c>
      <c r="AH29" s="84">
        <f t="shared" si="32"/>
        <v>1</v>
      </c>
      <c r="AI29" s="75">
        <f t="shared" si="33"/>
        <v>0</v>
      </c>
      <c r="AJ29" s="75">
        <f>(1-AI29)*((AF29+AG29)*AH29/2-参数!$B$1*AH29)/参数!$G$1/AH29</f>
        <v>0</v>
      </c>
      <c r="AK29" s="84">
        <v>-4</v>
      </c>
      <c r="AL29" s="84">
        <v>-4</v>
      </c>
      <c r="AM29" s="84">
        <f t="shared" si="34"/>
        <v>1</v>
      </c>
      <c r="AN29" s="75">
        <f t="shared" si="35"/>
        <v>0</v>
      </c>
      <c r="AO29" s="75">
        <f>(1-AN29)*((AK29+AL29)*AM29/2-参数!$B$1*AM29)/参数!$G$1/AM29</f>
        <v>0</v>
      </c>
      <c r="AP29" s="84">
        <v>-4</v>
      </c>
      <c r="AQ29" s="84">
        <v>-4</v>
      </c>
      <c r="AR29" s="84">
        <f t="shared" si="36"/>
        <v>1</v>
      </c>
      <c r="AS29" s="75">
        <f t="shared" si="37"/>
        <v>0</v>
      </c>
      <c r="AT29" s="75">
        <f>(1-AS29)*((AP29+AQ29)*AR29/2-参数!$B$1*AR29)/参数!$G$1/AR29</f>
        <v>0</v>
      </c>
      <c r="AU29" s="84">
        <v>-4</v>
      </c>
      <c r="AV29" s="84">
        <v>-4</v>
      </c>
      <c r="AW29" s="84">
        <f t="shared" si="38"/>
        <v>1</v>
      </c>
      <c r="AX29" s="75">
        <f t="shared" si="39"/>
        <v>0</v>
      </c>
      <c r="AY29" s="75">
        <f>(1-AX29)*((AU29+AV29)*AW29/2-参数!$B$1*AW29)/参数!$G$1/AW29</f>
        <v>0</v>
      </c>
    </row>
    <row r="30" spans="1:51" x14ac:dyDescent="0.25">
      <c r="A30" s="84" t="s">
        <v>7</v>
      </c>
      <c r="B30" s="84">
        <v>0</v>
      </c>
      <c r="C30" s="84">
        <v>1</v>
      </c>
      <c r="D30" s="84">
        <f t="shared" si="20"/>
        <v>2</v>
      </c>
      <c r="E30" s="75">
        <f t="shared" si="21"/>
        <v>7.0103305952384162E-2</v>
      </c>
      <c r="F30" s="75">
        <f>(1-E30)*((B30+C30)*D30/2-参数!$B$1*D30)/参数!$G$1/D30</f>
        <v>0.52306689040178389</v>
      </c>
      <c r="G30" s="84">
        <v>-4</v>
      </c>
      <c r="H30" s="84">
        <v>-4</v>
      </c>
      <c r="I30" s="84">
        <f t="shared" si="22"/>
        <v>1</v>
      </c>
      <c r="J30" s="75">
        <f t="shared" si="23"/>
        <v>0</v>
      </c>
      <c r="K30" s="75">
        <f>(1-J30)*((G30+H30)*I30/2-参数!$B$1*I30)/参数!$G$1/I30</f>
        <v>0</v>
      </c>
      <c r="L30" s="84">
        <v>-3</v>
      </c>
      <c r="M30" s="84">
        <v>0</v>
      </c>
      <c r="N30" s="84">
        <f t="shared" si="24"/>
        <v>4</v>
      </c>
      <c r="O30" s="75">
        <f t="shared" si="25"/>
        <v>0.28041322380953665</v>
      </c>
      <c r="P30" s="75">
        <f>(1-O30)*((L30+M30)*N30/2-参数!$B$1*N30)/参数!$G$1/N30</f>
        <v>0.22487086755951979</v>
      </c>
      <c r="Q30" s="84">
        <v>-4</v>
      </c>
      <c r="R30" s="84">
        <v>-4</v>
      </c>
      <c r="S30" s="84">
        <f t="shared" si="26"/>
        <v>1</v>
      </c>
      <c r="T30" s="75">
        <f t="shared" si="27"/>
        <v>0</v>
      </c>
      <c r="U30" s="75">
        <f>(1-T30)*((Q30+R30)*S30/2-参数!$B$1*S30)/参数!$G$1/S30</f>
        <v>0</v>
      </c>
      <c r="V30" s="84">
        <v>-4</v>
      </c>
      <c r="W30" s="84">
        <v>-4</v>
      </c>
      <c r="X30" s="84">
        <f t="shared" si="28"/>
        <v>1</v>
      </c>
      <c r="Y30" s="75">
        <f t="shared" si="29"/>
        <v>0</v>
      </c>
      <c r="Z30" s="75">
        <f>(1-Y30)*((V30+W30)*X30/2-参数!$B$1*X30)/参数!$G$1/X30</f>
        <v>0</v>
      </c>
      <c r="AA30" s="84">
        <v>-4</v>
      </c>
      <c r="AB30" s="84">
        <v>-4</v>
      </c>
      <c r="AC30" s="84">
        <f t="shared" si="30"/>
        <v>1</v>
      </c>
      <c r="AD30" s="75">
        <f t="shared" si="31"/>
        <v>0</v>
      </c>
      <c r="AE30" s="75">
        <f>(1-AD30)*((AA30+AB30)*AC30/2-参数!$B$1*AC30)/参数!$G$1/AC30</f>
        <v>0</v>
      </c>
      <c r="AF30" s="84">
        <v>-4</v>
      </c>
      <c r="AG30" s="84">
        <v>-4</v>
      </c>
      <c r="AH30" s="84">
        <f t="shared" si="32"/>
        <v>1</v>
      </c>
      <c r="AI30" s="75">
        <f t="shared" si="33"/>
        <v>0</v>
      </c>
      <c r="AJ30" s="75">
        <f>(1-AI30)*((AF30+AG30)*AH30/2-参数!$B$1*AH30)/参数!$G$1/AH30</f>
        <v>0</v>
      </c>
      <c r="AK30" s="84">
        <v>-4</v>
      </c>
      <c r="AL30" s="84">
        <v>-4</v>
      </c>
      <c r="AM30" s="84">
        <f t="shared" si="34"/>
        <v>1</v>
      </c>
      <c r="AN30" s="75">
        <f t="shared" si="35"/>
        <v>0</v>
      </c>
      <c r="AO30" s="75">
        <f>(1-AN30)*((AK30+AL30)*AM30/2-参数!$B$1*AM30)/参数!$G$1/AM30</f>
        <v>0</v>
      </c>
      <c r="AP30" s="84">
        <v>-4</v>
      </c>
      <c r="AQ30" s="84">
        <v>-4</v>
      </c>
      <c r="AR30" s="84">
        <f t="shared" si="36"/>
        <v>1</v>
      </c>
      <c r="AS30" s="75">
        <f t="shared" si="37"/>
        <v>0</v>
      </c>
      <c r="AT30" s="75">
        <f>(1-AS30)*((AP30+AQ30)*AR30/2-参数!$B$1*AR30)/参数!$G$1/AR30</f>
        <v>0</v>
      </c>
      <c r="AU30" s="84">
        <v>2</v>
      </c>
      <c r="AV30" s="84">
        <v>4</v>
      </c>
      <c r="AW30" s="84">
        <f t="shared" si="38"/>
        <v>3</v>
      </c>
      <c r="AX30" s="75">
        <f t="shared" si="39"/>
        <v>0.16666666666666666</v>
      </c>
      <c r="AY30" s="75">
        <f>(1-AX30)*((AU30+AV30)*AW30/2-参数!$B$1*AW30)/参数!$G$1/AW30</f>
        <v>0.72916666666666663</v>
      </c>
    </row>
    <row r="31" spans="1:51" x14ac:dyDescent="0.25">
      <c r="A31" s="84" t="s">
        <v>8</v>
      </c>
      <c r="B31" s="84">
        <v>-4</v>
      </c>
      <c r="C31" s="84">
        <v>-4</v>
      </c>
      <c r="D31" s="84">
        <f t="shared" si="20"/>
        <v>1</v>
      </c>
      <c r="E31" s="75">
        <f t="shared" si="21"/>
        <v>0</v>
      </c>
      <c r="F31" s="75">
        <f>(1-E31)*((B31+C31)*D31/2-参数!$B$1*D31)/参数!$G$1/D31</f>
        <v>0</v>
      </c>
      <c r="G31" s="84">
        <v>0</v>
      </c>
      <c r="H31" s="84">
        <v>2</v>
      </c>
      <c r="I31" s="84">
        <f t="shared" si="22"/>
        <v>3</v>
      </c>
      <c r="J31" s="75">
        <f t="shared" si="23"/>
        <v>0.16666666666666666</v>
      </c>
      <c r="K31" s="75">
        <f>(1-J31)*((G31+H31)*I31/2-参数!$B$1*I31)/参数!$G$1/I31</f>
        <v>0.52083333333333337</v>
      </c>
      <c r="L31" s="84">
        <v>-4</v>
      </c>
      <c r="M31" s="84">
        <v>-4</v>
      </c>
      <c r="N31" s="84">
        <f t="shared" si="24"/>
        <v>1</v>
      </c>
      <c r="O31" s="75">
        <f t="shared" si="25"/>
        <v>0</v>
      </c>
      <c r="P31" s="75">
        <f>(1-O31)*((L31+M31)*N31/2-参数!$B$1*N31)/参数!$G$1/N31</f>
        <v>0</v>
      </c>
      <c r="Q31" s="84">
        <v>-4</v>
      </c>
      <c r="R31" s="84">
        <v>-4</v>
      </c>
      <c r="S31" s="84">
        <f t="shared" si="26"/>
        <v>1</v>
      </c>
      <c r="T31" s="75">
        <f t="shared" si="27"/>
        <v>0</v>
      </c>
      <c r="U31" s="75">
        <f>(1-T31)*((Q31+R31)*S31/2-参数!$B$1*S31)/参数!$G$1/S31</f>
        <v>0</v>
      </c>
      <c r="V31" s="84">
        <v>-4</v>
      </c>
      <c r="W31" s="84">
        <v>-4</v>
      </c>
      <c r="X31" s="84">
        <f t="shared" si="28"/>
        <v>1</v>
      </c>
      <c r="Y31" s="75">
        <f t="shared" si="29"/>
        <v>0</v>
      </c>
      <c r="Z31" s="75">
        <f>(1-Y31)*((V31+W31)*X31/2-参数!$B$1*X31)/参数!$G$1/X31</f>
        <v>0</v>
      </c>
      <c r="AA31" s="84">
        <v>-4</v>
      </c>
      <c r="AB31" s="84">
        <v>-4</v>
      </c>
      <c r="AC31" s="84">
        <f t="shared" si="30"/>
        <v>1</v>
      </c>
      <c r="AD31" s="75">
        <f t="shared" si="31"/>
        <v>0</v>
      </c>
      <c r="AE31" s="75">
        <f>(1-AD31)*((AA31+AB31)*AC31/2-参数!$B$1*AC31)/参数!$G$1/AC31</f>
        <v>0</v>
      </c>
      <c r="AF31" s="84">
        <v>1</v>
      </c>
      <c r="AG31" s="84">
        <v>1</v>
      </c>
      <c r="AH31" s="84">
        <f t="shared" si="32"/>
        <v>1</v>
      </c>
      <c r="AI31" s="75">
        <f t="shared" si="33"/>
        <v>0</v>
      </c>
      <c r="AJ31" s="75">
        <f>(1-AI31)*((AF31+AG31)*AH31/2-参数!$B$1*AH31)/参数!$G$1/AH31</f>
        <v>0.625</v>
      </c>
      <c r="AK31" s="84">
        <v>-4</v>
      </c>
      <c r="AL31" s="84">
        <v>-4</v>
      </c>
      <c r="AM31" s="84">
        <f t="shared" si="34"/>
        <v>1</v>
      </c>
      <c r="AN31" s="75">
        <f t="shared" si="35"/>
        <v>0</v>
      </c>
      <c r="AO31" s="75">
        <f>(1-AN31)*((AK31+AL31)*AM31/2-参数!$B$1*AM31)/参数!$G$1/AM31</f>
        <v>0</v>
      </c>
      <c r="AP31" s="84">
        <v>-4</v>
      </c>
      <c r="AQ31" s="84">
        <v>-4</v>
      </c>
      <c r="AR31" s="84">
        <f t="shared" si="36"/>
        <v>1</v>
      </c>
      <c r="AS31" s="75">
        <f t="shared" si="37"/>
        <v>0</v>
      </c>
      <c r="AT31" s="75">
        <f>(1-AS31)*((AP31+AQ31)*AR31/2-参数!$B$1*AR31)/参数!$G$1/AR31</f>
        <v>0</v>
      </c>
      <c r="AU31" s="84">
        <v>-4</v>
      </c>
      <c r="AV31" s="84">
        <v>-4</v>
      </c>
      <c r="AW31" s="84">
        <f t="shared" si="38"/>
        <v>1</v>
      </c>
      <c r="AX31" s="75">
        <f t="shared" si="39"/>
        <v>0</v>
      </c>
      <c r="AY31" s="75">
        <f>(1-AX31)*((AU31+AV31)*AW31/2-参数!$B$1*AW31)/参数!$G$1/AW31</f>
        <v>0</v>
      </c>
    </row>
    <row r="32" spans="1:51" x14ac:dyDescent="0.25">
      <c r="A32" s="84" t="s">
        <v>9</v>
      </c>
      <c r="B32" s="84">
        <v>-4</v>
      </c>
      <c r="C32" s="84">
        <v>-4</v>
      </c>
      <c r="D32" s="84">
        <f t="shared" si="20"/>
        <v>1</v>
      </c>
      <c r="E32" s="75">
        <f t="shared" si="21"/>
        <v>0</v>
      </c>
      <c r="F32" s="75">
        <f>(1-E32)*((B32+C32)*D32/2-参数!$B$1*D32)/参数!$G$1/D32</f>
        <v>0</v>
      </c>
      <c r="G32" s="84">
        <v>-4</v>
      </c>
      <c r="H32" s="84">
        <v>-4</v>
      </c>
      <c r="I32" s="84">
        <f t="shared" si="22"/>
        <v>1</v>
      </c>
      <c r="J32" s="75">
        <f t="shared" si="23"/>
        <v>0</v>
      </c>
      <c r="K32" s="75">
        <f>(1-J32)*((G32+H32)*I32/2-参数!$B$1*I32)/参数!$G$1/I32</f>
        <v>0</v>
      </c>
      <c r="L32" s="84">
        <v>-4</v>
      </c>
      <c r="M32" s="84">
        <v>-4</v>
      </c>
      <c r="N32" s="84">
        <f t="shared" si="24"/>
        <v>1</v>
      </c>
      <c r="O32" s="75">
        <f t="shared" si="25"/>
        <v>0</v>
      </c>
      <c r="P32" s="75">
        <f>(1-O32)*((L32+M32)*N32/2-参数!$B$1*N32)/参数!$G$1/N32</f>
        <v>0</v>
      </c>
      <c r="Q32" s="84">
        <v>-4</v>
      </c>
      <c r="R32" s="84">
        <v>-4</v>
      </c>
      <c r="S32" s="84">
        <f t="shared" si="26"/>
        <v>1</v>
      </c>
      <c r="T32" s="75">
        <f t="shared" si="27"/>
        <v>0</v>
      </c>
      <c r="U32" s="75">
        <f>(1-T32)*((Q32+R32)*S32/2-参数!$B$1*S32)/参数!$G$1/S32</f>
        <v>0</v>
      </c>
      <c r="V32" s="84">
        <v>-4</v>
      </c>
      <c r="W32" s="84">
        <v>-4</v>
      </c>
      <c r="X32" s="84">
        <f t="shared" si="28"/>
        <v>1</v>
      </c>
      <c r="Y32" s="75">
        <f t="shared" si="29"/>
        <v>0</v>
      </c>
      <c r="Z32" s="75">
        <f>(1-Y32)*((V32+W32)*X32/2-参数!$B$1*X32)/参数!$G$1/X32</f>
        <v>0</v>
      </c>
      <c r="AA32" s="84">
        <v>-4</v>
      </c>
      <c r="AB32" s="84">
        <v>-4</v>
      </c>
      <c r="AC32" s="84">
        <f t="shared" si="30"/>
        <v>1</v>
      </c>
      <c r="AD32" s="75">
        <f t="shared" si="31"/>
        <v>0</v>
      </c>
      <c r="AE32" s="75">
        <f>(1-AD32)*((AA32+AB32)*AC32/2-参数!$B$1*AC32)/参数!$G$1/AC32</f>
        <v>0</v>
      </c>
      <c r="AF32" s="84">
        <v>3</v>
      </c>
      <c r="AG32" s="84">
        <v>4</v>
      </c>
      <c r="AH32" s="84">
        <f t="shared" si="32"/>
        <v>2</v>
      </c>
      <c r="AI32" s="75">
        <f t="shared" si="33"/>
        <v>7.0103305952384162E-2</v>
      </c>
      <c r="AJ32" s="75">
        <f>(1-AI32)*((AF32+AG32)*AH32/2-参数!$B$1*AH32)/参数!$G$1/AH32</f>
        <v>0.87177815066963993</v>
      </c>
      <c r="AK32" s="84">
        <v>-4</v>
      </c>
      <c r="AL32" s="84">
        <v>-4</v>
      </c>
      <c r="AM32" s="84">
        <f t="shared" si="34"/>
        <v>1</v>
      </c>
      <c r="AN32" s="75">
        <f t="shared" si="35"/>
        <v>0</v>
      </c>
      <c r="AO32" s="75">
        <f>(1-AN32)*((AK32+AL32)*AM32/2-参数!$B$1*AM32)/参数!$G$1/AM32</f>
        <v>0</v>
      </c>
      <c r="AP32" s="84">
        <v>0</v>
      </c>
      <c r="AQ32" s="84">
        <v>0</v>
      </c>
      <c r="AR32" s="84">
        <f t="shared" si="36"/>
        <v>1</v>
      </c>
      <c r="AS32" s="75">
        <f t="shared" si="37"/>
        <v>0</v>
      </c>
      <c r="AT32" s="75">
        <f>(1-AS32)*((AP32+AQ32)*AR32/2-参数!$B$1*AR32)/参数!$G$1/AR32</f>
        <v>0.5</v>
      </c>
      <c r="AU32" s="84">
        <v>-4</v>
      </c>
      <c r="AV32" s="84">
        <v>-4</v>
      </c>
      <c r="AW32" s="84">
        <f t="shared" si="38"/>
        <v>1</v>
      </c>
      <c r="AX32" s="75">
        <f t="shared" si="39"/>
        <v>0</v>
      </c>
      <c r="AY32" s="75">
        <f>(1-AX32)*((AU32+AV32)*AW32/2-参数!$B$1*AW32)/参数!$G$1/AW32</f>
        <v>0</v>
      </c>
    </row>
    <row r="33" spans="1:51" x14ac:dyDescent="0.25">
      <c r="A33" s="84" t="s">
        <v>10</v>
      </c>
      <c r="B33" s="84">
        <v>-4</v>
      </c>
      <c r="C33" s="84">
        <v>-4</v>
      </c>
      <c r="D33" s="84">
        <f t="shared" si="20"/>
        <v>1</v>
      </c>
      <c r="E33" s="75">
        <f t="shared" si="21"/>
        <v>0</v>
      </c>
      <c r="F33" s="75">
        <f>(1-E33)*((B33+C33)*D33/2-参数!$B$1*D33)/参数!$G$1/D33</f>
        <v>0</v>
      </c>
      <c r="G33" s="84">
        <v>-4</v>
      </c>
      <c r="H33" s="84">
        <v>-4</v>
      </c>
      <c r="I33" s="84">
        <f t="shared" si="22"/>
        <v>1</v>
      </c>
      <c r="J33" s="75">
        <f t="shared" si="23"/>
        <v>0</v>
      </c>
      <c r="K33" s="75">
        <f>(1-J33)*((G33+H33)*I33/2-参数!$B$1*I33)/参数!$G$1/I33</f>
        <v>0</v>
      </c>
      <c r="L33" s="84">
        <v>-4</v>
      </c>
      <c r="M33" s="84">
        <v>-4</v>
      </c>
      <c r="N33" s="84">
        <f t="shared" si="24"/>
        <v>1</v>
      </c>
      <c r="O33" s="75">
        <f t="shared" si="25"/>
        <v>0</v>
      </c>
      <c r="P33" s="75">
        <f>(1-O33)*((L33+M33)*N33/2-参数!$B$1*N33)/参数!$G$1/N33</f>
        <v>0</v>
      </c>
      <c r="Q33" s="84">
        <v>-4</v>
      </c>
      <c r="R33" s="84">
        <v>-4</v>
      </c>
      <c r="S33" s="84">
        <f t="shared" si="26"/>
        <v>1</v>
      </c>
      <c r="T33" s="75">
        <f t="shared" si="27"/>
        <v>0</v>
      </c>
      <c r="U33" s="75">
        <f>(1-T33)*((Q33+R33)*S33/2-参数!$B$1*S33)/参数!$G$1/S33</f>
        <v>0</v>
      </c>
      <c r="V33" s="84">
        <v>-4</v>
      </c>
      <c r="W33" s="84">
        <v>-4</v>
      </c>
      <c r="X33" s="84">
        <f t="shared" si="28"/>
        <v>1</v>
      </c>
      <c r="Y33" s="75">
        <f t="shared" si="29"/>
        <v>0</v>
      </c>
      <c r="Z33" s="75">
        <f>(1-Y33)*((V33+W33)*X33/2-参数!$B$1*X33)/参数!$G$1/X33</f>
        <v>0</v>
      </c>
      <c r="AA33" s="84">
        <v>-4</v>
      </c>
      <c r="AB33" s="84">
        <v>-4</v>
      </c>
      <c r="AC33" s="84">
        <f t="shared" si="30"/>
        <v>1</v>
      </c>
      <c r="AD33" s="75">
        <f t="shared" si="31"/>
        <v>0</v>
      </c>
      <c r="AE33" s="75">
        <f>(1-AD33)*((AA33+AB33)*AC33/2-参数!$B$1*AC33)/参数!$G$1/AC33</f>
        <v>0</v>
      </c>
      <c r="AF33" s="84">
        <v>1</v>
      </c>
      <c r="AG33" s="84">
        <v>2</v>
      </c>
      <c r="AH33" s="84">
        <f t="shared" si="32"/>
        <v>2</v>
      </c>
      <c r="AI33" s="75">
        <f t="shared" si="33"/>
        <v>7.0103305952384162E-2</v>
      </c>
      <c r="AJ33" s="75">
        <f>(1-AI33)*((AF33+AG33)*AH33/2-参数!$B$1*AH33)/参数!$G$1/AH33</f>
        <v>0.6393039771577359</v>
      </c>
      <c r="AK33" s="84">
        <v>-4</v>
      </c>
      <c r="AL33" s="84">
        <v>-4</v>
      </c>
      <c r="AM33" s="84">
        <f t="shared" si="34"/>
        <v>1</v>
      </c>
      <c r="AN33" s="75">
        <f t="shared" si="35"/>
        <v>0</v>
      </c>
      <c r="AO33" s="75">
        <f>(1-AN33)*((AK33+AL33)*AM33/2-参数!$B$1*AM33)/参数!$G$1/AM33</f>
        <v>0</v>
      </c>
      <c r="AP33" s="84">
        <v>-4</v>
      </c>
      <c r="AQ33" s="84">
        <v>-4</v>
      </c>
      <c r="AR33" s="84">
        <f t="shared" si="36"/>
        <v>1</v>
      </c>
      <c r="AS33" s="75">
        <f t="shared" si="37"/>
        <v>0</v>
      </c>
      <c r="AT33" s="75">
        <f>(1-AS33)*((AP33+AQ33)*AR33/2-参数!$B$1*AR33)/参数!$G$1/AR33</f>
        <v>0</v>
      </c>
      <c r="AU33" s="84">
        <v>-4</v>
      </c>
      <c r="AV33" s="84">
        <v>-4</v>
      </c>
      <c r="AW33" s="84">
        <f t="shared" si="38"/>
        <v>1</v>
      </c>
      <c r="AX33" s="75">
        <f t="shared" si="39"/>
        <v>0</v>
      </c>
      <c r="AY33" s="75">
        <f>(1-AX33)*((AU33+AV33)*AW33/2-参数!$B$1*AW33)/参数!$G$1/AW33</f>
        <v>0</v>
      </c>
    </row>
    <row r="34" spans="1:51" x14ac:dyDescent="0.25">
      <c r="A34" s="84" t="s">
        <v>11</v>
      </c>
      <c r="B34" s="84">
        <v>-4</v>
      </c>
      <c r="C34" s="84">
        <v>-4</v>
      </c>
      <c r="D34" s="84">
        <f t="shared" si="20"/>
        <v>1</v>
      </c>
      <c r="E34" s="75">
        <f t="shared" si="21"/>
        <v>0</v>
      </c>
      <c r="F34" s="75">
        <f>(1-E34)*((B34+C34)*D34/2-参数!$B$1*D34)/参数!$G$1/D34</f>
        <v>0</v>
      </c>
      <c r="G34" s="84">
        <v>0</v>
      </c>
      <c r="H34" s="84">
        <v>4</v>
      </c>
      <c r="I34" s="84">
        <f t="shared" si="22"/>
        <v>5</v>
      </c>
      <c r="J34" s="75">
        <f t="shared" si="23"/>
        <v>0.40693708908831311</v>
      </c>
      <c r="K34" s="75">
        <f>(1-J34)*((G34+H34)*I34/2-参数!$B$1*I34)/参数!$G$1/I34</f>
        <v>0.44479718318376521</v>
      </c>
      <c r="L34" s="84">
        <v>-4</v>
      </c>
      <c r="M34" s="84">
        <v>-4</v>
      </c>
      <c r="N34" s="84">
        <f t="shared" si="24"/>
        <v>1</v>
      </c>
      <c r="O34" s="75">
        <f t="shared" si="25"/>
        <v>0</v>
      </c>
      <c r="P34" s="75">
        <f>(1-O34)*((L34+M34)*N34/2-参数!$B$1*N34)/参数!$G$1/N34</f>
        <v>0</v>
      </c>
      <c r="Q34" s="84">
        <v>1</v>
      </c>
      <c r="R34" s="84">
        <v>4</v>
      </c>
      <c r="S34" s="84">
        <f t="shared" si="26"/>
        <v>4</v>
      </c>
      <c r="T34" s="75">
        <f t="shared" si="27"/>
        <v>0.28041322380953665</v>
      </c>
      <c r="U34" s="75">
        <f>(1-T34)*((Q34+R34)*S34/2-参数!$B$1*S34)/参数!$G$1/S34</f>
        <v>0.58466425565475144</v>
      </c>
      <c r="V34" s="84">
        <v>-4</v>
      </c>
      <c r="W34" s="84">
        <v>-4</v>
      </c>
      <c r="X34" s="84">
        <f t="shared" si="28"/>
        <v>1</v>
      </c>
      <c r="Y34" s="75">
        <f t="shared" si="29"/>
        <v>0</v>
      </c>
      <c r="Z34" s="75">
        <f>(1-Y34)*((V34+W34)*X34/2-参数!$B$1*X34)/参数!$G$1/X34</f>
        <v>0</v>
      </c>
      <c r="AA34" s="84">
        <v>-4</v>
      </c>
      <c r="AB34" s="84">
        <v>-4</v>
      </c>
      <c r="AC34" s="84">
        <f t="shared" si="30"/>
        <v>1</v>
      </c>
      <c r="AD34" s="75">
        <f t="shared" si="31"/>
        <v>0</v>
      </c>
      <c r="AE34" s="75">
        <f>(1-AD34)*((AA34+AB34)*AC34/2-参数!$B$1*AC34)/参数!$G$1/AC34</f>
        <v>0</v>
      </c>
      <c r="AF34" s="84">
        <v>-4</v>
      </c>
      <c r="AG34" s="84">
        <v>-4</v>
      </c>
      <c r="AH34" s="84">
        <f t="shared" si="32"/>
        <v>1</v>
      </c>
      <c r="AI34" s="75">
        <f t="shared" si="33"/>
        <v>0</v>
      </c>
      <c r="AJ34" s="75">
        <f>(1-AI34)*((AF34+AG34)*AH34/2-参数!$B$1*AH34)/参数!$G$1/AH34</f>
        <v>0</v>
      </c>
      <c r="AK34" s="84">
        <v>-4</v>
      </c>
      <c r="AL34" s="84">
        <v>-4</v>
      </c>
      <c r="AM34" s="84">
        <f t="shared" si="34"/>
        <v>1</v>
      </c>
      <c r="AN34" s="75">
        <f t="shared" si="35"/>
        <v>0</v>
      </c>
      <c r="AO34" s="75">
        <f>(1-AN34)*((AK34+AL34)*AM34/2-参数!$B$1*AM34)/参数!$G$1/AM34</f>
        <v>0</v>
      </c>
      <c r="AP34" s="84">
        <v>-4</v>
      </c>
      <c r="AQ34" s="84">
        <v>-4</v>
      </c>
      <c r="AR34" s="84">
        <f t="shared" si="36"/>
        <v>1</v>
      </c>
      <c r="AS34" s="75">
        <f t="shared" si="37"/>
        <v>0</v>
      </c>
      <c r="AT34" s="75">
        <f>(1-AS34)*((AP34+AQ34)*AR34/2-参数!$B$1*AR34)/参数!$G$1/AR34</f>
        <v>0</v>
      </c>
      <c r="AU34" s="84">
        <v>-4</v>
      </c>
      <c r="AV34" s="84">
        <v>-4</v>
      </c>
      <c r="AW34" s="84">
        <f t="shared" si="38"/>
        <v>1</v>
      </c>
      <c r="AX34" s="75">
        <f t="shared" si="39"/>
        <v>0</v>
      </c>
      <c r="AY34" s="75">
        <f>(1-AX34)*((AU34+AV34)*AW34/2-参数!$B$1*AW34)/参数!$G$1/AW34</f>
        <v>0</v>
      </c>
    </row>
    <row r="35" spans="1:51" x14ac:dyDescent="0.25">
      <c r="A35" s="84" t="s">
        <v>12</v>
      </c>
      <c r="B35" s="84">
        <v>-4</v>
      </c>
      <c r="C35" s="84">
        <v>-4</v>
      </c>
      <c r="D35" s="84">
        <f t="shared" si="20"/>
        <v>1</v>
      </c>
      <c r="E35" s="75">
        <f t="shared" si="21"/>
        <v>0</v>
      </c>
      <c r="F35" s="75">
        <f>(1-E35)*((B35+C35)*D35/2-参数!$B$1*D35)/参数!$G$1/D35</f>
        <v>0</v>
      </c>
      <c r="G35" s="84">
        <v>-4</v>
      </c>
      <c r="H35" s="84">
        <v>-4</v>
      </c>
      <c r="I35" s="84">
        <f t="shared" si="22"/>
        <v>1</v>
      </c>
      <c r="J35" s="75">
        <f t="shared" si="23"/>
        <v>0</v>
      </c>
      <c r="K35" s="75">
        <f>(1-J35)*((G35+H35)*I35/2-参数!$B$1*I35)/参数!$G$1/I35</f>
        <v>0</v>
      </c>
      <c r="L35" s="84">
        <v>-4</v>
      </c>
      <c r="M35" s="84">
        <v>-4</v>
      </c>
      <c r="N35" s="84">
        <f t="shared" si="24"/>
        <v>1</v>
      </c>
      <c r="O35" s="75">
        <f t="shared" si="25"/>
        <v>0</v>
      </c>
      <c r="P35" s="75">
        <f>(1-O35)*((L35+M35)*N35/2-参数!$B$1*N35)/参数!$G$1/N35</f>
        <v>0</v>
      </c>
      <c r="Q35" s="84">
        <v>-4</v>
      </c>
      <c r="R35" s="84">
        <v>-4</v>
      </c>
      <c r="S35" s="84">
        <f t="shared" si="26"/>
        <v>1</v>
      </c>
      <c r="T35" s="75">
        <f t="shared" si="27"/>
        <v>0</v>
      </c>
      <c r="U35" s="75">
        <f>(1-T35)*((Q35+R35)*S35/2-参数!$B$1*S35)/参数!$G$1/S35</f>
        <v>0</v>
      </c>
      <c r="V35" s="84">
        <v>-4</v>
      </c>
      <c r="W35" s="84">
        <v>-4</v>
      </c>
      <c r="X35" s="84">
        <f t="shared" si="28"/>
        <v>1</v>
      </c>
      <c r="Y35" s="75">
        <f t="shared" si="29"/>
        <v>0</v>
      </c>
      <c r="Z35" s="75">
        <f>(1-Y35)*((V35+W35)*X35/2-参数!$B$1*X35)/参数!$G$1/X35</f>
        <v>0</v>
      </c>
      <c r="AA35" s="84">
        <v>-4</v>
      </c>
      <c r="AB35" s="84">
        <v>-4</v>
      </c>
      <c r="AC35" s="84">
        <f t="shared" si="30"/>
        <v>1</v>
      </c>
      <c r="AD35" s="75">
        <f t="shared" si="31"/>
        <v>0</v>
      </c>
      <c r="AE35" s="75">
        <f>(1-AD35)*((AA35+AB35)*AC35/2-参数!$B$1*AC35)/参数!$G$1/AC35</f>
        <v>0</v>
      </c>
      <c r="AF35" s="84">
        <v>-2</v>
      </c>
      <c r="AG35" s="84">
        <v>-1</v>
      </c>
      <c r="AH35" s="84">
        <f t="shared" si="32"/>
        <v>2</v>
      </c>
      <c r="AI35" s="75">
        <f t="shared" si="33"/>
        <v>7.0103305952384162E-2</v>
      </c>
      <c r="AJ35" s="75">
        <f>(1-AI35)*((AF35+AG35)*AH35/2-参数!$B$1*AH35)/参数!$G$1/AH35</f>
        <v>0.29059271688987998</v>
      </c>
      <c r="AK35" s="84">
        <v>-4</v>
      </c>
      <c r="AL35" s="84">
        <v>-4</v>
      </c>
      <c r="AM35" s="84">
        <f t="shared" si="34"/>
        <v>1</v>
      </c>
      <c r="AN35" s="75">
        <f t="shared" si="35"/>
        <v>0</v>
      </c>
      <c r="AO35" s="75">
        <f>(1-AN35)*((AK35+AL35)*AM35/2-参数!$B$1*AM35)/参数!$G$1/AM35</f>
        <v>0</v>
      </c>
      <c r="AP35" s="84">
        <v>-4</v>
      </c>
      <c r="AQ35" s="84">
        <v>-4</v>
      </c>
      <c r="AR35" s="84">
        <f t="shared" si="36"/>
        <v>1</v>
      </c>
      <c r="AS35" s="75">
        <f t="shared" si="37"/>
        <v>0</v>
      </c>
      <c r="AT35" s="75">
        <f>(1-AS35)*((AP35+AQ35)*AR35/2-参数!$B$1*AR35)/参数!$G$1/AR35</f>
        <v>0</v>
      </c>
      <c r="AU35" s="84">
        <v>-4</v>
      </c>
      <c r="AV35" s="84">
        <v>-4</v>
      </c>
      <c r="AW35" s="84">
        <f t="shared" si="38"/>
        <v>1</v>
      </c>
      <c r="AX35" s="75">
        <f t="shared" si="39"/>
        <v>0</v>
      </c>
      <c r="AY35" s="75">
        <f>(1-AX35)*((AU35+AV35)*AW35/2-参数!$B$1*AW35)/参数!$G$1/AW35</f>
        <v>0</v>
      </c>
    </row>
    <row r="36" spans="1:51" x14ac:dyDescent="0.25">
      <c r="A36" s="84" t="s">
        <v>13</v>
      </c>
      <c r="B36" s="84">
        <v>-4</v>
      </c>
      <c r="C36" s="84">
        <v>-4</v>
      </c>
      <c r="D36" s="84">
        <f t="shared" si="20"/>
        <v>1</v>
      </c>
      <c r="E36" s="75">
        <f t="shared" si="21"/>
        <v>0</v>
      </c>
      <c r="F36" s="75">
        <f>(1-E36)*((B36+C36)*D36/2-参数!$B$1*D36)/参数!$G$1/D36</f>
        <v>0</v>
      </c>
      <c r="G36" s="84">
        <v>-4</v>
      </c>
      <c r="H36" s="84">
        <v>-4</v>
      </c>
      <c r="I36" s="84">
        <f t="shared" si="22"/>
        <v>1</v>
      </c>
      <c r="J36" s="75">
        <f t="shared" si="23"/>
        <v>0</v>
      </c>
      <c r="K36" s="75">
        <f>(1-J36)*((G36+H36)*I36/2-参数!$B$1*I36)/参数!$G$1/I36</f>
        <v>0</v>
      </c>
      <c r="L36" s="84">
        <v>0</v>
      </c>
      <c r="M36" s="84">
        <v>0</v>
      </c>
      <c r="N36" s="84">
        <f t="shared" si="24"/>
        <v>1</v>
      </c>
      <c r="O36" s="75">
        <f t="shared" si="25"/>
        <v>0</v>
      </c>
      <c r="P36" s="75">
        <f>(1-O36)*((L36+M36)*N36/2-参数!$B$1*N36)/参数!$G$1/N36</f>
        <v>0.5</v>
      </c>
      <c r="Q36" s="84">
        <v>-4</v>
      </c>
      <c r="R36" s="84">
        <v>-4</v>
      </c>
      <c r="S36" s="84">
        <f t="shared" si="26"/>
        <v>1</v>
      </c>
      <c r="T36" s="75">
        <f t="shared" si="27"/>
        <v>0</v>
      </c>
      <c r="U36" s="75">
        <f>(1-T36)*((Q36+R36)*S36/2-参数!$B$1*S36)/参数!$G$1/S36</f>
        <v>0</v>
      </c>
      <c r="V36" s="84">
        <v>-4</v>
      </c>
      <c r="W36" s="84">
        <v>-4</v>
      </c>
      <c r="X36" s="84">
        <f t="shared" si="28"/>
        <v>1</v>
      </c>
      <c r="Y36" s="75">
        <f t="shared" si="29"/>
        <v>0</v>
      </c>
      <c r="Z36" s="75">
        <f>(1-Y36)*((V36+W36)*X36/2-参数!$B$1*X36)/参数!$G$1/X36</f>
        <v>0</v>
      </c>
      <c r="AA36" s="84">
        <v>-4</v>
      </c>
      <c r="AB36" s="84">
        <v>-4</v>
      </c>
      <c r="AC36" s="84">
        <f t="shared" si="30"/>
        <v>1</v>
      </c>
      <c r="AD36" s="75">
        <f t="shared" si="31"/>
        <v>0</v>
      </c>
      <c r="AE36" s="75">
        <f>(1-AD36)*((AA36+AB36)*AC36/2-参数!$B$1*AC36)/参数!$G$1/AC36</f>
        <v>0</v>
      </c>
      <c r="AF36" s="84">
        <v>-4</v>
      </c>
      <c r="AG36" s="84">
        <v>-4</v>
      </c>
      <c r="AH36" s="84">
        <f t="shared" si="32"/>
        <v>1</v>
      </c>
      <c r="AI36" s="75">
        <f t="shared" si="33"/>
        <v>0</v>
      </c>
      <c r="AJ36" s="75">
        <f>(1-AI36)*((AF36+AG36)*AH36/2-参数!$B$1*AH36)/参数!$G$1/AH36</f>
        <v>0</v>
      </c>
      <c r="AK36" s="84">
        <v>-4</v>
      </c>
      <c r="AL36" s="84">
        <v>-4</v>
      </c>
      <c r="AM36" s="84">
        <f t="shared" si="34"/>
        <v>1</v>
      </c>
      <c r="AN36" s="75">
        <f t="shared" si="35"/>
        <v>0</v>
      </c>
      <c r="AO36" s="75">
        <f>(1-AN36)*((AK36+AL36)*AM36/2-参数!$B$1*AM36)/参数!$G$1/AM36</f>
        <v>0</v>
      </c>
      <c r="AP36" s="84">
        <v>2</v>
      </c>
      <c r="AQ36" s="84">
        <v>4</v>
      </c>
      <c r="AR36" s="84">
        <f t="shared" si="36"/>
        <v>3</v>
      </c>
      <c r="AS36" s="75">
        <f t="shared" si="37"/>
        <v>0.16666666666666666</v>
      </c>
      <c r="AT36" s="75">
        <f>(1-AS36)*((AP36+AQ36)*AR36/2-参数!$B$1*AR36)/参数!$G$1/AR36</f>
        <v>0.72916666666666663</v>
      </c>
      <c r="AU36" s="84">
        <v>-4</v>
      </c>
      <c r="AV36" s="84">
        <v>-4</v>
      </c>
      <c r="AW36" s="84">
        <f t="shared" si="38"/>
        <v>1</v>
      </c>
      <c r="AX36" s="75">
        <f t="shared" si="39"/>
        <v>0</v>
      </c>
      <c r="AY36" s="75">
        <f>(1-AX36)*((AU36+AV36)*AW36/2-参数!$B$1*AW36)/参数!$G$1/AW36</f>
        <v>0</v>
      </c>
    </row>
    <row r="37" spans="1:51" x14ac:dyDescent="0.25">
      <c r="A37" s="84" t="s">
        <v>14</v>
      </c>
      <c r="B37" s="84">
        <v>0</v>
      </c>
      <c r="C37" s="84">
        <v>2</v>
      </c>
      <c r="D37" s="84">
        <f t="shared" si="20"/>
        <v>3</v>
      </c>
      <c r="E37" s="75">
        <f t="shared" si="21"/>
        <v>0.16666666666666666</v>
      </c>
      <c r="F37" s="75">
        <f>(1-E37)*((B37+C37)*D37/2-参数!$B$1*D37)/参数!$G$1/D37</f>
        <v>0.52083333333333337</v>
      </c>
      <c r="G37" s="84">
        <v>-4</v>
      </c>
      <c r="H37" s="84">
        <v>-4</v>
      </c>
      <c r="I37" s="84">
        <f t="shared" si="22"/>
        <v>1</v>
      </c>
      <c r="J37" s="75">
        <f t="shared" si="23"/>
        <v>0</v>
      </c>
      <c r="K37" s="75">
        <f>(1-J37)*((G37+H37)*I37/2-参数!$B$1*I37)/参数!$G$1/I37</f>
        <v>0</v>
      </c>
      <c r="L37" s="84">
        <v>0</v>
      </c>
      <c r="M37" s="84">
        <v>4</v>
      </c>
      <c r="N37" s="84">
        <f t="shared" si="24"/>
        <v>5</v>
      </c>
      <c r="O37" s="75">
        <f t="shared" si="25"/>
        <v>0.40693708908831311</v>
      </c>
      <c r="P37" s="75">
        <f>(1-O37)*((L37+M37)*N37/2-参数!$B$1*N37)/参数!$G$1/N37</f>
        <v>0.44479718318376521</v>
      </c>
      <c r="Q37" s="84">
        <v>-4</v>
      </c>
      <c r="R37" s="84">
        <v>-4</v>
      </c>
      <c r="S37" s="84">
        <f t="shared" si="26"/>
        <v>1</v>
      </c>
      <c r="T37" s="75">
        <f t="shared" si="27"/>
        <v>0</v>
      </c>
      <c r="U37" s="75">
        <f>(1-T37)*((Q37+R37)*S37/2-参数!$B$1*S37)/参数!$G$1/S37</f>
        <v>0</v>
      </c>
      <c r="V37" s="84">
        <v>-4</v>
      </c>
      <c r="W37" s="84">
        <v>-4</v>
      </c>
      <c r="X37" s="84">
        <f t="shared" si="28"/>
        <v>1</v>
      </c>
      <c r="Y37" s="75">
        <f t="shared" si="29"/>
        <v>0</v>
      </c>
      <c r="Z37" s="75">
        <f>(1-Y37)*((V37+W37)*X37/2-参数!$B$1*X37)/参数!$G$1/X37</f>
        <v>0</v>
      </c>
      <c r="AA37" s="84">
        <v>-4</v>
      </c>
      <c r="AB37" s="84">
        <v>-4</v>
      </c>
      <c r="AC37" s="84">
        <f t="shared" si="30"/>
        <v>1</v>
      </c>
      <c r="AD37" s="75">
        <f t="shared" si="31"/>
        <v>0</v>
      </c>
      <c r="AE37" s="75">
        <f>(1-AD37)*((AA37+AB37)*AC37/2-参数!$B$1*AC37)/参数!$G$1/AC37</f>
        <v>0</v>
      </c>
      <c r="AF37" s="84">
        <v>-4</v>
      </c>
      <c r="AG37" s="84">
        <v>-4</v>
      </c>
      <c r="AH37" s="84">
        <f t="shared" si="32"/>
        <v>1</v>
      </c>
      <c r="AI37" s="75">
        <f t="shared" si="33"/>
        <v>0</v>
      </c>
      <c r="AJ37" s="75">
        <f>(1-AI37)*((AF37+AG37)*AH37/2-参数!$B$1*AH37)/参数!$G$1/AH37</f>
        <v>0</v>
      </c>
      <c r="AK37" s="84">
        <v>4</v>
      </c>
      <c r="AL37" s="84">
        <v>4</v>
      </c>
      <c r="AM37" s="84">
        <f t="shared" si="34"/>
        <v>1</v>
      </c>
      <c r="AN37" s="75">
        <f t="shared" si="35"/>
        <v>0</v>
      </c>
      <c r="AO37" s="75">
        <f>(1-AN37)*((AK37+AL37)*AM37/2-参数!$B$1*AM37)/参数!$G$1/AM37</f>
        <v>1</v>
      </c>
      <c r="AP37" s="84">
        <v>-4</v>
      </c>
      <c r="AQ37" s="84">
        <v>-4</v>
      </c>
      <c r="AR37" s="84">
        <f t="shared" si="36"/>
        <v>1</v>
      </c>
      <c r="AS37" s="75">
        <f t="shared" si="37"/>
        <v>0</v>
      </c>
      <c r="AT37" s="75">
        <f>(1-AS37)*((AP37+AQ37)*AR37/2-参数!$B$1*AR37)/参数!$G$1/AR37</f>
        <v>0</v>
      </c>
      <c r="AU37" s="84">
        <v>-4</v>
      </c>
      <c r="AV37" s="84">
        <v>-4</v>
      </c>
      <c r="AW37" s="84">
        <f t="shared" si="38"/>
        <v>1</v>
      </c>
      <c r="AX37" s="75">
        <f t="shared" si="39"/>
        <v>0</v>
      </c>
      <c r="AY37" s="75">
        <f>(1-AX37)*((AU37+AV37)*AW37/2-参数!$B$1*AW37)/参数!$G$1/AW37</f>
        <v>0</v>
      </c>
    </row>
    <row r="38" spans="1:51" x14ac:dyDescent="0.25">
      <c r="A38" s="84" t="s">
        <v>15</v>
      </c>
      <c r="B38" s="84">
        <v>-4</v>
      </c>
      <c r="C38" s="84">
        <v>-4</v>
      </c>
      <c r="D38" s="84">
        <f t="shared" si="20"/>
        <v>1</v>
      </c>
      <c r="E38" s="75">
        <f t="shared" si="21"/>
        <v>0</v>
      </c>
      <c r="F38" s="75">
        <f>(1-E38)*((B38+C38)*D38/2-参数!$B$1*D38)/参数!$G$1/D38</f>
        <v>0</v>
      </c>
      <c r="G38" s="84">
        <v>-4</v>
      </c>
      <c r="H38" s="84">
        <v>-4</v>
      </c>
      <c r="I38" s="84">
        <f t="shared" si="22"/>
        <v>1</v>
      </c>
      <c r="J38" s="75">
        <f t="shared" si="23"/>
        <v>0</v>
      </c>
      <c r="K38" s="75">
        <f>(1-J38)*((G38+H38)*I38/2-参数!$B$1*I38)/参数!$G$1/I38</f>
        <v>0</v>
      </c>
      <c r="L38" s="84">
        <v>-4</v>
      </c>
      <c r="M38" s="84">
        <v>-4</v>
      </c>
      <c r="N38" s="84">
        <f t="shared" si="24"/>
        <v>1</v>
      </c>
      <c r="O38" s="75">
        <f t="shared" si="25"/>
        <v>0</v>
      </c>
      <c r="P38" s="75">
        <f>(1-O38)*((L38+M38)*N38/2-参数!$B$1*N38)/参数!$G$1/N38</f>
        <v>0</v>
      </c>
      <c r="Q38" s="84">
        <v>-4</v>
      </c>
      <c r="R38" s="84">
        <v>-4</v>
      </c>
      <c r="S38" s="84">
        <f t="shared" si="26"/>
        <v>1</v>
      </c>
      <c r="T38" s="75">
        <f t="shared" si="27"/>
        <v>0</v>
      </c>
      <c r="U38" s="75">
        <f>(1-T38)*((Q38+R38)*S38/2-参数!$B$1*S38)/参数!$G$1/S38</f>
        <v>0</v>
      </c>
      <c r="V38" s="84">
        <v>-4</v>
      </c>
      <c r="W38" s="84">
        <v>-4</v>
      </c>
      <c r="X38" s="84">
        <f t="shared" si="28"/>
        <v>1</v>
      </c>
      <c r="Y38" s="75">
        <f t="shared" si="29"/>
        <v>0</v>
      </c>
      <c r="Z38" s="75">
        <f>(1-Y38)*((V38+W38)*X38/2-参数!$B$1*X38)/参数!$G$1/X38</f>
        <v>0</v>
      </c>
      <c r="AA38" s="84">
        <v>-1</v>
      </c>
      <c r="AB38" s="84">
        <v>4</v>
      </c>
      <c r="AC38" s="84">
        <f t="shared" si="30"/>
        <v>6</v>
      </c>
      <c r="AD38" s="75">
        <f t="shared" si="31"/>
        <v>0.54364325119048584</v>
      </c>
      <c r="AE38" s="75">
        <f>(1-AD38)*((AA38+AB38)*AC38/2-参数!$B$1*AC38)/参数!$G$1/AC38</f>
        <v>0.31374526480654097</v>
      </c>
      <c r="AF38" s="84">
        <v>-4</v>
      </c>
      <c r="AG38" s="84">
        <v>-4</v>
      </c>
      <c r="AH38" s="84">
        <f t="shared" si="32"/>
        <v>1</v>
      </c>
      <c r="AI38" s="75">
        <f t="shared" si="33"/>
        <v>0</v>
      </c>
      <c r="AJ38" s="75">
        <f>(1-AI38)*((AF38+AG38)*AH38/2-参数!$B$1*AH38)/参数!$G$1/AH38</f>
        <v>0</v>
      </c>
      <c r="AK38" s="84">
        <v>-4</v>
      </c>
      <c r="AL38" s="84">
        <v>-4</v>
      </c>
      <c r="AM38" s="84">
        <f t="shared" si="34"/>
        <v>1</v>
      </c>
      <c r="AN38" s="75">
        <f t="shared" si="35"/>
        <v>0</v>
      </c>
      <c r="AO38" s="75">
        <f>(1-AN38)*((AK38+AL38)*AM38/2-参数!$B$1*AM38)/参数!$G$1/AM38</f>
        <v>0</v>
      </c>
      <c r="AP38" s="84">
        <v>-4</v>
      </c>
      <c r="AQ38" s="84">
        <v>-4</v>
      </c>
      <c r="AR38" s="84">
        <f t="shared" si="36"/>
        <v>1</v>
      </c>
      <c r="AS38" s="75">
        <f t="shared" si="37"/>
        <v>0</v>
      </c>
      <c r="AT38" s="75">
        <f>(1-AS38)*((AP38+AQ38)*AR38/2-参数!$B$1*AR38)/参数!$G$1/AR38</f>
        <v>0</v>
      </c>
      <c r="AU38" s="84">
        <v>-4</v>
      </c>
      <c r="AV38" s="84">
        <v>-4</v>
      </c>
      <c r="AW38" s="84">
        <f t="shared" si="38"/>
        <v>1</v>
      </c>
      <c r="AX38" s="75">
        <f t="shared" si="39"/>
        <v>0</v>
      </c>
      <c r="AY38" s="75">
        <f>(1-AX38)*((AU38+AV38)*AW38/2-参数!$B$1*AW38)/参数!$G$1/AW38</f>
        <v>0</v>
      </c>
    </row>
    <row r="39" spans="1:51" x14ac:dyDescent="0.25">
      <c r="A39" s="84" t="s">
        <v>16</v>
      </c>
      <c r="B39" s="84">
        <v>-4</v>
      </c>
      <c r="C39" s="84">
        <v>-4</v>
      </c>
      <c r="D39" s="84">
        <f t="shared" si="20"/>
        <v>1</v>
      </c>
      <c r="E39" s="75">
        <f t="shared" si="21"/>
        <v>0</v>
      </c>
      <c r="F39" s="75">
        <f>(1-E39)*((B39+C39)*D39/2-参数!$B$1*D39)/参数!$G$1/D39</f>
        <v>0</v>
      </c>
      <c r="G39" s="84">
        <v>-4</v>
      </c>
      <c r="H39" s="84">
        <v>-4</v>
      </c>
      <c r="I39" s="84">
        <f t="shared" si="22"/>
        <v>1</v>
      </c>
      <c r="J39" s="75">
        <f t="shared" si="23"/>
        <v>0</v>
      </c>
      <c r="K39" s="75">
        <f>(1-J39)*((G39+H39)*I39/2-参数!$B$1*I39)/参数!$G$1/I39</f>
        <v>0</v>
      </c>
      <c r="L39" s="84">
        <v>-1</v>
      </c>
      <c r="M39" s="84">
        <v>1</v>
      </c>
      <c r="N39" s="84">
        <f t="shared" si="24"/>
        <v>3</v>
      </c>
      <c r="O39" s="75">
        <f t="shared" si="25"/>
        <v>0.16666666666666666</v>
      </c>
      <c r="P39" s="75">
        <f>(1-O39)*((L39+M39)*N39/2-参数!$B$1*N39)/参数!$G$1/N39</f>
        <v>0.41666666666666669</v>
      </c>
      <c r="Q39" s="84">
        <v>-4</v>
      </c>
      <c r="R39" s="84">
        <v>-4</v>
      </c>
      <c r="S39" s="84">
        <f t="shared" si="26"/>
        <v>1</v>
      </c>
      <c r="T39" s="75">
        <f t="shared" si="27"/>
        <v>0</v>
      </c>
      <c r="U39" s="75">
        <f>(1-T39)*((Q39+R39)*S39/2-参数!$B$1*S39)/参数!$G$1/S39</f>
        <v>0</v>
      </c>
      <c r="V39" s="84">
        <v>-1</v>
      </c>
      <c r="W39" s="84">
        <v>-1</v>
      </c>
      <c r="X39" s="84">
        <f t="shared" si="28"/>
        <v>1</v>
      </c>
      <c r="Y39" s="75">
        <f t="shared" si="29"/>
        <v>0</v>
      </c>
      <c r="Z39" s="75">
        <f>(1-Y39)*((V39+W39)*X39/2-参数!$B$1*X39)/参数!$G$1/X39</f>
        <v>0.375</v>
      </c>
      <c r="AA39" s="84">
        <v>-4</v>
      </c>
      <c r="AB39" s="84">
        <v>-4</v>
      </c>
      <c r="AC39" s="84">
        <f t="shared" si="30"/>
        <v>1</v>
      </c>
      <c r="AD39" s="75">
        <f t="shared" si="31"/>
        <v>0</v>
      </c>
      <c r="AE39" s="75">
        <f>(1-AD39)*((AA39+AB39)*AC39/2-参数!$B$1*AC39)/参数!$G$1/AC39</f>
        <v>0</v>
      </c>
      <c r="AF39" s="84">
        <v>-4</v>
      </c>
      <c r="AG39" s="84">
        <v>-4</v>
      </c>
      <c r="AH39" s="84">
        <f t="shared" si="32"/>
        <v>1</v>
      </c>
      <c r="AI39" s="75">
        <f t="shared" si="33"/>
        <v>0</v>
      </c>
      <c r="AJ39" s="75">
        <f>(1-AI39)*((AF39+AG39)*AH39/2-参数!$B$1*AH39)/参数!$G$1/AH39</f>
        <v>0</v>
      </c>
      <c r="AK39" s="84">
        <v>-4</v>
      </c>
      <c r="AL39" s="84">
        <v>-4</v>
      </c>
      <c r="AM39" s="84">
        <f t="shared" si="34"/>
        <v>1</v>
      </c>
      <c r="AN39" s="75">
        <f t="shared" si="35"/>
        <v>0</v>
      </c>
      <c r="AO39" s="75">
        <f>(1-AN39)*((AK39+AL39)*AM39/2-参数!$B$1*AM39)/参数!$G$1/AM39</f>
        <v>0</v>
      </c>
      <c r="AP39" s="84">
        <v>3</v>
      </c>
      <c r="AQ39" s="84">
        <v>4</v>
      </c>
      <c r="AR39" s="84">
        <f t="shared" si="36"/>
        <v>2</v>
      </c>
      <c r="AS39" s="75">
        <f t="shared" si="37"/>
        <v>7.0103305952384162E-2</v>
      </c>
      <c r="AT39" s="75">
        <f>(1-AS39)*((AP39+AQ39)*AR39/2-参数!$B$1*AR39)/参数!$G$1/AR39</f>
        <v>0.87177815066963993</v>
      </c>
      <c r="AU39" s="84">
        <v>-4</v>
      </c>
      <c r="AV39" s="84">
        <v>-4</v>
      </c>
      <c r="AW39" s="84">
        <f t="shared" si="38"/>
        <v>1</v>
      </c>
      <c r="AX39" s="75">
        <f t="shared" si="39"/>
        <v>0</v>
      </c>
      <c r="AY39" s="75">
        <f>(1-AX39)*((AU39+AV39)*AW39/2-参数!$B$1*AW39)/参数!$G$1/AW39</f>
        <v>0</v>
      </c>
    </row>
    <row r="40" spans="1:51" x14ac:dyDescent="0.25">
      <c r="A40" s="84" t="s">
        <v>17</v>
      </c>
      <c r="B40" s="84">
        <v>-4</v>
      </c>
      <c r="C40" s="84">
        <v>-4</v>
      </c>
      <c r="D40" s="84">
        <f t="shared" si="20"/>
        <v>1</v>
      </c>
      <c r="E40" s="75">
        <f t="shared" si="21"/>
        <v>0</v>
      </c>
      <c r="F40" s="75">
        <f>(1-E40)*((B40+C40)*D40/2-参数!$B$1*D40)/参数!$G$1/D40</f>
        <v>0</v>
      </c>
      <c r="G40" s="84">
        <v>-4</v>
      </c>
      <c r="H40" s="84">
        <v>-4</v>
      </c>
      <c r="I40" s="84">
        <f t="shared" si="22"/>
        <v>1</v>
      </c>
      <c r="J40" s="75">
        <f t="shared" si="23"/>
        <v>0</v>
      </c>
      <c r="K40" s="75">
        <f>(1-J40)*((G40+H40)*I40/2-参数!$B$1*I40)/参数!$G$1/I40</f>
        <v>0</v>
      </c>
      <c r="L40" s="84">
        <v>-4</v>
      </c>
      <c r="M40" s="84">
        <v>-4</v>
      </c>
      <c r="N40" s="84">
        <f t="shared" si="24"/>
        <v>1</v>
      </c>
      <c r="O40" s="75">
        <f t="shared" si="25"/>
        <v>0</v>
      </c>
      <c r="P40" s="75">
        <f>(1-O40)*((L40+M40)*N40/2-参数!$B$1*N40)/参数!$G$1/N40</f>
        <v>0</v>
      </c>
      <c r="Q40" s="84">
        <v>-4</v>
      </c>
      <c r="R40" s="84">
        <v>-4</v>
      </c>
      <c r="S40" s="84">
        <f t="shared" si="26"/>
        <v>1</v>
      </c>
      <c r="T40" s="75">
        <f t="shared" si="27"/>
        <v>0</v>
      </c>
      <c r="U40" s="75">
        <f>(1-T40)*((Q40+R40)*S40/2-参数!$B$1*S40)/参数!$G$1/S40</f>
        <v>0</v>
      </c>
      <c r="V40" s="84">
        <v>-4</v>
      </c>
      <c r="W40" s="84">
        <v>-4</v>
      </c>
      <c r="X40" s="84">
        <f t="shared" si="28"/>
        <v>1</v>
      </c>
      <c r="Y40" s="75">
        <f t="shared" si="29"/>
        <v>0</v>
      </c>
      <c r="Z40" s="75">
        <f>(1-Y40)*((V40+W40)*X40/2-参数!$B$1*X40)/参数!$G$1/X40</f>
        <v>0</v>
      </c>
      <c r="AA40" s="84">
        <v>2</v>
      </c>
      <c r="AB40" s="84">
        <v>4</v>
      </c>
      <c r="AC40" s="84">
        <f t="shared" si="30"/>
        <v>3</v>
      </c>
      <c r="AD40" s="75">
        <f t="shared" si="31"/>
        <v>0.16666666666666666</v>
      </c>
      <c r="AE40" s="75">
        <f>(1-AD40)*((AA40+AB40)*AC40/2-参数!$B$1*AC40)/参数!$G$1/AC40</f>
        <v>0.72916666666666663</v>
      </c>
      <c r="AF40" s="84">
        <v>-4</v>
      </c>
      <c r="AG40" s="84">
        <v>-4</v>
      </c>
      <c r="AH40" s="84">
        <f t="shared" si="32"/>
        <v>1</v>
      </c>
      <c r="AI40" s="75">
        <f t="shared" si="33"/>
        <v>0</v>
      </c>
      <c r="AJ40" s="75">
        <f>(1-AI40)*((AF40+AG40)*AH40/2-参数!$B$1*AH40)/参数!$G$1/AH40</f>
        <v>0</v>
      </c>
      <c r="AK40" s="84">
        <v>-4</v>
      </c>
      <c r="AL40" s="84">
        <v>-4</v>
      </c>
      <c r="AM40" s="84">
        <f t="shared" si="34"/>
        <v>1</v>
      </c>
      <c r="AN40" s="75">
        <f t="shared" si="35"/>
        <v>0</v>
      </c>
      <c r="AO40" s="75">
        <f>(1-AN40)*((AK40+AL40)*AM40/2-参数!$B$1*AM40)/参数!$G$1/AM40</f>
        <v>0</v>
      </c>
      <c r="AP40" s="84">
        <v>-4</v>
      </c>
      <c r="AQ40" s="84">
        <v>-4</v>
      </c>
      <c r="AR40" s="84">
        <f t="shared" si="36"/>
        <v>1</v>
      </c>
      <c r="AS40" s="75">
        <f t="shared" si="37"/>
        <v>0</v>
      </c>
      <c r="AT40" s="75">
        <f>(1-AS40)*((AP40+AQ40)*AR40/2-参数!$B$1*AR40)/参数!$G$1/AR40</f>
        <v>0</v>
      </c>
      <c r="AU40" s="84">
        <v>-4</v>
      </c>
      <c r="AV40" s="84">
        <v>-4</v>
      </c>
      <c r="AW40" s="84">
        <f t="shared" si="38"/>
        <v>1</v>
      </c>
      <c r="AX40" s="75">
        <f t="shared" si="39"/>
        <v>0</v>
      </c>
      <c r="AY40" s="75">
        <f>(1-AX40)*((AU40+AV40)*AW40/2-参数!$B$1*AW40)/参数!$G$1/AW40</f>
        <v>0</v>
      </c>
    </row>
    <row r="41" spans="1:51" x14ac:dyDescent="0.25">
      <c r="A41" s="84" t="s">
        <v>18</v>
      </c>
      <c r="B41" s="84">
        <v>0</v>
      </c>
      <c r="C41" s="84">
        <v>2</v>
      </c>
      <c r="D41" s="84">
        <f t="shared" si="20"/>
        <v>3</v>
      </c>
      <c r="E41" s="75">
        <f t="shared" si="21"/>
        <v>0.16666666666666666</v>
      </c>
      <c r="F41" s="75">
        <f>(1-E41)*((B41+C41)*D41/2-参数!$B$1*D41)/参数!$G$1/D41</f>
        <v>0.52083333333333337</v>
      </c>
      <c r="G41" s="84">
        <v>-4</v>
      </c>
      <c r="H41" s="84">
        <v>-4</v>
      </c>
      <c r="I41" s="84">
        <f t="shared" si="22"/>
        <v>1</v>
      </c>
      <c r="J41" s="75">
        <f t="shared" si="23"/>
        <v>0</v>
      </c>
      <c r="K41" s="75">
        <f>(1-J41)*((G41+H41)*I41/2-参数!$B$1*I41)/参数!$G$1/I41</f>
        <v>0</v>
      </c>
      <c r="L41" s="84">
        <v>-4</v>
      </c>
      <c r="M41" s="84">
        <v>-4</v>
      </c>
      <c r="N41" s="84">
        <f t="shared" si="24"/>
        <v>1</v>
      </c>
      <c r="O41" s="75">
        <f t="shared" si="25"/>
        <v>0</v>
      </c>
      <c r="P41" s="75">
        <f>(1-O41)*((L41+M41)*N41/2-参数!$B$1*N41)/参数!$G$1/N41</f>
        <v>0</v>
      </c>
      <c r="Q41" s="84">
        <v>-4</v>
      </c>
      <c r="R41" s="84">
        <v>-4</v>
      </c>
      <c r="S41" s="84">
        <f t="shared" si="26"/>
        <v>1</v>
      </c>
      <c r="T41" s="75">
        <f t="shared" si="27"/>
        <v>0</v>
      </c>
      <c r="U41" s="75">
        <f>(1-T41)*((Q41+R41)*S41/2-参数!$B$1*S41)/参数!$G$1/S41</f>
        <v>0</v>
      </c>
      <c r="V41" s="84">
        <v>-4</v>
      </c>
      <c r="W41" s="84">
        <v>-4</v>
      </c>
      <c r="X41" s="84">
        <f t="shared" si="28"/>
        <v>1</v>
      </c>
      <c r="Y41" s="75">
        <f t="shared" si="29"/>
        <v>0</v>
      </c>
      <c r="Z41" s="75">
        <f>(1-Y41)*((V41+W41)*X41/2-参数!$B$1*X41)/参数!$G$1/X41</f>
        <v>0</v>
      </c>
      <c r="AA41" s="84">
        <v>-1</v>
      </c>
      <c r="AB41" s="84">
        <v>0</v>
      </c>
      <c r="AC41" s="84">
        <f t="shared" si="30"/>
        <v>2</v>
      </c>
      <c r="AD41" s="75">
        <f t="shared" si="31"/>
        <v>7.0103305952384162E-2</v>
      </c>
      <c r="AE41" s="75">
        <f>(1-AD41)*((AA41+AB41)*AC41/2-参数!$B$1*AC41)/参数!$G$1/AC41</f>
        <v>0.40682980364583193</v>
      </c>
      <c r="AF41" s="84">
        <v>-4</v>
      </c>
      <c r="AG41" s="84">
        <v>-4</v>
      </c>
      <c r="AH41" s="84">
        <f t="shared" si="32"/>
        <v>1</v>
      </c>
      <c r="AI41" s="75">
        <f t="shared" si="33"/>
        <v>0</v>
      </c>
      <c r="AJ41" s="75">
        <f>(1-AI41)*((AF41+AG41)*AH41/2-参数!$B$1*AH41)/参数!$G$1/AH41</f>
        <v>0</v>
      </c>
      <c r="AK41" s="84">
        <v>0</v>
      </c>
      <c r="AL41" s="84">
        <v>4</v>
      </c>
      <c r="AM41" s="84">
        <f t="shared" si="34"/>
        <v>5</v>
      </c>
      <c r="AN41" s="75">
        <f t="shared" si="35"/>
        <v>0.40693708908831311</v>
      </c>
      <c r="AO41" s="75">
        <f>(1-AN41)*((AK41+AL41)*AM41/2-参数!$B$1*AM41)/参数!$G$1/AM41</f>
        <v>0.44479718318376521</v>
      </c>
      <c r="AP41" s="84">
        <v>-4</v>
      </c>
      <c r="AQ41" s="84">
        <v>-4</v>
      </c>
      <c r="AR41" s="84">
        <f t="shared" si="36"/>
        <v>1</v>
      </c>
      <c r="AS41" s="75">
        <f t="shared" si="37"/>
        <v>0</v>
      </c>
      <c r="AT41" s="75">
        <f>(1-AS41)*((AP41+AQ41)*AR41/2-参数!$B$1*AR41)/参数!$G$1/AR41</f>
        <v>0</v>
      </c>
      <c r="AU41" s="84">
        <v>-4</v>
      </c>
      <c r="AV41" s="84">
        <v>-4</v>
      </c>
      <c r="AW41" s="84">
        <f t="shared" si="38"/>
        <v>1</v>
      </c>
      <c r="AX41" s="75">
        <f t="shared" si="39"/>
        <v>0</v>
      </c>
      <c r="AY41" s="75">
        <f>(1-AX41)*((AU41+AV41)*AW41/2-参数!$B$1*AW41)/参数!$G$1/AW41</f>
        <v>0</v>
      </c>
    </row>
    <row r="42" spans="1:51" x14ac:dyDescent="0.25">
      <c r="A42" s="84" t="s">
        <v>19</v>
      </c>
      <c r="B42" s="84">
        <v>-4</v>
      </c>
      <c r="C42" s="84">
        <v>-4</v>
      </c>
      <c r="D42" s="84">
        <f t="shared" si="20"/>
        <v>1</v>
      </c>
      <c r="E42" s="75">
        <f t="shared" si="21"/>
        <v>0</v>
      </c>
      <c r="F42" s="75">
        <f>(1-E42)*((B42+C42)*D42/2-参数!$B$1*D42)/参数!$G$1/D42</f>
        <v>0</v>
      </c>
      <c r="G42" s="84">
        <v>-4</v>
      </c>
      <c r="H42" s="84">
        <v>-4</v>
      </c>
      <c r="I42" s="84">
        <f t="shared" si="22"/>
        <v>1</v>
      </c>
      <c r="J42" s="75">
        <f t="shared" si="23"/>
        <v>0</v>
      </c>
      <c r="K42" s="75">
        <f>(1-J42)*((G42+H42)*I42/2-参数!$B$1*I42)/参数!$G$1/I42</f>
        <v>0</v>
      </c>
      <c r="L42" s="84">
        <v>-4</v>
      </c>
      <c r="M42" s="84">
        <v>-4</v>
      </c>
      <c r="N42" s="84">
        <f t="shared" si="24"/>
        <v>1</v>
      </c>
      <c r="O42" s="75">
        <f t="shared" si="25"/>
        <v>0</v>
      </c>
      <c r="P42" s="75">
        <f>(1-O42)*((L42+M42)*N42/2-参数!$B$1*N42)/参数!$G$1/N42</f>
        <v>0</v>
      </c>
      <c r="Q42" s="84">
        <v>-4</v>
      </c>
      <c r="R42" s="84">
        <v>-4</v>
      </c>
      <c r="S42" s="84">
        <f t="shared" si="26"/>
        <v>1</v>
      </c>
      <c r="T42" s="75">
        <f t="shared" si="27"/>
        <v>0</v>
      </c>
      <c r="U42" s="75">
        <f>(1-T42)*((Q42+R42)*S42/2-参数!$B$1*S42)/参数!$G$1/S42</f>
        <v>0</v>
      </c>
      <c r="V42" s="84">
        <v>1</v>
      </c>
      <c r="W42" s="84">
        <v>2</v>
      </c>
      <c r="X42" s="84">
        <f t="shared" si="28"/>
        <v>2</v>
      </c>
      <c r="Y42" s="75">
        <f t="shared" si="29"/>
        <v>7.0103305952384162E-2</v>
      </c>
      <c r="Z42" s="75">
        <f>(1-Y42)*((V42+W42)*X42/2-参数!$B$1*X42)/参数!$G$1/X42</f>
        <v>0.6393039771577359</v>
      </c>
      <c r="AA42" s="84">
        <v>-4</v>
      </c>
      <c r="AB42" s="84">
        <v>-4</v>
      </c>
      <c r="AC42" s="84">
        <f t="shared" si="30"/>
        <v>1</v>
      </c>
      <c r="AD42" s="75">
        <f t="shared" si="31"/>
        <v>0</v>
      </c>
      <c r="AE42" s="75">
        <f>(1-AD42)*((AA42+AB42)*AC42/2-参数!$B$1*AC42)/参数!$G$1/AC42</f>
        <v>0</v>
      </c>
      <c r="AF42" s="84">
        <v>-4</v>
      </c>
      <c r="AG42" s="84">
        <v>-4</v>
      </c>
      <c r="AH42" s="84">
        <f t="shared" si="32"/>
        <v>1</v>
      </c>
      <c r="AI42" s="75">
        <f t="shared" si="33"/>
        <v>0</v>
      </c>
      <c r="AJ42" s="75">
        <f>(1-AI42)*((AF42+AG42)*AH42/2-参数!$B$1*AH42)/参数!$G$1/AH42</f>
        <v>0</v>
      </c>
      <c r="AK42" s="84">
        <v>-4</v>
      </c>
      <c r="AL42" s="84">
        <v>-4</v>
      </c>
      <c r="AM42" s="84">
        <f t="shared" si="34"/>
        <v>1</v>
      </c>
      <c r="AN42" s="75">
        <f t="shared" si="35"/>
        <v>0</v>
      </c>
      <c r="AO42" s="75">
        <f>(1-AN42)*((AK42+AL42)*AM42/2-参数!$B$1*AM42)/参数!$G$1/AM42</f>
        <v>0</v>
      </c>
      <c r="AP42" s="84">
        <v>0</v>
      </c>
      <c r="AQ42" s="84">
        <v>0</v>
      </c>
      <c r="AR42" s="84">
        <f t="shared" si="36"/>
        <v>1</v>
      </c>
      <c r="AS42" s="75">
        <f t="shared" si="37"/>
        <v>0</v>
      </c>
      <c r="AT42" s="75">
        <f>(1-AS42)*((AP42+AQ42)*AR42/2-参数!$B$1*AR42)/参数!$G$1/AR42</f>
        <v>0.5</v>
      </c>
      <c r="AU42" s="84">
        <v>-4</v>
      </c>
      <c r="AV42" s="84">
        <v>-4</v>
      </c>
      <c r="AW42" s="84">
        <f t="shared" si="38"/>
        <v>1</v>
      </c>
      <c r="AX42" s="75">
        <f t="shared" si="39"/>
        <v>0</v>
      </c>
      <c r="AY42" s="75">
        <f>(1-AX42)*((AU42+AV42)*AW42/2-参数!$B$1*AW42)/参数!$G$1/AW42</f>
        <v>0</v>
      </c>
    </row>
    <row r="43" spans="1:51" x14ac:dyDescent="0.25">
      <c r="A43" s="84" t="s">
        <v>20</v>
      </c>
      <c r="B43" s="84">
        <v>-4</v>
      </c>
      <c r="C43" s="84">
        <v>-4</v>
      </c>
      <c r="D43" s="84">
        <f t="shared" si="20"/>
        <v>1</v>
      </c>
      <c r="E43" s="75">
        <f t="shared" si="21"/>
        <v>0</v>
      </c>
      <c r="F43" s="75">
        <f>(1-E43)*((B43+C43)*D43/2-参数!$B$1*D43)/参数!$G$1/D43</f>
        <v>0</v>
      </c>
      <c r="G43" s="84">
        <v>-2</v>
      </c>
      <c r="H43" s="84">
        <v>0</v>
      </c>
      <c r="I43" s="84">
        <f t="shared" si="22"/>
        <v>3</v>
      </c>
      <c r="J43" s="75">
        <f t="shared" si="23"/>
        <v>0.16666666666666666</v>
      </c>
      <c r="K43" s="75">
        <f>(1-J43)*((G43+H43)*I43/2-参数!$B$1*I43)/参数!$G$1/I43</f>
        <v>0.3125</v>
      </c>
      <c r="L43" s="84">
        <v>-4</v>
      </c>
      <c r="M43" s="84">
        <v>-4</v>
      </c>
      <c r="N43" s="84">
        <f t="shared" si="24"/>
        <v>1</v>
      </c>
      <c r="O43" s="75">
        <f t="shared" si="25"/>
        <v>0</v>
      </c>
      <c r="P43" s="75">
        <f>(1-O43)*((L43+M43)*N43/2-参数!$B$1*N43)/参数!$G$1/N43</f>
        <v>0</v>
      </c>
      <c r="Q43" s="84">
        <v>-4</v>
      </c>
      <c r="R43" s="84">
        <v>-4</v>
      </c>
      <c r="S43" s="84">
        <f t="shared" si="26"/>
        <v>1</v>
      </c>
      <c r="T43" s="75">
        <f t="shared" si="27"/>
        <v>0</v>
      </c>
      <c r="U43" s="75">
        <f>(1-T43)*((Q43+R43)*S43/2-参数!$B$1*S43)/参数!$G$1/S43</f>
        <v>0</v>
      </c>
      <c r="V43" s="84">
        <v>-4</v>
      </c>
      <c r="W43" s="84">
        <v>-4</v>
      </c>
      <c r="X43" s="84">
        <f t="shared" si="28"/>
        <v>1</v>
      </c>
      <c r="Y43" s="75">
        <f t="shared" si="29"/>
        <v>0</v>
      </c>
      <c r="Z43" s="75">
        <f>(1-Y43)*((V43+W43)*X43/2-参数!$B$1*X43)/参数!$G$1/X43</f>
        <v>0</v>
      </c>
      <c r="AA43" s="82">
        <v>-4</v>
      </c>
      <c r="AB43" s="84">
        <v>-4</v>
      </c>
      <c r="AC43" s="84">
        <f t="shared" si="30"/>
        <v>1</v>
      </c>
      <c r="AD43" s="75">
        <f t="shared" si="31"/>
        <v>0</v>
      </c>
      <c r="AE43" s="75">
        <f>(1-AD43)*((AA43+AB43)*AC43/2-参数!$B$1*AC43)/参数!$G$1/AC43</f>
        <v>0</v>
      </c>
      <c r="AF43" s="84">
        <v>-4</v>
      </c>
      <c r="AG43" s="84">
        <v>-4</v>
      </c>
      <c r="AH43" s="84">
        <f t="shared" si="32"/>
        <v>1</v>
      </c>
      <c r="AI43" s="75">
        <f t="shared" si="33"/>
        <v>0</v>
      </c>
      <c r="AJ43" s="75">
        <f>(1-AI43)*((AF43+AG43)*AH43/2-参数!$B$1*AH43)/参数!$G$1/AH43</f>
        <v>0</v>
      </c>
      <c r="AK43" s="84">
        <v>-1</v>
      </c>
      <c r="AL43" s="84">
        <v>2</v>
      </c>
      <c r="AM43" s="84">
        <f t="shared" si="34"/>
        <v>4</v>
      </c>
      <c r="AN43" s="75">
        <f t="shared" si="35"/>
        <v>0.28041322380953665</v>
      </c>
      <c r="AO43" s="75">
        <f>(1-AN43)*((AK43+AL43)*AM43/2-参数!$B$1*AM43)/参数!$G$1/AM43</f>
        <v>0.40476756160713562</v>
      </c>
      <c r="AP43" s="84">
        <v>-4</v>
      </c>
      <c r="AQ43" s="84">
        <v>-4</v>
      </c>
      <c r="AR43" s="84">
        <f t="shared" si="36"/>
        <v>1</v>
      </c>
      <c r="AS43" s="75">
        <f t="shared" si="37"/>
        <v>0</v>
      </c>
      <c r="AT43" s="75">
        <f>(1-AS43)*((AP43+AQ43)*AR43/2-参数!$B$1*AR43)/参数!$G$1/AR43</f>
        <v>0</v>
      </c>
      <c r="AU43" s="84">
        <v>0</v>
      </c>
      <c r="AV43" s="84">
        <v>0</v>
      </c>
      <c r="AW43" s="84">
        <f t="shared" si="38"/>
        <v>1</v>
      </c>
      <c r="AX43" s="75">
        <f t="shared" si="39"/>
        <v>0</v>
      </c>
      <c r="AY43" s="75">
        <f>(1-AX43)*((AU43+AV43)*AW43/2-参数!$B$1*AW43)/参数!$G$1/AW43</f>
        <v>0.5</v>
      </c>
    </row>
    <row r="44" spans="1:51" x14ac:dyDescent="0.25">
      <c r="A44" s="84" t="s">
        <v>21</v>
      </c>
      <c r="B44" s="84">
        <v>-4</v>
      </c>
      <c r="C44" s="84">
        <v>-4</v>
      </c>
      <c r="D44" s="84">
        <f t="shared" si="20"/>
        <v>1</v>
      </c>
      <c r="E44" s="75">
        <f t="shared" si="21"/>
        <v>0</v>
      </c>
      <c r="F44" s="75">
        <f>(1-E44)*((B44+C44)*D44/2-参数!$B$1*D44)/参数!$G$1/D44</f>
        <v>0</v>
      </c>
      <c r="G44" s="84">
        <v>-4</v>
      </c>
      <c r="H44" s="84">
        <v>-4</v>
      </c>
      <c r="I44" s="84">
        <f t="shared" si="22"/>
        <v>1</v>
      </c>
      <c r="J44" s="75">
        <f t="shared" si="23"/>
        <v>0</v>
      </c>
      <c r="K44" s="75">
        <f>(1-J44)*((G44+H44)*I44/2-参数!$B$1*I44)/参数!$G$1/I44</f>
        <v>0</v>
      </c>
      <c r="L44" s="84">
        <v>-4</v>
      </c>
      <c r="M44" s="84">
        <v>-4</v>
      </c>
      <c r="N44" s="84">
        <f t="shared" si="24"/>
        <v>1</v>
      </c>
      <c r="O44" s="75">
        <f t="shared" si="25"/>
        <v>0</v>
      </c>
      <c r="P44" s="75">
        <f>(1-O44)*((L44+M44)*N44/2-参数!$B$1*N44)/参数!$G$1/N44</f>
        <v>0</v>
      </c>
      <c r="Q44" s="84">
        <v>-1</v>
      </c>
      <c r="R44" s="84">
        <v>0</v>
      </c>
      <c r="S44" s="84">
        <f t="shared" si="26"/>
        <v>2</v>
      </c>
      <c r="T44" s="75">
        <f t="shared" si="27"/>
        <v>7.0103305952384162E-2</v>
      </c>
      <c r="U44" s="75">
        <f>(1-T44)*((Q44+R44)*S44/2-参数!$B$1*S44)/参数!$G$1/S44</f>
        <v>0.40682980364583193</v>
      </c>
      <c r="V44" s="84">
        <v>-4</v>
      </c>
      <c r="W44" s="84">
        <v>-4</v>
      </c>
      <c r="X44" s="84">
        <f t="shared" si="28"/>
        <v>1</v>
      </c>
      <c r="Y44" s="75">
        <f t="shared" si="29"/>
        <v>0</v>
      </c>
      <c r="Z44" s="75">
        <f>(1-Y44)*((V44+W44)*X44/2-参数!$B$1*X44)/参数!$G$1/X44</f>
        <v>0</v>
      </c>
      <c r="AA44" s="84">
        <v>-4</v>
      </c>
      <c r="AB44" s="84">
        <v>-4</v>
      </c>
      <c r="AC44" s="84">
        <f t="shared" si="30"/>
        <v>1</v>
      </c>
      <c r="AD44" s="75">
        <f t="shared" si="31"/>
        <v>0</v>
      </c>
      <c r="AE44" s="75">
        <f>(1-AD44)*((AA44+AB44)*AC44/2-参数!$B$1*AC44)/参数!$G$1/AC44</f>
        <v>0</v>
      </c>
      <c r="AF44" s="84">
        <v>-4</v>
      </c>
      <c r="AG44" s="84">
        <v>-4</v>
      </c>
      <c r="AH44" s="84">
        <f t="shared" si="32"/>
        <v>1</v>
      </c>
      <c r="AI44" s="75">
        <f t="shared" si="33"/>
        <v>0</v>
      </c>
      <c r="AJ44" s="75">
        <f>(1-AI44)*((AF44+AG44)*AH44/2-参数!$B$1*AH44)/参数!$G$1/AH44</f>
        <v>0</v>
      </c>
      <c r="AK44" s="84">
        <v>-4</v>
      </c>
      <c r="AL44" s="84">
        <v>-4</v>
      </c>
      <c r="AM44" s="84">
        <f t="shared" si="34"/>
        <v>1</v>
      </c>
      <c r="AN44" s="75">
        <f t="shared" si="35"/>
        <v>0</v>
      </c>
      <c r="AO44" s="75">
        <f>(1-AN44)*((AK44+AL44)*AM44/2-参数!$B$1*AM44)/参数!$G$1/AM44</f>
        <v>0</v>
      </c>
      <c r="AP44" s="84">
        <v>-4</v>
      </c>
      <c r="AQ44" s="84">
        <v>-4</v>
      </c>
      <c r="AR44" s="84">
        <f t="shared" si="36"/>
        <v>1</v>
      </c>
      <c r="AS44" s="75">
        <f t="shared" si="37"/>
        <v>0</v>
      </c>
      <c r="AT44" s="75">
        <f>(1-AS44)*((AP44+AQ44)*AR44/2-参数!$B$1*AR44)/参数!$G$1/AR44</f>
        <v>0</v>
      </c>
      <c r="AU44" s="84">
        <v>-4</v>
      </c>
      <c r="AV44" s="84">
        <v>-4</v>
      </c>
      <c r="AW44" s="84">
        <f t="shared" si="38"/>
        <v>1</v>
      </c>
      <c r="AX44" s="75">
        <f t="shared" si="39"/>
        <v>0</v>
      </c>
      <c r="AY44" s="75">
        <f>(1-AX44)*((AU44+AV44)*AW44/2-参数!$B$1*AW44)/参数!$G$1/AW44</f>
        <v>0</v>
      </c>
    </row>
    <row r="45" spans="1:51" x14ac:dyDescent="0.25">
      <c r="A45" s="84" t="s">
        <v>22</v>
      </c>
      <c r="B45" s="84">
        <v>-4</v>
      </c>
      <c r="C45" s="84">
        <v>-4</v>
      </c>
      <c r="D45" s="84">
        <f t="shared" si="20"/>
        <v>1</v>
      </c>
      <c r="E45" s="75">
        <f t="shared" si="21"/>
        <v>0</v>
      </c>
      <c r="F45" s="75">
        <f>(1-E45)*((B45+C45)*D45/2-参数!$B$1*D45)/参数!$G$1/D45</f>
        <v>0</v>
      </c>
      <c r="G45" s="84">
        <v>-4</v>
      </c>
      <c r="H45" s="84">
        <v>-4</v>
      </c>
      <c r="I45" s="84">
        <f t="shared" si="22"/>
        <v>1</v>
      </c>
      <c r="J45" s="75">
        <f t="shared" si="23"/>
        <v>0</v>
      </c>
      <c r="K45" s="75">
        <f>(1-J45)*((G45+H45)*I45/2-参数!$B$1*I45)/参数!$G$1/I45</f>
        <v>0</v>
      </c>
      <c r="L45" s="84">
        <v>-4</v>
      </c>
      <c r="M45" s="84">
        <v>-4</v>
      </c>
      <c r="N45" s="84">
        <f t="shared" si="24"/>
        <v>1</v>
      </c>
      <c r="O45" s="75">
        <f t="shared" si="25"/>
        <v>0</v>
      </c>
      <c r="P45" s="75">
        <f>(1-O45)*((L45+M45)*N45/2-参数!$B$1*N45)/参数!$G$1/N45</f>
        <v>0</v>
      </c>
      <c r="Q45" s="84">
        <v>0</v>
      </c>
      <c r="R45" s="84">
        <v>4</v>
      </c>
      <c r="S45" s="84">
        <f t="shared" si="26"/>
        <v>5</v>
      </c>
      <c r="T45" s="75">
        <f t="shared" si="27"/>
        <v>0.40693708908831311</v>
      </c>
      <c r="U45" s="75">
        <f>(1-T45)*((Q45+R45)*S45/2-参数!$B$1*S45)/参数!$G$1/S45</f>
        <v>0.44479718318376521</v>
      </c>
      <c r="V45" s="84">
        <v>-4</v>
      </c>
      <c r="W45" s="84">
        <v>-4</v>
      </c>
      <c r="X45" s="84">
        <f t="shared" si="28"/>
        <v>1</v>
      </c>
      <c r="Y45" s="75">
        <f t="shared" si="29"/>
        <v>0</v>
      </c>
      <c r="Z45" s="75">
        <f>(1-Y45)*((V45+W45)*X45/2-参数!$B$1*X45)/参数!$G$1/X45</f>
        <v>0</v>
      </c>
      <c r="AA45" s="84">
        <v>0</v>
      </c>
      <c r="AB45" s="84">
        <v>2</v>
      </c>
      <c r="AC45" s="84">
        <f t="shared" si="30"/>
        <v>3</v>
      </c>
      <c r="AD45" s="75">
        <f t="shared" si="31"/>
        <v>0.16666666666666666</v>
      </c>
      <c r="AE45" s="75">
        <f>(1-AD45)*((AA45+AB45)*AC45/2-参数!$B$1*AC45)/参数!$G$1/AC45</f>
        <v>0.52083333333333337</v>
      </c>
      <c r="AF45" s="84">
        <v>-4</v>
      </c>
      <c r="AG45" s="84">
        <v>-4</v>
      </c>
      <c r="AH45" s="84">
        <f t="shared" si="32"/>
        <v>1</v>
      </c>
      <c r="AI45" s="75">
        <f t="shared" si="33"/>
        <v>0</v>
      </c>
      <c r="AJ45" s="75">
        <f>(1-AI45)*((AF45+AG45)*AH45/2-参数!$B$1*AH45)/参数!$G$1/AH45</f>
        <v>0</v>
      </c>
      <c r="AK45" s="84">
        <v>-4</v>
      </c>
      <c r="AL45" s="84">
        <v>-4</v>
      </c>
      <c r="AM45" s="84">
        <f t="shared" si="34"/>
        <v>1</v>
      </c>
      <c r="AN45" s="75">
        <f t="shared" si="35"/>
        <v>0</v>
      </c>
      <c r="AO45" s="75">
        <f>(1-AN45)*((AK45+AL45)*AM45/2-参数!$B$1*AM45)/参数!$G$1/AM45</f>
        <v>0</v>
      </c>
      <c r="AP45" s="84">
        <v>-4</v>
      </c>
      <c r="AQ45" s="84">
        <v>-4</v>
      </c>
      <c r="AR45" s="84">
        <f t="shared" si="36"/>
        <v>1</v>
      </c>
      <c r="AS45" s="75">
        <f t="shared" si="37"/>
        <v>0</v>
      </c>
      <c r="AT45" s="75">
        <f>(1-AS45)*((AP45+AQ45)*AR45/2-参数!$B$1*AR45)/参数!$G$1/AR45</f>
        <v>0</v>
      </c>
      <c r="AU45" s="84">
        <v>-4</v>
      </c>
      <c r="AV45" s="84">
        <v>-4</v>
      </c>
      <c r="AW45" s="84">
        <f t="shared" si="38"/>
        <v>1</v>
      </c>
      <c r="AX45" s="75">
        <f t="shared" si="39"/>
        <v>0</v>
      </c>
      <c r="AY45" s="75">
        <f>(1-AX45)*((AU45+AV45)*AW45/2-参数!$B$1*AW45)/参数!$G$1/AW45</f>
        <v>0</v>
      </c>
    </row>
    <row r="46" spans="1:51" x14ac:dyDescent="0.25">
      <c r="D46" s="84">
        <f t="shared" si="20"/>
        <v>1</v>
      </c>
      <c r="E46" s="75">
        <f t="shared" si="21"/>
        <v>0</v>
      </c>
      <c r="F46" s="75">
        <f>(1-E46)*((B46+C46)*D46/2-参数!$B$1*D46)/参数!$G$1/D46</f>
        <v>0.5</v>
      </c>
    </row>
  </sheetData>
  <mergeCells count="20">
    <mergeCell ref="B24:F24"/>
    <mergeCell ref="G24:K24"/>
    <mergeCell ref="L24:P24"/>
    <mergeCell ref="Q24:U24"/>
    <mergeCell ref="V24:Z24"/>
    <mergeCell ref="AA24:AE24"/>
    <mergeCell ref="AF24:AJ24"/>
    <mergeCell ref="AK24:AO24"/>
    <mergeCell ref="AP24:AT24"/>
    <mergeCell ref="AU24:AY24"/>
    <mergeCell ref="B1:F1"/>
    <mergeCell ref="G1:K1"/>
    <mergeCell ref="L1:P1"/>
    <mergeCell ref="Q1:U1"/>
    <mergeCell ref="V1:Z1"/>
    <mergeCell ref="AA1:AE1"/>
    <mergeCell ref="AF1:AJ1"/>
    <mergeCell ref="AK1:AO1"/>
    <mergeCell ref="AP1:AT1"/>
    <mergeCell ref="AU1:AY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1"/>
  <sheetViews>
    <sheetView zoomScale="85" zoomScaleNormal="85" workbookViewId="0">
      <selection activeCell="B59" sqref="B59"/>
    </sheetView>
  </sheetViews>
  <sheetFormatPr defaultRowHeight="13.8" x14ac:dyDescent="0.25"/>
  <cols>
    <col min="1" max="1" width="9.5546875" style="65" bestFit="1" customWidth="1"/>
    <col min="2" max="2" width="8.88671875" style="65" bestFit="1" customWidth="1"/>
    <col min="3" max="3" width="7.5546875" style="65" bestFit="1" customWidth="1"/>
    <col min="4" max="21" width="6.5546875" style="65" bestFit="1" customWidth="1"/>
    <col min="22" max="25" width="7.44140625" style="65" bestFit="1" customWidth="1"/>
    <col min="26" max="26" width="8.5546875" style="65" bestFit="1" customWidth="1"/>
    <col min="27" max="27" width="7.44140625" style="65" bestFit="1" customWidth="1"/>
    <col min="28" max="28" width="8.5546875" style="65" bestFit="1" customWidth="1"/>
    <col min="29" max="31" width="7.44140625" style="65" bestFit="1" customWidth="1"/>
    <col min="32" max="32" width="5.21875" style="65" bestFit="1" customWidth="1"/>
    <col min="33" max="39" width="7.44140625" style="65" bestFit="1" customWidth="1"/>
    <col min="40" max="40" width="8.5546875" style="65" bestFit="1" customWidth="1"/>
    <col min="41" max="41" width="7.44140625" style="65" bestFit="1" customWidth="1"/>
    <col min="42" max="42" width="8.5546875" style="65" bestFit="1" customWidth="1"/>
    <col min="43" max="52" width="7.44140625" style="65" bestFit="1" customWidth="1"/>
    <col min="53" max="53" width="3" style="65" bestFit="1" customWidth="1"/>
    <col min="54" max="54" width="8.5546875" style="65" bestFit="1" customWidth="1"/>
    <col min="55" max="55" width="4.109375" style="65" bestFit="1" customWidth="1"/>
    <col min="56" max="56" width="8.5546875" style="65" bestFit="1" customWidth="1"/>
    <col min="57" max="57" width="5.33203125" style="65" bestFit="1" customWidth="1"/>
    <col min="58" max="61" width="4.109375" style="65" bestFit="1" customWidth="1"/>
    <col min="62" max="67" width="3" style="65" bestFit="1" customWidth="1"/>
    <col min="68" max="68" width="8.5546875" style="65" bestFit="1" customWidth="1"/>
    <col min="69" max="69" width="4.109375" style="65" bestFit="1" customWidth="1"/>
    <col min="70" max="70" width="8.5546875" style="65" bestFit="1" customWidth="1"/>
    <col min="71" max="71" width="5.33203125" style="65" bestFit="1" customWidth="1"/>
    <col min="72" max="75" width="4.109375" style="65" bestFit="1" customWidth="1"/>
    <col min="76" max="81" width="3" style="65" bestFit="1" customWidth="1"/>
    <col min="82" max="82" width="8.5546875" style="65" bestFit="1" customWidth="1"/>
    <col min="83" max="83" width="4.109375" style="65" bestFit="1" customWidth="1"/>
    <col min="84" max="84" width="8.5546875" style="65" bestFit="1" customWidth="1"/>
    <col min="85" max="85" width="5.33203125" style="65" bestFit="1" customWidth="1"/>
    <col min="86" max="89" width="4.109375" style="65" bestFit="1" customWidth="1"/>
    <col min="90" max="95" width="3" style="65" bestFit="1" customWidth="1"/>
    <col min="96" max="96" width="8.5546875" style="65" bestFit="1" customWidth="1"/>
    <col min="97" max="97" width="4.109375" style="65" bestFit="1" customWidth="1"/>
    <col min="98" max="98" width="8.5546875" style="65" bestFit="1" customWidth="1"/>
    <col min="99" max="16384" width="8.88671875" style="65"/>
  </cols>
  <sheetData>
    <row r="1" spans="1:86" x14ac:dyDescent="0.25">
      <c r="A1" s="86" t="s">
        <v>169</v>
      </c>
      <c r="B1" s="65" t="s">
        <v>23</v>
      </c>
      <c r="C1" s="76" t="s">
        <v>187</v>
      </c>
      <c r="D1" s="76" t="s">
        <v>188</v>
      </c>
      <c r="E1" s="76" t="s">
        <v>189</v>
      </c>
      <c r="F1" s="76" t="s">
        <v>190</v>
      </c>
      <c r="G1" s="76" t="s">
        <v>191</v>
      </c>
      <c r="H1" s="76" t="s">
        <v>192</v>
      </c>
      <c r="I1" s="76" t="s">
        <v>193</v>
      </c>
      <c r="J1" s="76" t="s">
        <v>194</v>
      </c>
      <c r="K1" s="76" t="s">
        <v>195</v>
      </c>
      <c r="L1" s="76" t="s">
        <v>196</v>
      </c>
      <c r="M1" s="76" t="s">
        <v>197</v>
      </c>
      <c r="N1" s="76" t="s">
        <v>198</v>
      </c>
      <c r="O1" s="76" t="s">
        <v>201</v>
      </c>
      <c r="P1" s="76" t="s">
        <v>202</v>
      </c>
      <c r="Q1" s="76" t="s">
        <v>203</v>
      </c>
      <c r="R1" s="76" t="s">
        <v>204</v>
      </c>
      <c r="S1" s="76" t="s">
        <v>205</v>
      </c>
      <c r="T1" s="76" t="s">
        <v>206</v>
      </c>
      <c r="U1" s="76" t="s">
        <v>207</v>
      </c>
      <c r="V1" s="76"/>
      <c r="W1" s="76"/>
      <c r="X1" s="76"/>
      <c r="Y1" s="76"/>
      <c r="Z1" s="76"/>
      <c r="AA1" s="84"/>
      <c r="AB1" s="84"/>
      <c r="AC1" s="84"/>
      <c r="AD1" s="84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84"/>
      <c r="AP1" s="84"/>
      <c r="AQ1" s="84"/>
      <c r="AR1" s="84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84"/>
      <c r="BD1" s="84"/>
      <c r="BE1" s="84"/>
      <c r="BF1" s="84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84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5"/>
    </row>
    <row r="2" spans="1:86" x14ac:dyDescent="0.25">
      <c r="A2" s="71" t="s">
        <v>1</v>
      </c>
      <c r="B2" s="26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5"/>
      <c r="O2" s="72"/>
      <c r="P2" s="75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5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5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5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26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5"/>
      <c r="CF2" s="26"/>
    </row>
    <row r="3" spans="1:86" x14ac:dyDescent="0.25">
      <c r="A3" s="71" t="s">
        <v>3</v>
      </c>
      <c r="B3" s="34">
        <f>(算例!F3*参数!B11+迭代信息!B39*参数!B12)*参数!B11+迭代信息!U3*参数!B12</f>
        <v>0.64288629436564249</v>
      </c>
      <c r="C3" s="72">
        <v>0.87177815066963993</v>
      </c>
      <c r="D3" s="72">
        <v>0.87177815066963993</v>
      </c>
      <c r="E3" s="72">
        <v>0.72572810152467437</v>
      </c>
      <c r="F3" s="72">
        <v>0.72572810152467437</v>
      </c>
      <c r="G3" s="72">
        <v>0.72572810152467437</v>
      </c>
      <c r="H3" s="72">
        <v>0.72572810152467437</v>
      </c>
      <c r="I3" s="72">
        <v>0.64288629436564249</v>
      </c>
      <c r="J3" s="72">
        <v>0.64288629436564249</v>
      </c>
      <c r="K3" s="72">
        <v>0.64288629436564249</v>
      </c>
      <c r="L3" s="72">
        <v>0.64288629436564249</v>
      </c>
      <c r="M3" s="72">
        <v>0.64288629436564249</v>
      </c>
      <c r="N3" s="72"/>
      <c r="O3" s="72"/>
      <c r="P3" s="75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5"/>
      <c r="AC3" s="72"/>
      <c r="AD3" s="75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5"/>
      <c r="AQ3" s="72"/>
      <c r="AR3" s="75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5"/>
      <c r="BE3" s="72"/>
      <c r="BF3" s="75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26"/>
      <c r="BT3" s="26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5"/>
      <c r="CF3" s="26"/>
      <c r="CH3" s="26"/>
    </row>
    <row r="4" spans="1:86" x14ac:dyDescent="0.25">
      <c r="A4" s="71" t="s">
        <v>4</v>
      </c>
      <c r="B4" s="34">
        <f>算例!F4*参数!B11+迭代信息!U46*参数!B12</f>
        <v>0.20552271568282393</v>
      </c>
      <c r="C4" s="72">
        <v>6.9457643749983228E-2</v>
      </c>
      <c r="D4" s="72">
        <v>6.9457643749983228E-2</v>
      </c>
      <c r="E4" s="72">
        <v>6.9457643749983228E-2</v>
      </c>
      <c r="F4" s="72">
        <v>6.9457643749983228E-2</v>
      </c>
      <c r="G4" s="72">
        <v>6.9457643749983228E-2</v>
      </c>
      <c r="H4" s="72">
        <v>6.9457643749983228E-2</v>
      </c>
      <c r="I4" s="72">
        <v>6.9457643749983228E-2</v>
      </c>
      <c r="J4" s="72">
        <v>0.20552271568282393</v>
      </c>
      <c r="K4" s="72">
        <v>0.20552271568282393</v>
      </c>
      <c r="L4" s="72">
        <v>0.20552271568282393</v>
      </c>
      <c r="M4" s="72">
        <v>0.20552271568282393</v>
      </c>
      <c r="N4" s="72"/>
      <c r="O4" s="72"/>
      <c r="P4" s="75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5"/>
      <c r="AC4" s="72"/>
      <c r="AD4" s="75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5"/>
      <c r="AQ4" s="72"/>
      <c r="AR4" s="75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5"/>
      <c r="BE4" s="72"/>
      <c r="BF4" s="75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26"/>
      <c r="BT4" s="26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5"/>
      <c r="CF4" s="26"/>
      <c r="CH4" s="26"/>
    </row>
    <row r="5" spans="1:86" x14ac:dyDescent="0.25">
      <c r="A5" s="71" t="s">
        <v>5</v>
      </c>
      <c r="B5" s="34">
        <f>算例!F5</f>
        <v>0.4947159086309435</v>
      </c>
      <c r="C5" s="72">
        <v>0.4947159086309435</v>
      </c>
      <c r="D5" s="72">
        <v>0.4947159086309435</v>
      </c>
      <c r="E5" s="72">
        <v>0.4947159086309435</v>
      </c>
      <c r="F5" s="72">
        <v>0.4947159086309435</v>
      </c>
      <c r="G5" s="72">
        <v>0.4947159086309435</v>
      </c>
      <c r="H5" s="72">
        <v>0.4947159086309435</v>
      </c>
      <c r="I5" s="72">
        <v>0.4947159086309435</v>
      </c>
      <c r="J5" s="72">
        <v>0.4947159086309435</v>
      </c>
      <c r="K5" s="72">
        <v>0.4947159086309435</v>
      </c>
      <c r="L5" s="72">
        <v>0.4947159086309435</v>
      </c>
      <c r="M5" s="72">
        <v>0.4947159086309435</v>
      </c>
      <c r="N5" s="72"/>
      <c r="O5" s="72"/>
      <c r="P5" s="75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5"/>
      <c r="AC5" s="72"/>
      <c r="AD5" s="75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5"/>
      <c r="AQ5" s="72"/>
      <c r="AR5" s="75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5"/>
      <c r="BE5" s="72"/>
      <c r="BF5" s="75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26"/>
      <c r="BT5" s="26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5"/>
      <c r="CF5" s="26"/>
      <c r="CH5" s="26"/>
    </row>
    <row r="6" spans="1:86" x14ac:dyDescent="0.25">
      <c r="A6" s="71" t="s">
        <v>6</v>
      </c>
      <c r="B6" s="34">
        <f>算例!F6</f>
        <v>0.625</v>
      </c>
      <c r="C6" s="72">
        <v>0.625</v>
      </c>
      <c r="D6" s="72">
        <v>0.625</v>
      </c>
      <c r="E6" s="72">
        <v>0.625</v>
      </c>
      <c r="F6" s="72">
        <v>0.625</v>
      </c>
      <c r="G6" s="72">
        <v>0.625</v>
      </c>
      <c r="H6" s="72">
        <v>0.625</v>
      </c>
      <c r="I6" s="72">
        <v>0.625</v>
      </c>
      <c r="J6" s="72">
        <v>0.625</v>
      </c>
      <c r="K6" s="72">
        <v>0.625</v>
      </c>
      <c r="L6" s="72">
        <v>0.625</v>
      </c>
      <c r="M6" s="72">
        <v>0.625</v>
      </c>
      <c r="N6" s="72"/>
      <c r="O6" s="72"/>
      <c r="P6" s="75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5"/>
      <c r="AC6" s="72"/>
      <c r="AD6" s="75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5"/>
      <c r="AQ6" s="72"/>
      <c r="AR6" s="75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5"/>
      <c r="BE6" s="72"/>
      <c r="BF6" s="75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26"/>
      <c r="BT6" s="26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5"/>
      <c r="CF6" s="26"/>
      <c r="CH6" s="26"/>
    </row>
    <row r="7" spans="1:86" x14ac:dyDescent="0.25">
      <c r="A7" s="71" t="s">
        <v>7</v>
      </c>
      <c r="B7" s="34">
        <f>算例!F7*参数!B11+迭代信息!U46*参数!B12</f>
        <v>0.53537722714116565</v>
      </c>
      <c r="C7" s="72">
        <v>0.72916666666666663</v>
      </c>
      <c r="D7" s="72">
        <v>0.72916666666666663</v>
      </c>
      <c r="E7" s="72">
        <v>0.72916666666666663</v>
      </c>
      <c r="F7" s="72">
        <v>0.72916666666666663</v>
      </c>
      <c r="G7" s="72">
        <v>0.72916666666666663</v>
      </c>
      <c r="H7" s="72">
        <v>0.72916666666666663</v>
      </c>
      <c r="I7" s="72">
        <v>0.72916666666666663</v>
      </c>
      <c r="J7" s="72">
        <v>0.53537722714116565</v>
      </c>
      <c r="K7" s="72">
        <v>0.53537722714116565</v>
      </c>
      <c r="L7" s="72">
        <v>0.53537722714116565</v>
      </c>
      <c r="M7" s="72">
        <v>0.53537722714116565</v>
      </c>
      <c r="N7" s="72"/>
      <c r="O7" s="72"/>
      <c r="P7" s="75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5"/>
      <c r="AC7" s="72"/>
      <c r="AD7" s="75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5"/>
      <c r="AQ7" s="72"/>
      <c r="AR7" s="75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5"/>
      <c r="BE7" s="72"/>
      <c r="BF7" s="75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26"/>
      <c r="BT7" s="26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5"/>
      <c r="CF7" s="26"/>
      <c r="CH7" s="26"/>
    </row>
    <row r="8" spans="1:86" x14ac:dyDescent="0.25">
      <c r="A8" s="71" t="s">
        <v>8</v>
      </c>
      <c r="B8" s="34">
        <f>算例!F8</f>
        <v>0.3125</v>
      </c>
      <c r="C8" s="72">
        <v>0.3125</v>
      </c>
      <c r="D8" s="72">
        <v>0.3125</v>
      </c>
      <c r="E8" s="72">
        <v>0.3125</v>
      </c>
      <c r="F8" s="72">
        <v>0.3125</v>
      </c>
      <c r="G8" s="72">
        <v>0.3125</v>
      </c>
      <c r="H8" s="72">
        <v>0.3125</v>
      </c>
      <c r="I8" s="72">
        <v>0.3125</v>
      </c>
      <c r="J8" s="72">
        <v>0.3125</v>
      </c>
      <c r="K8" s="72">
        <v>0.3125</v>
      </c>
      <c r="L8" s="72">
        <v>0.3125</v>
      </c>
      <c r="M8" s="72">
        <v>0.3125</v>
      </c>
      <c r="N8" s="72"/>
      <c r="O8" s="72"/>
      <c r="P8" s="75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5"/>
      <c r="AC8" s="72"/>
      <c r="AD8" s="75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5"/>
      <c r="AQ8" s="72"/>
      <c r="AR8" s="75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5"/>
      <c r="BE8" s="72"/>
      <c r="BF8" s="75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26"/>
      <c r="BT8" s="26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5"/>
      <c r="CF8" s="26"/>
      <c r="CH8" s="26"/>
    </row>
    <row r="9" spans="1:86" x14ac:dyDescent="0.25">
      <c r="A9" s="71" t="s">
        <v>9</v>
      </c>
      <c r="B9" s="34">
        <f>算例!F9</f>
        <v>0.625</v>
      </c>
      <c r="C9" s="72">
        <v>0.625</v>
      </c>
      <c r="D9" s="72">
        <v>0.625</v>
      </c>
      <c r="E9" s="72">
        <v>0.625</v>
      </c>
      <c r="F9" s="72">
        <v>0.625</v>
      </c>
      <c r="G9" s="72">
        <v>0.625</v>
      </c>
      <c r="H9" s="72">
        <v>0.625</v>
      </c>
      <c r="I9" s="72">
        <v>0.625</v>
      </c>
      <c r="J9" s="72">
        <v>0.625</v>
      </c>
      <c r="K9" s="72">
        <v>0.625</v>
      </c>
      <c r="L9" s="72">
        <v>0.625</v>
      </c>
      <c r="M9" s="72">
        <v>0.625</v>
      </c>
      <c r="N9" s="72"/>
      <c r="O9" s="72"/>
      <c r="P9" s="75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5"/>
      <c r="AC9" s="72"/>
      <c r="AD9" s="75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5"/>
      <c r="AQ9" s="72"/>
      <c r="AR9" s="75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5"/>
      <c r="BE9" s="72"/>
      <c r="BF9" s="75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26"/>
      <c r="BT9" s="26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5"/>
      <c r="CF9" s="26"/>
      <c r="CH9" s="26"/>
    </row>
    <row r="10" spans="1:86" x14ac:dyDescent="0.25">
      <c r="A10" s="71" t="s">
        <v>10</v>
      </c>
      <c r="B10" s="34">
        <f>算例!F10</f>
        <v>0.625</v>
      </c>
      <c r="C10" s="72">
        <v>0.625</v>
      </c>
      <c r="D10" s="72">
        <v>0.625</v>
      </c>
      <c r="E10" s="72">
        <v>0.625</v>
      </c>
      <c r="F10" s="72">
        <v>0.625</v>
      </c>
      <c r="G10" s="72">
        <v>0.625</v>
      </c>
      <c r="H10" s="72">
        <v>0.625</v>
      </c>
      <c r="I10" s="72">
        <v>0.625</v>
      </c>
      <c r="J10" s="72">
        <v>0.625</v>
      </c>
      <c r="K10" s="72">
        <v>0.625</v>
      </c>
      <c r="L10" s="72">
        <v>0.625</v>
      </c>
      <c r="M10" s="72">
        <v>0.625</v>
      </c>
      <c r="N10" s="72"/>
      <c r="O10" s="72"/>
      <c r="P10" s="75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5"/>
      <c r="AC10" s="72"/>
      <c r="AD10" s="75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5"/>
      <c r="AQ10" s="72"/>
      <c r="AR10" s="75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5"/>
      <c r="BE10" s="72"/>
      <c r="BF10" s="75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26"/>
      <c r="BT10" s="26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5"/>
      <c r="CF10" s="26"/>
      <c r="CH10" s="26"/>
    </row>
    <row r="11" spans="1:86" x14ac:dyDescent="0.25">
      <c r="A11" s="71" t="s">
        <v>11</v>
      </c>
      <c r="B11" s="34">
        <f>算例!F11</f>
        <v>0.31374526480654097</v>
      </c>
      <c r="C11" s="72">
        <v>0.31374526480654097</v>
      </c>
      <c r="D11" s="72">
        <v>0.31374526480654097</v>
      </c>
      <c r="E11" s="72">
        <v>0.31374526480654097</v>
      </c>
      <c r="F11" s="72">
        <v>0.31374526480654097</v>
      </c>
      <c r="G11" s="72">
        <v>0.31374526480654097</v>
      </c>
      <c r="H11" s="72">
        <v>0.31374526480654097</v>
      </c>
      <c r="I11" s="72">
        <v>0.31374526480654097</v>
      </c>
      <c r="J11" s="72">
        <v>0.31374526480654097</v>
      </c>
      <c r="K11" s="72">
        <v>0.31374526480654097</v>
      </c>
      <c r="L11" s="72">
        <v>0.31374526480654097</v>
      </c>
      <c r="M11" s="72">
        <v>0.31374526480654097</v>
      </c>
      <c r="N11" s="72"/>
      <c r="O11" s="72"/>
      <c r="P11" s="75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5"/>
      <c r="AC11" s="72"/>
      <c r="AD11" s="75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5"/>
      <c r="AQ11" s="72"/>
      <c r="AR11" s="75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5"/>
      <c r="BE11" s="72"/>
      <c r="BF11" s="75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26"/>
      <c r="BT11" s="26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5"/>
      <c r="CF11" s="26"/>
      <c r="CH11" s="26"/>
    </row>
    <row r="12" spans="1:86" x14ac:dyDescent="0.25">
      <c r="A12" s="71" t="s">
        <v>12</v>
      </c>
      <c r="B12" s="34">
        <f>算例!F12</f>
        <v>0.3125</v>
      </c>
      <c r="C12" s="72">
        <v>0.3125</v>
      </c>
      <c r="D12" s="72">
        <v>0.3125</v>
      </c>
      <c r="E12" s="72">
        <v>0.3125</v>
      </c>
      <c r="F12" s="72">
        <v>0.3125</v>
      </c>
      <c r="G12" s="72">
        <v>0.3125</v>
      </c>
      <c r="H12" s="72">
        <v>0.3125</v>
      </c>
      <c r="I12" s="72">
        <v>0.3125</v>
      </c>
      <c r="J12" s="72">
        <v>0.3125</v>
      </c>
      <c r="K12" s="72">
        <v>0.3125</v>
      </c>
      <c r="L12" s="72">
        <v>0.3125</v>
      </c>
      <c r="M12" s="72">
        <v>0.3125</v>
      </c>
      <c r="N12" s="72"/>
      <c r="O12" s="72"/>
      <c r="P12" s="75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5"/>
      <c r="AC12" s="72"/>
      <c r="AD12" s="75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5"/>
      <c r="AQ12" s="72"/>
      <c r="AR12" s="75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5"/>
      <c r="BE12" s="72"/>
      <c r="BF12" s="75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26"/>
      <c r="BT12" s="26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5"/>
      <c r="CF12" s="26"/>
      <c r="CH12" s="26"/>
    </row>
    <row r="13" spans="1:86" x14ac:dyDescent="0.25">
      <c r="A13" s="71" t="s">
        <v>13</v>
      </c>
      <c r="B13" s="34">
        <f>算例!F13*参数!B11+迭代信息!B151*参数!B12</f>
        <v>0.2612908942036814</v>
      </c>
      <c r="C13" s="72">
        <v>0.19965607760416246</v>
      </c>
      <c r="D13" s="72">
        <v>0.19965607760416246</v>
      </c>
      <c r="E13" s="72">
        <v>0.19965607760416246</v>
      </c>
      <c r="F13" s="72">
        <v>0.19965607760416246</v>
      </c>
      <c r="G13" s="72">
        <v>0.19965607760416246</v>
      </c>
      <c r="H13" s="72">
        <v>0.2612908942036814</v>
      </c>
      <c r="I13" s="72">
        <v>0.2612908942036814</v>
      </c>
      <c r="J13" s="72">
        <v>0.2612908942036814</v>
      </c>
      <c r="K13" s="72">
        <v>0.2612908942036814</v>
      </c>
      <c r="L13" s="72">
        <v>0.2612908942036814</v>
      </c>
      <c r="M13" s="72">
        <v>0.2612908942036814</v>
      </c>
      <c r="N13" s="72"/>
      <c r="O13" s="72"/>
      <c r="P13" s="75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5"/>
      <c r="AC13" s="72"/>
      <c r="AD13" s="75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5"/>
      <c r="AQ13" s="72"/>
      <c r="AR13" s="75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5"/>
      <c r="BE13" s="72"/>
      <c r="BF13" s="75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26"/>
      <c r="BT13" s="26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5"/>
      <c r="CF13" s="26"/>
      <c r="CH13" s="26"/>
    </row>
    <row r="14" spans="1:86" x14ac:dyDescent="0.25">
      <c r="A14" s="71" t="s">
        <v>14</v>
      </c>
      <c r="B14" s="34">
        <f>(算例!F14*参数!B11+迭代信息!B95*参数!B12)*参数!B11+迭代信息!U60*参数!B12</f>
        <v>0.31661773710712426</v>
      </c>
      <c r="C14" s="72">
        <v>5.8118543377975992E-2</v>
      </c>
      <c r="D14" s="72">
        <v>5.8118543377975992E-2</v>
      </c>
      <c r="E14" s="72">
        <v>5.8118543377975992E-2</v>
      </c>
      <c r="F14" s="72">
        <v>0.21584711325218278</v>
      </c>
      <c r="G14" s="72">
        <v>0.21584711325218278</v>
      </c>
      <c r="H14" s="72">
        <v>0.21584711325218278</v>
      </c>
      <c r="I14" s="72">
        <v>0.21584711325218278</v>
      </c>
      <c r="J14" s="72">
        <v>0.31661773710712426</v>
      </c>
      <c r="K14" s="72">
        <v>0.31661773710712426</v>
      </c>
      <c r="L14" s="72">
        <v>0.31661773710712426</v>
      </c>
      <c r="M14" s="72">
        <v>0.31661773710712426</v>
      </c>
      <c r="N14" s="72"/>
      <c r="O14" s="72"/>
      <c r="P14" s="75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5"/>
      <c r="AC14" s="72"/>
      <c r="AD14" s="75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5"/>
      <c r="AQ14" s="72"/>
      <c r="AR14" s="75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5"/>
      <c r="BE14" s="72"/>
      <c r="BF14" s="75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26"/>
      <c r="BT14" s="26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5"/>
      <c r="CF14" s="26"/>
      <c r="CH14" s="26"/>
    </row>
    <row r="15" spans="1:86" x14ac:dyDescent="0.25">
      <c r="A15" s="71" t="s">
        <v>15</v>
      </c>
      <c r="B15" s="34">
        <f>算例!F15</f>
        <v>0.58466425565475144</v>
      </c>
      <c r="C15" s="72">
        <v>0.58466425565475144</v>
      </c>
      <c r="D15" s="72">
        <v>0.58466425565475144</v>
      </c>
      <c r="E15" s="72">
        <v>0.58466425565475144</v>
      </c>
      <c r="F15" s="72">
        <v>0.58466425565475144</v>
      </c>
      <c r="G15" s="72">
        <v>0.58466425565475144</v>
      </c>
      <c r="H15" s="72">
        <v>0.58466425565475144</v>
      </c>
      <c r="I15" s="72">
        <v>0.58466425565475144</v>
      </c>
      <c r="J15" s="72">
        <v>0.58466425565475144</v>
      </c>
      <c r="K15" s="72">
        <v>0.58466425565475144</v>
      </c>
      <c r="L15" s="72">
        <v>0.58466425565475144</v>
      </c>
      <c r="M15" s="72">
        <v>0.58466425565475144</v>
      </c>
      <c r="N15" s="72"/>
      <c r="O15" s="72"/>
      <c r="P15" s="75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5"/>
      <c r="AC15" s="72"/>
      <c r="AD15" s="75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5"/>
      <c r="AQ15" s="72"/>
      <c r="AR15" s="75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5"/>
      <c r="BE15" s="72"/>
      <c r="BF15" s="75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26"/>
      <c r="BT15" s="26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5"/>
      <c r="CF15" s="26"/>
      <c r="CH15" s="26"/>
    </row>
    <row r="16" spans="1:86" x14ac:dyDescent="0.25">
      <c r="A16" s="71" t="s">
        <v>16</v>
      </c>
      <c r="B16" s="34">
        <f>算例!F16</f>
        <v>0.4947159086309435</v>
      </c>
      <c r="C16" s="72">
        <v>0.4947159086309435</v>
      </c>
      <c r="D16" s="72">
        <v>0.4947159086309435</v>
      </c>
      <c r="E16" s="72">
        <v>0.4947159086309435</v>
      </c>
      <c r="F16" s="72">
        <v>0.4947159086309435</v>
      </c>
      <c r="G16" s="72">
        <v>0.4947159086309435</v>
      </c>
      <c r="H16" s="72">
        <v>0.4947159086309435</v>
      </c>
      <c r="I16" s="72">
        <v>0.4947159086309435</v>
      </c>
      <c r="J16" s="72">
        <v>0.4947159086309435</v>
      </c>
      <c r="K16" s="72">
        <v>0.4947159086309435</v>
      </c>
      <c r="L16" s="72">
        <v>0.4947159086309435</v>
      </c>
      <c r="M16" s="72">
        <v>0.4947159086309435</v>
      </c>
      <c r="N16" s="72"/>
      <c r="O16" s="72"/>
      <c r="P16" s="75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5"/>
      <c r="AC16" s="72"/>
      <c r="AD16" s="75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5"/>
      <c r="AQ16" s="72"/>
      <c r="AR16" s="75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5"/>
      <c r="BE16" s="72"/>
      <c r="BF16" s="75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26"/>
      <c r="BT16" s="26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5"/>
      <c r="CF16" s="26"/>
      <c r="CH16" s="26"/>
    </row>
    <row r="17" spans="1:98" x14ac:dyDescent="0.25">
      <c r="A17" s="71" t="s">
        <v>17</v>
      </c>
      <c r="B17" s="34">
        <f>算例!F17*参数!B11+迭代信息!B74*参数!B12</f>
        <v>0.33339589709101075</v>
      </c>
      <c r="C17" s="72">
        <v>0.11669361991395928</v>
      </c>
      <c r="D17" s="72">
        <v>0.11669361991395928</v>
      </c>
      <c r="E17" s="72">
        <v>0.11669361991395928</v>
      </c>
      <c r="F17" s="72">
        <v>0.33339589709101075</v>
      </c>
      <c r="G17" s="72">
        <v>0.33339589709101075</v>
      </c>
      <c r="H17" s="72">
        <v>0.33339589709101075</v>
      </c>
      <c r="I17" s="72">
        <v>0.33339589709101075</v>
      </c>
      <c r="J17" s="72">
        <v>0.33339589709101075</v>
      </c>
      <c r="K17" s="72">
        <v>0.33339589709101075</v>
      </c>
      <c r="L17" s="72">
        <v>0.33339589709101075</v>
      </c>
      <c r="M17" s="72">
        <v>0.33339589709101075</v>
      </c>
      <c r="N17" s="72"/>
      <c r="O17" s="72"/>
      <c r="P17" s="75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5"/>
      <c r="AC17" s="72"/>
      <c r="AD17" s="75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5"/>
      <c r="AQ17" s="72"/>
      <c r="AR17" s="75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5"/>
      <c r="BE17" s="72"/>
      <c r="BF17" s="75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26"/>
      <c r="BT17" s="26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5"/>
      <c r="CF17" s="26"/>
      <c r="CH17" s="26"/>
    </row>
    <row r="18" spans="1:98" x14ac:dyDescent="0.25">
      <c r="A18" s="71" t="s">
        <v>18</v>
      </c>
      <c r="B18" s="34">
        <f>算例!F18</f>
        <v>0.25</v>
      </c>
      <c r="C18" s="72">
        <v>0.25</v>
      </c>
      <c r="D18" s="72">
        <v>0.25</v>
      </c>
      <c r="E18" s="72">
        <v>0.25</v>
      </c>
      <c r="F18" s="72">
        <v>0.25</v>
      </c>
      <c r="G18" s="72">
        <v>0.25</v>
      </c>
      <c r="H18" s="72">
        <v>0.25</v>
      </c>
      <c r="I18" s="72">
        <v>0.25</v>
      </c>
      <c r="J18" s="72">
        <v>0.25</v>
      </c>
      <c r="K18" s="72">
        <v>0.25</v>
      </c>
      <c r="L18" s="72">
        <v>0.25</v>
      </c>
      <c r="M18" s="72">
        <v>0.25</v>
      </c>
      <c r="N18" s="72"/>
      <c r="O18" s="72"/>
      <c r="P18" s="75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5"/>
      <c r="AC18" s="72"/>
      <c r="AD18" s="75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5"/>
      <c r="AQ18" s="72"/>
      <c r="AR18" s="75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5"/>
      <c r="BE18" s="72"/>
      <c r="BF18" s="75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26"/>
      <c r="BT18" s="26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5"/>
      <c r="CF18" s="26"/>
      <c r="CH18" s="26"/>
    </row>
    <row r="19" spans="1:98" x14ac:dyDescent="0.25">
      <c r="A19" s="71" t="s">
        <v>19</v>
      </c>
      <c r="B19" s="34">
        <f>算例!F19*参数!B11+迭代信息!B74*参数!B12</f>
        <v>0.65004908713403109</v>
      </c>
      <c r="C19" s="72">
        <v>0.75</v>
      </c>
      <c r="D19" s="72">
        <v>0.75</v>
      </c>
      <c r="E19" s="72">
        <v>0.75</v>
      </c>
      <c r="F19" s="72">
        <v>0.65004908713403109</v>
      </c>
      <c r="G19" s="72">
        <v>0.65004908713403109</v>
      </c>
      <c r="H19" s="72">
        <v>0.65004908713403109</v>
      </c>
      <c r="I19" s="72">
        <v>0.65004908713403109</v>
      </c>
      <c r="J19" s="72">
        <v>0.65004908713403109</v>
      </c>
      <c r="K19" s="72">
        <v>0.65004908713403109</v>
      </c>
      <c r="L19" s="72">
        <v>0.65004908713403109</v>
      </c>
      <c r="M19" s="72">
        <v>0.65004908713403109</v>
      </c>
      <c r="N19" s="72"/>
      <c r="O19" s="72"/>
      <c r="P19" s="75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5"/>
      <c r="AC19" s="72"/>
      <c r="AD19" s="75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5"/>
      <c r="AQ19" s="72"/>
      <c r="AR19" s="75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5"/>
      <c r="BE19" s="72"/>
      <c r="BF19" s="75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26"/>
      <c r="BT19" s="26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5"/>
      <c r="CF19" s="26"/>
      <c r="CH19" s="26"/>
    </row>
    <row r="20" spans="1:98" x14ac:dyDescent="0.25">
      <c r="A20" s="71" t="s">
        <v>20</v>
      </c>
      <c r="B20" s="34">
        <f>算例!F20*参数!B11+迭代信息!B151*参数!B12</f>
        <v>0.23559571926556103</v>
      </c>
      <c r="C20" s="72">
        <v>0.14826572772792174</v>
      </c>
      <c r="D20" s="72">
        <v>0.14826572772792174</v>
      </c>
      <c r="E20" s="72">
        <v>0.14826572772792174</v>
      </c>
      <c r="F20" s="72">
        <v>0.14826572772792174</v>
      </c>
      <c r="G20" s="72">
        <v>0.14826572772792174</v>
      </c>
      <c r="H20" s="72">
        <v>0.23559571926556103</v>
      </c>
      <c r="I20" s="72">
        <v>0.23559571926556103</v>
      </c>
      <c r="J20" s="72">
        <v>0.23559571926556103</v>
      </c>
      <c r="K20" s="72">
        <v>0.23559571926556103</v>
      </c>
      <c r="L20" s="72">
        <v>0.23559571926556103</v>
      </c>
      <c r="M20" s="72">
        <v>0.23559571926556103</v>
      </c>
      <c r="N20" s="72"/>
      <c r="O20" s="72"/>
      <c r="P20" s="75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5"/>
      <c r="AC20" s="72"/>
      <c r="AD20" s="75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5"/>
      <c r="AQ20" s="72"/>
      <c r="AR20" s="75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5"/>
      <c r="BE20" s="72"/>
      <c r="BF20" s="75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26"/>
      <c r="BT20" s="26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5"/>
      <c r="CF20" s="26"/>
      <c r="CH20" s="26"/>
    </row>
    <row r="21" spans="1:98" x14ac:dyDescent="0.25">
      <c r="A21" s="71" t="s">
        <v>21</v>
      </c>
      <c r="B21" s="34">
        <f>算例!F21</f>
        <v>0.44479718318376521</v>
      </c>
      <c r="C21" s="72">
        <v>0.44479718318376521</v>
      </c>
      <c r="D21" s="72">
        <v>0.44479718318376521</v>
      </c>
      <c r="E21" s="72">
        <v>0.44479718318376521</v>
      </c>
      <c r="F21" s="72">
        <v>0.44479718318376521</v>
      </c>
      <c r="G21" s="72">
        <v>0.44479718318376521</v>
      </c>
      <c r="H21" s="72">
        <v>0.44479718318376521</v>
      </c>
      <c r="I21" s="72">
        <v>0.44479718318376521</v>
      </c>
      <c r="J21" s="72">
        <v>0.44479718318376521</v>
      </c>
      <c r="K21" s="72">
        <v>0.44479718318376521</v>
      </c>
      <c r="L21" s="72">
        <v>0.44479718318376521</v>
      </c>
      <c r="M21" s="72">
        <v>0.44479718318376521</v>
      </c>
      <c r="N21" s="72"/>
      <c r="O21" s="72"/>
      <c r="P21" s="75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5"/>
      <c r="AC21" s="72"/>
      <c r="AD21" s="75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5"/>
      <c r="AQ21" s="72"/>
      <c r="AR21" s="75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5"/>
      <c r="BE21" s="72"/>
      <c r="BF21" s="75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26"/>
      <c r="BT21" s="26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5"/>
      <c r="CF21" s="26"/>
      <c r="CH21" s="26"/>
    </row>
    <row r="22" spans="1:98" x14ac:dyDescent="0.25">
      <c r="A22" s="71" t="s">
        <v>22</v>
      </c>
      <c r="B22" s="34">
        <f>算例!F22</f>
        <v>0.4947159086309435</v>
      </c>
      <c r="C22" s="72">
        <v>0.4947159086309435</v>
      </c>
      <c r="D22" s="72">
        <v>0.4947159086309435</v>
      </c>
      <c r="E22" s="72">
        <v>0.4947159086309435</v>
      </c>
      <c r="F22" s="72">
        <v>0.4947159086309435</v>
      </c>
      <c r="G22" s="72">
        <v>0.4947159086309435</v>
      </c>
      <c r="H22" s="72">
        <v>0.4947159086309435</v>
      </c>
      <c r="I22" s="72">
        <v>0.4947159086309435</v>
      </c>
      <c r="J22" s="72">
        <v>0.4947159086309435</v>
      </c>
      <c r="K22" s="72">
        <v>0.4947159086309435</v>
      </c>
      <c r="L22" s="72">
        <v>0.4947159086309435</v>
      </c>
      <c r="M22" s="72">
        <v>0.4947159086309435</v>
      </c>
      <c r="N22" s="72"/>
      <c r="O22" s="72"/>
      <c r="P22" s="75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5"/>
      <c r="AC22" s="72"/>
      <c r="AD22" s="75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5"/>
      <c r="AQ22" s="72"/>
      <c r="AR22" s="75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5"/>
      <c r="BE22" s="72"/>
      <c r="BF22" s="75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26"/>
      <c r="BT22" s="26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5"/>
      <c r="CF22" s="26"/>
      <c r="CH22" s="26"/>
    </row>
    <row r="23" spans="1:98" s="64" customFormat="1" x14ac:dyDescent="0.25">
      <c r="A23" s="72"/>
      <c r="B23" s="34">
        <f>算例!F23</f>
        <v>0</v>
      </c>
      <c r="C23" s="72"/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2">
        <v>0</v>
      </c>
      <c r="J23" s="72">
        <v>0</v>
      </c>
      <c r="K23" s="72">
        <v>0</v>
      </c>
      <c r="L23" s="72">
        <v>0</v>
      </c>
      <c r="M23" s="72">
        <v>0</v>
      </c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5"/>
      <c r="AA23" s="72"/>
      <c r="AB23" s="75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5"/>
      <c r="AO23" s="72"/>
      <c r="AP23" s="75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5"/>
      <c r="BC23" s="72"/>
      <c r="BD23" s="75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5"/>
      <c r="BQ23" s="72"/>
      <c r="BR23" s="75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34"/>
      <c r="CF23" s="34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34"/>
      <c r="CT23" s="34"/>
    </row>
    <row r="24" spans="1:98" x14ac:dyDescent="0.25">
      <c r="A24" s="71" t="s">
        <v>168</v>
      </c>
      <c r="B24" s="34">
        <f>算例!F24</f>
        <v>0</v>
      </c>
      <c r="C24" s="72"/>
      <c r="D24" s="72">
        <v>0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72">
        <v>0</v>
      </c>
      <c r="L24" s="72">
        <v>0</v>
      </c>
      <c r="M24" s="72">
        <v>0</v>
      </c>
      <c r="N24" s="72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72"/>
      <c r="Z24" s="72"/>
      <c r="AA24" s="72"/>
      <c r="AB24" s="72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72"/>
      <c r="AN24" s="72"/>
      <c r="AO24" s="72"/>
      <c r="AP24" s="72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72"/>
      <c r="BB24" s="72"/>
      <c r="BC24" s="72"/>
      <c r="BD24" s="72"/>
      <c r="BE24" s="141"/>
      <c r="BF24" s="141"/>
      <c r="BG24" s="141"/>
      <c r="BH24" s="141"/>
      <c r="BI24" s="141"/>
      <c r="BJ24" s="141"/>
      <c r="BK24" s="141"/>
      <c r="BL24" s="141"/>
      <c r="BM24" s="141"/>
      <c r="BN24" s="141"/>
      <c r="BO24" s="72"/>
      <c r="BP24" s="72"/>
      <c r="BQ24" s="72"/>
      <c r="BR24" s="72"/>
      <c r="BS24" s="141"/>
      <c r="BT24" s="141"/>
      <c r="BU24" s="141"/>
      <c r="BV24" s="141"/>
      <c r="BW24" s="141"/>
      <c r="BX24" s="141"/>
      <c r="BY24" s="141"/>
      <c r="BZ24" s="141"/>
      <c r="CA24" s="141"/>
      <c r="CB24" s="141"/>
      <c r="CC24" s="72"/>
      <c r="CG24" s="160"/>
      <c r="CH24" s="160"/>
      <c r="CI24" s="160"/>
      <c r="CJ24" s="160"/>
      <c r="CK24" s="160"/>
      <c r="CL24" s="160"/>
      <c r="CM24" s="160"/>
      <c r="CN24" s="160"/>
      <c r="CO24" s="160"/>
      <c r="CP24" s="160"/>
      <c r="CQ24" s="5"/>
    </row>
    <row r="25" spans="1:98" x14ac:dyDescent="0.25">
      <c r="A25" s="71" t="s">
        <v>1</v>
      </c>
      <c r="B25" s="34" t="str">
        <f>算例!F25</f>
        <v>得分</v>
      </c>
      <c r="C25" s="72"/>
      <c r="D25" s="72" t="s">
        <v>208</v>
      </c>
      <c r="E25" s="72" t="s">
        <v>208</v>
      </c>
      <c r="F25" s="72" t="s">
        <v>208</v>
      </c>
      <c r="G25" s="72" t="s">
        <v>208</v>
      </c>
      <c r="H25" s="72" t="s">
        <v>208</v>
      </c>
      <c r="I25" s="72" t="s">
        <v>208</v>
      </c>
      <c r="J25" s="72" t="s">
        <v>208</v>
      </c>
      <c r="K25" s="72" t="s">
        <v>208</v>
      </c>
      <c r="L25" s="72" t="s">
        <v>208</v>
      </c>
      <c r="M25" s="72" t="s">
        <v>208</v>
      </c>
      <c r="N25" s="72"/>
      <c r="O25" s="72"/>
      <c r="P25" s="75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5"/>
      <c r="AC25" s="72"/>
      <c r="AD25" s="75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5"/>
      <c r="AQ25" s="72"/>
      <c r="AR25" s="75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5"/>
      <c r="BE25" s="72"/>
      <c r="BF25" s="75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26"/>
      <c r="BT25" s="26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5"/>
      <c r="CF25" s="26"/>
      <c r="CH25" s="26"/>
    </row>
    <row r="26" spans="1:98" x14ac:dyDescent="0.25">
      <c r="A26" s="71" t="s">
        <v>3</v>
      </c>
      <c r="B26" s="34">
        <f>算例!F26</f>
        <v>0.40682980364583193</v>
      </c>
      <c r="C26" s="72">
        <v>0.40682980364583193</v>
      </c>
      <c r="D26" s="72">
        <v>0.40682980364583193</v>
      </c>
      <c r="E26" s="72">
        <v>0.40682980364583193</v>
      </c>
      <c r="F26" s="72">
        <v>0.40682980364583193</v>
      </c>
      <c r="G26" s="72">
        <v>0.40682980364583193</v>
      </c>
      <c r="H26" s="72">
        <v>0.40682980364583193</v>
      </c>
      <c r="I26" s="72">
        <v>0.40682980364583193</v>
      </c>
      <c r="J26" s="72">
        <v>0.40682980364583193</v>
      </c>
      <c r="K26" s="72">
        <v>0.40682980364583193</v>
      </c>
      <c r="L26" s="72">
        <v>0.40682980364583193</v>
      </c>
      <c r="M26" s="72">
        <v>0.40682980364583193</v>
      </c>
      <c r="N26" s="72"/>
      <c r="O26" s="72"/>
      <c r="P26" s="75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5"/>
      <c r="AC26" s="72"/>
      <c r="AD26" s="75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5"/>
      <c r="AQ26" s="72"/>
      <c r="AR26" s="75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5"/>
      <c r="BE26" s="72"/>
      <c r="BF26" s="75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26"/>
      <c r="BT26" s="26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5"/>
      <c r="CF26" s="26"/>
      <c r="CH26" s="26"/>
    </row>
    <row r="27" spans="1:98" x14ac:dyDescent="0.25">
      <c r="A27" s="71" t="s">
        <v>4</v>
      </c>
      <c r="B27" s="34">
        <f>算例!F27</f>
        <v>0.40682980364583193</v>
      </c>
      <c r="C27" s="72">
        <v>0.40682980364583193</v>
      </c>
      <c r="D27" s="72">
        <v>0.40682980364583193</v>
      </c>
      <c r="E27" s="72">
        <v>0.40682980364583193</v>
      </c>
      <c r="F27" s="72">
        <v>0.40682980364583193</v>
      </c>
      <c r="G27" s="72">
        <v>0.40682980364583193</v>
      </c>
      <c r="H27" s="72">
        <v>0.40682980364583193</v>
      </c>
      <c r="I27" s="72">
        <v>0.40682980364583193</v>
      </c>
      <c r="J27" s="72">
        <v>0.40682980364583193</v>
      </c>
      <c r="K27" s="72">
        <v>0.40682980364583193</v>
      </c>
      <c r="L27" s="72">
        <v>0.40682980364583193</v>
      </c>
      <c r="M27" s="72">
        <v>0.40682980364583193</v>
      </c>
      <c r="N27" s="75"/>
      <c r="O27" s="72"/>
      <c r="P27" s="75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5"/>
      <c r="AC27" s="72"/>
      <c r="AD27" s="75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5"/>
      <c r="AQ27" s="72"/>
      <c r="AR27" s="75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5"/>
      <c r="BE27" s="72"/>
      <c r="BF27" s="75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26"/>
      <c r="BT27" s="26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5"/>
      <c r="CF27" s="26"/>
      <c r="CH27" s="26"/>
    </row>
    <row r="28" spans="1:98" x14ac:dyDescent="0.25">
      <c r="A28" s="71" t="s">
        <v>5</v>
      </c>
      <c r="B28" s="34">
        <f>算例!F28</f>
        <v>0.52083333333333337</v>
      </c>
      <c r="C28" s="72">
        <v>0.52083333333333337</v>
      </c>
      <c r="D28" s="72">
        <v>0.52083333333333337</v>
      </c>
      <c r="E28" s="72">
        <v>0.52083333333333337</v>
      </c>
      <c r="F28" s="72">
        <v>0.52083333333333337</v>
      </c>
      <c r="G28" s="72">
        <v>0.52083333333333337</v>
      </c>
      <c r="H28" s="72">
        <v>0.52083333333333337</v>
      </c>
      <c r="I28" s="72">
        <v>0.52083333333333337</v>
      </c>
      <c r="J28" s="72">
        <v>0.52083333333333337</v>
      </c>
      <c r="K28" s="72">
        <v>0.52083333333333337</v>
      </c>
      <c r="L28" s="72">
        <v>0.52083333333333337</v>
      </c>
      <c r="M28" s="72">
        <v>0.52083333333333337</v>
      </c>
      <c r="N28" s="75"/>
      <c r="O28" s="72"/>
      <c r="P28" s="75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5"/>
      <c r="AC28" s="72"/>
      <c r="AD28" s="75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5"/>
      <c r="AQ28" s="72"/>
      <c r="AR28" s="75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5"/>
      <c r="BE28" s="72"/>
      <c r="BF28" s="75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26"/>
      <c r="BT28" s="26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5"/>
      <c r="CF28" s="26"/>
      <c r="CH28" s="26"/>
    </row>
    <row r="29" spans="1:98" x14ac:dyDescent="0.25">
      <c r="A29" s="71" t="s">
        <v>6</v>
      </c>
      <c r="B29" s="34">
        <f>算例!F29</f>
        <v>0.40476756160713562</v>
      </c>
      <c r="C29" s="72">
        <v>0.40476756160713562</v>
      </c>
      <c r="D29" s="72">
        <v>0.40476756160713562</v>
      </c>
      <c r="E29" s="72">
        <v>0.40476756160713562</v>
      </c>
      <c r="F29" s="72">
        <v>0.40476756160713562</v>
      </c>
      <c r="G29" s="72">
        <v>0.40476756160713562</v>
      </c>
      <c r="H29" s="72">
        <v>0.40476756160713562</v>
      </c>
      <c r="I29" s="72">
        <v>0.40476756160713562</v>
      </c>
      <c r="J29" s="72">
        <v>0.40476756160713562</v>
      </c>
      <c r="K29" s="72">
        <v>0.40476756160713562</v>
      </c>
      <c r="L29" s="72">
        <v>0.40476756160713562</v>
      </c>
      <c r="M29" s="72">
        <v>0.40476756160713562</v>
      </c>
      <c r="N29" s="75"/>
      <c r="O29" s="72"/>
      <c r="P29" s="75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5"/>
      <c r="AC29" s="72"/>
      <c r="AD29" s="75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5"/>
      <c r="AQ29" s="72"/>
      <c r="AR29" s="75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5"/>
      <c r="BE29" s="72"/>
      <c r="BF29" s="75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26"/>
      <c r="BT29" s="26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5"/>
      <c r="CF29" s="26"/>
      <c r="CH29" s="26"/>
    </row>
    <row r="30" spans="1:98" x14ac:dyDescent="0.25">
      <c r="A30" s="71" t="s">
        <v>7</v>
      </c>
      <c r="B30" s="34">
        <f>算例!F30</f>
        <v>0.625</v>
      </c>
      <c r="C30" s="72">
        <v>0.625</v>
      </c>
      <c r="D30" s="72">
        <v>0.625</v>
      </c>
      <c r="E30" s="72">
        <v>0.625</v>
      </c>
      <c r="F30" s="72">
        <v>0.625</v>
      </c>
      <c r="G30" s="72">
        <v>0.625</v>
      </c>
      <c r="H30" s="72">
        <v>0.625</v>
      </c>
      <c r="I30" s="72">
        <v>0.625</v>
      </c>
      <c r="J30" s="72">
        <v>0.625</v>
      </c>
      <c r="K30" s="72">
        <v>0.625</v>
      </c>
      <c r="L30" s="72">
        <v>0.625</v>
      </c>
      <c r="M30" s="72">
        <v>0.625</v>
      </c>
      <c r="N30" s="75"/>
      <c r="O30" s="72"/>
      <c r="P30" s="75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5"/>
      <c r="AC30" s="72"/>
      <c r="AD30" s="75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5"/>
      <c r="AQ30" s="72"/>
      <c r="AR30" s="75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5"/>
      <c r="BE30" s="72"/>
      <c r="BF30" s="75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26"/>
      <c r="BT30" s="26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5"/>
      <c r="CF30" s="26"/>
      <c r="CH30" s="26"/>
    </row>
    <row r="31" spans="1:98" x14ac:dyDescent="0.25">
      <c r="A31" s="71" t="s">
        <v>8</v>
      </c>
      <c r="B31" s="34">
        <f>(算例!F31*参数!B11+迭代信息!B18*参数!B12)*参数!B11+迭代信息!B89*参数!B12</f>
        <v>0.57554498770273965</v>
      </c>
      <c r="C31" s="72">
        <v>1</v>
      </c>
      <c r="D31" s="72">
        <v>0.74287638404849876</v>
      </c>
      <c r="E31" s="72">
        <v>0.74287638404849876</v>
      </c>
      <c r="F31" s="72">
        <v>0.57554498770273965</v>
      </c>
      <c r="G31" s="72">
        <v>0.57554498770273965</v>
      </c>
      <c r="H31" s="72">
        <v>0.57554498770273965</v>
      </c>
      <c r="I31" s="72">
        <v>0.57554498770273965</v>
      </c>
      <c r="J31" s="72">
        <v>0.57554498770273965</v>
      </c>
      <c r="K31" s="72">
        <v>0.57554498770273965</v>
      </c>
      <c r="L31" s="72">
        <v>0.57554498770273965</v>
      </c>
      <c r="M31" s="72">
        <v>0.57554498770273965</v>
      </c>
      <c r="N31" s="75"/>
      <c r="O31" s="72"/>
      <c r="P31" s="75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5"/>
      <c r="AC31" s="72"/>
      <c r="AD31" s="75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5"/>
      <c r="AQ31" s="72"/>
      <c r="AR31" s="75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5"/>
      <c r="BE31" s="72"/>
      <c r="BF31" s="75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26"/>
      <c r="BT31" s="26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5"/>
      <c r="CF31" s="26"/>
      <c r="CH31" s="26"/>
    </row>
    <row r="32" spans="1:98" x14ac:dyDescent="0.25">
      <c r="A32" s="71" t="s">
        <v>9</v>
      </c>
      <c r="B32" s="34">
        <f>算例!F32</f>
        <v>0.5</v>
      </c>
      <c r="C32" s="72">
        <v>0.5</v>
      </c>
      <c r="D32" s="72">
        <v>0.5</v>
      </c>
      <c r="E32" s="72">
        <v>0.5</v>
      </c>
      <c r="F32" s="72">
        <v>0.5</v>
      </c>
      <c r="G32" s="72">
        <v>0.5</v>
      </c>
      <c r="H32" s="72">
        <v>0.5</v>
      </c>
      <c r="I32" s="72">
        <v>0.5</v>
      </c>
      <c r="J32" s="72">
        <v>0.5</v>
      </c>
      <c r="K32" s="72">
        <v>0.5</v>
      </c>
      <c r="L32" s="72">
        <v>0.5</v>
      </c>
      <c r="M32" s="72">
        <v>0.5</v>
      </c>
      <c r="N32" s="75"/>
      <c r="O32" s="72"/>
      <c r="P32" s="75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5"/>
      <c r="AC32" s="72"/>
      <c r="AD32" s="75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5"/>
      <c r="AQ32" s="72"/>
      <c r="AR32" s="75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5"/>
      <c r="BE32" s="72"/>
      <c r="BF32" s="75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26"/>
      <c r="BT32" s="26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5"/>
      <c r="CF32" s="26"/>
      <c r="CH32" s="26"/>
    </row>
    <row r="33" spans="1:86" x14ac:dyDescent="0.25">
      <c r="A33" s="71" t="s">
        <v>10</v>
      </c>
      <c r="B33" s="34">
        <f>算例!F33*参数!B11+迭代信息!B166*参数!B12</f>
        <v>0.8217856570138955</v>
      </c>
      <c r="C33" s="72">
        <v>0.87177815066963993</v>
      </c>
      <c r="D33" s="72">
        <v>0.87177815066963993</v>
      </c>
      <c r="E33" s="72">
        <v>0.87177815066963993</v>
      </c>
      <c r="F33" s="72">
        <v>0.87177815066963993</v>
      </c>
      <c r="G33" s="72">
        <v>0.87177815066963993</v>
      </c>
      <c r="H33" s="72">
        <v>0.8217856570138955</v>
      </c>
      <c r="I33" s="72">
        <v>0.8217856570138955</v>
      </c>
      <c r="J33" s="72">
        <v>0.8217856570138955</v>
      </c>
      <c r="K33" s="72">
        <v>0.8217856570138955</v>
      </c>
      <c r="L33" s="72">
        <v>0.8217856570138955</v>
      </c>
      <c r="M33" s="72">
        <v>0.8217856570138955</v>
      </c>
      <c r="N33" s="75"/>
      <c r="O33" s="72"/>
      <c r="P33" s="75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5"/>
      <c r="AC33" s="72"/>
      <c r="AD33" s="75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5"/>
      <c r="AQ33" s="72"/>
      <c r="AR33" s="75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5"/>
      <c r="BE33" s="72"/>
      <c r="BF33" s="75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26"/>
      <c r="BT33" s="26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5"/>
      <c r="CF33" s="26"/>
      <c r="CH33" s="26"/>
    </row>
    <row r="34" spans="1:86" x14ac:dyDescent="0.25">
      <c r="A34" s="71" t="s">
        <v>11</v>
      </c>
      <c r="B34" s="34">
        <f>(算例!F34*参数!B11+迭代信息!B89*参数!B12)*参数!B11+迭代信息!U18*参数!B12</f>
        <v>0.34158437215401061</v>
      </c>
      <c r="C34" s="72">
        <v>0.14261148400297316</v>
      </c>
      <c r="D34" s="72">
        <v>0.14261148400297316</v>
      </c>
      <c r="E34" s="72">
        <v>0.14261148400297316</v>
      </c>
      <c r="F34" s="72">
        <v>0.27541253767997692</v>
      </c>
      <c r="G34" s="72">
        <v>0.27541253767997692</v>
      </c>
      <c r="H34" s="72">
        <v>0.27541253767997692</v>
      </c>
      <c r="I34" s="72">
        <v>0.34158437215401061</v>
      </c>
      <c r="J34" s="72">
        <v>0.34158437215401061</v>
      </c>
      <c r="K34" s="72">
        <v>0.34158437215401061</v>
      </c>
      <c r="L34" s="72">
        <v>0.34158437215401061</v>
      </c>
      <c r="M34" s="72">
        <v>0.34158437215401061</v>
      </c>
      <c r="N34" s="75"/>
      <c r="O34" s="72"/>
      <c r="P34" s="75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5"/>
      <c r="AC34" s="72"/>
      <c r="AD34" s="75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5"/>
      <c r="AQ34" s="72"/>
      <c r="AR34" s="75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5"/>
      <c r="BE34" s="72"/>
      <c r="BF34" s="75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26"/>
      <c r="BT34" s="26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5"/>
      <c r="CF34" s="26"/>
      <c r="CH34" s="26"/>
    </row>
    <row r="35" spans="1:86" x14ac:dyDescent="0.25">
      <c r="A35" s="71" t="s">
        <v>12</v>
      </c>
      <c r="B35" s="34">
        <f>((((((((算例!F35*参数!B11+迭代信息!B61*参数!B12)*参数!B11+迭代信息!B96*参数!B12)*参数!B11+迭代信息!B131*参数!B12)*参数!B11+迭代信息!B166*参数!B12)*参数!B11+迭代信息!U25*参数!B12)*参数!B11+迭代信息!U96*参数!B12)*参数!B11+迭代信息!U131*参数!B12)*参数!B11+迭代信息!AN25*参数!B12)*参数!B11+迭代信息!AN61*参数!B12</f>
        <v>0.74663374189589471</v>
      </c>
      <c r="C35" s="72">
        <v>0.75</v>
      </c>
      <c r="D35" s="72">
        <v>0.75</v>
      </c>
      <c r="E35" s="72">
        <v>0.75830729554831455</v>
      </c>
      <c r="F35" s="72">
        <v>0.76370983117090285</v>
      </c>
      <c r="G35" s="72">
        <v>0.76722329605048767</v>
      </c>
      <c r="H35" s="72">
        <v>0.76950822970431942</v>
      </c>
      <c r="I35" s="72">
        <v>0.76045691619736855</v>
      </c>
      <c r="J35" s="72">
        <v>0.76045691619736855</v>
      </c>
      <c r="K35" s="72">
        <v>0.75457051870878544</v>
      </c>
      <c r="L35" s="72">
        <v>0.75074238090679801</v>
      </c>
      <c r="M35" s="72">
        <v>0.74825280403751115</v>
      </c>
      <c r="N35" s="75"/>
      <c r="O35" s="72"/>
      <c r="P35" s="75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5"/>
      <c r="AC35" s="72"/>
      <c r="AD35" s="75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5"/>
      <c r="AQ35" s="72"/>
      <c r="AR35" s="75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5"/>
      <c r="BE35" s="72"/>
      <c r="BF35" s="75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26"/>
      <c r="BT35" s="26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5"/>
      <c r="CF35" s="26"/>
      <c r="CH35" s="26"/>
    </row>
    <row r="36" spans="1:86" x14ac:dyDescent="0.25">
      <c r="A36" s="71" t="s">
        <v>13</v>
      </c>
      <c r="B36" s="34">
        <f>算例!F36</f>
        <v>0.25</v>
      </c>
      <c r="C36" s="72">
        <v>0.25</v>
      </c>
      <c r="D36" s="72">
        <v>0.25</v>
      </c>
      <c r="E36" s="72">
        <v>0.25</v>
      </c>
      <c r="F36" s="72">
        <v>0.25</v>
      </c>
      <c r="G36" s="72">
        <v>0.25</v>
      </c>
      <c r="H36" s="72">
        <v>0.25</v>
      </c>
      <c r="I36" s="72">
        <v>0.25</v>
      </c>
      <c r="J36" s="72">
        <v>0.25</v>
      </c>
      <c r="K36" s="72">
        <v>0.25</v>
      </c>
      <c r="L36" s="72">
        <v>0.25</v>
      </c>
      <c r="M36" s="72">
        <v>0.25</v>
      </c>
      <c r="N36" s="75"/>
      <c r="O36" s="72"/>
      <c r="P36" s="75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5"/>
      <c r="AC36" s="72"/>
      <c r="AD36" s="75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5"/>
      <c r="AQ36" s="72"/>
      <c r="AR36" s="75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5"/>
      <c r="BE36" s="72"/>
      <c r="BF36" s="75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26"/>
      <c r="BT36" s="26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5"/>
      <c r="CF36" s="26"/>
      <c r="CH36" s="26"/>
    </row>
    <row r="37" spans="1:86" x14ac:dyDescent="0.25">
      <c r="A37" s="71" t="s">
        <v>14</v>
      </c>
      <c r="B37" s="34">
        <f>算例!F37</f>
        <v>0.625</v>
      </c>
      <c r="C37" s="72">
        <v>0.625</v>
      </c>
      <c r="D37" s="72">
        <v>0.625</v>
      </c>
      <c r="E37" s="72">
        <v>0.625</v>
      </c>
      <c r="F37" s="72">
        <v>0.625</v>
      </c>
      <c r="G37" s="72">
        <v>0.625</v>
      </c>
      <c r="H37" s="72">
        <v>0.625</v>
      </c>
      <c r="I37" s="72">
        <v>0.625</v>
      </c>
      <c r="J37" s="72">
        <v>0.625</v>
      </c>
      <c r="K37" s="72">
        <v>0.625</v>
      </c>
      <c r="L37" s="72">
        <v>0.625</v>
      </c>
      <c r="M37" s="72">
        <v>0.625</v>
      </c>
      <c r="N37" s="75"/>
      <c r="O37" s="72"/>
      <c r="P37" s="75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5"/>
      <c r="AC37" s="72"/>
      <c r="AD37" s="75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5"/>
      <c r="AQ37" s="72"/>
      <c r="AR37" s="75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5"/>
      <c r="BE37" s="72"/>
      <c r="BF37" s="75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26"/>
      <c r="BT37" s="26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5"/>
      <c r="CF37" s="26"/>
      <c r="CH37" s="26"/>
    </row>
    <row r="38" spans="1:86" x14ac:dyDescent="0.25">
      <c r="A38" s="71" t="s">
        <v>15</v>
      </c>
      <c r="B38" s="34">
        <f>算例!F38</f>
        <v>0.31374526480654097</v>
      </c>
      <c r="C38" s="72">
        <v>0.31374526480654097</v>
      </c>
      <c r="D38" s="72">
        <v>0.31374526480654097</v>
      </c>
      <c r="E38" s="72">
        <v>0.31374526480654097</v>
      </c>
      <c r="F38" s="72">
        <v>0.31374526480654097</v>
      </c>
      <c r="G38" s="72">
        <v>0.31374526480654097</v>
      </c>
      <c r="H38" s="72">
        <v>0.31374526480654097</v>
      </c>
      <c r="I38" s="72">
        <v>0.31374526480654097</v>
      </c>
      <c r="J38" s="72">
        <v>0.31374526480654097</v>
      </c>
      <c r="K38" s="72">
        <v>0.31374526480654097</v>
      </c>
      <c r="L38" s="72">
        <v>0.31374526480654097</v>
      </c>
      <c r="M38" s="72">
        <v>0.31374526480654097</v>
      </c>
      <c r="N38" s="75"/>
      <c r="O38" s="72"/>
      <c r="P38" s="75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5"/>
      <c r="AC38" s="72"/>
      <c r="AD38" s="75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5"/>
      <c r="AQ38" s="72"/>
      <c r="AR38" s="75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5"/>
      <c r="BE38" s="72"/>
      <c r="BF38" s="75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26"/>
      <c r="BT38" s="26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5"/>
      <c r="CF38" s="26"/>
      <c r="CH38" s="26"/>
    </row>
    <row r="39" spans="1:86" x14ac:dyDescent="0.25">
      <c r="A39" s="71" t="s">
        <v>16</v>
      </c>
      <c r="B39" s="34">
        <f>(算例!F39*参数!B11+迭代信息!B89*参数!B12)*参数!B11+迭代信息!U89*参数!B12</f>
        <v>0.36479254204844258</v>
      </c>
      <c r="C39" s="72">
        <v>0.20833333333333334</v>
      </c>
      <c r="D39" s="72">
        <v>0.20833333333333334</v>
      </c>
      <c r="E39" s="72">
        <v>0.20833333333333334</v>
      </c>
      <c r="F39" s="72">
        <v>0.30827346234515701</v>
      </c>
      <c r="G39" s="72">
        <v>0.30827346234515701</v>
      </c>
      <c r="H39" s="72">
        <v>0.30827346234515701</v>
      </c>
      <c r="I39" s="72">
        <v>0.30827346234515701</v>
      </c>
      <c r="J39" s="72">
        <v>0.30827346234515701</v>
      </c>
      <c r="K39" s="72">
        <v>0.36479254204844258</v>
      </c>
      <c r="L39" s="72">
        <v>0.36479254204844258</v>
      </c>
      <c r="M39" s="72">
        <v>0.36479254204844258</v>
      </c>
      <c r="N39" s="75"/>
      <c r="O39" s="72"/>
      <c r="P39" s="75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5"/>
      <c r="AC39" s="72"/>
      <c r="AD39" s="75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5"/>
      <c r="AQ39" s="72"/>
      <c r="AR39" s="75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5"/>
      <c r="BE39" s="72"/>
      <c r="BF39" s="75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26"/>
      <c r="BT39" s="26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5"/>
      <c r="CF39" s="26"/>
      <c r="CH39" s="26"/>
    </row>
    <row r="40" spans="1:86" x14ac:dyDescent="0.25">
      <c r="A40" s="71" t="s">
        <v>17</v>
      </c>
      <c r="B40" s="34">
        <f>算例!F40</f>
        <v>0.625</v>
      </c>
      <c r="C40" s="72">
        <v>0.625</v>
      </c>
      <c r="D40" s="72">
        <v>0.625</v>
      </c>
      <c r="E40" s="72">
        <v>0.625</v>
      </c>
      <c r="F40" s="72">
        <v>0.625</v>
      </c>
      <c r="G40" s="72">
        <v>0.625</v>
      </c>
      <c r="H40" s="72">
        <v>0.625</v>
      </c>
      <c r="I40" s="72">
        <v>0.625</v>
      </c>
      <c r="J40" s="72">
        <v>0.625</v>
      </c>
      <c r="K40" s="72">
        <v>0.625</v>
      </c>
      <c r="L40" s="72">
        <v>0.625</v>
      </c>
      <c r="M40" s="72">
        <v>0.625</v>
      </c>
      <c r="N40" s="75"/>
      <c r="O40" s="72"/>
      <c r="P40" s="75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5"/>
      <c r="AC40" s="72"/>
      <c r="AD40" s="75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5"/>
      <c r="AQ40" s="72"/>
      <c r="AR40" s="75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5"/>
      <c r="BE40" s="72"/>
      <c r="BF40" s="75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26"/>
      <c r="BT40" s="26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5"/>
      <c r="CF40" s="26"/>
      <c r="CH40" s="26"/>
    </row>
    <row r="41" spans="1:86" x14ac:dyDescent="0.25">
      <c r="A41" s="71" t="s">
        <v>18</v>
      </c>
      <c r="B41" s="34">
        <f>算例!F41</f>
        <v>0.625</v>
      </c>
      <c r="C41" s="72">
        <v>0.625</v>
      </c>
      <c r="D41" s="72">
        <v>0.625</v>
      </c>
      <c r="E41" s="72">
        <v>0.625</v>
      </c>
      <c r="F41" s="72">
        <v>0.625</v>
      </c>
      <c r="G41" s="72">
        <v>0.625</v>
      </c>
      <c r="H41" s="72">
        <v>0.625</v>
      </c>
      <c r="I41" s="72">
        <v>0.625</v>
      </c>
      <c r="J41" s="72">
        <v>0.625</v>
      </c>
      <c r="K41" s="72">
        <v>0.625</v>
      </c>
      <c r="L41" s="72">
        <v>0.625</v>
      </c>
      <c r="M41" s="72">
        <v>0.625</v>
      </c>
      <c r="N41" s="75"/>
      <c r="O41" s="72"/>
      <c r="P41" s="75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5"/>
      <c r="AC41" s="72"/>
      <c r="AD41" s="75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5"/>
      <c r="AQ41" s="72"/>
      <c r="AR41" s="75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5"/>
      <c r="BE41" s="72"/>
      <c r="BF41" s="75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26"/>
      <c r="BT41" s="26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5"/>
      <c r="CF41" s="26"/>
      <c r="CH41" s="26"/>
    </row>
    <row r="42" spans="1:86" x14ac:dyDescent="0.25">
      <c r="A42" s="71" t="s">
        <v>19</v>
      </c>
      <c r="B42" s="34">
        <f>算例!F42*参数!B11+迭代信息!U4*参数!B12</f>
        <v>0.3499104162155473</v>
      </c>
      <c r="C42" s="72">
        <v>0.22239859159188261</v>
      </c>
      <c r="D42" s="72">
        <v>0.22239859159188261</v>
      </c>
      <c r="E42" s="72">
        <v>0.22239859159188261</v>
      </c>
      <c r="F42" s="72">
        <v>0.22239859159188261</v>
      </c>
      <c r="G42" s="72">
        <v>0.22239859159188261</v>
      </c>
      <c r="H42" s="72">
        <v>0.22239859159188261</v>
      </c>
      <c r="I42" s="72">
        <v>0.3499104162155473</v>
      </c>
      <c r="J42" s="72">
        <v>0.3499104162155473</v>
      </c>
      <c r="K42" s="72">
        <v>0.3499104162155473</v>
      </c>
      <c r="L42" s="72">
        <v>0.3499104162155473</v>
      </c>
      <c r="M42" s="72">
        <v>0.3499104162155473</v>
      </c>
      <c r="N42" s="75"/>
      <c r="O42" s="72"/>
      <c r="P42" s="75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5"/>
      <c r="AC42" s="72"/>
      <c r="AD42" s="75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5"/>
      <c r="AQ42" s="72"/>
      <c r="AR42" s="75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5"/>
      <c r="BE42" s="72"/>
      <c r="BF42" s="75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26"/>
      <c r="BT42" s="26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5"/>
      <c r="CF42" s="26"/>
      <c r="CH42" s="26"/>
    </row>
    <row r="43" spans="1:86" x14ac:dyDescent="0.25">
      <c r="A43" s="71" t="s">
        <v>20</v>
      </c>
      <c r="B43" s="34">
        <f>(算例!F43*参数!B11+迭代信息!B152*参数!B12)*参数!B11+迭代信息!AN47*参数!B12</f>
        <v>0.35419656861716758</v>
      </c>
      <c r="C43" s="72">
        <v>0.10416666666666667</v>
      </c>
      <c r="D43" s="72">
        <v>0.10416666666666667</v>
      </c>
      <c r="E43" s="72">
        <v>0.10416666666666667</v>
      </c>
      <c r="F43" s="72">
        <v>0.10416666666666667</v>
      </c>
      <c r="G43" s="72">
        <v>0.10416666666666667</v>
      </c>
      <c r="H43" s="72">
        <v>0.26447246682047859</v>
      </c>
      <c r="I43" s="72">
        <v>0.26447246682047859</v>
      </c>
      <c r="J43" s="72">
        <v>0.26447246682047859</v>
      </c>
      <c r="K43" s="72">
        <v>0.26447246682047859</v>
      </c>
      <c r="L43" s="72">
        <v>0.26447246682047859</v>
      </c>
      <c r="M43" s="72">
        <v>0.26447246682047859</v>
      </c>
      <c r="N43" s="75"/>
      <c r="O43" s="72"/>
      <c r="P43" s="75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5"/>
      <c r="AC43" s="72"/>
      <c r="AD43" s="75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5"/>
      <c r="AQ43" s="72"/>
      <c r="AR43" s="75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5"/>
      <c r="BE43" s="72"/>
      <c r="BF43" s="75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26"/>
      <c r="BT43" s="26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5"/>
      <c r="CF43" s="26"/>
      <c r="CH43" s="26"/>
    </row>
    <row r="44" spans="1:86" x14ac:dyDescent="0.25">
      <c r="A44" s="71" t="s">
        <v>21</v>
      </c>
      <c r="B44" s="34">
        <f>算例!F44*参数!B11+迭代信息!B40*参数!B12</f>
        <v>0.62535241053978585</v>
      </c>
      <c r="C44" s="72">
        <v>0.75</v>
      </c>
      <c r="D44" s="72">
        <v>0.75</v>
      </c>
      <c r="E44" s="72">
        <v>0.62535241053978585</v>
      </c>
      <c r="F44" s="72">
        <v>0.62535241053978585</v>
      </c>
      <c r="G44" s="72">
        <v>0.62535241053978585</v>
      </c>
      <c r="H44" s="72">
        <v>0.62535241053978585</v>
      </c>
      <c r="I44" s="72">
        <v>0.62535241053978585</v>
      </c>
      <c r="J44" s="72">
        <v>0.62535241053978585</v>
      </c>
      <c r="K44" s="72">
        <v>0.62535241053978585</v>
      </c>
      <c r="L44" s="72">
        <v>0.62535241053978585</v>
      </c>
      <c r="M44" s="72">
        <v>0.62535241053978585</v>
      </c>
      <c r="N44" s="75"/>
      <c r="O44" s="72"/>
      <c r="P44" s="75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5"/>
      <c r="AC44" s="72"/>
      <c r="AD44" s="75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5"/>
      <c r="AQ44" s="72"/>
      <c r="AR44" s="75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5"/>
      <c r="BE44" s="72"/>
      <c r="BF44" s="75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26"/>
      <c r="BT44" s="26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5"/>
      <c r="CF44" s="26"/>
      <c r="CH44" s="26"/>
    </row>
    <row r="45" spans="1:86" x14ac:dyDescent="0.25">
      <c r="A45" s="71" t="s">
        <v>22</v>
      </c>
      <c r="B45" s="34">
        <f>算例!F45</f>
        <v>0.52306689040178389</v>
      </c>
      <c r="C45" s="72">
        <v>0.52306689040178389</v>
      </c>
      <c r="D45" s="72">
        <v>0.52306689040178389</v>
      </c>
      <c r="E45" s="72">
        <v>0.52306689040178389</v>
      </c>
      <c r="F45" s="72">
        <v>0.52306689040178389</v>
      </c>
      <c r="G45" s="72">
        <v>0.52306689040178389</v>
      </c>
      <c r="H45" s="72">
        <v>0.52306689040178389</v>
      </c>
      <c r="I45" s="72">
        <v>0.52306689040178389</v>
      </c>
      <c r="J45" s="72">
        <v>0.52306689040178389</v>
      </c>
      <c r="K45" s="72">
        <v>0.52306689040178389</v>
      </c>
      <c r="L45" s="72">
        <v>0.52306689040178389</v>
      </c>
      <c r="M45" s="72">
        <v>0.52306689040178389</v>
      </c>
      <c r="N45" s="75"/>
      <c r="O45" s="72"/>
      <c r="P45" s="75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5"/>
      <c r="AC45" s="72"/>
      <c r="AD45" s="75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5"/>
      <c r="AQ45" s="72"/>
      <c r="AR45" s="75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5"/>
      <c r="BE45" s="72"/>
      <c r="BF45" s="75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26"/>
      <c r="BT45" s="26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5"/>
      <c r="CF45" s="26"/>
      <c r="CH45" s="26"/>
    </row>
    <row r="46" spans="1:86" x14ac:dyDescent="0.25">
      <c r="B46" s="34">
        <f>算例!F46</f>
        <v>0</v>
      </c>
      <c r="C46" s="72"/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2">
        <v>0</v>
      </c>
      <c r="J46" s="72">
        <v>0</v>
      </c>
      <c r="K46" s="72">
        <v>0</v>
      </c>
      <c r="L46" s="72">
        <v>0</v>
      </c>
      <c r="M46" s="72">
        <v>0</v>
      </c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</row>
    <row r="47" spans="1:86" x14ac:dyDescent="0.25">
      <c r="A47" s="71" t="s">
        <v>167</v>
      </c>
      <c r="B47" s="34">
        <f>算例!F47</f>
        <v>0</v>
      </c>
      <c r="C47" s="76"/>
      <c r="D47" s="76">
        <v>0</v>
      </c>
      <c r="E47" s="76">
        <v>0</v>
      </c>
      <c r="F47" s="76">
        <v>0</v>
      </c>
      <c r="G47" s="76">
        <v>0</v>
      </c>
      <c r="H47" s="76">
        <v>0</v>
      </c>
      <c r="I47" s="76">
        <v>0</v>
      </c>
      <c r="J47" s="76">
        <v>0</v>
      </c>
      <c r="K47" s="76">
        <v>0</v>
      </c>
      <c r="L47" s="76">
        <v>0</v>
      </c>
      <c r="M47" s="72">
        <v>0</v>
      </c>
      <c r="N47" s="72"/>
      <c r="O47" s="72"/>
      <c r="P47" s="72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72"/>
      <c r="AB47" s="72"/>
      <c r="AC47" s="72"/>
      <c r="AD47" s="72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72"/>
      <c r="AP47" s="72"/>
      <c r="AQ47" s="72"/>
      <c r="AR47" s="72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72"/>
      <c r="BD47" s="72"/>
      <c r="BE47" s="72"/>
      <c r="BF47" s="72"/>
      <c r="BG47" s="141"/>
      <c r="BH47" s="141"/>
      <c r="BI47" s="141"/>
      <c r="BJ47" s="141"/>
      <c r="BK47" s="141"/>
      <c r="BL47" s="141"/>
      <c r="BM47" s="141"/>
      <c r="BN47" s="141"/>
      <c r="BO47" s="141"/>
      <c r="BP47" s="141"/>
      <c r="BQ47" s="72"/>
      <c r="BU47" s="160"/>
      <c r="BV47" s="160"/>
      <c r="BW47" s="160"/>
      <c r="BX47" s="160"/>
      <c r="BY47" s="160"/>
      <c r="BZ47" s="160"/>
      <c r="CA47" s="160"/>
      <c r="CB47" s="160"/>
      <c r="CC47" s="160"/>
      <c r="CD47" s="160"/>
      <c r="CE47" s="5"/>
    </row>
    <row r="48" spans="1:86" x14ac:dyDescent="0.25">
      <c r="A48" s="71" t="s">
        <v>1</v>
      </c>
      <c r="B48" s="34" t="str">
        <f>算例!F48</f>
        <v>得分</v>
      </c>
      <c r="C48" s="72"/>
      <c r="D48" s="72" t="s">
        <v>208</v>
      </c>
      <c r="E48" s="72" t="s">
        <v>208</v>
      </c>
      <c r="F48" s="72" t="s">
        <v>208</v>
      </c>
      <c r="G48" s="72" t="s">
        <v>208</v>
      </c>
      <c r="H48" s="72" t="s">
        <v>208</v>
      </c>
      <c r="I48" s="72" t="s">
        <v>208</v>
      </c>
      <c r="J48" s="72" t="s">
        <v>208</v>
      </c>
      <c r="K48" s="72" t="s">
        <v>208</v>
      </c>
      <c r="L48" s="72" t="s">
        <v>208</v>
      </c>
      <c r="M48" s="72" t="s">
        <v>208</v>
      </c>
      <c r="N48" s="75"/>
      <c r="O48" s="72"/>
      <c r="P48" s="75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5"/>
      <c r="AC48" s="72"/>
      <c r="AD48" s="75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5"/>
      <c r="AQ48" s="72"/>
      <c r="AR48" s="75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5"/>
      <c r="BE48" s="72"/>
      <c r="BF48" s="75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26"/>
      <c r="BT48" s="26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5"/>
      <c r="CF48" s="26"/>
      <c r="CH48" s="26"/>
    </row>
    <row r="49" spans="1:86" x14ac:dyDescent="0.25">
      <c r="A49" s="71" t="s">
        <v>3</v>
      </c>
      <c r="B49" s="34">
        <f>算例!F49</f>
        <v>0.5</v>
      </c>
      <c r="C49" s="72">
        <v>0.5</v>
      </c>
      <c r="D49" s="72">
        <v>0.5</v>
      </c>
      <c r="E49" s="72">
        <v>0.5</v>
      </c>
      <c r="F49" s="72">
        <v>0.5</v>
      </c>
      <c r="G49" s="72">
        <v>0.5</v>
      </c>
      <c r="H49" s="72">
        <v>0.5</v>
      </c>
      <c r="I49" s="72">
        <v>0.5</v>
      </c>
      <c r="J49" s="72">
        <v>0.5</v>
      </c>
      <c r="K49" s="72">
        <v>0.5</v>
      </c>
      <c r="L49" s="72">
        <v>0.5</v>
      </c>
      <c r="M49" s="72">
        <v>0.5</v>
      </c>
      <c r="N49" s="75"/>
      <c r="O49" s="72"/>
      <c r="P49" s="75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5"/>
      <c r="AC49" s="72"/>
      <c r="AD49" s="75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5"/>
      <c r="AQ49" s="72"/>
      <c r="AR49" s="75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5"/>
      <c r="BE49" s="72"/>
      <c r="BF49" s="75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26"/>
      <c r="BT49" s="26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5"/>
      <c r="CF49" s="26"/>
      <c r="CH49" s="26"/>
    </row>
    <row r="50" spans="1:86" x14ac:dyDescent="0.25">
      <c r="A50" s="71" t="s">
        <v>4</v>
      </c>
      <c r="B50" s="34">
        <f>算例!F50*参数!B11+迭代信息!AN48*参数!B12</f>
        <v>0.65087169727742411</v>
      </c>
      <c r="C50" s="72">
        <v>0.75</v>
      </c>
      <c r="D50" s="72">
        <v>0.75</v>
      </c>
      <c r="E50" s="72">
        <v>0.75</v>
      </c>
      <c r="F50" s="72">
        <v>0.75</v>
      </c>
      <c r="G50" s="72">
        <v>0.75</v>
      </c>
      <c r="H50" s="72">
        <v>0.75</v>
      </c>
      <c r="I50" s="72">
        <v>0.75</v>
      </c>
      <c r="J50" s="72">
        <v>0.75</v>
      </c>
      <c r="K50" s="72">
        <v>0.75</v>
      </c>
      <c r="L50" s="72">
        <v>0.75</v>
      </c>
      <c r="M50" s="72">
        <v>0.75</v>
      </c>
      <c r="N50" s="75"/>
      <c r="O50" s="72"/>
      <c r="P50" s="75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5"/>
      <c r="AC50" s="72"/>
      <c r="AD50" s="75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5"/>
      <c r="AQ50" s="72"/>
      <c r="AR50" s="75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5"/>
      <c r="BE50" s="72"/>
      <c r="BF50" s="75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26"/>
      <c r="BT50" s="26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5"/>
      <c r="CF50" s="26"/>
      <c r="CH50" s="26"/>
    </row>
    <row r="51" spans="1:86" x14ac:dyDescent="0.25">
      <c r="A51" s="71" t="s">
        <v>5</v>
      </c>
      <c r="B51" s="34">
        <f>算例!F51</f>
        <v>0.52083333333333337</v>
      </c>
      <c r="C51" s="72">
        <v>0.52083333333333337</v>
      </c>
      <c r="D51" s="72">
        <v>0.52083333333333337</v>
      </c>
      <c r="E51" s="72">
        <v>0.52083333333333337</v>
      </c>
      <c r="F51" s="72">
        <v>0.52083333333333337</v>
      </c>
      <c r="G51" s="72">
        <v>0.52083333333333337</v>
      </c>
      <c r="H51" s="72">
        <v>0.52083333333333337</v>
      </c>
      <c r="I51" s="72">
        <v>0.52083333333333337</v>
      </c>
      <c r="J51" s="72">
        <v>0.52083333333333337</v>
      </c>
      <c r="K51" s="72">
        <v>0.52083333333333337</v>
      </c>
      <c r="L51" s="72">
        <v>0.52083333333333337</v>
      </c>
      <c r="M51" s="72">
        <v>0.52083333333333337</v>
      </c>
      <c r="N51" s="75"/>
      <c r="O51" s="72"/>
      <c r="P51" s="75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5"/>
      <c r="AC51" s="72"/>
      <c r="AD51" s="75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5"/>
      <c r="AQ51" s="72"/>
      <c r="AR51" s="75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5"/>
      <c r="BE51" s="72"/>
      <c r="BF51" s="75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26"/>
      <c r="BT51" s="26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5"/>
      <c r="CF51" s="26"/>
      <c r="CH51" s="26"/>
    </row>
    <row r="52" spans="1:86" x14ac:dyDescent="0.25">
      <c r="A52" s="71" t="s">
        <v>6</v>
      </c>
      <c r="B52" s="34">
        <f>算例!F52</f>
        <v>0.40476756160713562</v>
      </c>
      <c r="C52" s="72">
        <v>0.40476756160713562</v>
      </c>
      <c r="D52" s="72">
        <v>0.40476756160713562</v>
      </c>
      <c r="E52" s="72">
        <v>0.40476756160713562</v>
      </c>
      <c r="F52" s="72">
        <v>0.40476756160713562</v>
      </c>
      <c r="G52" s="72">
        <v>0.40476756160713562</v>
      </c>
      <c r="H52" s="72">
        <v>0.40476756160713562</v>
      </c>
      <c r="I52" s="72">
        <v>0.40476756160713562</v>
      </c>
      <c r="J52" s="72">
        <v>0.40476756160713562</v>
      </c>
      <c r="K52" s="72">
        <v>0.40476756160713562</v>
      </c>
      <c r="L52" s="72">
        <v>0.40476756160713562</v>
      </c>
      <c r="M52" s="72">
        <v>0.40476756160713562</v>
      </c>
      <c r="N52" s="75"/>
      <c r="O52" s="72"/>
      <c r="P52" s="75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5"/>
      <c r="AC52" s="72"/>
      <c r="AD52" s="75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5"/>
      <c r="AQ52" s="72"/>
      <c r="AR52" s="75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5"/>
      <c r="BE52" s="72"/>
      <c r="BF52" s="75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26"/>
      <c r="BT52" s="26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5"/>
      <c r="CF52" s="26"/>
      <c r="CH52" s="26"/>
    </row>
    <row r="53" spans="1:86" x14ac:dyDescent="0.25">
      <c r="A53" s="71" t="s">
        <v>7</v>
      </c>
      <c r="B53" s="34">
        <f>算例!F53</f>
        <v>0.625</v>
      </c>
      <c r="C53" s="72">
        <v>0.625</v>
      </c>
      <c r="D53" s="72">
        <v>0.625</v>
      </c>
      <c r="E53" s="72">
        <v>0.625</v>
      </c>
      <c r="F53" s="72">
        <v>0.625</v>
      </c>
      <c r="G53" s="72">
        <v>0.625</v>
      </c>
      <c r="H53" s="72">
        <v>0.625</v>
      </c>
      <c r="I53" s="72">
        <v>0.625</v>
      </c>
      <c r="J53" s="72">
        <v>0.625</v>
      </c>
      <c r="K53" s="72">
        <v>0.625</v>
      </c>
      <c r="L53" s="72">
        <v>0.625</v>
      </c>
      <c r="M53" s="72">
        <v>0.625</v>
      </c>
      <c r="N53" s="75"/>
      <c r="O53" s="72"/>
      <c r="P53" s="75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5"/>
      <c r="AC53" s="72"/>
      <c r="AD53" s="75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5"/>
      <c r="AQ53" s="72"/>
      <c r="AR53" s="75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5"/>
      <c r="BE53" s="72"/>
      <c r="BF53" s="75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26"/>
      <c r="BT53" s="26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5"/>
      <c r="CF53" s="26"/>
      <c r="CH53" s="26"/>
    </row>
    <row r="54" spans="1:86" x14ac:dyDescent="0.25">
      <c r="A54" s="71" t="s">
        <v>8</v>
      </c>
      <c r="B54" s="34">
        <f>算例!F54*参数!B11+迭代信息!B19*参数!B12</f>
        <v>0.74022172433082334</v>
      </c>
      <c r="C54" s="72">
        <v>1</v>
      </c>
      <c r="D54" s="72">
        <v>0.74022172433082334</v>
      </c>
      <c r="E54" s="72">
        <v>0.74022172433082334</v>
      </c>
      <c r="F54" s="72">
        <v>0.74022172433082334</v>
      </c>
      <c r="G54" s="72">
        <v>0.74022172433082334</v>
      </c>
      <c r="H54" s="72">
        <v>0.74022172433082334</v>
      </c>
      <c r="I54" s="72">
        <v>0.74022172433082334</v>
      </c>
      <c r="J54" s="72">
        <v>0.74022172433082334</v>
      </c>
      <c r="K54" s="72">
        <v>0.74022172433082334</v>
      </c>
      <c r="L54" s="72">
        <v>0.74022172433082334</v>
      </c>
      <c r="M54" s="72">
        <v>0.74022172433082334</v>
      </c>
      <c r="N54" s="75"/>
      <c r="O54" s="72"/>
      <c r="P54" s="75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5"/>
      <c r="AC54" s="72"/>
      <c r="AD54" s="75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5"/>
      <c r="AQ54" s="72"/>
      <c r="AR54" s="75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5"/>
      <c r="BE54" s="72"/>
      <c r="BF54" s="75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26"/>
      <c r="BT54" s="26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5"/>
      <c r="CF54" s="26"/>
      <c r="CH54" s="26"/>
    </row>
    <row r="55" spans="1:86" x14ac:dyDescent="0.25">
      <c r="A55" s="71" t="s">
        <v>9</v>
      </c>
      <c r="B55" s="34">
        <f>算例!F55</f>
        <v>0.3125</v>
      </c>
      <c r="C55" s="72">
        <v>0.3125</v>
      </c>
      <c r="D55" s="72">
        <v>0.3125</v>
      </c>
      <c r="E55" s="72">
        <v>0.3125</v>
      </c>
      <c r="F55" s="72">
        <v>0.3125</v>
      </c>
      <c r="G55" s="72">
        <v>0.3125</v>
      </c>
      <c r="H55" s="72">
        <v>0.3125</v>
      </c>
      <c r="I55" s="72">
        <v>0.3125</v>
      </c>
      <c r="J55" s="72">
        <v>0.3125</v>
      </c>
      <c r="K55" s="72">
        <v>0.3125</v>
      </c>
      <c r="L55" s="72">
        <v>0.3125</v>
      </c>
      <c r="M55" s="72">
        <v>0.3125</v>
      </c>
      <c r="N55" s="75"/>
      <c r="O55" s="72"/>
      <c r="P55" s="75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5"/>
      <c r="AC55" s="72"/>
      <c r="AD55" s="75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5"/>
      <c r="AQ55" s="72"/>
      <c r="AR55" s="75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5"/>
      <c r="BE55" s="72"/>
      <c r="BF55" s="75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26"/>
      <c r="BT55" s="26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5"/>
      <c r="CF55" s="26"/>
      <c r="CH55" s="26"/>
    </row>
    <row r="56" spans="1:86" x14ac:dyDescent="0.25">
      <c r="A56" s="71" t="s">
        <v>10</v>
      </c>
      <c r="B56" s="34">
        <f>((((((((算例!F56*参数!B11+迭代信息!B97*参数!B12)*参数!B11+迭代信息!B132*参数!B12)*参数!B11+迭代信息!B167*参数!B12)*参数!B11+迭代信息!U26*参数!B12)*参数!B11+迭代信息!U62*参数!B12)*参数!B11+迭代信息!U97*参数!B12)*参数!B11+迭代信息!U132*参数!B12)*参数!B11+迭代信息!AN26*参数!B12)*参数!B11+迭代信息!AN62*参数!B12</f>
        <v>0.86361925206542711</v>
      </c>
      <c r="C56" s="72">
        <v>1</v>
      </c>
      <c r="D56" s="72">
        <v>1</v>
      </c>
      <c r="E56" s="72">
        <v>1</v>
      </c>
      <c r="F56" s="72">
        <v>0.96241593184064511</v>
      </c>
      <c r="G56" s="72">
        <v>0.93048211239891832</v>
      </c>
      <c r="H56" s="72">
        <v>0.90778427466256262</v>
      </c>
      <c r="I56" s="72">
        <v>0.89165116415737988</v>
      </c>
      <c r="J56" s="72">
        <v>0.88018411352481907</v>
      </c>
      <c r="K56" s="72">
        <v>0.86552684784169664</v>
      </c>
      <c r="L56" s="72">
        <v>0.86269097288354457</v>
      </c>
      <c r="M56" s="72">
        <v>0.86067529700242451</v>
      </c>
      <c r="N56" s="75"/>
      <c r="O56" s="72"/>
      <c r="P56" s="75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5"/>
      <c r="AC56" s="72"/>
      <c r="AD56" s="75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5"/>
      <c r="AQ56" s="72"/>
      <c r="AR56" s="75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5"/>
      <c r="BE56" s="72"/>
      <c r="BF56" s="75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26"/>
      <c r="BT56" s="26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5"/>
      <c r="CF56" s="26"/>
      <c r="CH56" s="26"/>
    </row>
    <row r="57" spans="1:86" x14ac:dyDescent="0.25">
      <c r="A57" s="71" t="s">
        <v>11</v>
      </c>
      <c r="B57" s="34">
        <f>((算例!F57*参数!B11+迭代信息!B19*参数!B12)*参数!B11+迭代信息!U19*参数!B12)*参数!B11+迭代信息!U90*参数!B12</f>
        <v>0.44775752203970542</v>
      </c>
      <c r="C57" s="72">
        <v>0.11669361991395928</v>
      </c>
      <c r="D57" s="72">
        <v>0.29856853428780306</v>
      </c>
      <c r="E57" s="72">
        <v>0.29856853428780306</v>
      </c>
      <c r="F57" s="72">
        <v>0.29856853428780306</v>
      </c>
      <c r="G57" s="72">
        <v>0.29856853428780306</v>
      </c>
      <c r="H57" s="72">
        <v>0.29856853428780306</v>
      </c>
      <c r="I57" s="72">
        <v>0.39167049348676025</v>
      </c>
      <c r="J57" s="72">
        <v>0.39167049348676025</v>
      </c>
      <c r="K57" s="72">
        <v>0.44775752203970542</v>
      </c>
      <c r="L57" s="72">
        <v>0.44775752203970542</v>
      </c>
      <c r="M57" s="72">
        <v>0.44775752203970542</v>
      </c>
      <c r="N57" s="75"/>
      <c r="O57" s="72"/>
      <c r="P57" s="75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5"/>
      <c r="AC57" s="72"/>
      <c r="AD57" s="75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5"/>
      <c r="AQ57" s="72"/>
      <c r="AR57" s="75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5"/>
      <c r="BE57" s="72"/>
      <c r="BF57" s="75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26"/>
      <c r="BT57" s="26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5"/>
      <c r="CF57" s="26"/>
      <c r="CH57" s="26"/>
    </row>
    <row r="58" spans="1:86" x14ac:dyDescent="0.25">
      <c r="A58" s="71" t="s">
        <v>12</v>
      </c>
      <c r="B58" s="34">
        <f>((算例!F58*参数!B11+迭代信息!U97*参数!B12)*参数!B11+迭代信息!AN26*参数!B12)*参数!B11+迭代信息!AN62*参数!B12</f>
        <v>0.84805520661436273</v>
      </c>
      <c r="C58" s="72">
        <v>0.75</v>
      </c>
      <c r="D58" s="72">
        <v>0.75</v>
      </c>
      <c r="E58" s="72">
        <v>0.75</v>
      </c>
      <c r="F58" s="72">
        <v>0.75</v>
      </c>
      <c r="G58" s="72">
        <v>0.75</v>
      </c>
      <c r="H58" s="72">
        <v>0.75</v>
      </c>
      <c r="I58" s="72">
        <v>0.75</v>
      </c>
      <c r="J58" s="72">
        <v>0.75</v>
      </c>
      <c r="K58" s="72">
        <v>0.80043479107928706</v>
      </c>
      <c r="L58" s="72">
        <v>0.80043479107928706</v>
      </c>
      <c r="M58" s="72">
        <v>0.82954720610029575</v>
      </c>
      <c r="N58" s="75"/>
      <c r="O58" s="72"/>
      <c r="P58" s="75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5"/>
      <c r="AC58" s="72"/>
      <c r="AD58" s="75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5"/>
      <c r="AQ58" s="72"/>
      <c r="AR58" s="75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5"/>
      <c r="BE58" s="72"/>
      <c r="BF58" s="75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26"/>
      <c r="BT58" s="26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5"/>
      <c r="CF58" s="26"/>
      <c r="CH58" s="26"/>
    </row>
    <row r="59" spans="1:86" x14ac:dyDescent="0.25">
      <c r="A59" s="71" t="s">
        <v>13</v>
      </c>
      <c r="B59" s="34">
        <f>算例!F59</f>
        <v>0.25670067120535173</v>
      </c>
      <c r="C59" s="72">
        <v>0.25670067120535173</v>
      </c>
      <c r="D59" s="72">
        <v>0.25670067120535173</v>
      </c>
      <c r="E59" s="72">
        <v>0.25670067120535173</v>
      </c>
      <c r="F59" s="72">
        <v>0.25670067120535173</v>
      </c>
      <c r="G59" s="72">
        <v>0.25670067120535173</v>
      </c>
      <c r="H59" s="72">
        <v>0.25670067120535173</v>
      </c>
      <c r="I59" s="72">
        <v>0.25670067120535173</v>
      </c>
      <c r="J59" s="72">
        <v>0.25670067120535173</v>
      </c>
      <c r="K59" s="72">
        <v>0.25670067120535173</v>
      </c>
      <c r="L59" s="72">
        <v>0.25670067120535173</v>
      </c>
      <c r="M59" s="72">
        <v>0.25670067120535173</v>
      </c>
      <c r="N59" s="75"/>
      <c r="O59" s="72"/>
      <c r="P59" s="75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5"/>
      <c r="AC59" s="72"/>
      <c r="AD59" s="75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5"/>
      <c r="AQ59" s="72"/>
      <c r="AR59" s="75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5"/>
      <c r="BE59" s="72"/>
      <c r="BF59" s="75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26"/>
      <c r="BT59" s="26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5"/>
      <c r="CF59" s="26"/>
      <c r="CH59" s="26"/>
    </row>
    <row r="60" spans="1:86" x14ac:dyDescent="0.25">
      <c r="A60" s="71" t="s">
        <v>14</v>
      </c>
      <c r="B60" s="34">
        <f>(算例!F60*参数!B11+迭代信息!B97*参数!B12)*参数!B11+迭代信息!U62*参数!B12</f>
        <v>0.91556649736645168</v>
      </c>
      <c r="C60" s="72">
        <v>1</v>
      </c>
      <c r="D60" s="72">
        <v>1</v>
      </c>
      <c r="E60" s="72">
        <v>1</v>
      </c>
      <c r="F60" s="72">
        <v>0.96241593184064511</v>
      </c>
      <c r="G60" s="72">
        <v>0.96241593184064511</v>
      </c>
      <c r="H60" s="72">
        <v>0.96241593184064511</v>
      </c>
      <c r="I60" s="72">
        <v>0.96241593184064511</v>
      </c>
      <c r="J60" s="72">
        <v>0.91556649736645168</v>
      </c>
      <c r="K60" s="72">
        <v>0.91556649736645168</v>
      </c>
      <c r="L60" s="72">
        <v>0.91556649736645168</v>
      </c>
      <c r="M60" s="72">
        <v>0.91556649736645168</v>
      </c>
      <c r="N60" s="75"/>
      <c r="O60" s="72"/>
      <c r="P60" s="75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5"/>
      <c r="AC60" s="72"/>
      <c r="AD60" s="75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5"/>
      <c r="AQ60" s="72"/>
      <c r="AR60" s="75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5"/>
      <c r="BE60" s="72"/>
      <c r="BF60" s="75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26"/>
      <c r="BT60" s="26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5"/>
      <c r="CF60" s="26"/>
      <c r="CH60" s="26"/>
    </row>
    <row r="61" spans="1:86" x14ac:dyDescent="0.25">
      <c r="A61" s="71" t="s">
        <v>15</v>
      </c>
      <c r="B61" s="34">
        <f>算例!F61*参数!B11+迭代信息!B153*参数!B12</f>
        <v>0.41529616498879313</v>
      </c>
      <c r="C61" s="72">
        <v>0.31374526480654097</v>
      </c>
      <c r="D61" s="72">
        <v>0.31374526480654097</v>
      </c>
      <c r="E61" s="72">
        <v>0.31374526480654097</v>
      </c>
      <c r="F61" s="72">
        <v>0.31374526480654097</v>
      </c>
      <c r="G61" s="72">
        <v>0.31374526480654097</v>
      </c>
      <c r="H61" s="72">
        <v>0.41529616498879313</v>
      </c>
      <c r="I61" s="72">
        <v>0.41529616498879313</v>
      </c>
      <c r="J61" s="72">
        <v>0.41529616498879313</v>
      </c>
      <c r="K61" s="72">
        <v>0.41529616498879313</v>
      </c>
      <c r="L61" s="72">
        <v>0.41529616498879313</v>
      </c>
      <c r="M61" s="72">
        <v>0.41529616498879313</v>
      </c>
      <c r="N61" s="75"/>
      <c r="O61" s="72"/>
      <c r="P61" s="75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5"/>
      <c r="AC61" s="72"/>
      <c r="AD61" s="75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5"/>
      <c r="AQ61" s="72"/>
      <c r="AR61" s="75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5"/>
      <c r="BE61" s="72"/>
      <c r="BF61" s="75"/>
      <c r="BG61" s="72"/>
      <c r="BH61" s="72"/>
      <c r="BI61" s="72"/>
      <c r="BJ61" s="72"/>
      <c r="BK61" s="72"/>
      <c r="BL61" s="72"/>
      <c r="BM61" s="72"/>
      <c r="BN61" s="72"/>
      <c r="BO61" s="72"/>
      <c r="BP61" s="72"/>
      <c r="BQ61" s="72"/>
      <c r="BR61" s="26"/>
      <c r="BT61" s="26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5"/>
      <c r="CF61" s="26"/>
      <c r="CH61" s="26"/>
    </row>
    <row r="62" spans="1:86" x14ac:dyDescent="0.25">
      <c r="A62" s="71" t="s">
        <v>16</v>
      </c>
      <c r="B62" s="34">
        <f>(算例!F62*参数!B11+迭代信息!B19*参数!B12)*参数!B11+迭代信息!B160*参数!B12</f>
        <v>0.40739376424762674</v>
      </c>
      <c r="C62" s="72">
        <v>0.20833333333333334</v>
      </c>
      <c r="D62" s="72">
        <v>0.34438839099749008</v>
      </c>
      <c r="E62" s="72">
        <v>0.34438839099749008</v>
      </c>
      <c r="F62" s="72">
        <v>0.34438839099749008</v>
      </c>
      <c r="G62" s="72">
        <v>0.34438839099749008</v>
      </c>
      <c r="H62" s="72">
        <v>0.40739376424762674</v>
      </c>
      <c r="I62" s="72">
        <v>0.40739376424762674</v>
      </c>
      <c r="J62" s="72">
        <v>0.40739376424762674</v>
      </c>
      <c r="K62" s="72">
        <v>0.40739376424762674</v>
      </c>
      <c r="L62" s="72">
        <v>0.40739376424762674</v>
      </c>
      <c r="M62" s="72">
        <v>0.40739376424762674</v>
      </c>
      <c r="N62" s="75"/>
      <c r="O62" s="72"/>
      <c r="P62" s="75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5"/>
      <c r="AC62" s="72"/>
      <c r="AD62" s="75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5"/>
      <c r="AQ62" s="72"/>
      <c r="AR62" s="75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5"/>
      <c r="BE62" s="72"/>
      <c r="BF62" s="75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26"/>
      <c r="BT62" s="26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5"/>
      <c r="CF62" s="26"/>
      <c r="CH62" s="26"/>
    </row>
    <row r="63" spans="1:86" x14ac:dyDescent="0.25">
      <c r="A63" s="71" t="s">
        <v>17</v>
      </c>
      <c r="B63" s="34">
        <f>算例!F63</f>
        <v>0.625</v>
      </c>
      <c r="C63" s="72">
        <v>0.625</v>
      </c>
      <c r="D63" s="72">
        <v>0.625</v>
      </c>
      <c r="E63" s="72">
        <v>0.625</v>
      </c>
      <c r="F63" s="72">
        <v>0.625</v>
      </c>
      <c r="G63" s="72">
        <v>0.625</v>
      </c>
      <c r="H63" s="72">
        <v>0.625</v>
      </c>
      <c r="I63" s="72">
        <v>0.625</v>
      </c>
      <c r="J63" s="72">
        <v>0.625</v>
      </c>
      <c r="K63" s="72">
        <v>0.625</v>
      </c>
      <c r="L63" s="72">
        <v>0.625</v>
      </c>
      <c r="M63" s="72">
        <v>0.625</v>
      </c>
      <c r="N63" s="75"/>
      <c r="O63" s="72"/>
      <c r="P63" s="75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5"/>
      <c r="AC63" s="72"/>
      <c r="AD63" s="75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5"/>
      <c r="AQ63" s="72"/>
      <c r="AR63" s="75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5"/>
      <c r="BE63" s="72"/>
      <c r="BF63" s="75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26"/>
      <c r="BT63" s="26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5"/>
      <c r="CF63" s="26"/>
      <c r="CH63" s="26"/>
    </row>
    <row r="64" spans="1:86" x14ac:dyDescent="0.25">
      <c r="A64" s="71" t="s">
        <v>18</v>
      </c>
      <c r="B64" s="34">
        <f>算例!F64</f>
        <v>0.75</v>
      </c>
      <c r="C64" s="72">
        <v>0.75</v>
      </c>
      <c r="D64" s="72">
        <v>0.75</v>
      </c>
      <c r="E64" s="72">
        <v>0.75</v>
      </c>
      <c r="F64" s="72">
        <v>0.75</v>
      </c>
      <c r="G64" s="72">
        <v>0.75</v>
      </c>
      <c r="H64" s="72">
        <v>0.75</v>
      </c>
      <c r="I64" s="72">
        <v>0.75</v>
      </c>
      <c r="J64" s="72">
        <v>0.75</v>
      </c>
      <c r="K64" s="72">
        <v>0.75</v>
      </c>
      <c r="L64" s="72">
        <v>0.75</v>
      </c>
      <c r="M64" s="72">
        <v>0.75</v>
      </c>
      <c r="N64" s="75"/>
      <c r="O64" s="72"/>
      <c r="P64" s="75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5"/>
      <c r="AC64" s="72"/>
      <c r="AD64" s="75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5"/>
      <c r="AQ64" s="72"/>
      <c r="AR64" s="75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5"/>
      <c r="BE64" s="72"/>
      <c r="BF64" s="75"/>
      <c r="BG64" s="72"/>
      <c r="BH64" s="72"/>
      <c r="BI64" s="72"/>
      <c r="BJ64" s="72"/>
      <c r="BK64" s="72"/>
      <c r="BL64" s="72"/>
      <c r="BM64" s="72"/>
      <c r="BN64" s="72"/>
      <c r="BO64" s="72"/>
      <c r="BP64" s="72"/>
      <c r="BQ64" s="72"/>
      <c r="BR64" s="26"/>
      <c r="BT64" s="26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5"/>
      <c r="CF64" s="26"/>
      <c r="CH64" s="26"/>
    </row>
    <row r="65" spans="1:86" x14ac:dyDescent="0.25">
      <c r="A65" s="71" t="s">
        <v>19</v>
      </c>
      <c r="B65" s="34">
        <f>算例!F65*参数!B11+迭代信息!B76*参数!B12</f>
        <v>0.35516841406523569</v>
      </c>
      <c r="C65" s="72">
        <v>0.22239859159188261</v>
      </c>
      <c r="D65" s="72">
        <v>0.22239859159188261</v>
      </c>
      <c r="E65" s="72">
        <v>0.22239859159188261</v>
      </c>
      <c r="F65" s="72">
        <v>0.35516841406523569</v>
      </c>
      <c r="G65" s="72">
        <v>0.35516841406523569</v>
      </c>
      <c r="H65" s="72">
        <v>0.35516841406523569</v>
      </c>
      <c r="I65" s="72">
        <v>0.35516841406523569</v>
      </c>
      <c r="J65" s="72">
        <v>0.35516841406523569</v>
      </c>
      <c r="K65" s="72">
        <v>0.35516841406523569</v>
      </c>
      <c r="L65" s="72">
        <v>0.35516841406523569</v>
      </c>
      <c r="M65" s="72">
        <v>0.35516841406523569</v>
      </c>
      <c r="N65" s="75"/>
      <c r="O65" s="72"/>
      <c r="P65" s="75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5"/>
      <c r="AC65" s="72"/>
      <c r="AD65" s="75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5"/>
      <c r="AQ65" s="72"/>
      <c r="AR65" s="75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5"/>
      <c r="BE65" s="72"/>
      <c r="BF65" s="75"/>
      <c r="BG65" s="72"/>
      <c r="BH65" s="72"/>
      <c r="BI65" s="72"/>
      <c r="BJ65" s="72"/>
      <c r="BK65" s="72"/>
      <c r="BL65" s="72"/>
      <c r="BM65" s="72"/>
      <c r="BN65" s="72"/>
      <c r="BO65" s="72"/>
      <c r="BP65" s="72"/>
      <c r="BQ65" s="72"/>
      <c r="BR65" s="26"/>
      <c r="BT65" s="26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5"/>
      <c r="CF65" s="26"/>
      <c r="CH65" s="26"/>
    </row>
    <row r="66" spans="1:86" x14ac:dyDescent="0.25">
      <c r="A66" s="71" t="s">
        <v>20</v>
      </c>
      <c r="B66" s="34">
        <f>算例!F66*参数!B11+迭代信息!B153*参数!B12</f>
        <v>0.31050686591885596</v>
      </c>
      <c r="C66" s="72">
        <v>0.10416666666666667</v>
      </c>
      <c r="D66" s="72">
        <v>0.10416666666666667</v>
      </c>
      <c r="E66" s="72">
        <v>0.10416666666666667</v>
      </c>
      <c r="F66" s="72">
        <v>0.10416666666666667</v>
      </c>
      <c r="G66" s="72">
        <v>0.10416666666666667</v>
      </c>
      <c r="H66" s="72">
        <v>0.31050686591885596</v>
      </c>
      <c r="I66" s="72">
        <v>0.31050686591885596</v>
      </c>
      <c r="J66" s="72">
        <v>0.31050686591885596</v>
      </c>
      <c r="K66" s="72">
        <v>0.31050686591885596</v>
      </c>
      <c r="L66" s="72">
        <v>0.31050686591885596</v>
      </c>
      <c r="M66" s="72">
        <v>0.31050686591885596</v>
      </c>
      <c r="N66" s="75"/>
      <c r="O66" s="72"/>
      <c r="P66" s="75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5"/>
      <c r="AC66" s="72"/>
      <c r="AD66" s="75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5"/>
      <c r="AQ66" s="72"/>
      <c r="AR66" s="75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5"/>
      <c r="BE66" s="72"/>
      <c r="BF66" s="75"/>
      <c r="BG66" s="72"/>
      <c r="BH66" s="72"/>
      <c r="BI66" s="72"/>
      <c r="BJ66" s="72"/>
      <c r="BK66" s="72"/>
      <c r="BL66" s="72"/>
      <c r="BM66" s="72"/>
      <c r="BN66" s="72"/>
      <c r="BO66" s="72"/>
      <c r="BP66" s="72"/>
      <c r="BQ66" s="72"/>
      <c r="BR66" s="26"/>
      <c r="BT66" s="26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5"/>
      <c r="CF66" s="26"/>
      <c r="CH66" s="26"/>
    </row>
    <row r="67" spans="1:86" x14ac:dyDescent="0.25">
      <c r="A67" s="71" t="s">
        <v>21</v>
      </c>
      <c r="B67" s="34">
        <f>算例!F67*参数!B11+迭代信息!U76*参数!B12</f>
        <v>0.62986859303175513</v>
      </c>
      <c r="C67" s="72">
        <v>0.75</v>
      </c>
      <c r="D67" s="72">
        <v>0.75</v>
      </c>
      <c r="E67" s="72">
        <v>0.75</v>
      </c>
      <c r="F67" s="72">
        <v>0.75</v>
      </c>
      <c r="G67" s="72">
        <v>0.75</v>
      </c>
      <c r="H67" s="72">
        <v>0.75</v>
      </c>
      <c r="I67" s="72">
        <v>0.75</v>
      </c>
      <c r="J67" s="72">
        <v>0.75</v>
      </c>
      <c r="K67" s="72">
        <v>0.62986859303175513</v>
      </c>
      <c r="L67" s="72">
        <v>0.62986859303175513</v>
      </c>
      <c r="M67" s="72">
        <v>0.62986859303175513</v>
      </c>
      <c r="N67" s="75"/>
      <c r="O67" s="72"/>
      <c r="P67" s="75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5"/>
      <c r="AC67" s="72"/>
      <c r="AD67" s="75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5"/>
      <c r="AQ67" s="72"/>
      <c r="AR67" s="75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5"/>
      <c r="BE67" s="72"/>
      <c r="BF67" s="75"/>
      <c r="BG67" s="72"/>
      <c r="BH67" s="72"/>
      <c r="BI67" s="72"/>
      <c r="BJ67" s="72"/>
      <c r="BK67" s="72"/>
      <c r="BL67" s="72"/>
      <c r="BM67" s="72"/>
      <c r="BN67" s="72"/>
      <c r="BO67" s="72"/>
      <c r="BP67" s="72"/>
      <c r="BQ67" s="72"/>
      <c r="BR67" s="26"/>
      <c r="BT67" s="26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5"/>
      <c r="CF67" s="26"/>
      <c r="CH67" s="26"/>
    </row>
    <row r="68" spans="1:86" x14ac:dyDescent="0.25">
      <c r="A68" s="71" t="s">
        <v>22</v>
      </c>
      <c r="B68" s="34">
        <f>算例!F68</f>
        <v>0.52306689040178389</v>
      </c>
      <c r="C68" s="72">
        <v>0.52306689040178389</v>
      </c>
      <c r="D68" s="72">
        <v>0.52306689040178389</v>
      </c>
      <c r="E68" s="72">
        <v>0.52306689040178389</v>
      </c>
      <c r="F68" s="72">
        <v>0.52306689040178389</v>
      </c>
      <c r="G68" s="72">
        <v>0.52306689040178389</v>
      </c>
      <c r="H68" s="72">
        <v>0.52306689040178389</v>
      </c>
      <c r="I68" s="72">
        <v>0.52306689040178389</v>
      </c>
      <c r="J68" s="72">
        <v>0.52306689040178389</v>
      </c>
      <c r="K68" s="72">
        <v>0.52306689040178389</v>
      </c>
      <c r="L68" s="72">
        <v>0.52306689040178389</v>
      </c>
      <c r="M68" s="72">
        <v>0.52306689040178389</v>
      </c>
      <c r="N68" s="75"/>
      <c r="O68" s="72"/>
      <c r="P68" s="75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5"/>
      <c r="AC68" s="72"/>
      <c r="AD68" s="75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5"/>
      <c r="AQ68" s="72"/>
      <c r="AR68" s="75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5"/>
      <c r="BE68" s="72"/>
      <c r="BF68" s="75"/>
      <c r="BG68" s="72"/>
      <c r="BH68" s="72"/>
      <c r="BI68" s="72"/>
      <c r="BJ68" s="72"/>
      <c r="BK68" s="72"/>
      <c r="BL68" s="72"/>
      <c r="BM68" s="72"/>
      <c r="BN68" s="72"/>
      <c r="BO68" s="72"/>
      <c r="BP68" s="72"/>
      <c r="BQ68" s="72"/>
      <c r="BR68" s="26"/>
      <c r="BT68" s="26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5"/>
      <c r="CF68" s="26"/>
      <c r="CH68" s="26"/>
    </row>
    <row r="69" spans="1:86" s="64" customFormat="1" ht="16.2" customHeight="1" x14ac:dyDescent="0.25">
      <c r="A69" s="72"/>
      <c r="B69" s="34">
        <f>算例!F69</f>
        <v>0</v>
      </c>
      <c r="C69" s="72"/>
      <c r="D69" s="72">
        <v>0</v>
      </c>
      <c r="E69" s="72">
        <v>0</v>
      </c>
      <c r="F69" s="72">
        <v>0</v>
      </c>
      <c r="G69" s="72">
        <v>0</v>
      </c>
      <c r="H69" s="72">
        <v>0</v>
      </c>
      <c r="I69" s="72">
        <v>0</v>
      </c>
      <c r="J69" s="72">
        <v>0</v>
      </c>
      <c r="K69" s="72">
        <v>0</v>
      </c>
      <c r="L69" s="72">
        <v>0</v>
      </c>
      <c r="M69" s="72">
        <v>0</v>
      </c>
      <c r="N69" s="75"/>
      <c r="O69" s="72"/>
      <c r="P69" s="75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5"/>
      <c r="AC69" s="72"/>
      <c r="AD69" s="7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5"/>
      <c r="AQ69" s="72"/>
      <c r="AR69" s="75"/>
      <c r="AS69" s="72"/>
      <c r="AT69" s="72"/>
      <c r="AU69" s="72"/>
      <c r="AV69" s="72"/>
      <c r="AW69" s="72"/>
      <c r="AX69" s="72"/>
      <c r="AY69" s="72"/>
      <c r="AZ69" s="72"/>
      <c r="BA69" s="72"/>
      <c r="BB69" s="72"/>
      <c r="BC69" s="72"/>
      <c r="BD69" s="75"/>
      <c r="BE69" s="72"/>
      <c r="BF69" s="75"/>
      <c r="BG69" s="72"/>
      <c r="BH69" s="72"/>
      <c r="BI69" s="72"/>
      <c r="BJ69" s="72"/>
      <c r="BK69" s="72"/>
      <c r="BL69" s="72"/>
      <c r="BM69" s="72"/>
      <c r="BN69" s="72"/>
      <c r="BO69" s="72"/>
      <c r="BP69" s="72"/>
      <c r="BQ69" s="72"/>
      <c r="BR69" s="34"/>
      <c r="BT69" s="34"/>
      <c r="BU69" s="72"/>
      <c r="BV69" s="72"/>
      <c r="BW69" s="72"/>
      <c r="BX69" s="72"/>
      <c r="BY69" s="72"/>
      <c r="BZ69" s="72"/>
      <c r="CA69" s="72"/>
      <c r="CB69" s="72"/>
      <c r="CC69" s="72"/>
      <c r="CD69" s="72"/>
      <c r="CE69" s="72"/>
      <c r="CF69" s="34"/>
      <c r="CH69" s="34"/>
    </row>
    <row r="70" spans="1:86" s="64" customFormat="1" ht="16.2" customHeight="1" x14ac:dyDescent="0.25">
      <c r="A70" s="71" t="s">
        <v>170</v>
      </c>
      <c r="B70" s="34">
        <f>算例!F70</f>
        <v>0</v>
      </c>
      <c r="C70" s="76"/>
      <c r="D70" s="76">
        <v>0</v>
      </c>
      <c r="E70" s="76">
        <v>0</v>
      </c>
      <c r="F70" s="76">
        <v>0</v>
      </c>
      <c r="G70" s="76">
        <v>0</v>
      </c>
      <c r="H70" s="76">
        <v>0</v>
      </c>
      <c r="I70" s="76">
        <v>0</v>
      </c>
      <c r="J70" s="76">
        <v>0</v>
      </c>
      <c r="K70" s="76">
        <v>0</v>
      </c>
      <c r="L70" s="76">
        <v>0</v>
      </c>
      <c r="M70" s="72">
        <v>0</v>
      </c>
      <c r="N70" s="72"/>
      <c r="O70" s="72"/>
      <c r="P70" s="72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72"/>
      <c r="AB70" s="72"/>
      <c r="AC70" s="72"/>
      <c r="AD70" s="72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72"/>
      <c r="AP70" s="72"/>
      <c r="AQ70" s="72"/>
      <c r="AR70" s="72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72"/>
      <c r="BD70" s="72"/>
      <c r="BE70" s="72"/>
      <c r="BF70" s="72"/>
      <c r="BG70" s="141"/>
      <c r="BH70" s="141"/>
      <c r="BI70" s="141"/>
      <c r="BJ70" s="141"/>
      <c r="BK70" s="141"/>
      <c r="BL70" s="141"/>
      <c r="BM70" s="141"/>
      <c r="BN70" s="141"/>
      <c r="BO70" s="141"/>
      <c r="BP70" s="141"/>
      <c r="BQ70" s="72"/>
      <c r="BR70" s="65"/>
      <c r="BS70" s="65"/>
      <c r="BT70" s="65"/>
      <c r="BU70" s="160"/>
      <c r="BV70" s="160"/>
      <c r="BW70" s="160"/>
      <c r="BX70" s="160"/>
      <c r="BY70" s="160"/>
      <c r="BZ70" s="160"/>
      <c r="CA70" s="160"/>
      <c r="CB70" s="160"/>
      <c r="CC70" s="160"/>
      <c r="CD70" s="160"/>
      <c r="CE70" s="5"/>
      <c r="CF70" s="65"/>
      <c r="CG70" s="65"/>
      <c r="CH70" s="65"/>
    </row>
    <row r="71" spans="1:86" s="64" customFormat="1" ht="16.2" customHeight="1" x14ac:dyDescent="0.25">
      <c r="A71" s="71" t="s">
        <v>1</v>
      </c>
      <c r="B71" s="34" t="str">
        <f>算例!F71</f>
        <v>得分</v>
      </c>
      <c r="C71" s="72"/>
      <c r="D71" s="72" t="s">
        <v>208</v>
      </c>
      <c r="E71" s="72" t="s">
        <v>208</v>
      </c>
      <c r="F71" s="72" t="s">
        <v>208</v>
      </c>
      <c r="G71" s="72" t="s">
        <v>208</v>
      </c>
      <c r="H71" s="72" t="s">
        <v>208</v>
      </c>
      <c r="I71" s="72" t="s">
        <v>208</v>
      </c>
      <c r="J71" s="72" t="s">
        <v>208</v>
      </c>
      <c r="K71" s="72" t="s">
        <v>208</v>
      </c>
      <c r="L71" s="72" t="s">
        <v>208</v>
      </c>
      <c r="M71" s="72" t="s">
        <v>208</v>
      </c>
      <c r="N71" s="75"/>
      <c r="O71" s="72"/>
      <c r="P71" s="75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5"/>
      <c r="AC71" s="72"/>
      <c r="AD71" s="75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5"/>
      <c r="AQ71" s="72"/>
      <c r="AR71" s="75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5"/>
      <c r="BE71" s="72"/>
      <c r="BF71" s="75"/>
      <c r="BG71" s="72"/>
      <c r="BH71" s="72"/>
      <c r="BI71" s="72"/>
      <c r="BJ71" s="72"/>
      <c r="BK71" s="72"/>
      <c r="BL71" s="72"/>
      <c r="BM71" s="72"/>
      <c r="BN71" s="72"/>
      <c r="BO71" s="72"/>
      <c r="BP71" s="72"/>
      <c r="BQ71" s="72"/>
      <c r="BR71" s="26"/>
      <c r="BS71" s="65"/>
      <c r="BT71" s="26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5"/>
      <c r="CF71" s="26"/>
      <c r="CG71" s="65"/>
      <c r="CH71" s="26"/>
    </row>
    <row r="72" spans="1:86" s="64" customFormat="1" ht="16.2" customHeight="1" x14ac:dyDescent="0.25">
      <c r="A72" s="71" t="s">
        <v>3</v>
      </c>
      <c r="B72" s="34">
        <f>算例!F72*参数!B11+迭代信息!U77*参数!B12</f>
        <v>0.68418976880101223</v>
      </c>
      <c r="C72" s="72">
        <v>0.75554106391368792</v>
      </c>
      <c r="D72" s="72">
        <v>0.75554106391368792</v>
      </c>
      <c r="E72" s="72">
        <v>0.75554106391368792</v>
      </c>
      <c r="F72" s="72">
        <v>0.75554106391368792</v>
      </c>
      <c r="G72" s="72">
        <v>0.75554106391368792</v>
      </c>
      <c r="H72" s="72">
        <v>0.75554106391368792</v>
      </c>
      <c r="I72" s="72">
        <v>0.75554106391368792</v>
      </c>
      <c r="J72" s="72">
        <v>0.75554106391368792</v>
      </c>
      <c r="K72" s="72">
        <v>0.68418976880101223</v>
      </c>
      <c r="L72" s="72">
        <v>0.68418976880101223</v>
      </c>
      <c r="M72" s="72">
        <v>0.68418976880101223</v>
      </c>
      <c r="N72" s="75"/>
      <c r="O72" s="72"/>
      <c r="P72" s="75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5"/>
      <c r="AC72" s="72"/>
      <c r="AD72" s="75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5"/>
      <c r="AQ72" s="72"/>
      <c r="AR72" s="75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5"/>
      <c r="BE72" s="72"/>
      <c r="BF72" s="75"/>
      <c r="BG72" s="72"/>
      <c r="BH72" s="72"/>
      <c r="BI72" s="72"/>
      <c r="BJ72" s="72"/>
      <c r="BK72" s="72"/>
      <c r="BL72" s="72"/>
      <c r="BM72" s="72"/>
      <c r="BN72" s="72"/>
      <c r="BO72" s="72"/>
      <c r="BP72" s="72"/>
      <c r="BQ72" s="72"/>
      <c r="BR72" s="26"/>
      <c r="BS72" s="65"/>
      <c r="BT72" s="26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5"/>
      <c r="CF72" s="26"/>
      <c r="CG72" s="65"/>
      <c r="CH72" s="26"/>
    </row>
    <row r="73" spans="1:86" s="64" customFormat="1" ht="16.2" customHeight="1" x14ac:dyDescent="0.25">
      <c r="A73" s="71" t="s">
        <v>4</v>
      </c>
      <c r="B73" s="34">
        <f>算例!F73</f>
        <v>0.5</v>
      </c>
      <c r="C73" s="72">
        <v>0.5</v>
      </c>
      <c r="D73" s="72">
        <v>0.5</v>
      </c>
      <c r="E73" s="72">
        <v>0.5</v>
      </c>
      <c r="F73" s="72">
        <v>0.5</v>
      </c>
      <c r="G73" s="72">
        <v>0.5</v>
      </c>
      <c r="H73" s="72">
        <v>0.5</v>
      </c>
      <c r="I73" s="72">
        <v>0.5</v>
      </c>
      <c r="J73" s="72">
        <v>0.5</v>
      </c>
      <c r="K73" s="72">
        <v>0.5</v>
      </c>
      <c r="L73" s="72">
        <v>0.5</v>
      </c>
      <c r="M73" s="72">
        <v>0.5</v>
      </c>
      <c r="N73" s="75"/>
      <c r="O73" s="72"/>
      <c r="P73" s="75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5"/>
      <c r="AC73" s="72"/>
      <c r="AD73" s="75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5"/>
      <c r="AQ73" s="72"/>
      <c r="AR73" s="75"/>
      <c r="AS73" s="72"/>
      <c r="AT73" s="72"/>
      <c r="AU73" s="72"/>
      <c r="AV73" s="72"/>
      <c r="AW73" s="72"/>
      <c r="AX73" s="72"/>
      <c r="AY73" s="72"/>
      <c r="AZ73" s="72"/>
      <c r="BA73" s="72"/>
      <c r="BB73" s="72"/>
      <c r="BC73" s="72"/>
      <c r="BD73" s="75"/>
      <c r="BE73" s="72"/>
      <c r="BF73" s="75"/>
      <c r="BG73" s="72"/>
      <c r="BH73" s="72"/>
      <c r="BI73" s="72"/>
      <c r="BJ73" s="72"/>
      <c r="BK73" s="72"/>
      <c r="BL73" s="72"/>
      <c r="BM73" s="72"/>
      <c r="BN73" s="72"/>
      <c r="BO73" s="72"/>
      <c r="BP73" s="72"/>
      <c r="BQ73" s="72"/>
      <c r="BR73" s="26"/>
      <c r="BS73" s="65"/>
      <c r="BT73" s="26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5"/>
      <c r="CF73" s="26"/>
      <c r="CG73" s="65"/>
      <c r="CH73" s="26"/>
    </row>
    <row r="74" spans="1:86" s="64" customFormat="1" ht="16.2" customHeight="1" x14ac:dyDescent="0.25">
      <c r="A74" s="71" t="s">
        <v>5</v>
      </c>
      <c r="B74" s="34">
        <f>算例!F74*参数!B11+迭代信息!U77*参数!B12</f>
        <v>0.80641923684416827</v>
      </c>
      <c r="C74" s="72">
        <v>1</v>
      </c>
      <c r="D74" s="72">
        <v>1</v>
      </c>
      <c r="E74" s="72">
        <v>1</v>
      </c>
      <c r="F74" s="72">
        <v>1</v>
      </c>
      <c r="G74" s="72">
        <v>1</v>
      </c>
      <c r="H74" s="72">
        <v>1</v>
      </c>
      <c r="I74" s="72">
        <v>1</v>
      </c>
      <c r="J74" s="72">
        <v>1</v>
      </c>
      <c r="K74" s="72">
        <v>0.80641923684416827</v>
      </c>
      <c r="L74" s="72">
        <v>0.80641923684416827</v>
      </c>
      <c r="M74" s="72">
        <v>0.80641923684416827</v>
      </c>
      <c r="N74" s="75"/>
      <c r="O74" s="72"/>
      <c r="P74" s="75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5"/>
      <c r="AC74" s="72"/>
      <c r="AD74" s="75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5"/>
      <c r="AQ74" s="72"/>
      <c r="AR74" s="75"/>
      <c r="AS74" s="72"/>
      <c r="AT74" s="72"/>
      <c r="AU74" s="72"/>
      <c r="AV74" s="72"/>
      <c r="AW74" s="72"/>
      <c r="AX74" s="72"/>
      <c r="AY74" s="72"/>
      <c r="AZ74" s="72"/>
      <c r="BA74" s="72"/>
      <c r="BB74" s="72"/>
      <c r="BC74" s="72"/>
      <c r="BD74" s="75"/>
      <c r="BE74" s="72"/>
      <c r="BF74" s="75"/>
      <c r="BG74" s="72"/>
      <c r="BH74" s="72"/>
      <c r="BI74" s="72"/>
      <c r="BJ74" s="72"/>
      <c r="BK74" s="72"/>
      <c r="BL74" s="72"/>
      <c r="BM74" s="72"/>
      <c r="BN74" s="72"/>
      <c r="BO74" s="72"/>
      <c r="BP74" s="72"/>
      <c r="BQ74" s="72"/>
      <c r="BR74" s="26"/>
      <c r="BS74" s="65"/>
      <c r="BT74" s="26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5"/>
      <c r="CF74" s="26"/>
      <c r="CG74" s="65"/>
      <c r="CH74" s="26"/>
    </row>
    <row r="75" spans="1:86" s="64" customFormat="1" ht="16.2" customHeight="1" x14ac:dyDescent="0.25">
      <c r="A75" s="71" t="s">
        <v>6</v>
      </c>
      <c r="B75" s="34">
        <f>算例!F75</f>
        <v>0.44479718318376521</v>
      </c>
      <c r="C75" s="72">
        <v>0.44479718318376521</v>
      </c>
      <c r="D75" s="72">
        <v>0.44479718318376521</v>
      </c>
      <c r="E75" s="72">
        <v>0.44479718318376521</v>
      </c>
      <c r="F75" s="72">
        <v>0.44479718318376521</v>
      </c>
      <c r="G75" s="72">
        <v>0.44479718318376521</v>
      </c>
      <c r="H75" s="72">
        <v>0.44479718318376521</v>
      </c>
      <c r="I75" s="72">
        <v>0.44479718318376521</v>
      </c>
      <c r="J75" s="72">
        <v>0.44479718318376521</v>
      </c>
      <c r="K75" s="72">
        <v>0.44479718318376521</v>
      </c>
      <c r="L75" s="72">
        <v>0.44479718318376521</v>
      </c>
      <c r="M75" s="72">
        <v>0.44479718318376521</v>
      </c>
      <c r="N75" s="75"/>
      <c r="O75" s="72"/>
      <c r="P75" s="75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5"/>
      <c r="AC75" s="72"/>
      <c r="AD75" s="75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5"/>
      <c r="AQ75" s="72"/>
      <c r="AR75" s="75"/>
      <c r="AS75" s="72"/>
      <c r="AT75" s="72"/>
      <c r="AU75" s="72"/>
      <c r="AV75" s="72"/>
      <c r="AW75" s="72"/>
      <c r="AX75" s="72"/>
      <c r="AY75" s="72"/>
      <c r="AZ75" s="72"/>
      <c r="BA75" s="72"/>
      <c r="BB75" s="72"/>
      <c r="BC75" s="72"/>
      <c r="BD75" s="75"/>
      <c r="BE75" s="72"/>
      <c r="BF75" s="75"/>
      <c r="BG75" s="72"/>
      <c r="BH75" s="72"/>
      <c r="BI75" s="72"/>
      <c r="BJ75" s="72"/>
      <c r="BK75" s="72"/>
      <c r="BL75" s="72"/>
      <c r="BM75" s="72"/>
      <c r="BN75" s="72"/>
      <c r="BO75" s="72"/>
      <c r="BP75" s="72"/>
      <c r="BQ75" s="72"/>
      <c r="BR75" s="26"/>
      <c r="BS75" s="65"/>
      <c r="BT75" s="26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5"/>
      <c r="CF75" s="26"/>
      <c r="CG75" s="65"/>
      <c r="CH75" s="26"/>
    </row>
    <row r="76" spans="1:86" s="64" customFormat="1" ht="16.2" customHeight="1" x14ac:dyDescent="0.25">
      <c r="A76" s="71" t="s">
        <v>7</v>
      </c>
      <c r="B76" s="34">
        <f>算例!F76*参数!B11+迭代信息!U49*参数!B12</f>
        <v>0.67006398134926726</v>
      </c>
      <c r="C76" s="72">
        <v>0.87177815066963993</v>
      </c>
      <c r="D76" s="72">
        <v>0.87177815066963993</v>
      </c>
      <c r="E76" s="72">
        <v>0.87177815066963993</v>
      </c>
      <c r="F76" s="72">
        <v>0.87177815066963993</v>
      </c>
      <c r="G76" s="72">
        <v>0.87177815066963993</v>
      </c>
      <c r="H76" s="72">
        <v>0.87177815066963993</v>
      </c>
      <c r="I76" s="72">
        <v>0.87177815066963993</v>
      </c>
      <c r="J76" s="72">
        <v>0.67006398134926726</v>
      </c>
      <c r="K76" s="72">
        <v>0.67006398134926726</v>
      </c>
      <c r="L76" s="72">
        <v>0.67006398134926726</v>
      </c>
      <c r="M76" s="72">
        <v>0.67006398134926726</v>
      </c>
      <c r="N76" s="75"/>
      <c r="O76" s="72"/>
      <c r="P76" s="75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5"/>
      <c r="AC76" s="72"/>
      <c r="AD76" s="75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5"/>
      <c r="AQ76" s="72"/>
      <c r="AR76" s="75"/>
      <c r="AS76" s="72"/>
      <c r="AT76" s="72"/>
      <c r="AU76" s="72"/>
      <c r="AV76" s="72"/>
      <c r="AW76" s="72"/>
      <c r="AX76" s="72"/>
      <c r="AY76" s="72"/>
      <c r="AZ76" s="72"/>
      <c r="BA76" s="72"/>
      <c r="BB76" s="72"/>
      <c r="BC76" s="72"/>
      <c r="BD76" s="75"/>
      <c r="BE76" s="72"/>
      <c r="BF76" s="75"/>
      <c r="BG76" s="72"/>
      <c r="BH76" s="72"/>
      <c r="BI76" s="72"/>
      <c r="BJ76" s="72"/>
      <c r="BK76" s="72"/>
      <c r="BL76" s="72"/>
      <c r="BM76" s="72"/>
      <c r="BN76" s="72"/>
      <c r="BO76" s="72"/>
      <c r="BP76" s="72"/>
      <c r="BQ76" s="72"/>
      <c r="BR76" s="26"/>
      <c r="BS76" s="65"/>
      <c r="BT76" s="26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5"/>
      <c r="CF76" s="26"/>
      <c r="CG76" s="65"/>
      <c r="CH76" s="26"/>
    </row>
    <row r="77" spans="1:86" s="64" customFormat="1" ht="16.2" customHeight="1" x14ac:dyDescent="0.25">
      <c r="A77" s="71" t="s">
        <v>8</v>
      </c>
      <c r="B77" s="34">
        <f>算例!F77</f>
        <v>0.58466425565475144</v>
      </c>
      <c r="C77" s="72">
        <v>0.58466425565475144</v>
      </c>
      <c r="D77" s="72">
        <v>0.58466425565475144</v>
      </c>
      <c r="E77" s="72">
        <v>0.58466425565475144</v>
      </c>
      <c r="F77" s="72">
        <v>0.58466425565475144</v>
      </c>
      <c r="G77" s="72">
        <v>0.58466425565475144</v>
      </c>
      <c r="H77" s="72">
        <v>0.58466425565475144</v>
      </c>
      <c r="I77" s="72">
        <v>0.58466425565475144</v>
      </c>
      <c r="J77" s="72">
        <v>0.58466425565475144</v>
      </c>
      <c r="K77" s="72">
        <v>0.58466425565475144</v>
      </c>
      <c r="L77" s="72">
        <v>0.58466425565475144</v>
      </c>
      <c r="M77" s="72">
        <v>0.58466425565475144</v>
      </c>
      <c r="N77" s="75"/>
      <c r="O77" s="72"/>
      <c r="P77" s="75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5"/>
      <c r="AC77" s="72"/>
      <c r="AD77" s="75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5"/>
      <c r="AQ77" s="72"/>
      <c r="AR77" s="75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5"/>
      <c r="BE77" s="72"/>
      <c r="BF77" s="75"/>
      <c r="BG77" s="72"/>
      <c r="BH77" s="72"/>
      <c r="BI77" s="72"/>
      <c r="BJ77" s="72"/>
      <c r="BK77" s="72"/>
      <c r="BL77" s="72"/>
      <c r="BM77" s="72"/>
      <c r="BN77" s="72"/>
      <c r="BO77" s="72"/>
      <c r="BP77" s="72"/>
      <c r="BQ77" s="72"/>
      <c r="BR77" s="26"/>
      <c r="BS77" s="65"/>
      <c r="BT77" s="26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5"/>
      <c r="CF77" s="26"/>
      <c r="CG77" s="65"/>
      <c r="CH77" s="26"/>
    </row>
    <row r="78" spans="1:86" s="64" customFormat="1" ht="16.2" customHeight="1" x14ac:dyDescent="0.25">
      <c r="A78" s="71" t="s">
        <v>9</v>
      </c>
      <c r="B78" s="34">
        <f>算例!F78</f>
        <v>0.52083333333333337</v>
      </c>
      <c r="C78" s="72">
        <v>0.52083333333333337</v>
      </c>
      <c r="D78" s="72">
        <v>0.52083333333333337</v>
      </c>
      <c r="E78" s="72">
        <v>0.52083333333333337</v>
      </c>
      <c r="F78" s="72">
        <v>0.52083333333333337</v>
      </c>
      <c r="G78" s="72">
        <v>0.52083333333333337</v>
      </c>
      <c r="H78" s="72">
        <v>0.52083333333333337</v>
      </c>
      <c r="I78" s="72">
        <v>0.52083333333333337</v>
      </c>
      <c r="J78" s="72">
        <v>0.52083333333333337</v>
      </c>
      <c r="K78" s="72">
        <v>0.52083333333333337</v>
      </c>
      <c r="L78" s="72">
        <v>0.52083333333333337</v>
      </c>
      <c r="M78" s="72">
        <v>0.52083333333333337</v>
      </c>
      <c r="N78" s="75"/>
      <c r="O78" s="72"/>
      <c r="P78" s="75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5"/>
      <c r="AC78" s="72"/>
      <c r="AD78" s="75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5"/>
      <c r="AQ78" s="72"/>
      <c r="AR78" s="75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5"/>
      <c r="BE78" s="72"/>
      <c r="BF78" s="75"/>
      <c r="BG78" s="72"/>
      <c r="BH78" s="72"/>
      <c r="BI78" s="72"/>
      <c r="BJ78" s="72"/>
      <c r="BK78" s="72"/>
      <c r="BL78" s="72"/>
      <c r="BM78" s="72"/>
      <c r="BN78" s="72"/>
      <c r="BO78" s="72"/>
      <c r="BP78" s="72"/>
      <c r="BQ78" s="72"/>
      <c r="BR78" s="26"/>
      <c r="BS78" s="65"/>
      <c r="BT78" s="26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5"/>
      <c r="CF78" s="26"/>
      <c r="CG78" s="65"/>
      <c r="CH78" s="26"/>
    </row>
    <row r="79" spans="1:86" s="64" customFormat="1" ht="16.2" customHeight="1" x14ac:dyDescent="0.25">
      <c r="A79" s="71" t="s">
        <v>10</v>
      </c>
      <c r="B79" s="34">
        <f>(算例!F79*参数!B11+迭代信息!B63*参数!B12)*参数!B11+迭代信息!B133*参数!B12</f>
        <v>0.71281145232474363</v>
      </c>
      <c r="C79" s="72">
        <v>0.875</v>
      </c>
      <c r="D79" s="72">
        <v>0.875</v>
      </c>
      <c r="E79" s="72">
        <v>0.77035090731578904</v>
      </c>
      <c r="F79" s="72">
        <v>0.77035090731578904</v>
      </c>
      <c r="G79" s="72">
        <v>0.71281145232474363</v>
      </c>
      <c r="H79" s="72">
        <v>0.71281145232474363</v>
      </c>
      <c r="I79" s="72">
        <v>0.71281145232474363</v>
      </c>
      <c r="J79" s="72">
        <v>0.71281145232474363</v>
      </c>
      <c r="K79" s="72">
        <v>0.71281145232474363</v>
      </c>
      <c r="L79" s="72">
        <v>0.71281145232474363</v>
      </c>
      <c r="M79" s="72">
        <v>0.71281145232474363</v>
      </c>
      <c r="N79" s="75"/>
      <c r="O79" s="72"/>
      <c r="P79" s="75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5"/>
      <c r="AC79" s="72"/>
      <c r="AD79" s="75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5"/>
      <c r="AQ79" s="72"/>
      <c r="AR79" s="75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5"/>
      <c r="BE79" s="72"/>
      <c r="BF79" s="75"/>
      <c r="BG79" s="72"/>
      <c r="BH79" s="72"/>
      <c r="BI79" s="72"/>
      <c r="BJ79" s="72"/>
      <c r="BK79" s="72"/>
      <c r="BL79" s="72"/>
      <c r="BM79" s="72"/>
      <c r="BN79" s="72"/>
      <c r="BO79" s="72"/>
      <c r="BP79" s="72"/>
      <c r="BQ79" s="72"/>
      <c r="BR79" s="26"/>
      <c r="BS79" s="65"/>
      <c r="BT79" s="26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5"/>
      <c r="CF79" s="26"/>
      <c r="CG79" s="65"/>
      <c r="CH79" s="26"/>
    </row>
    <row r="80" spans="1:86" s="64" customFormat="1" ht="16.2" customHeight="1" x14ac:dyDescent="0.25">
      <c r="A80" s="71" t="s">
        <v>11</v>
      </c>
      <c r="B80" s="34">
        <f>算例!F80</f>
        <v>0.625</v>
      </c>
      <c r="C80" s="72">
        <v>0.625</v>
      </c>
      <c r="D80" s="72">
        <v>0.625</v>
      </c>
      <c r="E80" s="72">
        <v>0.625</v>
      </c>
      <c r="F80" s="72">
        <v>0.625</v>
      </c>
      <c r="G80" s="72">
        <v>0.625</v>
      </c>
      <c r="H80" s="72">
        <v>0.625</v>
      </c>
      <c r="I80" s="72">
        <v>0.625</v>
      </c>
      <c r="J80" s="72">
        <v>0.625</v>
      </c>
      <c r="K80" s="72">
        <v>0.625</v>
      </c>
      <c r="L80" s="72">
        <v>0.625</v>
      </c>
      <c r="M80" s="72">
        <v>0.625</v>
      </c>
      <c r="N80" s="75"/>
      <c r="O80" s="72"/>
      <c r="P80" s="75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5"/>
      <c r="AC80" s="72"/>
      <c r="AD80" s="75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5"/>
      <c r="AQ80" s="72"/>
      <c r="AR80" s="75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5"/>
      <c r="BE80" s="72"/>
      <c r="BF80" s="75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26"/>
      <c r="BS80" s="65"/>
      <c r="BT80" s="26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5"/>
      <c r="CF80" s="26"/>
      <c r="CG80" s="65"/>
      <c r="CH80" s="26"/>
    </row>
    <row r="81" spans="1:86" s="64" customFormat="1" ht="16.2" customHeight="1" x14ac:dyDescent="0.25">
      <c r="A81" s="71" t="s">
        <v>12</v>
      </c>
      <c r="B81" s="34">
        <f>(算例!F81*参数!B11+迭代信息!B63*参数!B12)*参数!B11+迭代信息!U98*参数!B12</f>
        <v>0.69987797222396508</v>
      </c>
      <c r="C81" s="72">
        <v>0.87177815066963993</v>
      </c>
      <c r="D81" s="72">
        <v>0.87177815066963993</v>
      </c>
      <c r="E81" s="72">
        <v>0.76873998265060905</v>
      </c>
      <c r="F81" s="72">
        <v>0.76873998265060905</v>
      </c>
      <c r="G81" s="72">
        <v>0.76873998265060905</v>
      </c>
      <c r="H81" s="72">
        <v>0.76873998265060905</v>
      </c>
      <c r="I81" s="72">
        <v>0.76873998265060905</v>
      </c>
      <c r="J81" s="72">
        <v>0.76873998265060905</v>
      </c>
      <c r="K81" s="72">
        <v>0.69987797222396508</v>
      </c>
      <c r="L81" s="72">
        <v>0.69987797222396508</v>
      </c>
      <c r="M81" s="72">
        <v>0.69987797222396508</v>
      </c>
      <c r="N81" s="75"/>
      <c r="O81" s="72"/>
      <c r="P81" s="75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5"/>
      <c r="AC81" s="72"/>
      <c r="AD81" s="75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5"/>
      <c r="AQ81" s="72"/>
      <c r="AR81" s="75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5"/>
      <c r="BE81" s="72"/>
      <c r="BF81" s="75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26"/>
      <c r="BS81" s="65"/>
      <c r="BT81" s="26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5"/>
      <c r="CF81" s="26"/>
      <c r="CG81" s="65"/>
      <c r="CH81" s="26"/>
    </row>
    <row r="82" spans="1:86" s="64" customFormat="1" ht="16.2" customHeight="1" x14ac:dyDescent="0.25">
      <c r="A82" s="71" t="s">
        <v>13</v>
      </c>
      <c r="B82" s="34">
        <f>算例!F82</f>
        <v>0.25670067120535173</v>
      </c>
      <c r="C82" s="72">
        <v>0.25670067120535173</v>
      </c>
      <c r="D82" s="72">
        <v>0.25670067120535173</v>
      </c>
      <c r="E82" s="72">
        <v>0.25670067120535173</v>
      </c>
      <c r="F82" s="72">
        <v>0.25670067120535173</v>
      </c>
      <c r="G82" s="72">
        <v>0.25670067120535173</v>
      </c>
      <c r="H82" s="72">
        <v>0.25670067120535173</v>
      </c>
      <c r="I82" s="72">
        <v>0.25670067120535173</v>
      </c>
      <c r="J82" s="72">
        <v>0.25670067120535173</v>
      </c>
      <c r="K82" s="72">
        <v>0.25670067120535173</v>
      </c>
      <c r="L82" s="72">
        <v>0.25670067120535173</v>
      </c>
      <c r="M82" s="72">
        <v>0.25670067120535173</v>
      </c>
      <c r="N82" s="75"/>
      <c r="O82" s="72"/>
      <c r="P82" s="75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5"/>
      <c r="AC82" s="72"/>
      <c r="AD82" s="75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5"/>
      <c r="AQ82" s="72"/>
      <c r="AR82" s="75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5"/>
      <c r="BE82" s="72"/>
      <c r="BF82" s="75"/>
      <c r="BG82" s="72"/>
      <c r="BH82" s="72"/>
      <c r="BI82" s="72"/>
      <c r="BJ82" s="72"/>
      <c r="BK82" s="72"/>
      <c r="BL82" s="72"/>
      <c r="BM82" s="72"/>
      <c r="BN82" s="72"/>
      <c r="BO82" s="72"/>
      <c r="BP82" s="72"/>
      <c r="BQ82" s="72"/>
      <c r="BR82" s="26"/>
      <c r="BS82" s="65"/>
      <c r="BT82" s="26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5"/>
      <c r="CF82" s="26"/>
      <c r="CG82" s="65"/>
      <c r="CH82" s="26"/>
    </row>
    <row r="83" spans="1:86" s="64" customFormat="1" ht="16.2" customHeight="1" x14ac:dyDescent="0.25">
      <c r="A83" s="71" t="s">
        <v>14</v>
      </c>
      <c r="B83" s="34">
        <f>算例!F83*参数!B11+迭代信息!B98*参数!B12</f>
        <v>0.35780286762248564</v>
      </c>
      <c r="C83" s="72">
        <v>0.125</v>
      </c>
      <c r="D83" s="72">
        <v>0.125</v>
      </c>
      <c r="E83" s="72">
        <v>0.125</v>
      </c>
      <c r="F83" s="72">
        <v>0.35780286762248564</v>
      </c>
      <c r="G83" s="72">
        <v>0.35780286762248564</v>
      </c>
      <c r="H83" s="72">
        <v>0.35780286762248564</v>
      </c>
      <c r="I83" s="72">
        <v>0.35780286762248564</v>
      </c>
      <c r="J83" s="72">
        <v>0.35780286762248564</v>
      </c>
      <c r="K83" s="72">
        <v>0.35780286762248564</v>
      </c>
      <c r="L83" s="72">
        <v>0.35780286762248564</v>
      </c>
      <c r="M83" s="72">
        <v>0.35780286762248564</v>
      </c>
      <c r="N83" s="75"/>
      <c r="O83" s="72"/>
      <c r="P83" s="75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5"/>
      <c r="AC83" s="72"/>
      <c r="AD83" s="75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5"/>
      <c r="AQ83" s="72"/>
      <c r="AR83" s="75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5"/>
      <c r="BE83" s="72"/>
      <c r="BF83" s="75"/>
      <c r="BG83" s="72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26"/>
      <c r="BS83" s="65"/>
      <c r="BT83" s="26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5"/>
      <c r="CF83" s="26"/>
      <c r="CG83" s="65"/>
      <c r="CH83" s="26"/>
    </row>
    <row r="84" spans="1:86" s="64" customFormat="1" ht="16.2" customHeight="1" x14ac:dyDescent="0.25">
      <c r="A84" s="71" t="s">
        <v>15</v>
      </c>
      <c r="B84" s="34">
        <f>算例!F84</f>
        <v>0.40476756160713562</v>
      </c>
      <c r="C84" s="72">
        <v>0.40476756160713562</v>
      </c>
      <c r="D84" s="72">
        <v>0.40476756160713562</v>
      </c>
      <c r="E84" s="72">
        <v>0.40476756160713562</v>
      </c>
      <c r="F84" s="72">
        <v>0.40476756160713562</v>
      </c>
      <c r="G84" s="72">
        <v>0.40476756160713562</v>
      </c>
      <c r="H84" s="72">
        <v>0.40476756160713562</v>
      </c>
      <c r="I84" s="72">
        <v>0.40476756160713562</v>
      </c>
      <c r="J84" s="72">
        <v>0.40476756160713562</v>
      </c>
      <c r="K84" s="72">
        <v>0.40476756160713562</v>
      </c>
      <c r="L84" s="72">
        <v>0.40476756160713562</v>
      </c>
      <c r="M84" s="72">
        <v>0.40476756160713562</v>
      </c>
      <c r="N84" s="75"/>
      <c r="O84" s="72"/>
      <c r="P84" s="75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5"/>
      <c r="AC84" s="72"/>
      <c r="AD84" s="75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5"/>
      <c r="AQ84" s="72"/>
      <c r="AR84" s="75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5"/>
      <c r="BE84" s="72"/>
      <c r="BF84" s="75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26"/>
      <c r="BS84" s="65"/>
      <c r="BT84" s="26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5"/>
      <c r="CF84" s="26"/>
      <c r="CG84" s="65"/>
      <c r="CH84" s="26"/>
    </row>
    <row r="85" spans="1:86" s="64" customFormat="1" ht="16.2" customHeight="1" x14ac:dyDescent="0.25">
      <c r="A85" s="71" t="s">
        <v>16</v>
      </c>
      <c r="B85" s="34">
        <f>算例!F85</f>
        <v>0.40682980364583193</v>
      </c>
      <c r="C85" s="72">
        <v>0.40682980364583193</v>
      </c>
      <c r="D85" s="72">
        <v>0.40682980364583193</v>
      </c>
      <c r="E85" s="72">
        <v>0.40682980364583193</v>
      </c>
      <c r="F85" s="72">
        <v>0.40682980364583193</v>
      </c>
      <c r="G85" s="72">
        <v>0.40682980364583193</v>
      </c>
      <c r="H85" s="72">
        <v>0.40682980364583193</v>
      </c>
      <c r="I85" s="72">
        <v>0.40682980364583193</v>
      </c>
      <c r="J85" s="72">
        <v>0.40682980364583193</v>
      </c>
      <c r="K85" s="72">
        <v>0.40682980364583193</v>
      </c>
      <c r="L85" s="72">
        <v>0.40682980364583193</v>
      </c>
      <c r="M85" s="72">
        <v>0.40682980364583193</v>
      </c>
      <c r="N85" s="75"/>
      <c r="O85" s="72"/>
      <c r="P85" s="75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5"/>
      <c r="AC85" s="72"/>
      <c r="AD85" s="75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5"/>
      <c r="AQ85" s="72"/>
      <c r="AR85" s="75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5"/>
      <c r="BE85" s="72"/>
      <c r="BF85" s="75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26"/>
      <c r="BS85" s="65"/>
      <c r="BT85" s="26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5"/>
      <c r="CF85" s="26"/>
      <c r="CG85" s="65"/>
      <c r="CH85" s="26"/>
    </row>
    <row r="86" spans="1:86" s="64" customFormat="1" ht="16.2" customHeight="1" x14ac:dyDescent="0.25">
      <c r="A86" s="71" t="s">
        <v>17</v>
      </c>
      <c r="B86" s="34">
        <f>算例!F86*参数!B11+迭代信息!B77*参数!B12</f>
        <v>0.36424656936267558</v>
      </c>
      <c r="C86" s="72">
        <v>0.14261148400297316</v>
      </c>
      <c r="D86" s="72">
        <v>0.14261148400297316</v>
      </c>
      <c r="E86" s="72">
        <v>0.14261148400297316</v>
      </c>
      <c r="F86" s="72">
        <v>0.36424656936267558</v>
      </c>
      <c r="G86" s="72">
        <v>0.36424656936267558</v>
      </c>
      <c r="H86" s="72">
        <v>0.36424656936267558</v>
      </c>
      <c r="I86" s="72">
        <v>0.36424656936267558</v>
      </c>
      <c r="J86" s="72">
        <v>0.36424656936267558</v>
      </c>
      <c r="K86" s="72">
        <v>0.36424656936267558</v>
      </c>
      <c r="L86" s="72">
        <v>0.36424656936267558</v>
      </c>
      <c r="M86" s="72">
        <v>0.36424656936267558</v>
      </c>
      <c r="N86" s="75"/>
      <c r="O86" s="72"/>
      <c r="P86" s="75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5"/>
      <c r="AC86" s="72"/>
      <c r="AD86" s="75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5"/>
      <c r="AQ86" s="72"/>
      <c r="AR86" s="75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5"/>
      <c r="BE86" s="72"/>
      <c r="BF86" s="75"/>
      <c r="BG86" s="72"/>
      <c r="BH86" s="72"/>
      <c r="BI86" s="72"/>
      <c r="BJ86" s="72"/>
      <c r="BK86" s="72"/>
      <c r="BL86" s="72"/>
      <c r="BM86" s="72"/>
      <c r="BN86" s="72"/>
      <c r="BO86" s="72"/>
      <c r="BP86" s="72"/>
      <c r="BQ86" s="72"/>
      <c r="BR86" s="26"/>
      <c r="BS86" s="65"/>
      <c r="BT86" s="26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5"/>
      <c r="CF86" s="26"/>
      <c r="CG86" s="65"/>
      <c r="CH86" s="26"/>
    </row>
    <row r="87" spans="1:86" s="64" customFormat="1" ht="16.2" customHeight="1" x14ac:dyDescent="0.25">
      <c r="A87" s="71" t="s">
        <v>18</v>
      </c>
      <c r="B87" s="34">
        <f>算例!F87</f>
        <v>0.375</v>
      </c>
      <c r="C87" s="72">
        <v>0.375</v>
      </c>
      <c r="D87" s="72">
        <v>0.375</v>
      </c>
      <c r="E87" s="72">
        <v>0.375</v>
      </c>
      <c r="F87" s="72">
        <v>0.375</v>
      </c>
      <c r="G87" s="72">
        <v>0.375</v>
      </c>
      <c r="H87" s="72">
        <v>0.375</v>
      </c>
      <c r="I87" s="72">
        <v>0.375</v>
      </c>
      <c r="J87" s="72">
        <v>0.375</v>
      </c>
      <c r="K87" s="72">
        <v>0.375</v>
      </c>
      <c r="L87" s="72">
        <v>0.375</v>
      </c>
      <c r="M87" s="72">
        <v>0.375</v>
      </c>
      <c r="N87" s="75"/>
      <c r="O87" s="72"/>
      <c r="P87" s="75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5"/>
      <c r="AC87" s="72"/>
      <c r="AD87" s="75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5"/>
      <c r="AQ87" s="72"/>
      <c r="AR87" s="75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5"/>
      <c r="BE87" s="72"/>
      <c r="BF87" s="75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26"/>
      <c r="BS87" s="65"/>
      <c r="BT87" s="26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5"/>
      <c r="CF87" s="26"/>
      <c r="CG87" s="65"/>
      <c r="CH87" s="26"/>
    </row>
    <row r="88" spans="1:86" s="64" customFormat="1" ht="16.2" customHeight="1" x14ac:dyDescent="0.25">
      <c r="A88" s="71" t="s">
        <v>19</v>
      </c>
      <c r="B88" s="34">
        <f>(算例!F88*参数!B11+迭代信息!B42*参数!B12)*参数!B11+迭代信息!U77*参数!B12</f>
        <v>0.47316431505794865</v>
      </c>
      <c r="C88" s="72">
        <v>0.11669361991395928</v>
      </c>
      <c r="D88" s="72">
        <v>0.11669361991395928</v>
      </c>
      <c r="E88" s="72">
        <v>0.33349015642756069</v>
      </c>
      <c r="F88" s="72">
        <v>0.33349015642756069</v>
      </c>
      <c r="G88" s="72">
        <v>0.33349015642756069</v>
      </c>
      <c r="H88" s="72">
        <v>0.33349015642756069</v>
      </c>
      <c r="I88" s="72">
        <v>0.33349015642756069</v>
      </c>
      <c r="J88" s="72">
        <v>0.33349015642756069</v>
      </c>
      <c r="K88" s="72">
        <v>0.47316431505794865</v>
      </c>
      <c r="L88" s="72">
        <v>0.47316431505794865</v>
      </c>
      <c r="M88" s="72">
        <v>0.47316431505794865</v>
      </c>
      <c r="N88" s="75"/>
      <c r="O88" s="72"/>
      <c r="P88" s="75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5"/>
      <c r="AC88" s="72"/>
      <c r="AD88" s="75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5"/>
      <c r="AQ88" s="72"/>
      <c r="AR88" s="75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5"/>
      <c r="BE88" s="72"/>
      <c r="BF88" s="75"/>
      <c r="BG88" s="72"/>
      <c r="BH88" s="72"/>
      <c r="BI88" s="72"/>
      <c r="BJ88" s="72"/>
      <c r="BK88" s="72"/>
      <c r="BL88" s="72"/>
      <c r="BM88" s="72"/>
      <c r="BN88" s="72"/>
      <c r="BO88" s="72"/>
      <c r="BP88" s="72"/>
      <c r="BQ88" s="72"/>
      <c r="BR88" s="26"/>
      <c r="BS88" s="65"/>
      <c r="BT88" s="26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5"/>
      <c r="CF88" s="26"/>
      <c r="CG88" s="65"/>
      <c r="CH88" s="26"/>
    </row>
    <row r="89" spans="1:86" s="64" customFormat="1" ht="16.2" customHeight="1" x14ac:dyDescent="0.25">
      <c r="A89" s="71" t="s">
        <v>20</v>
      </c>
      <c r="B89" s="34">
        <f>算例!F89</f>
        <v>0.6393039771577359</v>
      </c>
      <c r="C89" s="72">
        <v>0.6393039771577359</v>
      </c>
      <c r="D89" s="72">
        <v>0.6393039771577359</v>
      </c>
      <c r="E89" s="72">
        <v>0.6393039771577359</v>
      </c>
      <c r="F89" s="72">
        <v>0.6393039771577359</v>
      </c>
      <c r="G89" s="72">
        <v>0.6393039771577359</v>
      </c>
      <c r="H89" s="72">
        <v>0.6393039771577359</v>
      </c>
      <c r="I89" s="72">
        <v>0.6393039771577359</v>
      </c>
      <c r="J89" s="72">
        <v>0.6393039771577359</v>
      </c>
      <c r="K89" s="72">
        <v>0.6393039771577359</v>
      </c>
      <c r="L89" s="72">
        <v>0.6393039771577359</v>
      </c>
      <c r="M89" s="72">
        <v>0.6393039771577359</v>
      </c>
      <c r="N89" s="75"/>
      <c r="O89" s="72"/>
      <c r="P89" s="75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5"/>
      <c r="AC89" s="72"/>
      <c r="AD89" s="75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5"/>
      <c r="AQ89" s="72"/>
      <c r="AR89" s="75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5"/>
      <c r="BE89" s="72"/>
      <c r="BF89" s="75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26"/>
      <c r="BS89" s="65"/>
      <c r="BT89" s="26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5"/>
      <c r="CF89" s="26"/>
      <c r="CG89" s="65"/>
      <c r="CH89" s="26"/>
    </row>
    <row r="90" spans="1:86" s="64" customFormat="1" ht="16.2" customHeight="1" x14ac:dyDescent="0.25">
      <c r="A90" s="71" t="s">
        <v>21</v>
      </c>
      <c r="B90" s="34">
        <f>算例!F90</f>
        <v>0.625</v>
      </c>
      <c r="C90" s="72">
        <v>0.625</v>
      </c>
      <c r="D90" s="72">
        <v>0.625</v>
      </c>
      <c r="E90" s="72">
        <v>0.625</v>
      </c>
      <c r="F90" s="72">
        <v>0.625</v>
      </c>
      <c r="G90" s="72">
        <v>0.625</v>
      </c>
      <c r="H90" s="72">
        <v>0.625</v>
      </c>
      <c r="I90" s="72">
        <v>0.625</v>
      </c>
      <c r="J90" s="72">
        <v>0.625</v>
      </c>
      <c r="K90" s="72">
        <v>0.625</v>
      </c>
      <c r="L90" s="72">
        <v>0.625</v>
      </c>
      <c r="M90" s="72">
        <v>0.625</v>
      </c>
      <c r="N90" s="75"/>
      <c r="O90" s="72"/>
      <c r="P90" s="75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5"/>
      <c r="AC90" s="72"/>
      <c r="AD90" s="75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5"/>
      <c r="AQ90" s="72"/>
      <c r="AR90" s="75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5"/>
      <c r="BE90" s="72"/>
      <c r="BF90" s="75"/>
      <c r="BG90" s="72"/>
      <c r="BH90" s="72"/>
      <c r="BI90" s="72"/>
      <c r="BJ90" s="72"/>
      <c r="BK90" s="72"/>
      <c r="BL90" s="72"/>
      <c r="BM90" s="72"/>
      <c r="BN90" s="72"/>
      <c r="BO90" s="72"/>
      <c r="BP90" s="72"/>
      <c r="BQ90" s="72"/>
      <c r="BR90" s="26"/>
      <c r="BS90" s="65"/>
      <c r="BT90" s="26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5"/>
      <c r="CF90" s="26"/>
      <c r="CG90" s="65"/>
      <c r="CH90" s="26"/>
    </row>
    <row r="91" spans="1:86" s="64" customFormat="1" ht="16.2" customHeight="1" x14ac:dyDescent="0.25">
      <c r="A91" s="71" t="s">
        <v>22</v>
      </c>
      <c r="B91" s="34">
        <f>(算例!F91*参数!B11+迭代信息!B119*参数!B12)*参数!B11+迭代信息!AN49*参数!B12</f>
        <v>0.35878696407307309</v>
      </c>
      <c r="C91" s="72">
        <v>0.10416666666666667</v>
      </c>
      <c r="D91" s="72">
        <v>0.10416666666666667</v>
      </c>
      <c r="E91" s="72">
        <v>0.10416666666666667</v>
      </c>
      <c r="F91" s="72">
        <v>0.10416666666666667</v>
      </c>
      <c r="G91" s="72">
        <v>0.27491590428994828</v>
      </c>
      <c r="H91" s="72">
        <v>0.27491590428994828</v>
      </c>
      <c r="I91" s="72">
        <v>0.27491590428994828</v>
      </c>
      <c r="J91" s="72">
        <v>0.27491590428994828</v>
      </c>
      <c r="K91" s="72">
        <v>0.27491590428994828</v>
      </c>
      <c r="L91" s="72">
        <v>0.27491590428994828</v>
      </c>
      <c r="M91" s="72">
        <v>0.27491590428994828</v>
      </c>
      <c r="N91" s="75"/>
      <c r="O91" s="72"/>
      <c r="P91" s="75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5"/>
      <c r="AC91" s="72"/>
      <c r="AD91" s="75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5"/>
      <c r="AQ91" s="72"/>
      <c r="AR91" s="75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5"/>
      <c r="BE91" s="72"/>
      <c r="BF91" s="75"/>
      <c r="BG91" s="72"/>
      <c r="BH91" s="72"/>
      <c r="BI91" s="72"/>
      <c r="BJ91" s="72"/>
      <c r="BK91" s="72"/>
      <c r="BL91" s="72"/>
      <c r="BM91" s="72"/>
      <c r="BN91" s="72"/>
      <c r="BO91" s="72"/>
      <c r="BP91" s="72"/>
      <c r="BQ91" s="72"/>
      <c r="BR91" s="26"/>
      <c r="BS91" s="65"/>
      <c r="BT91" s="26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5"/>
      <c r="CF91" s="26"/>
      <c r="CG91" s="65"/>
      <c r="CH91" s="26"/>
    </row>
    <row r="92" spans="1:86" s="64" customFormat="1" ht="16.2" customHeight="1" x14ac:dyDescent="0.25">
      <c r="A92" s="72"/>
      <c r="B92" s="34">
        <f>算例!F92</f>
        <v>0</v>
      </c>
      <c r="C92" s="72"/>
      <c r="D92" s="72">
        <v>0</v>
      </c>
      <c r="E92" s="72">
        <v>0</v>
      </c>
      <c r="F92" s="72">
        <v>0</v>
      </c>
      <c r="G92" s="72">
        <v>0</v>
      </c>
      <c r="H92" s="72">
        <v>0</v>
      </c>
      <c r="I92" s="72">
        <v>0</v>
      </c>
      <c r="J92" s="72">
        <v>0</v>
      </c>
      <c r="K92" s="72">
        <v>0</v>
      </c>
      <c r="L92" s="72">
        <v>0</v>
      </c>
      <c r="M92" s="72">
        <v>0</v>
      </c>
      <c r="N92" s="75"/>
      <c r="O92" s="72"/>
      <c r="P92" s="75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5"/>
      <c r="AC92" s="72"/>
      <c r="AD92" s="75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5"/>
      <c r="AQ92" s="72"/>
      <c r="AR92" s="75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5"/>
      <c r="BE92" s="72"/>
      <c r="BF92" s="75"/>
      <c r="BG92" s="72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34"/>
      <c r="BT92" s="34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34"/>
      <c r="CH92" s="34"/>
    </row>
    <row r="93" spans="1:86" s="64" customFormat="1" ht="16.2" customHeight="1" x14ac:dyDescent="0.25">
      <c r="A93" s="71" t="s">
        <v>171</v>
      </c>
      <c r="B93" s="34">
        <f>算例!F93</f>
        <v>0</v>
      </c>
      <c r="C93" s="76"/>
      <c r="D93" s="76">
        <v>0</v>
      </c>
      <c r="E93" s="76">
        <v>0</v>
      </c>
      <c r="F93" s="76">
        <v>0</v>
      </c>
      <c r="G93" s="76">
        <v>0</v>
      </c>
      <c r="H93" s="76">
        <v>0</v>
      </c>
      <c r="I93" s="76">
        <v>0</v>
      </c>
      <c r="J93" s="76">
        <v>0</v>
      </c>
      <c r="K93" s="76">
        <v>0</v>
      </c>
      <c r="L93" s="76">
        <v>0</v>
      </c>
      <c r="M93" s="72">
        <v>0</v>
      </c>
      <c r="N93" s="72"/>
      <c r="O93" s="72"/>
      <c r="P93" s="72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72"/>
      <c r="AB93" s="72"/>
      <c r="AC93" s="72"/>
      <c r="AD93" s="72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72"/>
      <c r="AP93" s="72"/>
      <c r="AQ93" s="72"/>
      <c r="AR93" s="72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72"/>
      <c r="BD93" s="72"/>
      <c r="BE93" s="72"/>
      <c r="BF93" s="72"/>
      <c r="BG93" s="141"/>
      <c r="BH93" s="141"/>
      <c r="BI93" s="141"/>
      <c r="BJ93" s="141"/>
      <c r="BK93" s="141"/>
      <c r="BL93" s="141"/>
      <c r="BM93" s="141"/>
      <c r="BN93" s="141"/>
      <c r="BO93" s="141"/>
      <c r="BP93" s="141"/>
      <c r="BQ93" s="72"/>
      <c r="BR93" s="65"/>
      <c r="BS93" s="65"/>
      <c r="BT93" s="65"/>
      <c r="BU93" s="160"/>
      <c r="BV93" s="160"/>
      <c r="BW93" s="160"/>
      <c r="BX93" s="160"/>
      <c r="BY93" s="160"/>
      <c r="BZ93" s="160"/>
      <c r="CA93" s="160"/>
      <c r="CB93" s="160"/>
      <c r="CC93" s="160"/>
      <c r="CD93" s="160"/>
      <c r="CE93" s="5"/>
      <c r="CF93" s="65"/>
      <c r="CG93" s="65"/>
      <c r="CH93" s="65"/>
    </row>
    <row r="94" spans="1:86" s="64" customFormat="1" ht="16.2" customHeight="1" x14ac:dyDescent="0.25">
      <c r="A94" s="71" t="s">
        <v>1</v>
      </c>
      <c r="B94" s="34" t="str">
        <f>算例!F94</f>
        <v>得分</v>
      </c>
      <c r="C94" s="72"/>
      <c r="D94" s="72" t="s">
        <v>208</v>
      </c>
      <c r="E94" s="72" t="s">
        <v>208</v>
      </c>
      <c r="F94" s="72" t="s">
        <v>208</v>
      </c>
      <c r="G94" s="72" t="s">
        <v>208</v>
      </c>
      <c r="H94" s="72" t="s">
        <v>208</v>
      </c>
      <c r="I94" s="72" t="s">
        <v>208</v>
      </c>
      <c r="J94" s="72" t="s">
        <v>208</v>
      </c>
      <c r="K94" s="72" t="s">
        <v>208</v>
      </c>
      <c r="L94" s="72" t="s">
        <v>208</v>
      </c>
      <c r="M94" s="72" t="s">
        <v>208</v>
      </c>
      <c r="N94" s="75"/>
      <c r="O94" s="72"/>
      <c r="P94" s="75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5"/>
      <c r="AC94" s="72"/>
      <c r="AD94" s="75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5"/>
      <c r="AQ94" s="72"/>
      <c r="AR94" s="75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5"/>
      <c r="BE94" s="72"/>
      <c r="BF94" s="75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26"/>
      <c r="BS94" s="65"/>
      <c r="BT94" s="26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5"/>
      <c r="CF94" s="26"/>
      <c r="CG94" s="65"/>
      <c r="CH94" s="26"/>
    </row>
    <row r="95" spans="1:86" s="64" customFormat="1" ht="16.2" customHeight="1" x14ac:dyDescent="0.25">
      <c r="A95" s="71" t="s">
        <v>3</v>
      </c>
      <c r="B95" s="34">
        <f>(算例!F95*参数!B11+迭代信息!B43*参数!B12)*参数!B11+迭代信息!U7*参数!B12</f>
        <v>0.51691462543827438</v>
      </c>
      <c r="C95" s="72">
        <v>5.8118543377975992E-2</v>
      </c>
      <c r="D95" s="72">
        <v>5.8118543377975992E-2</v>
      </c>
      <c r="E95" s="72">
        <v>0.33467222840629585</v>
      </c>
      <c r="F95" s="72">
        <v>0.33467222840629585</v>
      </c>
      <c r="G95" s="72">
        <v>0.33467222840629585</v>
      </c>
      <c r="H95" s="72">
        <v>0.33467222840629585</v>
      </c>
      <c r="I95" s="72">
        <v>0.51691462543827438</v>
      </c>
      <c r="J95" s="72">
        <v>0.51691462543827438</v>
      </c>
      <c r="K95" s="72">
        <v>0.51691462543827438</v>
      </c>
      <c r="L95" s="72">
        <v>0.51691462543827438</v>
      </c>
      <c r="M95" s="72">
        <v>0.51691462543827438</v>
      </c>
      <c r="N95" s="75"/>
      <c r="O95" s="72"/>
      <c r="P95" s="75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5"/>
      <c r="AC95" s="72"/>
      <c r="AD95" s="75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5"/>
      <c r="AQ95" s="72"/>
      <c r="AR95" s="75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5"/>
      <c r="BE95" s="72"/>
      <c r="BF95" s="75"/>
      <c r="BG95" s="72"/>
      <c r="BH95" s="72"/>
      <c r="BI95" s="72"/>
      <c r="BJ95" s="72"/>
      <c r="BK95" s="72"/>
      <c r="BL95" s="72"/>
      <c r="BM95" s="72"/>
      <c r="BN95" s="72"/>
      <c r="BO95" s="72"/>
      <c r="BP95" s="72"/>
      <c r="BQ95" s="72"/>
      <c r="BR95" s="26"/>
      <c r="BS95" s="65"/>
      <c r="BT95" s="26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5"/>
      <c r="CF95" s="26"/>
      <c r="CG95" s="65"/>
      <c r="CH95" s="26"/>
    </row>
    <row r="96" spans="1:86" s="64" customFormat="1" ht="16.2" customHeight="1" x14ac:dyDescent="0.25">
      <c r="A96" s="71" t="s">
        <v>4</v>
      </c>
      <c r="B96" s="34">
        <f>算例!F96</f>
        <v>0.75554106391368792</v>
      </c>
      <c r="C96" s="72">
        <v>0.75554106391368792</v>
      </c>
      <c r="D96" s="72">
        <v>0.75554106391368792</v>
      </c>
      <c r="E96" s="72">
        <v>0.75554106391368792</v>
      </c>
      <c r="F96" s="72">
        <v>0.75554106391368792</v>
      </c>
      <c r="G96" s="72">
        <v>0.75554106391368792</v>
      </c>
      <c r="H96" s="72">
        <v>0.75554106391368792</v>
      </c>
      <c r="I96" s="72">
        <v>0.75554106391368792</v>
      </c>
      <c r="J96" s="72">
        <v>0.75554106391368792</v>
      </c>
      <c r="K96" s="72">
        <v>0.75554106391368792</v>
      </c>
      <c r="L96" s="72">
        <v>0.75554106391368792</v>
      </c>
      <c r="M96" s="72">
        <v>0.75554106391368792</v>
      </c>
      <c r="N96" s="75"/>
      <c r="O96" s="72"/>
      <c r="P96" s="75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5"/>
      <c r="AC96" s="72"/>
      <c r="AD96" s="75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5"/>
      <c r="AQ96" s="72"/>
      <c r="AR96" s="75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5"/>
      <c r="BE96" s="72"/>
      <c r="BF96" s="75"/>
      <c r="BG96" s="72"/>
      <c r="BH96" s="72"/>
      <c r="BI96" s="72"/>
      <c r="BJ96" s="72"/>
      <c r="BK96" s="72"/>
      <c r="BL96" s="72"/>
      <c r="BM96" s="72"/>
      <c r="BN96" s="72"/>
      <c r="BO96" s="72"/>
      <c r="BP96" s="72"/>
      <c r="BQ96" s="72"/>
      <c r="BR96" s="26"/>
      <c r="BS96" s="65"/>
      <c r="BT96" s="26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5"/>
      <c r="CF96" s="26"/>
      <c r="CG96" s="65"/>
      <c r="CH96" s="26"/>
    </row>
    <row r="97" spans="1:86" s="64" customFormat="1" ht="16.2" customHeight="1" x14ac:dyDescent="0.25">
      <c r="A97" s="71" t="s">
        <v>5</v>
      </c>
      <c r="B97" s="34">
        <f>算例!F97</f>
        <v>0.875</v>
      </c>
      <c r="C97" s="72">
        <v>0.875</v>
      </c>
      <c r="D97" s="72">
        <v>0.875</v>
      </c>
      <c r="E97" s="72">
        <v>0.875</v>
      </c>
      <c r="F97" s="72">
        <v>0.875</v>
      </c>
      <c r="G97" s="72">
        <v>0.875</v>
      </c>
      <c r="H97" s="72">
        <v>0.875</v>
      </c>
      <c r="I97" s="72">
        <v>0.875</v>
      </c>
      <c r="J97" s="72">
        <v>0.875</v>
      </c>
      <c r="K97" s="72">
        <v>0.875</v>
      </c>
      <c r="L97" s="72">
        <v>0.875</v>
      </c>
      <c r="M97" s="72">
        <v>0.875</v>
      </c>
      <c r="N97" s="75"/>
      <c r="O97" s="72"/>
      <c r="P97" s="75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5"/>
      <c r="AC97" s="72"/>
      <c r="AD97" s="75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5"/>
      <c r="AQ97" s="72"/>
      <c r="AR97" s="75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5"/>
      <c r="BE97" s="72"/>
      <c r="BF97" s="75"/>
      <c r="BG97" s="72"/>
      <c r="BH97" s="72"/>
      <c r="BI97" s="72"/>
      <c r="BJ97" s="72"/>
      <c r="BK97" s="72"/>
      <c r="BL97" s="72"/>
      <c r="BM97" s="72"/>
      <c r="BN97" s="72"/>
      <c r="BO97" s="72"/>
      <c r="BP97" s="72"/>
      <c r="BQ97" s="72"/>
      <c r="BR97" s="26"/>
      <c r="BS97" s="65"/>
      <c r="BT97" s="26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5"/>
      <c r="CF97" s="26"/>
      <c r="CG97" s="65"/>
      <c r="CH97" s="26"/>
    </row>
    <row r="98" spans="1:86" s="64" customFormat="1" ht="16.2" customHeight="1" x14ac:dyDescent="0.25">
      <c r="A98" s="71" t="s">
        <v>6</v>
      </c>
      <c r="B98" s="34">
        <f>算例!F98</f>
        <v>1</v>
      </c>
      <c r="C98" s="72">
        <v>1</v>
      </c>
      <c r="D98" s="72">
        <v>1</v>
      </c>
      <c r="E98" s="72">
        <v>1</v>
      </c>
      <c r="F98" s="72">
        <v>1</v>
      </c>
      <c r="G98" s="72">
        <v>1</v>
      </c>
      <c r="H98" s="72">
        <v>1</v>
      </c>
      <c r="I98" s="72">
        <v>1</v>
      </c>
      <c r="J98" s="72">
        <v>1</v>
      </c>
      <c r="K98" s="72">
        <v>1</v>
      </c>
      <c r="L98" s="72">
        <v>1</v>
      </c>
      <c r="M98" s="72">
        <v>1</v>
      </c>
      <c r="N98" s="75"/>
      <c r="O98" s="72"/>
      <c r="P98" s="75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5"/>
      <c r="AC98" s="72"/>
      <c r="AD98" s="75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5"/>
      <c r="AQ98" s="72"/>
      <c r="AR98" s="75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5"/>
      <c r="BE98" s="72"/>
      <c r="BF98" s="75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26"/>
      <c r="BS98" s="65"/>
      <c r="BT98" s="26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5"/>
      <c r="CF98" s="26"/>
      <c r="CG98" s="65"/>
      <c r="CH98" s="26"/>
    </row>
    <row r="99" spans="1:86" s="64" customFormat="1" ht="16.2" customHeight="1" x14ac:dyDescent="0.25">
      <c r="A99" s="71" t="s">
        <v>7</v>
      </c>
      <c r="B99" s="34">
        <f>算例!F99</f>
        <v>0.875</v>
      </c>
      <c r="C99" s="72">
        <v>0.875</v>
      </c>
      <c r="D99" s="72">
        <v>0.875</v>
      </c>
      <c r="E99" s="72">
        <v>0.875</v>
      </c>
      <c r="F99" s="72">
        <v>0.875</v>
      </c>
      <c r="G99" s="72">
        <v>0.875</v>
      </c>
      <c r="H99" s="72">
        <v>0.875</v>
      </c>
      <c r="I99" s="72">
        <v>0.875</v>
      </c>
      <c r="J99" s="72">
        <v>0.875</v>
      </c>
      <c r="K99" s="72">
        <v>0.875</v>
      </c>
      <c r="L99" s="72">
        <v>0.875</v>
      </c>
      <c r="M99" s="72">
        <v>0.875</v>
      </c>
      <c r="N99" s="75"/>
      <c r="O99" s="72"/>
      <c r="P99" s="75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5"/>
      <c r="AC99" s="72"/>
      <c r="AD99" s="75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5"/>
      <c r="AQ99" s="72"/>
      <c r="AR99" s="75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5"/>
      <c r="BE99" s="72"/>
      <c r="BF99" s="75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26"/>
      <c r="BS99" s="65"/>
      <c r="BT99" s="26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5"/>
      <c r="CF99" s="26"/>
      <c r="CG99" s="65"/>
      <c r="CH99" s="26"/>
    </row>
    <row r="100" spans="1:86" s="64" customFormat="1" ht="16.2" customHeight="1" x14ac:dyDescent="0.25">
      <c r="A100" s="71" t="s">
        <v>8</v>
      </c>
      <c r="B100" s="34">
        <f>算例!F100*参数!B11+迭代信息!B92*参数!B12</f>
        <v>0.53779312711556515</v>
      </c>
      <c r="C100" s="72">
        <v>0.44479718318376521</v>
      </c>
      <c r="D100" s="72">
        <v>0.44479718318376521</v>
      </c>
      <c r="E100" s="72">
        <v>0.44479718318376521</v>
      </c>
      <c r="F100" s="72">
        <v>0.53779312711556515</v>
      </c>
      <c r="G100" s="72">
        <v>0.53779312711556515</v>
      </c>
      <c r="H100" s="72">
        <v>0.53779312711556515</v>
      </c>
      <c r="I100" s="72">
        <v>0.53779312711556515</v>
      </c>
      <c r="J100" s="72">
        <v>0.53779312711556515</v>
      </c>
      <c r="K100" s="72">
        <v>0.53779312711556515</v>
      </c>
      <c r="L100" s="72">
        <v>0.53779312711556515</v>
      </c>
      <c r="M100" s="72">
        <v>0.53779312711556515</v>
      </c>
      <c r="N100" s="75"/>
      <c r="O100" s="72"/>
      <c r="P100" s="75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5"/>
      <c r="AC100" s="72"/>
      <c r="AD100" s="75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5"/>
      <c r="AQ100" s="72"/>
      <c r="AR100" s="75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5"/>
      <c r="BE100" s="72"/>
      <c r="BF100" s="75"/>
      <c r="BG100" s="72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26"/>
      <c r="BS100" s="65"/>
      <c r="BT100" s="26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5"/>
      <c r="CF100" s="26"/>
      <c r="CG100" s="65"/>
      <c r="CH100" s="26"/>
    </row>
    <row r="101" spans="1:86" s="64" customFormat="1" ht="16.2" customHeight="1" x14ac:dyDescent="0.25">
      <c r="A101" s="71" t="s">
        <v>9</v>
      </c>
      <c r="B101" s="34">
        <f>算例!F101</f>
        <v>0.875</v>
      </c>
      <c r="C101" s="72">
        <v>0.875</v>
      </c>
      <c r="D101" s="72">
        <v>0.875</v>
      </c>
      <c r="E101" s="72">
        <v>0.875</v>
      </c>
      <c r="F101" s="72">
        <v>0.875</v>
      </c>
      <c r="G101" s="72">
        <v>0.875</v>
      </c>
      <c r="H101" s="72">
        <v>0.875</v>
      </c>
      <c r="I101" s="72">
        <v>0.875</v>
      </c>
      <c r="J101" s="72">
        <v>0.875</v>
      </c>
      <c r="K101" s="72">
        <v>0.875</v>
      </c>
      <c r="L101" s="72">
        <v>0.875</v>
      </c>
      <c r="M101" s="72">
        <v>0.875</v>
      </c>
      <c r="N101" s="75"/>
      <c r="O101" s="72"/>
      <c r="P101" s="75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5"/>
      <c r="AC101" s="72"/>
      <c r="AD101" s="75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5"/>
      <c r="AQ101" s="72"/>
      <c r="AR101" s="75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5"/>
      <c r="BE101" s="72"/>
      <c r="BF101" s="75"/>
      <c r="BG101" s="72"/>
      <c r="BH101" s="72"/>
      <c r="BI101" s="72"/>
      <c r="BJ101" s="72"/>
      <c r="BK101" s="72"/>
      <c r="BL101" s="72"/>
      <c r="BM101" s="72"/>
      <c r="BN101" s="72"/>
      <c r="BO101" s="72"/>
      <c r="BP101" s="72"/>
      <c r="BQ101" s="72"/>
      <c r="BR101" s="26"/>
      <c r="BS101" s="65"/>
      <c r="BT101" s="26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5"/>
      <c r="CF101" s="26"/>
      <c r="CG101" s="65"/>
      <c r="CH101" s="26"/>
    </row>
    <row r="102" spans="1:86" s="64" customFormat="1" ht="16.2" customHeight="1" x14ac:dyDescent="0.25">
      <c r="A102" s="71" t="s">
        <v>10</v>
      </c>
      <c r="B102" s="34">
        <f>算例!F102</f>
        <v>0.875</v>
      </c>
      <c r="C102" s="72">
        <v>0.875</v>
      </c>
      <c r="D102" s="72">
        <v>0.875</v>
      </c>
      <c r="E102" s="72">
        <v>0.875</v>
      </c>
      <c r="F102" s="72">
        <v>0.875</v>
      </c>
      <c r="G102" s="72">
        <v>0.875</v>
      </c>
      <c r="H102" s="72">
        <v>0.875</v>
      </c>
      <c r="I102" s="72">
        <v>0.875</v>
      </c>
      <c r="J102" s="72">
        <v>0.875</v>
      </c>
      <c r="K102" s="72">
        <v>0.875</v>
      </c>
      <c r="L102" s="72">
        <v>0.875</v>
      </c>
      <c r="M102" s="72">
        <v>0.875</v>
      </c>
      <c r="N102" s="75"/>
      <c r="O102" s="72"/>
      <c r="P102" s="75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5"/>
      <c r="AC102" s="72"/>
      <c r="AD102" s="75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5"/>
      <c r="AQ102" s="72"/>
      <c r="AR102" s="75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5"/>
      <c r="BE102" s="72"/>
      <c r="BF102" s="75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26"/>
      <c r="BS102" s="65"/>
      <c r="BT102" s="26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5"/>
      <c r="CF102" s="26"/>
      <c r="CG102" s="65"/>
      <c r="CH102" s="26"/>
    </row>
    <row r="103" spans="1:86" s="64" customFormat="1" ht="16.2" customHeight="1" x14ac:dyDescent="0.25">
      <c r="A103" s="71" t="s">
        <v>11</v>
      </c>
      <c r="B103" s="34">
        <f>算例!F103*参数!B11+迭代信息!U21*参数!B12</f>
        <v>0.53774997434497052</v>
      </c>
      <c r="C103" s="72">
        <v>0.41666666666666669</v>
      </c>
      <c r="D103" s="72">
        <v>0.41666666666666669</v>
      </c>
      <c r="E103" s="72">
        <v>0.41666666666666669</v>
      </c>
      <c r="F103" s="72">
        <v>0.41666666666666669</v>
      </c>
      <c r="G103" s="72">
        <v>0.41666666666666669</v>
      </c>
      <c r="H103" s="72">
        <v>0.41666666666666669</v>
      </c>
      <c r="I103" s="72">
        <v>0.53774997434497052</v>
      </c>
      <c r="J103" s="72">
        <v>0.53774997434497052</v>
      </c>
      <c r="K103" s="72">
        <v>0.53774997434497052</v>
      </c>
      <c r="L103" s="72">
        <v>0.53774997434497052</v>
      </c>
      <c r="M103" s="72">
        <v>0.53774997434497052</v>
      </c>
      <c r="N103" s="75"/>
      <c r="O103" s="72"/>
      <c r="P103" s="75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5"/>
      <c r="AC103" s="72"/>
      <c r="AD103" s="75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5"/>
      <c r="AQ103" s="72"/>
      <c r="AR103" s="75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5"/>
      <c r="BE103" s="72"/>
      <c r="BF103" s="75"/>
      <c r="BG103" s="72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26"/>
      <c r="BS103" s="65"/>
      <c r="BT103" s="26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5"/>
      <c r="CF103" s="26"/>
      <c r="CG103" s="65"/>
      <c r="CH103" s="26"/>
    </row>
    <row r="104" spans="1:86" s="64" customFormat="1" ht="16.2" customHeight="1" x14ac:dyDescent="0.25">
      <c r="A104" s="71" t="s">
        <v>12</v>
      </c>
      <c r="B104" s="34">
        <f>算例!F104</f>
        <v>0.875</v>
      </c>
      <c r="C104" s="72">
        <v>0.875</v>
      </c>
      <c r="D104" s="72">
        <v>0.875</v>
      </c>
      <c r="E104" s="72">
        <v>0.875</v>
      </c>
      <c r="F104" s="72">
        <v>0.875</v>
      </c>
      <c r="G104" s="72">
        <v>0.875</v>
      </c>
      <c r="H104" s="72">
        <v>0.875</v>
      </c>
      <c r="I104" s="72">
        <v>0.875</v>
      </c>
      <c r="J104" s="72">
        <v>0.875</v>
      </c>
      <c r="K104" s="72">
        <v>0.875</v>
      </c>
      <c r="L104" s="72">
        <v>0.875</v>
      </c>
      <c r="M104" s="72">
        <v>0.875</v>
      </c>
      <c r="N104" s="75"/>
      <c r="O104" s="72"/>
      <c r="P104" s="75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5"/>
      <c r="AC104" s="72"/>
      <c r="AD104" s="75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5"/>
      <c r="AQ104" s="72"/>
      <c r="AR104" s="75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5"/>
      <c r="BE104" s="72"/>
      <c r="BF104" s="75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26"/>
      <c r="BS104" s="65"/>
      <c r="BT104" s="26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5"/>
      <c r="CF104" s="26"/>
      <c r="CG104" s="65"/>
      <c r="CH104" s="26"/>
    </row>
    <row r="105" spans="1:86" s="64" customFormat="1" ht="16.2" customHeight="1" x14ac:dyDescent="0.25">
      <c r="A105" s="71" t="s">
        <v>13</v>
      </c>
      <c r="B105" s="34">
        <f>(算例!F105*参数!B11+迭代信息!B155*参数!B12)*参数!B11+迭代信息!AN50*参数!B12</f>
        <v>0.56283891088750126</v>
      </c>
      <c r="C105" s="72">
        <v>0.11669361991395928</v>
      </c>
      <c r="D105" s="72">
        <v>0.11669361991395928</v>
      </c>
      <c r="E105" s="72">
        <v>0.11669361991395928</v>
      </c>
      <c r="F105" s="72">
        <v>0.11669361991395928</v>
      </c>
      <c r="G105" s="72">
        <v>0.11669361991395928</v>
      </c>
      <c r="H105" s="72">
        <v>0.40720343314156066</v>
      </c>
      <c r="I105" s="72">
        <v>0.40720343314156066</v>
      </c>
      <c r="J105" s="72">
        <v>0.40720343314156066</v>
      </c>
      <c r="K105" s="72">
        <v>0.40720343314156066</v>
      </c>
      <c r="L105" s="72">
        <v>0.40720343314156066</v>
      </c>
      <c r="M105" s="72">
        <v>0.40720343314156066</v>
      </c>
      <c r="N105" s="75"/>
      <c r="O105" s="72"/>
      <c r="P105" s="75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5"/>
      <c r="AC105" s="72"/>
      <c r="AD105" s="75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5"/>
      <c r="AQ105" s="72"/>
      <c r="AR105" s="75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5"/>
      <c r="BE105" s="72"/>
      <c r="BF105" s="75"/>
      <c r="BG105" s="72"/>
      <c r="BH105" s="72"/>
      <c r="BI105" s="72"/>
      <c r="BJ105" s="72"/>
      <c r="BK105" s="72"/>
      <c r="BL105" s="72"/>
      <c r="BM105" s="72"/>
      <c r="BN105" s="72"/>
      <c r="BO105" s="72"/>
      <c r="BP105" s="72"/>
      <c r="BQ105" s="72"/>
      <c r="BR105" s="26"/>
      <c r="BS105" s="65"/>
      <c r="BT105" s="26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5"/>
      <c r="CF105" s="26"/>
      <c r="CG105" s="65"/>
      <c r="CH105" s="26"/>
    </row>
    <row r="106" spans="1:86" s="64" customFormat="1" ht="16.2" customHeight="1" x14ac:dyDescent="0.25">
      <c r="A106" s="71" t="s">
        <v>14</v>
      </c>
      <c r="B106" s="34">
        <f>算例!F106</f>
        <v>0.75554106391368792</v>
      </c>
      <c r="C106" s="72">
        <v>0.75554106391368792</v>
      </c>
      <c r="D106" s="72">
        <v>0.75554106391368792</v>
      </c>
      <c r="E106" s="72">
        <v>0.75554106391368792</v>
      </c>
      <c r="F106" s="72">
        <v>0.75554106391368792</v>
      </c>
      <c r="G106" s="72">
        <v>0.75554106391368792</v>
      </c>
      <c r="H106" s="72">
        <v>0.75554106391368792</v>
      </c>
      <c r="I106" s="72">
        <v>0.75554106391368792</v>
      </c>
      <c r="J106" s="72">
        <v>0.75554106391368792</v>
      </c>
      <c r="K106" s="72">
        <v>0.75554106391368792</v>
      </c>
      <c r="L106" s="72">
        <v>0.75554106391368792</v>
      </c>
      <c r="M106" s="72">
        <v>0.75554106391368792</v>
      </c>
      <c r="N106" s="75"/>
      <c r="O106" s="72"/>
      <c r="P106" s="75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5"/>
      <c r="AC106" s="72"/>
      <c r="AD106" s="75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5"/>
      <c r="AQ106" s="72"/>
      <c r="AR106" s="75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5"/>
      <c r="BE106" s="72"/>
      <c r="BF106" s="75"/>
      <c r="BG106" s="72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26"/>
      <c r="BS106" s="65"/>
      <c r="BT106" s="26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5"/>
      <c r="CF106" s="26"/>
      <c r="CG106" s="65"/>
      <c r="CH106" s="26"/>
    </row>
    <row r="107" spans="1:86" s="64" customFormat="1" ht="16.2" customHeight="1" x14ac:dyDescent="0.25">
      <c r="A107" s="71" t="s">
        <v>15</v>
      </c>
      <c r="B107" s="34">
        <f>算例!F107</f>
        <v>0.75554106391368792</v>
      </c>
      <c r="C107" s="72">
        <v>0.75554106391368792</v>
      </c>
      <c r="D107" s="72">
        <v>0.75554106391368792</v>
      </c>
      <c r="E107" s="72">
        <v>0.75554106391368792</v>
      </c>
      <c r="F107" s="72">
        <v>0.75554106391368792</v>
      </c>
      <c r="G107" s="72">
        <v>0.75554106391368792</v>
      </c>
      <c r="H107" s="72">
        <v>0.75554106391368792</v>
      </c>
      <c r="I107" s="72">
        <v>0.75554106391368792</v>
      </c>
      <c r="J107" s="72">
        <v>0.75554106391368792</v>
      </c>
      <c r="K107" s="72">
        <v>0.75554106391368792</v>
      </c>
      <c r="L107" s="72">
        <v>0.75554106391368792</v>
      </c>
      <c r="M107" s="72">
        <v>0.75554106391368792</v>
      </c>
      <c r="N107" s="75"/>
      <c r="O107" s="72"/>
      <c r="P107" s="75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5"/>
      <c r="AC107" s="72"/>
      <c r="AD107" s="75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5"/>
      <c r="AQ107" s="72"/>
      <c r="AR107" s="75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5"/>
      <c r="BE107" s="72"/>
      <c r="BF107" s="75"/>
      <c r="BG107" s="72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26"/>
      <c r="BS107" s="65"/>
      <c r="BT107" s="26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5"/>
      <c r="CF107" s="26"/>
      <c r="CG107" s="65"/>
      <c r="CH107" s="26"/>
    </row>
    <row r="108" spans="1:86" s="64" customFormat="1" ht="16.2" customHeight="1" x14ac:dyDescent="0.25">
      <c r="A108" s="71" t="s">
        <v>16</v>
      </c>
      <c r="B108" s="34">
        <f>算例!F108</f>
        <v>0.6393039771577359</v>
      </c>
      <c r="C108" s="72">
        <v>0.6393039771577359</v>
      </c>
      <c r="D108" s="72">
        <v>0.6393039771577359</v>
      </c>
      <c r="E108" s="72">
        <v>0.6393039771577359</v>
      </c>
      <c r="F108" s="72">
        <v>0.6393039771577359</v>
      </c>
      <c r="G108" s="72">
        <v>0.6393039771577359</v>
      </c>
      <c r="H108" s="72">
        <v>0.6393039771577359</v>
      </c>
      <c r="I108" s="72">
        <v>0.6393039771577359</v>
      </c>
      <c r="J108" s="72">
        <v>0.6393039771577359</v>
      </c>
      <c r="K108" s="72">
        <v>0.6393039771577359</v>
      </c>
      <c r="L108" s="72">
        <v>0.6393039771577359</v>
      </c>
      <c r="M108" s="72">
        <v>0.6393039771577359</v>
      </c>
      <c r="N108" s="75"/>
      <c r="O108" s="72"/>
      <c r="P108" s="75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5"/>
      <c r="AC108" s="72"/>
      <c r="AD108" s="75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5"/>
      <c r="AQ108" s="72"/>
      <c r="AR108" s="75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5"/>
      <c r="BE108" s="72"/>
      <c r="BF108" s="75"/>
      <c r="BG108" s="72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26"/>
      <c r="BS108" s="65"/>
      <c r="BT108" s="26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5"/>
      <c r="CF108" s="26"/>
      <c r="CG108" s="65"/>
      <c r="CH108" s="26"/>
    </row>
    <row r="109" spans="1:86" s="64" customFormat="1" ht="16.2" customHeight="1" x14ac:dyDescent="0.25">
      <c r="A109" s="71" t="s">
        <v>17</v>
      </c>
      <c r="B109" s="34">
        <f>算例!F109</f>
        <v>0.75554106391368792</v>
      </c>
      <c r="C109" s="72">
        <v>0.75554106391368792</v>
      </c>
      <c r="D109" s="72">
        <v>0.75554106391368792</v>
      </c>
      <c r="E109" s="72">
        <v>0.75554106391368792</v>
      </c>
      <c r="F109" s="72">
        <v>0.75554106391368792</v>
      </c>
      <c r="G109" s="72">
        <v>0.75554106391368792</v>
      </c>
      <c r="H109" s="72">
        <v>0.75554106391368792</v>
      </c>
      <c r="I109" s="72">
        <v>0.75554106391368792</v>
      </c>
      <c r="J109" s="72">
        <v>0.75554106391368792</v>
      </c>
      <c r="K109" s="72">
        <v>0.75554106391368792</v>
      </c>
      <c r="L109" s="72">
        <v>0.75554106391368792</v>
      </c>
      <c r="M109" s="72">
        <v>0.75554106391368792</v>
      </c>
      <c r="N109" s="75"/>
      <c r="O109" s="72"/>
      <c r="P109" s="75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5"/>
      <c r="AC109" s="72"/>
      <c r="AD109" s="75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5"/>
      <c r="AQ109" s="72"/>
      <c r="AR109" s="75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5"/>
      <c r="BE109" s="72"/>
      <c r="BF109" s="75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26"/>
      <c r="BS109" s="65"/>
      <c r="BT109" s="26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5"/>
      <c r="CF109" s="26"/>
      <c r="CG109" s="65"/>
      <c r="CH109" s="26"/>
    </row>
    <row r="110" spans="1:86" s="64" customFormat="1" ht="16.2" customHeight="1" x14ac:dyDescent="0.25">
      <c r="A110" s="71" t="s">
        <v>18</v>
      </c>
      <c r="B110" s="34">
        <f>算例!F110*参数!B11+迭代信息!B120*参数!B12</f>
        <v>0.84950585581619698</v>
      </c>
      <c r="C110" s="72">
        <v>1</v>
      </c>
      <c r="D110" s="72">
        <v>1</v>
      </c>
      <c r="E110" s="72">
        <v>1</v>
      </c>
      <c r="F110" s="72">
        <v>1</v>
      </c>
      <c r="G110" s="72">
        <v>0.84950585581619698</v>
      </c>
      <c r="H110" s="72">
        <v>0.84950585581619698</v>
      </c>
      <c r="I110" s="72">
        <v>0.84950585581619698</v>
      </c>
      <c r="J110" s="72">
        <v>0.84950585581619698</v>
      </c>
      <c r="K110" s="72">
        <v>0.84950585581619698</v>
      </c>
      <c r="L110" s="72">
        <v>0.84950585581619698</v>
      </c>
      <c r="M110" s="72">
        <v>0.84950585581619698</v>
      </c>
      <c r="N110" s="75"/>
      <c r="O110" s="72"/>
      <c r="P110" s="75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5"/>
      <c r="AC110" s="72"/>
      <c r="AD110" s="75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5"/>
      <c r="AQ110" s="72"/>
      <c r="AR110" s="75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5"/>
      <c r="BE110" s="72"/>
      <c r="BF110" s="75"/>
      <c r="BG110" s="72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26"/>
      <c r="BS110" s="65"/>
      <c r="BT110" s="26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5"/>
      <c r="CF110" s="26"/>
      <c r="CG110" s="65"/>
      <c r="CH110" s="26"/>
    </row>
    <row r="111" spans="1:86" s="64" customFormat="1" ht="16.2" customHeight="1" x14ac:dyDescent="0.25">
      <c r="A111" s="71" t="s">
        <v>19</v>
      </c>
      <c r="B111" s="34">
        <f>(算例!F111*参数!B11+迭代信息!B43*参数!B12)*参数!B11+迭代信息!U7*参数!B12</f>
        <v>0.55798463749175109</v>
      </c>
      <c r="C111" s="72">
        <v>0.22239859159188261</v>
      </c>
      <c r="D111" s="72">
        <v>0.22239859159188261</v>
      </c>
      <c r="E111" s="72">
        <v>0.41681225251324916</v>
      </c>
      <c r="F111" s="72">
        <v>0.41681225251324916</v>
      </c>
      <c r="G111" s="72">
        <v>0.41681225251324916</v>
      </c>
      <c r="H111" s="72">
        <v>0.41681225251324916</v>
      </c>
      <c r="I111" s="72">
        <v>0.55798463749175109</v>
      </c>
      <c r="J111" s="72">
        <v>0.55798463749175109</v>
      </c>
      <c r="K111" s="72">
        <v>0.55798463749175109</v>
      </c>
      <c r="L111" s="72">
        <v>0.55798463749175109</v>
      </c>
      <c r="M111" s="72">
        <v>0.55798463749175109</v>
      </c>
      <c r="N111" s="75"/>
      <c r="O111" s="72"/>
      <c r="P111" s="75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5"/>
      <c r="AC111" s="72"/>
      <c r="AD111" s="75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5"/>
      <c r="AQ111" s="72"/>
      <c r="AR111" s="75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5"/>
      <c r="BE111" s="72"/>
      <c r="BF111" s="75"/>
      <c r="BG111" s="72"/>
      <c r="BH111" s="72"/>
      <c r="BI111" s="72"/>
      <c r="BJ111" s="72"/>
      <c r="BK111" s="72"/>
      <c r="BL111" s="72"/>
      <c r="BM111" s="72"/>
      <c r="BN111" s="72"/>
      <c r="BO111" s="72"/>
      <c r="BP111" s="72"/>
      <c r="BQ111" s="72"/>
      <c r="BR111" s="26"/>
      <c r="BS111" s="65"/>
      <c r="BT111" s="26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5"/>
      <c r="CF111" s="26"/>
      <c r="CG111" s="65"/>
      <c r="CH111" s="26"/>
    </row>
    <row r="112" spans="1:86" s="64" customFormat="1" ht="16.2" customHeight="1" x14ac:dyDescent="0.25">
      <c r="A112" s="71" t="s">
        <v>20</v>
      </c>
      <c r="B112" s="34">
        <f>算例!F112*参数!B11+迭代信息!B155*参数!B12</f>
        <v>0.84885662318458099</v>
      </c>
      <c r="C112" s="72">
        <v>1</v>
      </c>
      <c r="D112" s="72">
        <v>1</v>
      </c>
      <c r="E112" s="72">
        <v>1</v>
      </c>
      <c r="F112" s="72">
        <v>1</v>
      </c>
      <c r="G112" s="72">
        <v>1</v>
      </c>
      <c r="H112" s="72">
        <v>0.84885662318458099</v>
      </c>
      <c r="I112" s="72">
        <v>0.84885662318458099</v>
      </c>
      <c r="J112" s="72">
        <v>0.84885662318458099</v>
      </c>
      <c r="K112" s="72">
        <v>0.84885662318458099</v>
      </c>
      <c r="L112" s="72">
        <v>0.84885662318458099</v>
      </c>
      <c r="M112" s="72">
        <v>0.84885662318458099</v>
      </c>
      <c r="N112" s="75"/>
      <c r="O112" s="72"/>
      <c r="P112" s="75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5"/>
      <c r="AC112" s="72"/>
      <c r="AD112" s="75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5"/>
      <c r="AQ112" s="72"/>
      <c r="AR112" s="75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5"/>
      <c r="BE112" s="72"/>
      <c r="BF112" s="75"/>
      <c r="BG112" s="72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26"/>
      <c r="BS112" s="65"/>
      <c r="BT112" s="26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5"/>
      <c r="CF112" s="26"/>
      <c r="CG112" s="65"/>
      <c r="CH112" s="26"/>
    </row>
    <row r="113" spans="1:98" s="64" customFormat="1" ht="16.2" customHeight="1" x14ac:dyDescent="0.25">
      <c r="A113" s="71" t="s">
        <v>21</v>
      </c>
      <c r="B113" s="34">
        <f>算例!F113*参数!B11+迭代信息!U7*参数!B12</f>
        <v>0.84957851123512651</v>
      </c>
      <c r="C113" s="72">
        <v>1</v>
      </c>
      <c r="D113" s="72">
        <v>1</v>
      </c>
      <c r="E113" s="72">
        <v>1</v>
      </c>
      <c r="F113" s="72">
        <v>1</v>
      </c>
      <c r="G113" s="72">
        <v>1</v>
      </c>
      <c r="H113" s="72">
        <v>1</v>
      </c>
      <c r="I113" s="72">
        <v>0.84957851123512651</v>
      </c>
      <c r="J113" s="72">
        <v>0.84957851123512651</v>
      </c>
      <c r="K113" s="72">
        <v>0.84957851123512651</v>
      </c>
      <c r="L113" s="72">
        <v>0.84957851123512651</v>
      </c>
      <c r="M113" s="72">
        <v>0.84957851123512651</v>
      </c>
      <c r="N113" s="75"/>
      <c r="O113" s="72"/>
      <c r="P113" s="75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5"/>
      <c r="AC113" s="72"/>
      <c r="AD113" s="75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5"/>
      <c r="AQ113" s="72"/>
      <c r="AR113" s="75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5"/>
      <c r="BE113" s="72"/>
      <c r="BF113" s="75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26"/>
      <c r="BS113" s="65"/>
      <c r="BT113" s="26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5"/>
      <c r="CF113" s="26"/>
      <c r="CG113" s="65"/>
      <c r="CH113" s="26"/>
    </row>
    <row r="114" spans="1:98" s="64" customFormat="1" ht="16.2" customHeight="1" x14ac:dyDescent="0.25">
      <c r="A114" s="71" t="s">
        <v>22</v>
      </c>
      <c r="B114" s="34">
        <f>算例!F114*参数!B11+迭代信息!B120*参数!B12</f>
        <v>0.49480221426113696</v>
      </c>
      <c r="C114" s="72">
        <v>0.29059271688987998</v>
      </c>
      <c r="D114" s="72">
        <v>0.29059271688987998</v>
      </c>
      <c r="E114" s="72">
        <v>0.29059271688987998</v>
      </c>
      <c r="F114" s="72">
        <v>0.29059271688987998</v>
      </c>
      <c r="G114" s="72">
        <v>0.49480221426113696</v>
      </c>
      <c r="H114" s="72">
        <v>0.49480221426113696</v>
      </c>
      <c r="I114" s="72">
        <v>0.49480221426113696</v>
      </c>
      <c r="J114" s="72">
        <v>0.49480221426113696</v>
      </c>
      <c r="K114" s="72">
        <v>0.49480221426113696</v>
      </c>
      <c r="L114" s="72">
        <v>0.49480221426113696</v>
      </c>
      <c r="M114" s="72">
        <v>0.49480221426113696</v>
      </c>
      <c r="N114" s="75"/>
      <c r="O114" s="72"/>
      <c r="P114" s="75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5"/>
      <c r="AC114" s="72"/>
      <c r="AD114" s="75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5"/>
      <c r="AQ114" s="72"/>
      <c r="AR114" s="75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5"/>
      <c r="BE114" s="72"/>
      <c r="BF114" s="75"/>
      <c r="BG114" s="72"/>
      <c r="BH114" s="72"/>
      <c r="BI114" s="72"/>
      <c r="BJ114" s="72"/>
      <c r="BK114" s="72"/>
      <c r="BL114" s="72"/>
      <c r="BM114" s="72"/>
      <c r="BN114" s="72"/>
      <c r="BO114" s="72"/>
      <c r="BP114" s="72"/>
      <c r="BQ114" s="72"/>
      <c r="BR114" s="26"/>
      <c r="BS114" s="65"/>
      <c r="BT114" s="26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5"/>
      <c r="CF114" s="26"/>
      <c r="CG114" s="65"/>
      <c r="CH114" s="26"/>
    </row>
    <row r="115" spans="1:98" s="64" customFormat="1" ht="16.2" customHeight="1" x14ac:dyDescent="0.2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34"/>
      <c r="N115" s="34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5"/>
      <c r="AA115" s="72"/>
      <c r="AB115" s="75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5"/>
      <c r="AO115" s="72"/>
      <c r="AP115" s="75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5"/>
      <c r="BC115" s="72"/>
      <c r="BD115" s="75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5"/>
      <c r="BQ115" s="72"/>
      <c r="BR115" s="75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34"/>
      <c r="CF115" s="34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34"/>
      <c r="CT115" s="34"/>
    </row>
    <row r="116" spans="1:98" ht="13.2" customHeight="1" x14ac:dyDescent="0.25">
      <c r="A116" s="31" t="s">
        <v>56</v>
      </c>
      <c r="B116" s="32">
        <f>算例!B117</f>
        <v>4</v>
      </c>
      <c r="C116" s="32" t="s">
        <v>55</v>
      </c>
      <c r="D116" s="32">
        <f>算例!D117</f>
        <v>5</v>
      </c>
      <c r="E116" s="32"/>
      <c r="F116" s="32"/>
      <c r="G116" s="3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</row>
    <row r="117" spans="1:98" x14ac:dyDescent="0.25">
      <c r="A117" s="31"/>
      <c r="B117" s="31"/>
      <c r="C117" s="31"/>
      <c r="D117" s="31"/>
      <c r="E117" s="31"/>
      <c r="F117" s="31"/>
      <c r="G117" s="31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</row>
    <row r="118" spans="1:98" x14ac:dyDescent="0.25">
      <c r="A118" s="33"/>
      <c r="B118" s="33"/>
      <c r="C118" s="33"/>
      <c r="D118" s="33"/>
      <c r="E118" s="33"/>
      <c r="F118" s="33"/>
      <c r="G118" s="33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</row>
    <row r="119" spans="1:98" x14ac:dyDescent="0.25"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</row>
    <row r="120" spans="1:98" x14ac:dyDescent="0.25">
      <c r="A120" s="161" t="s">
        <v>142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3"/>
    </row>
    <row r="121" spans="1:98" x14ac:dyDescent="0.25">
      <c r="A121" s="17"/>
      <c r="B121" s="72" t="s">
        <v>3</v>
      </c>
      <c r="C121" s="72" t="s">
        <v>4</v>
      </c>
      <c r="D121" s="72" t="s">
        <v>5</v>
      </c>
      <c r="E121" s="72" t="s">
        <v>6</v>
      </c>
      <c r="F121" s="72" t="s">
        <v>7</v>
      </c>
      <c r="G121" s="72" t="s">
        <v>8</v>
      </c>
      <c r="H121" s="72" t="s">
        <v>9</v>
      </c>
      <c r="I121" s="72" t="s">
        <v>10</v>
      </c>
      <c r="J121" s="72" t="s">
        <v>11</v>
      </c>
      <c r="K121" s="72" t="s">
        <v>12</v>
      </c>
      <c r="L121" s="72" t="s">
        <v>13</v>
      </c>
      <c r="M121" s="72" t="s">
        <v>14</v>
      </c>
      <c r="N121" s="72" t="s">
        <v>15</v>
      </c>
      <c r="O121" s="72" t="s">
        <v>16</v>
      </c>
      <c r="P121" s="72" t="s">
        <v>17</v>
      </c>
      <c r="Q121" s="72" t="s">
        <v>18</v>
      </c>
      <c r="R121" s="72" t="s">
        <v>19</v>
      </c>
      <c r="S121" s="72" t="s">
        <v>20</v>
      </c>
      <c r="T121" s="72" t="s">
        <v>21</v>
      </c>
      <c r="U121" s="18" t="s">
        <v>22</v>
      </c>
    </row>
    <row r="122" spans="1:98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0.20221029664733373</v>
      </c>
      <c r="D122" s="19">
        <f>(ABS($B$5-B3)+ABS($B$28-B26)+ABS($B$51-B49)+ABS($B$74-B72)+ABS($B$97-B95))/$D$116</f>
        <v>0.1526644182720831</v>
      </c>
      <c r="E122" s="19">
        <f>(ABS($B$6-B3)+ABS($B$29-B26)+ABS($B$52-B49)+ABS($B$75-B72)+ABS($B$98-B95))/$D$116</f>
        <v>0.16753178699523516</v>
      </c>
      <c r="F122" s="19">
        <f>(ABS($B$7-B3)+ABS($B$30-B26)+ABS($B$53-B49)+ABS($B$76-B72)+ABS($B$99-B95))/$D$116</f>
        <v>0.16457808511842309</v>
      </c>
      <c r="G122" s="19">
        <f>(ABS($B$8-B3)+ABS($B$31-B26)+ABS($B$54-B49)+ABS($B$77-B72)+ABS($B$100-B95))/$D$116</f>
        <v>0.17194544351538504</v>
      </c>
      <c r="H122" s="19">
        <f t="shared" ref="H122:H127" si="2">(ABS($B$9-B3)+ABS($B$32-B26)+ABS($B$55-B49)+ABS($B$78-B72)+ABS($B$101-B95))/$D$116</f>
        <v>0.16399966014984302</v>
      </c>
      <c r="I122" s="19">
        <f t="shared" ref="I122:I130" si="3">(ABS($B$10-B3)+ABS($B$33-B26)+ABS($B$56-B49)+ABS($B$79-B72)+ABS($B$102-B95))/$D$116</f>
        <v>0.23663369157691805</v>
      </c>
      <c r="J122" s="19">
        <f t="shared" ref="J122:J129" si="4">(ABS($B$11-B3)+ABS($B$34-B26)+ABS($B$57-B49)+ABS($B$80-B72)+ABS($B$103-B95))/$D$116</f>
        <v>0.10533081134378515</v>
      </c>
      <c r="K122" s="19">
        <f t="shared" ref="K122:K130" si="5">(ABS($B$12-B3)+ABS($B$35-B26)+ABS($B$58-B49)+ABS($B$81-B72)+ABS($B$104-B95))/$D$116</f>
        <v>0.27840380344294929</v>
      </c>
      <c r="L122" s="19">
        <f t="shared" ref="L122:L131" si="6">(ABS($B$13-B3)+ABS($B$36-B26)+ABS($B$59-B49)+ABS($B$82-B72)+ABS($B$105-B95))/$D$116</f>
        <v>0.25102758312946571</v>
      </c>
      <c r="M122" s="19">
        <f t="shared" ref="M122:M132" si="7">(ABS($B$14-B3)+ABS($B$37-B26)+ABS($B$60-B49)+ABS($B$83-B72)+ABS($B$106-B95))/$D$116</f>
        <v>0.30500371812661559</v>
      </c>
      <c r="N122" s="19">
        <f t="shared" ref="N122:N133" si="8">(ABS($B$15-B3)+ABS($B$38-B26)+ABS($B$61-B49)+ABS($B$84-B72)+ABS($B$107-B95))/$D$116</f>
        <v>0.1508118116461358</v>
      </c>
      <c r="O122" s="19">
        <f t="shared" ref="O122:O135" si="9">(ABS($B$16-B3)+ABS($B$39-B26)+ABS($B$62-B49)+ABS($B$85-B72)+ABS($B$108-B95))/$D$116</f>
        <v>0.13651263999182067</v>
      </c>
      <c r="P122" s="19">
        <f t="shared" ref="P122:P135" si="10">(ABS($B$17-B3)+ABS($B$40-B26)+ABS($B$63-B49)+ABS($B$86-B72)+ABS($B$109-B95))/$D$116</f>
        <v>0.24224604630851002</v>
      </c>
      <c r="Q122" s="19">
        <f t="shared" ref="Q122:Q136" si="11">(ABS($B$18-B3)+ABS($B$41-B26)+ABS($B$64-B49)+ABS($B$87-B72)+ABS($B$110-B95))/$D$116</f>
        <v>0.30056749797974908</v>
      </c>
      <c r="R122" s="19">
        <f t="shared" ref="R122:R137" si="12">(ABS($B$19-B3)+ABS($B$42-B26)+ABS($B$65-B49)+ABS($B$88-B72)+ABS($B$111-B95))/$D$116</f>
        <v>9.2201846385995573E-2</v>
      </c>
      <c r="S122" s="19">
        <f t="shared" ref="S122:S138" si="13">(ABS($B$20-B3)+ABS($B$43-B26)+ABS($B$66-B49)+ABS($B$89-B72)+ABS($B$112-B95))/$D$116</f>
        <v>0.20524894671989458</v>
      </c>
      <c r="T122" s="19">
        <f t="shared" ref="T122:T139" si="14">(ABS($B$21-B3)+ABS($B$44-B26)+ABS($B$67-B49)+ABS($B$90-B72)+ABS($B$113-B95))/$D$116</f>
        <v>0.18766679314109014</v>
      </c>
      <c r="U122" s="21">
        <f t="shared" ref="U122:U140" si="15">(ABS($B$22-B3)+ABS($B$45-B26)+ABS($B$68-B49)+ABS($B$91-B72)+ABS($B$114-B95))/$D$116</f>
        <v>0.12699791575950226</v>
      </c>
    </row>
    <row r="123" spans="1:98" x14ac:dyDescent="0.25">
      <c r="A123" s="17" t="s">
        <v>4</v>
      </c>
      <c r="B123" s="19">
        <f t="shared" si="0"/>
        <v>0.20221029664733373</v>
      </c>
      <c r="C123" s="20">
        <f t="shared" si="1"/>
        <v>0</v>
      </c>
      <c r="D123" s="19">
        <f>(ABS($B$5-B4)+ABS($B$28-B27)+ABS($B$51-B50)+ABS($B$74-B73)+ABS($B$97-B96))/$D$116</f>
        <v>0.19182265190203843</v>
      </c>
      <c r="E123" s="19">
        <f>(ABS($B$6-B4)+ABS($B$29-B27)+ABS($B$52-B50)+ABS($B$75-B73)+ABS($B$98-B96))/$D$116</f>
        <v>0.19346108298574155</v>
      </c>
      <c r="F123" s="19">
        <f>(ABS($B$7-B4)+ABS($B$30-B27)+ABS($B$53-B50)+ABS($B$76-B73)+ABS($B$99-B96))/$D$116</f>
        <v>0.17268386450510265</v>
      </c>
      <c r="G123" s="19">
        <f>(ABS($B$8-B4)+ABS($B$31-B27)+ABS($B$54-B50)+ABS($B$77-B73)+ABS($B$100-B96))/$D$116</f>
        <v>0.13349093757607144</v>
      </c>
      <c r="H123" s="19">
        <f t="shared" si="2"/>
        <v>0.19826228947368274</v>
      </c>
      <c r="I123" s="19">
        <f t="shared" si="3"/>
        <v>0.27589021617685971</v>
      </c>
      <c r="J123" s="19">
        <f t="shared" si="4"/>
        <v>0.1438746490843949</v>
      </c>
      <c r="K123" s="19">
        <f t="shared" si="5"/>
        <v>0.19266032804289093</v>
      </c>
      <c r="L123" s="19">
        <f t="shared" si="6"/>
        <v>0.20855409801191938</v>
      </c>
      <c r="M123" s="19">
        <f t="shared" si="7"/>
        <v>0.14723143004900208</v>
      </c>
      <c r="N123" s="19">
        <f t="shared" si="8"/>
        <v>0.16060680989854278</v>
      </c>
      <c r="O123" s="19">
        <f t="shared" si="9"/>
        <v>0.15682313413708526</v>
      </c>
      <c r="P123" s="19">
        <f t="shared" si="10"/>
        <v>0.10153370113542068</v>
      </c>
      <c r="Q123" s="19">
        <f t="shared" si="11"/>
        <v>0.11614811505928582</v>
      </c>
      <c r="R123" s="19">
        <f t="shared" si="12"/>
        <v>0.20430823069153367</v>
      </c>
      <c r="S123" s="19">
        <f t="shared" si="13"/>
        <v>0.13113812127971972</v>
      </c>
      <c r="T123" s="19">
        <f t="shared" si="14"/>
        <v>0.13956752519240057</v>
      </c>
      <c r="U123" s="21">
        <f t="shared" si="15"/>
        <v>0.18703739443183792</v>
      </c>
    </row>
    <row r="124" spans="1:98" x14ac:dyDescent="0.25">
      <c r="A124" s="17" t="s">
        <v>5</v>
      </c>
      <c r="B124" s="19">
        <f t="shared" si="0"/>
        <v>0.1526644182720831</v>
      </c>
      <c r="C124" s="20">
        <f t="shared" si="1"/>
        <v>0.19182265190203843</v>
      </c>
      <c r="D124" s="19">
        <f t="shared" ref="D124:D141" si="16">(ABS($B$5-B5)+ABS($B$28-B28)+ABS($B$51-B51)+ABS($B$74-B74)+ABS($B$97-B97))/$D$116</f>
        <v>0</v>
      </c>
      <c r="E124" s="19">
        <f>(ABS($B$6-B5)+ABS($B$29-B28)+ABS($B$52-B51)+ABS($B$75-B74)+ABS($B$98-B97))/$D$116</f>
        <v>0.16980753769637102</v>
      </c>
      <c r="F124" s="19">
        <f>(ABS($B$7-B5)+ABS($B$30-B28)+ABS($B$53-B51)+ABS($B$76-B74)+ABS($B$99-B97))/$D$116</f>
        <v>7.7069981467691284E-2</v>
      </c>
      <c r="G124" s="19">
        <f>(ABS($B$8-B5)+ABS($B$31-B28)+ABS($B$54-B51)+ABS($B$77-B74)+ABS($B$100-B97))/$D$116</f>
        <v>0.2030555616143383</v>
      </c>
      <c r="H124" s="19">
        <f t="shared" si="2"/>
        <v>0.12900733230931163</v>
      </c>
      <c r="I124" s="19">
        <f t="shared" si="3"/>
        <v>0.1735260236602274</v>
      </c>
      <c r="J124" s="19">
        <f t="shared" si="4"/>
        <v>0.19039293575931021</v>
      </c>
      <c r="K124" s="19">
        <f t="shared" si="5"/>
        <v>0.16835589101894749</v>
      </c>
      <c r="L124" s="19">
        <f t="shared" si="6"/>
        <v>0.32605413292797847</v>
      </c>
      <c r="M124" s="19">
        <f t="shared" si="7"/>
        <v>0.24901466150631979</v>
      </c>
      <c r="N124" s="19">
        <f t="shared" si="8"/>
        <v>0.18473683904369706</v>
      </c>
      <c r="O124" s="19">
        <f t="shared" si="9"/>
        <v>0.18095316328223959</v>
      </c>
      <c r="P124" s="19">
        <f t="shared" si="10"/>
        <v>0.18625698968821416</v>
      </c>
      <c r="Q124" s="19">
        <f t="shared" si="11"/>
        <v>0.20699252459844958</v>
      </c>
      <c r="R124" s="19">
        <f t="shared" si="12"/>
        <v>0.22843825983668795</v>
      </c>
      <c r="S124" s="19">
        <f t="shared" si="13"/>
        <v>0.16586841159957541</v>
      </c>
      <c r="T124" s="19">
        <f t="shared" si="14"/>
        <v>9.4062757592218854E-2</v>
      </c>
      <c r="U124" s="21">
        <f t="shared" si="15"/>
        <v>0.16645943452937187</v>
      </c>
    </row>
    <row r="125" spans="1:98" x14ac:dyDescent="0.25">
      <c r="A125" s="17" t="s">
        <v>6</v>
      </c>
      <c r="B125" s="19">
        <f t="shared" si="0"/>
        <v>0.16753178699523516</v>
      </c>
      <c r="C125" s="20">
        <f t="shared" si="1"/>
        <v>0.19346108298574155</v>
      </c>
      <c r="D125" s="19">
        <f t="shared" si="16"/>
        <v>0.16980753769637102</v>
      </c>
      <c r="E125" s="19">
        <f t="shared" ref="E125:E141" si="17">(ABS($B$6-B6)+ABS($B$29-B29)+ABS($B$52-B52)+ABS($B$75-B75)+ABS($B$98-B98))/$D$116</f>
        <v>0</v>
      </c>
      <c r="F125" s="19">
        <f>(ABS($B$7-B6)+ABS($B$30-B29)+ABS($B$53-B52)+ABS($B$76-B75)+ABS($B$99-B98))/$D$116</f>
        <v>0.17607088956201303</v>
      </c>
      <c r="G125" s="19">
        <f>(ABS($B$8-B6)+ABS($B$31-B29)+ABS($B$54-B52)+ABS($B$77-B75)+ABS($B$100-B98))/$D$116</f>
        <v>0.28416110683494256</v>
      </c>
      <c r="H125" s="19">
        <f t="shared" si="2"/>
        <v>7.7707230029913629E-2</v>
      </c>
      <c r="I125" s="19">
        <f t="shared" si="3"/>
        <v>0.25377681100120597</v>
      </c>
      <c r="J125" s="19">
        <f t="shared" si="4"/>
        <v>0.21197614551008362</v>
      </c>
      <c r="K125" s="19">
        <f t="shared" si="5"/>
        <v>0.29554692286723722</v>
      </c>
      <c r="L125" s="19">
        <f t="shared" si="6"/>
        <v>0.25836023177923007</v>
      </c>
      <c r="M125" s="19">
        <f t="shared" si="7"/>
        <v>0.27417337773852957</v>
      </c>
      <c r="N125" s="19">
        <f t="shared" si="8"/>
        <v>8.5275040438088479E-2</v>
      </c>
      <c r="O125" s="19">
        <f t="shared" si="9"/>
        <v>0.1143097431896876</v>
      </c>
      <c r="P125" s="19">
        <f t="shared" si="10"/>
        <v>0.21141570592042394</v>
      </c>
      <c r="Q125" s="19">
        <f t="shared" si="11"/>
        <v>0.23215124083065941</v>
      </c>
      <c r="R125" s="19">
        <f t="shared" si="12"/>
        <v>0.11997757488999032</v>
      </c>
      <c r="S125" s="19">
        <f t="shared" si="13"/>
        <v>0.1759772280404153</v>
      </c>
      <c r="T125" s="19">
        <f t="shared" si="14"/>
        <v>0.19130260055092257</v>
      </c>
      <c r="U125" s="21">
        <f t="shared" si="15"/>
        <v>0.19161815076158165</v>
      </c>
    </row>
    <row r="126" spans="1:98" x14ac:dyDescent="0.25">
      <c r="A126" s="17" t="s">
        <v>7</v>
      </c>
      <c r="B126" s="19">
        <f t="shared" si="0"/>
        <v>0.16457808511842309</v>
      </c>
      <c r="C126" s="20">
        <f t="shared" si="1"/>
        <v>0.17268386450510265</v>
      </c>
      <c r="D126" s="19">
        <f t="shared" si="16"/>
        <v>7.7069981467691284E-2</v>
      </c>
      <c r="E126" s="19">
        <f t="shared" si="17"/>
        <v>0.17607088956201303</v>
      </c>
      <c r="F126" s="19">
        <f t="shared" ref="F126:F141" si="18">(ABS($B$7-B7)+ABS($B$30-B30)+ABS($B$53-B53)+ABS($B$76-B76)+ABS($B$99-B99))/$D$116</f>
        <v>0</v>
      </c>
      <c r="G126" s="19">
        <f>(ABS($B$8-B7)+ABS($B$31-B30)+ABS($B$54-B53)+ABS($B$77-B76)+ABS($B$100-B99))/$D$116</f>
        <v>0.16203211246964</v>
      </c>
      <c r="H126" s="19">
        <f t="shared" si="2"/>
        <v>0.13527068417495364</v>
      </c>
      <c r="I126" s="19">
        <f t="shared" si="3"/>
        <v>0.11355503058272667</v>
      </c>
      <c r="J126" s="19">
        <f t="shared" si="4"/>
        <v>0.21292081502904106</v>
      </c>
      <c r="K126" s="19">
        <f t="shared" si="5"/>
        <v>0.11947603330522419</v>
      </c>
      <c r="L126" s="19">
        <f t="shared" si="6"/>
        <v>0.34858201219770935</v>
      </c>
      <c r="M126" s="19">
        <f t="shared" si="7"/>
        <v>0.18820920744271735</v>
      </c>
      <c r="N126" s="19">
        <f t="shared" si="8"/>
        <v>0.19100019090933912</v>
      </c>
      <c r="O126" s="19">
        <f t="shared" si="9"/>
        <v>0.20348104255197041</v>
      </c>
      <c r="P126" s="19">
        <f t="shared" si="10"/>
        <v>0.12545153562461173</v>
      </c>
      <c r="Q126" s="19">
        <f t="shared" si="11"/>
        <v>0.1461870705348472</v>
      </c>
      <c r="R126" s="19">
        <f t="shared" si="12"/>
        <v>0.23470161170233</v>
      </c>
      <c r="S126" s="19">
        <f t="shared" si="13"/>
        <v>0.18839629086930629</v>
      </c>
      <c r="T126" s="19">
        <f t="shared" si="14"/>
        <v>3.325730352861643E-2</v>
      </c>
      <c r="U126" s="21">
        <f t="shared" si="15"/>
        <v>0.1872004681443423</v>
      </c>
    </row>
    <row r="127" spans="1:98" x14ac:dyDescent="0.25">
      <c r="A127" s="17" t="s">
        <v>8</v>
      </c>
      <c r="B127" s="19">
        <f t="shared" si="0"/>
        <v>0.17194544351538504</v>
      </c>
      <c r="C127" s="20">
        <f t="shared" si="1"/>
        <v>0.13349093757607144</v>
      </c>
      <c r="D127" s="19">
        <f t="shared" si="16"/>
        <v>0.2030555616143383</v>
      </c>
      <c r="E127" s="19">
        <f t="shared" si="17"/>
        <v>0.28416110683494256</v>
      </c>
      <c r="F127" s="19">
        <f t="shared" si="18"/>
        <v>0.16203211246964</v>
      </c>
      <c r="G127" s="19">
        <f t="shared" ref="G127:G141" si="19">(ABS($B$8-B8)+ABS($B$31-B31)+ABS($B$54-B54)+ABS($B$77-B77)+ABS($B$100-B100))/$D$116</f>
        <v>0</v>
      </c>
      <c r="H127" s="19">
        <f t="shared" si="2"/>
        <v>0.24336090144788319</v>
      </c>
      <c r="I127" s="19">
        <f t="shared" si="3"/>
        <v>0.22949845332003732</v>
      </c>
      <c r="J127" s="19">
        <f t="shared" si="4"/>
        <v>0.11360979595244622</v>
      </c>
      <c r="K127" s="19">
        <f t="shared" si="5"/>
        <v>0.14626856518606859</v>
      </c>
      <c r="L127" s="19">
        <f t="shared" si="6"/>
        <v>0.24265690296917314</v>
      </c>
      <c r="M127" s="19">
        <f t="shared" si="7"/>
        <v>0.13470536945408029</v>
      </c>
      <c r="N127" s="19">
        <f t="shared" si="8"/>
        <v>0.25130683374774382</v>
      </c>
      <c r="O127" s="19">
        <f t="shared" si="9"/>
        <v>0.20102832328390549</v>
      </c>
      <c r="P127" s="19">
        <f t="shared" si="10"/>
        <v>0.12474765136185861</v>
      </c>
      <c r="Q127" s="19">
        <f t="shared" si="11"/>
        <v>0.12862205446436406</v>
      </c>
      <c r="R127" s="19">
        <f t="shared" si="12"/>
        <v>0.21598568397195991</v>
      </c>
      <c r="S127" s="19">
        <f t="shared" si="13"/>
        <v>0.21873415516079575</v>
      </c>
      <c r="T127" s="19">
        <f t="shared" si="14"/>
        <v>0.12891577315693792</v>
      </c>
      <c r="U127" s="21">
        <f t="shared" si="15"/>
        <v>0.14414340885940904</v>
      </c>
    </row>
    <row r="128" spans="1:98" x14ac:dyDescent="0.25">
      <c r="A128" s="17" t="s">
        <v>9</v>
      </c>
      <c r="B128" s="19">
        <f t="shared" si="0"/>
        <v>0.16399966014984302</v>
      </c>
      <c r="C128" s="20">
        <f t="shared" si="1"/>
        <v>0.19826228947368274</v>
      </c>
      <c r="D128" s="19">
        <f t="shared" si="16"/>
        <v>0.12900733230931163</v>
      </c>
      <c r="E128" s="19">
        <f t="shared" si="17"/>
        <v>7.7707230029913629E-2</v>
      </c>
      <c r="F128" s="19">
        <f t="shared" si="18"/>
        <v>0.13527068417495364</v>
      </c>
      <c r="G128" s="19">
        <f t="shared" si="19"/>
        <v>0.24336090144788319</v>
      </c>
      <c r="H128" s="19">
        <f t="shared" ref="H128:H141" si="20">(ABS($B$9-B9)+ABS($B$32-B32)+ABS($B$55-B55)+ABS($B$78-B78)+ABS($B$101-B101))/$D$116</f>
        <v>0</v>
      </c>
      <c r="I128" s="19">
        <f t="shared" si="3"/>
        <v>0.21297660561414658</v>
      </c>
      <c r="J128" s="19">
        <f t="shared" si="4"/>
        <v>0.20926891548016999</v>
      </c>
      <c r="K128" s="19">
        <f t="shared" si="5"/>
        <v>0.25474671748017785</v>
      </c>
      <c r="L128" s="19">
        <f t="shared" si="6"/>
        <v>0.24916043716628949</v>
      </c>
      <c r="M128" s="19">
        <f t="shared" si="7"/>
        <v>0.26378763241129743</v>
      </c>
      <c r="N128" s="19">
        <f t="shared" si="8"/>
        <v>0.11298227046800211</v>
      </c>
      <c r="O128" s="19">
        <f t="shared" si="9"/>
        <v>0.14201697321960122</v>
      </c>
      <c r="P128" s="19">
        <f t="shared" si="10"/>
        <v>0.20102996059319184</v>
      </c>
      <c r="Q128" s="19">
        <f t="shared" si="11"/>
        <v>0.22176549550342731</v>
      </c>
      <c r="R128" s="19">
        <f t="shared" si="12"/>
        <v>0.11649829315347063</v>
      </c>
      <c r="S128" s="19">
        <f t="shared" si="13"/>
        <v>0.13636297336764741</v>
      </c>
      <c r="T128" s="19">
        <f t="shared" si="14"/>
        <v>0.15050239516386318</v>
      </c>
      <c r="U128" s="21">
        <f t="shared" si="15"/>
        <v>0.18123240543434954</v>
      </c>
    </row>
    <row r="129" spans="1:21" x14ac:dyDescent="0.25">
      <c r="A129" s="17" t="s">
        <v>10</v>
      </c>
      <c r="B129" s="19">
        <f t="shared" si="0"/>
        <v>0.23663369157691805</v>
      </c>
      <c r="C129" s="20">
        <f t="shared" si="1"/>
        <v>0.27589021617685971</v>
      </c>
      <c r="D129" s="19">
        <f t="shared" si="16"/>
        <v>0.1735260236602274</v>
      </c>
      <c r="E129" s="19">
        <f t="shared" si="17"/>
        <v>0.25377681100120597</v>
      </c>
      <c r="F129" s="19">
        <f t="shared" si="18"/>
        <v>0.11355503058272667</v>
      </c>
      <c r="G129" s="19">
        <f t="shared" si="19"/>
        <v>0.22949845332003732</v>
      </c>
      <c r="H129" s="19">
        <f t="shared" si="20"/>
        <v>0.21297660561414658</v>
      </c>
      <c r="I129" s="19">
        <f t="shared" si="3"/>
        <v>0</v>
      </c>
      <c r="J129" s="19">
        <f t="shared" si="4"/>
        <v>0.32647584561176779</v>
      </c>
      <c r="K129" s="19">
        <f t="shared" si="5"/>
        <v>8.3229888133968741E-2</v>
      </c>
      <c r="L129" s="19">
        <f t="shared" si="6"/>
        <v>0.46213704278043605</v>
      </c>
      <c r="M129" s="19">
        <f t="shared" si="7"/>
        <v>0.20631653719927318</v>
      </c>
      <c r="N129" s="19">
        <f t="shared" si="8"/>
        <v>0.28484041008663141</v>
      </c>
      <c r="O129" s="19">
        <f t="shared" si="9"/>
        <v>0.31703607313469712</v>
      </c>
      <c r="P129" s="19">
        <f t="shared" si="10"/>
        <v>0.2390065662073384</v>
      </c>
      <c r="Q129" s="19">
        <f t="shared" si="11"/>
        <v>0.20974210111757388</v>
      </c>
      <c r="R129" s="19">
        <f t="shared" si="12"/>
        <v>0.31240753314152292</v>
      </c>
      <c r="S129" s="19">
        <f t="shared" si="13"/>
        <v>0.30195132145203296</v>
      </c>
      <c r="T129" s="19">
        <f t="shared" si="14"/>
        <v>0.14472393268272671</v>
      </c>
      <c r="U129" s="21">
        <f t="shared" si="15"/>
        <v>0.30075549872706897</v>
      </c>
    </row>
    <row r="130" spans="1:21" x14ac:dyDescent="0.25">
      <c r="A130" s="17" t="s">
        <v>11</v>
      </c>
      <c r="B130" s="19">
        <f t="shared" si="0"/>
        <v>0.10533081134378515</v>
      </c>
      <c r="C130" s="20">
        <f t="shared" si="1"/>
        <v>0.1438746490843949</v>
      </c>
      <c r="D130" s="19">
        <f t="shared" si="16"/>
        <v>0.19039293575931021</v>
      </c>
      <c r="E130" s="19">
        <f t="shared" si="17"/>
        <v>0.21197614551008362</v>
      </c>
      <c r="F130" s="19">
        <f t="shared" si="18"/>
        <v>0.21292081502904106</v>
      </c>
      <c r="G130" s="19">
        <f t="shared" si="19"/>
        <v>0.11360979595244622</v>
      </c>
      <c r="H130" s="19">
        <f t="shared" si="20"/>
        <v>0.20926891548016999</v>
      </c>
      <c r="I130" s="19">
        <f t="shared" si="3"/>
        <v>0.32647584561176779</v>
      </c>
      <c r="J130" s="19">
        <f t="shared" ref="J130:J141" si="21">(ABS($B$11-B11)+ABS($B$34-B34)+ABS($B$57-B57)+ABS($B$80-B80)+ABS($B$103-B103))/$D$116</f>
        <v>0</v>
      </c>
      <c r="K130" s="19">
        <f t="shared" si="5"/>
        <v>0.24374406340041538</v>
      </c>
      <c r="L130" s="19">
        <f t="shared" si="6"/>
        <v>0.14569677178568058</v>
      </c>
      <c r="M130" s="19">
        <f t="shared" si="7"/>
        <v>0.24781705948391014</v>
      </c>
      <c r="N130" s="19">
        <f t="shared" si="8"/>
        <v>0.15384859664163483</v>
      </c>
      <c r="O130" s="19">
        <f t="shared" si="9"/>
        <v>0.11285335413556932</v>
      </c>
      <c r="P130" s="19">
        <f t="shared" si="10"/>
        <v>0.19177065165935911</v>
      </c>
      <c r="Q130" s="19">
        <f t="shared" si="11"/>
        <v>0.24223185041681025</v>
      </c>
      <c r="R130" s="19">
        <f t="shared" si="12"/>
        <v>0.12185786449046569</v>
      </c>
      <c r="S130" s="19">
        <f t="shared" si="13"/>
        <v>0.11068460482446656</v>
      </c>
      <c r="T130" s="19">
        <f t="shared" si="14"/>
        <v>0.18175191292904105</v>
      </c>
      <c r="U130" s="21">
        <f t="shared" si="15"/>
        <v>0.14938466528900296</v>
      </c>
    </row>
    <row r="131" spans="1:21" x14ac:dyDescent="0.25">
      <c r="A131" s="17" t="s">
        <v>12</v>
      </c>
      <c r="B131" s="19">
        <f t="shared" si="0"/>
        <v>0.27840380344294929</v>
      </c>
      <c r="C131" s="20">
        <f t="shared" si="1"/>
        <v>0.19266032804289093</v>
      </c>
      <c r="D131" s="19">
        <f t="shared" si="16"/>
        <v>0.16835589101894749</v>
      </c>
      <c r="E131" s="19">
        <f t="shared" si="17"/>
        <v>0.29554692286723722</v>
      </c>
      <c r="F131" s="19">
        <f t="shared" si="18"/>
        <v>0.11947603330522419</v>
      </c>
      <c r="G131" s="19">
        <f t="shared" si="19"/>
        <v>0.14626856518606859</v>
      </c>
      <c r="H131" s="19">
        <f t="shared" si="20"/>
        <v>0.25474671748017785</v>
      </c>
      <c r="I131" s="19">
        <f>(ABS($B$10-B12)+ABS($B$33-B35)+ABS($B$56-B58)+ABS($B$79-B81)+ABS($B$102-B104))/$D$116</f>
        <v>8.3229888133968741E-2</v>
      </c>
      <c r="J131" s="19">
        <f t="shared" si="21"/>
        <v>0.24374406340041538</v>
      </c>
      <c r="K131" s="19">
        <f t="shared" ref="K131:K141" si="22">(ABS($B$12-B12)+ABS($B$35-B35)+ABS($B$58-B58)+ABS($B$81-B81)+ABS($B$104-B104))/$D$116</f>
        <v>0</v>
      </c>
      <c r="L131" s="19">
        <f t="shared" si="6"/>
        <v>0.37890715464646724</v>
      </c>
      <c r="M131" s="19">
        <f t="shared" si="7"/>
        <v>0.13095936208857989</v>
      </c>
      <c r="N131" s="19">
        <f t="shared" si="8"/>
        <v>0.31047622421456322</v>
      </c>
      <c r="O131" s="19">
        <f t="shared" si="9"/>
        <v>0.30669254845310584</v>
      </c>
      <c r="P131" s="19">
        <f t="shared" si="10"/>
        <v>0.16413503690977396</v>
      </c>
      <c r="Q131" s="19">
        <f t="shared" si="11"/>
        <v>0.1265122129836051</v>
      </c>
      <c r="R131" s="19">
        <f t="shared" si="12"/>
        <v>0.35417764500755416</v>
      </c>
      <c r="S131" s="19">
        <f t="shared" si="13"/>
        <v>0.21872143331806421</v>
      </c>
      <c r="T131" s="19">
        <f t="shared" si="14"/>
        <v>0.11441291782226404</v>
      </c>
      <c r="U131" s="21">
        <f t="shared" si="15"/>
        <v>0.29041197404547764</v>
      </c>
    </row>
    <row r="132" spans="1:21" x14ac:dyDescent="0.25">
      <c r="A132" s="17" t="s">
        <v>13</v>
      </c>
      <c r="B132" s="19">
        <f t="shared" si="0"/>
        <v>0.25102758312946571</v>
      </c>
      <c r="C132" s="20">
        <f t="shared" si="1"/>
        <v>0.20855409801191938</v>
      </c>
      <c r="D132" s="19">
        <f t="shared" si="16"/>
        <v>0.32605413292797847</v>
      </c>
      <c r="E132" s="19">
        <f t="shared" si="17"/>
        <v>0.25836023177923007</v>
      </c>
      <c r="F132" s="19">
        <f t="shared" si="18"/>
        <v>0.34858201219770935</v>
      </c>
      <c r="G132" s="19">
        <f t="shared" si="19"/>
        <v>0.24265690296917314</v>
      </c>
      <c r="H132" s="19">
        <f t="shared" si="20"/>
        <v>0.24916043716628949</v>
      </c>
      <c r="I132" s="19">
        <f t="shared" ref="I132:I141" si="23">(ABS($B$10-B13)+ABS($B$33-B36)+ABS($B$56-B59)+ABS($B$79-B82)+ABS($B$102-B105))/$D$116</f>
        <v>0.46213704278043605</v>
      </c>
      <c r="J132" s="19">
        <f t="shared" si="21"/>
        <v>0.14569677178568058</v>
      </c>
      <c r="K132" s="19">
        <f t="shared" si="22"/>
        <v>0.37890715464646724</v>
      </c>
      <c r="L132" s="19">
        <f t="shared" ref="L132:L141" si="24">(ABS($B$13-B13)+ABS($B$36-B36)+ABS($B$59-B59)+ABS($B$82-B82)+ABS($B$105-B105))/$D$116</f>
        <v>0</v>
      </c>
      <c r="M132" s="19">
        <f t="shared" si="7"/>
        <v>0.27659940370157265</v>
      </c>
      <c r="N132" s="19">
        <f t="shared" si="8"/>
        <v>0.17729663269380461</v>
      </c>
      <c r="O132" s="19">
        <f t="shared" si="9"/>
        <v>0.1451009696457389</v>
      </c>
      <c r="P132" s="19">
        <f t="shared" si="10"/>
        <v>0.22313047657309762</v>
      </c>
      <c r="Q132" s="19">
        <f t="shared" si="11"/>
        <v>0.25691129934433476</v>
      </c>
      <c r="R132" s="19">
        <f t="shared" si="12"/>
        <v>0.16169085385082563</v>
      </c>
      <c r="S132" s="19">
        <f t="shared" si="13"/>
        <v>0.17046379130365122</v>
      </c>
      <c r="T132" s="19">
        <f t="shared" si="14"/>
        <v>0.31741311009770934</v>
      </c>
      <c r="U132" s="21">
        <f t="shared" si="15"/>
        <v>0.18859622270391277</v>
      </c>
    </row>
    <row r="133" spans="1:21" x14ac:dyDescent="0.25">
      <c r="A133" s="17" t="s">
        <v>14</v>
      </c>
      <c r="B133" s="19">
        <f t="shared" si="0"/>
        <v>0.30500371812661559</v>
      </c>
      <c r="C133" s="20">
        <f t="shared" si="1"/>
        <v>0.14723143004900208</v>
      </c>
      <c r="D133" s="19">
        <f t="shared" si="16"/>
        <v>0.24901466150631979</v>
      </c>
      <c r="E133" s="19">
        <f t="shared" si="17"/>
        <v>0.27417337773852957</v>
      </c>
      <c r="F133" s="19">
        <f t="shared" si="18"/>
        <v>0.18820920744271735</v>
      </c>
      <c r="G133" s="19">
        <f t="shared" si="19"/>
        <v>0.13470536945408029</v>
      </c>
      <c r="H133" s="19">
        <f t="shared" si="20"/>
        <v>0.26378763241129743</v>
      </c>
      <c r="I133" s="19">
        <f t="shared" si="23"/>
        <v>0.20631653719927318</v>
      </c>
      <c r="J133" s="19">
        <f t="shared" si="21"/>
        <v>0.24781705948391014</v>
      </c>
      <c r="K133" s="19">
        <f t="shared" si="22"/>
        <v>0.13095936208857989</v>
      </c>
      <c r="L133" s="19">
        <f t="shared" si="24"/>
        <v>0.27659940370157265</v>
      </c>
      <c r="M133" s="19">
        <f t="shared" ref="M133:M141" si="25">(ABS($B$14-B14)+ABS($B$37-B37)+ABS($B$60-B60)+ABS($B$83-B83)+ABS($B$106-B106))/$D$116</f>
        <v>0</v>
      </c>
      <c r="N133" s="19">
        <f t="shared" si="8"/>
        <v>0.22530725602067894</v>
      </c>
      <c r="O133" s="19">
        <f t="shared" si="9"/>
        <v>0.22234847707469996</v>
      </c>
      <c r="P133" s="19">
        <f t="shared" si="10"/>
        <v>6.2757671818105626E-2</v>
      </c>
      <c r="Q133" s="19">
        <f t="shared" si="11"/>
        <v>6.8669231750719872E-2</v>
      </c>
      <c r="R133" s="19">
        <f t="shared" si="12"/>
        <v>0.29636737819399511</v>
      </c>
      <c r="S133" s="19">
        <f t="shared" si="13"/>
        <v>0.26634034989562699</v>
      </c>
      <c r="T133" s="19">
        <f t="shared" si="14"/>
        <v>0.15509286813001527</v>
      </c>
      <c r="U133" s="21">
        <f t="shared" si="15"/>
        <v>0.18685076683796828</v>
      </c>
    </row>
    <row r="134" spans="1:21" x14ac:dyDescent="0.25">
      <c r="A134" s="17" t="s">
        <v>15</v>
      </c>
      <c r="B134" s="19">
        <f t="shared" si="0"/>
        <v>0.1508118116461358</v>
      </c>
      <c r="C134" s="20">
        <f t="shared" si="1"/>
        <v>0.16060680989854278</v>
      </c>
      <c r="D134" s="19">
        <f t="shared" si="16"/>
        <v>0.18473683904369706</v>
      </c>
      <c r="E134" s="19">
        <f t="shared" si="17"/>
        <v>8.5275040438088479E-2</v>
      </c>
      <c r="F134" s="19">
        <f t="shared" si="18"/>
        <v>0.19100019090933912</v>
      </c>
      <c r="G134" s="19">
        <f t="shared" si="19"/>
        <v>0.25130683374774382</v>
      </c>
      <c r="H134" s="19">
        <f t="shared" si="20"/>
        <v>0.11298227046800211</v>
      </c>
      <c r="I134" s="19">
        <f t="shared" si="23"/>
        <v>0.28484041008663141</v>
      </c>
      <c r="J134" s="19">
        <f t="shared" si="21"/>
        <v>0.15384859664163483</v>
      </c>
      <c r="K134" s="19">
        <f t="shared" si="22"/>
        <v>0.31047622421456322</v>
      </c>
      <c r="L134" s="19">
        <f t="shared" si="24"/>
        <v>0.17729663269380461</v>
      </c>
      <c r="M134" s="19">
        <f t="shared" si="25"/>
        <v>0.22530725602067894</v>
      </c>
      <c r="N134" s="19">
        <f t="shared" ref="N134:N141" si="26">(ABS($B$15-B15)+ABS($B$38-B38)+ABS($B$61-B61)+ABS($B$84-B84)+ABS($B$107-B107))/$D$116</f>
        <v>0</v>
      </c>
      <c r="O134" s="19">
        <f t="shared" si="9"/>
        <v>5.343947076030485E-2</v>
      </c>
      <c r="P134" s="19">
        <f t="shared" si="10"/>
        <v>0.16254958420257332</v>
      </c>
      <c r="Q134" s="19">
        <f t="shared" si="11"/>
        <v>0.2208710358738124</v>
      </c>
      <c r="R134" s="19">
        <f t="shared" si="12"/>
        <v>8.5526182736918657E-2</v>
      </c>
      <c r="S134" s="19">
        <f t="shared" si="13"/>
        <v>0.16443222281824951</v>
      </c>
      <c r="T134" s="19">
        <f t="shared" si="14"/>
        <v>0.19606330639229921</v>
      </c>
      <c r="U134" s="21">
        <f t="shared" si="15"/>
        <v>0.14275202904373102</v>
      </c>
    </row>
    <row r="135" spans="1:21" x14ac:dyDescent="0.25">
      <c r="A135" s="17" t="s">
        <v>16</v>
      </c>
      <c r="B135" s="19">
        <f t="shared" si="0"/>
        <v>0.13651263999182067</v>
      </c>
      <c r="C135" s="20">
        <f t="shared" si="1"/>
        <v>0.15682313413708526</v>
      </c>
      <c r="D135" s="19">
        <f t="shared" si="16"/>
        <v>0.18095316328223959</v>
      </c>
      <c r="E135" s="19">
        <f t="shared" si="17"/>
        <v>0.1143097431896876</v>
      </c>
      <c r="F135" s="19">
        <f t="shared" si="18"/>
        <v>0.20348104255197041</v>
      </c>
      <c r="G135" s="19">
        <f t="shared" si="19"/>
        <v>0.20102832328390549</v>
      </c>
      <c r="H135" s="19">
        <f t="shared" si="20"/>
        <v>0.14201697321960122</v>
      </c>
      <c r="I135" s="19">
        <f t="shared" si="23"/>
        <v>0.31703607313469712</v>
      </c>
      <c r="J135" s="19">
        <f t="shared" si="21"/>
        <v>0.11285335413556932</v>
      </c>
      <c r="K135" s="19">
        <f t="shared" si="22"/>
        <v>0.30669254845310584</v>
      </c>
      <c r="L135" s="19">
        <f t="shared" si="24"/>
        <v>0.1451009696457389</v>
      </c>
      <c r="M135" s="19">
        <f t="shared" si="25"/>
        <v>0.22234847707469996</v>
      </c>
      <c r="N135" s="19">
        <f t="shared" si="26"/>
        <v>5.343947076030485E-2</v>
      </c>
      <c r="O135" s="19">
        <f t="shared" si="9"/>
        <v>0</v>
      </c>
      <c r="P135" s="19">
        <f t="shared" si="10"/>
        <v>0.15959080525659436</v>
      </c>
      <c r="Q135" s="19">
        <f t="shared" si="11"/>
        <v>0.21791225692783342</v>
      </c>
      <c r="R135" s="19">
        <f t="shared" si="12"/>
        <v>7.4018901119295086E-2</v>
      </c>
      <c r="S135" s="19">
        <f t="shared" si="13"/>
        <v>0.16172597613283549</v>
      </c>
      <c r="T135" s="19">
        <f t="shared" si="14"/>
        <v>0.19227963063084172</v>
      </c>
      <c r="U135" s="21">
        <f t="shared" si="15"/>
        <v>9.3298415395371245E-2</v>
      </c>
    </row>
    <row r="136" spans="1:21" x14ac:dyDescent="0.25">
      <c r="A136" s="17" t="s">
        <v>17</v>
      </c>
      <c r="B136" s="19">
        <f t="shared" si="0"/>
        <v>0.24224604630851002</v>
      </c>
      <c r="C136" s="20">
        <f t="shared" si="1"/>
        <v>0.10153370113542068</v>
      </c>
      <c r="D136" s="19">
        <f t="shared" si="16"/>
        <v>0.18625698968821416</v>
      </c>
      <c r="E136" s="19">
        <f t="shared" si="17"/>
        <v>0.21141570592042394</v>
      </c>
      <c r="F136" s="19">
        <f t="shared" si="18"/>
        <v>0.12545153562461173</v>
      </c>
      <c r="G136" s="19">
        <f t="shared" si="19"/>
        <v>0.12474765136185861</v>
      </c>
      <c r="H136" s="19">
        <f t="shared" si="20"/>
        <v>0.20102996059319184</v>
      </c>
      <c r="I136" s="19">
        <f t="shared" si="23"/>
        <v>0.2390065662073384</v>
      </c>
      <c r="J136" s="19">
        <f t="shared" si="21"/>
        <v>0.19177065165935911</v>
      </c>
      <c r="K136" s="19">
        <f t="shared" si="22"/>
        <v>0.16413503690977396</v>
      </c>
      <c r="L136" s="19">
        <f t="shared" si="24"/>
        <v>0.22313047657309762</v>
      </c>
      <c r="M136" s="19">
        <f t="shared" si="25"/>
        <v>6.2757671818105626E-2</v>
      </c>
      <c r="N136" s="19">
        <f t="shared" si="26"/>
        <v>0.16254958420257332</v>
      </c>
      <c r="O136" s="19">
        <f t="shared" ref="O136:O141" si="27">(ABS($B$16-B17)+ABS($B$39-B40)+ABS($B$62-B63)+ABS($B$85-B86)+ABS($B$108-B109))/$D$116</f>
        <v>0.15959080525659436</v>
      </c>
      <c r="P136" s="19">
        <f t="shared" ref="P136:P141" si="28">(ABS($B$17-B17)+ABS($B$40-B40)+ABS($B$63-B63)+ABS($B$86-B86)+ABS($B$109-B109))/$D$116</f>
        <v>0</v>
      </c>
      <c r="Q136" s="19">
        <f t="shared" si="11"/>
        <v>6.2622823926168844E-2</v>
      </c>
      <c r="R136" s="19">
        <f t="shared" si="12"/>
        <v>0.23360970637588946</v>
      </c>
      <c r="S136" s="19">
        <f t="shared" si="13"/>
        <v>0.21029394207107588</v>
      </c>
      <c r="T136" s="19">
        <f t="shared" si="14"/>
        <v>9.4282633524611692E-2</v>
      </c>
      <c r="U136" s="21">
        <f t="shared" si="15"/>
        <v>0.12627693713570368</v>
      </c>
    </row>
    <row r="137" spans="1:21" x14ac:dyDescent="0.25">
      <c r="A137" s="17" t="s">
        <v>18</v>
      </c>
      <c r="B137" s="19">
        <f t="shared" si="0"/>
        <v>0.30056749797974908</v>
      </c>
      <c r="C137" s="20">
        <f t="shared" si="1"/>
        <v>0.11614811505928582</v>
      </c>
      <c r="D137" s="19">
        <f t="shared" si="16"/>
        <v>0.20699252459844958</v>
      </c>
      <c r="E137" s="19">
        <f t="shared" si="17"/>
        <v>0.23215124083065941</v>
      </c>
      <c r="F137" s="19">
        <f t="shared" si="18"/>
        <v>0.1461870705348472</v>
      </c>
      <c r="G137" s="19">
        <f t="shared" si="19"/>
        <v>0.12862205446436406</v>
      </c>
      <c r="H137" s="19">
        <f t="shared" si="20"/>
        <v>0.22176549550342731</v>
      </c>
      <c r="I137" s="19">
        <f t="shared" si="23"/>
        <v>0.20974210111757388</v>
      </c>
      <c r="J137" s="19">
        <f t="shared" si="21"/>
        <v>0.24223185041681025</v>
      </c>
      <c r="K137" s="19">
        <f t="shared" si="22"/>
        <v>0.1265122129836051</v>
      </c>
      <c r="L137" s="19">
        <f t="shared" si="24"/>
        <v>0.25691129934433476</v>
      </c>
      <c r="M137" s="19">
        <f t="shared" si="25"/>
        <v>6.8669231750719872E-2</v>
      </c>
      <c r="N137" s="19">
        <f t="shared" si="26"/>
        <v>0.2208710358738124</v>
      </c>
      <c r="O137" s="19">
        <f t="shared" si="27"/>
        <v>0.21791225692783342</v>
      </c>
      <c r="P137" s="19">
        <f t="shared" si="28"/>
        <v>6.2622823926168844E-2</v>
      </c>
      <c r="Q137" s="19">
        <f>(ABS($B$18-B18)+ABS($B$41-B41)+ABS($B$64-B64)+ABS($B$87-B87)+ABS($B$110-B110))/$D$116</f>
        <v>0</v>
      </c>
      <c r="R137" s="19">
        <f t="shared" si="12"/>
        <v>0.29193115804712855</v>
      </c>
      <c r="S137" s="19">
        <f t="shared" si="13"/>
        <v>0.19793081119755346</v>
      </c>
      <c r="T137" s="19">
        <f t="shared" si="14"/>
        <v>0.11307073122214509</v>
      </c>
      <c r="U137" s="21">
        <f t="shared" si="15"/>
        <v>0.18889976106187251</v>
      </c>
    </row>
    <row r="138" spans="1:21" x14ac:dyDescent="0.25">
      <c r="A138" s="17" t="s">
        <v>19</v>
      </c>
      <c r="B138" s="19">
        <f t="shared" si="0"/>
        <v>9.2201846385995573E-2</v>
      </c>
      <c r="C138" s="20">
        <f t="shared" si="1"/>
        <v>0.20430823069153367</v>
      </c>
      <c r="D138" s="19">
        <f t="shared" si="16"/>
        <v>0.22843825983668795</v>
      </c>
      <c r="E138" s="19">
        <f t="shared" si="17"/>
        <v>0.11997757488999032</v>
      </c>
      <c r="F138" s="19">
        <f t="shared" si="18"/>
        <v>0.23470161170233</v>
      </c>
      <c r="G138" s="19">
        <f t="shared" si="19"/>
        <v>0.21598568397195991</v>
      </c>
      <c r="H138" s="19">
        <f t="shared" si="20"/>
        <v>0.11649829315347063</v>
      </c>
      <c r="I138" s="19">
        <f t="shared" si="23"/>
        <v>0.31240753314152292</v>
      </c>
      <c r="J138" s="19">
        <f t="shared" si="21"/>
        <v>0.12185786449046569</v>
      </c>
      <c r="K138" s="19">
        <f t="shared" si="22"/>
        <v>0.35417764500755416</v>
      </c>
      <c r="L138" s="19">
        <f t="shared" si="24"/>
        <v>0.16169085385082563</v>
      </c>
      <c r="M138" s="19">
        <f t="shared" si="25"/>
        <v>0.29636737819399511</v>
      </c>
      <c r="N138" s="19">
        <f t="shared" si="26"/>
        <v>8.5526182736918657E-2</v>
      </c>
      <c r="O138" s="19">
        <f t="shared" si="27"/>
        <v>7.4018901119295086E-2</v>
      </c>
      <c r="P138" s="19">
        <f t="shared" si="28"/>
        <v>0.23360970637588946</v>
      </c>
      <c r="Q138" s="19">
        <f>(ABS($B$18-B19)+ABS($B$41-B42)+ABS($B$64-B65)+ABS($B$87-B88)+ABS($B$110-B111))/$D$116</f>
        <v>0.29193115804712855</v>
      </c>
      <c r="R138" s="19">
        <f>(ABS($B$19-B19)+ABS($B$42-B42)+ABS($B$65-B65)+ABS($B$88-B88)+ABS($B$111-B111))/$D$116</f>
        <v>0</v>
      </c>
      <c r="S138" s="19">
        <f t="shared" si="13"/>
        <v>0.18408254324181744</v>
      </c>
      <c r="T138" s="19">
        <f t="shared" si="14"/>
        <v>0.23976472718529013</v>
      </c>
      <c r="U138" s="21">
        <f t="shared" si="15"/>
        <v>0.1347895806482724</v>
      </c>
    </row>
    <row r="139" spans="1:21" x14ac:dyDescent="0.25">
      <c r="A139" s="17" t="s">
        <v>20</v>
      </c>
      <c r="B139" s="19">
        <f t="shared" si="0"/>
        <v>0.20524894671989458</v>
      </c>
      <c r="C139" s="20">
        <f t="shared" si="1"/>
        <v>0.13113812127971972</v>
      </c>
      <c r="D139" s="19">
        <f t="shared" si="16"/>
        <v>0.16586841159957541</v>
      </c>
      <c r="E139" s="19">
        <f t="shared" si="17"/>
        <v>0.1759772280404153</v>
      </c>
      <c r="F139" s="19">
        <f t="shared" si="18"/>
        <v>0.18839629086930629</v>
      </c>
      <c r="G139" s="19">
        <f t="shared" si="19"/>
        <v>0.21873415516079575</v>
      </c>
      <c r="H139" s="19">
        <f t="shared" si="20"/>
        <v>0.13636297336764741</v>
      </c>
      <c r="I139" s="19">
        <f t="shared" si="23"/>
        <v>0.30195132145203296</v>
      </c>
      <c r="J139" s="19">
        <f t="shared" si="21"/>
        <v>0.11068460482446656</v>
      </c>
      <c r="K139" s="19">
        <f t="shared" si="22"/>
        <v>0.21872143331806421</v>
      </c>
      <c r="L139" s="19">
        <f t="shared" si="24"/>
        <v>0.17046379130365122</v>
      </c>
      <c r="M139" s="19">
        <f t="shared" si="25"/>
        <v>0.26634034989562699</v>
      </c>
      <c r="N139" s="19">
        <f t="shared" si="26"/>
        <v>0.16443222281824951</v>
      </c>
      <c r="O139" s="19">
        <f t="shared" si="27"/>
        <v>0.16172597613283549</v>
      </c>
      <c r="P139" s="19">
        <f t="shared" si="28"/>
        <v>0.21029394207107588</v>
      </c>
      <c r="Q139" s="19">
        <f>(ABS($B$18-B20)+ABS($B$41-B43)+ABS($B$64-B66)+ABS($B$87-B89)+ABS($B$110-B112))/$D$116</f>
        <v>0.19793081119755346</v>
      </c>
      <c r="R139" s="19">
        <f>(ABS($B$19-B20)+ABS($B$42-B43)+ABS($B$65-B66)+ABS($B$88-B89)+ABS($B$111-B112))/$D$116</f>
        <v>0.18408254324181744</v>
      </c>
      <c r="S139" s="19">
        <f>(ABS($B$20-B20)+ABS($B$43-B43)+ABS($B$66-B66)+ABS($B$89-B89)+ABS($B$112-B112))/$D$116</f>
        <v>0</v>
      </c>
      <c r="T139" s="19">
        <f t="shared" si="14"/>
        <v>0.1629489796324006</v>
      </c>
      <c r="U139" s="21">
        <f t="shared" si="15"/>
        <v>0.25502439152820672</v>
      </c>
    </row>
    <row r="140" spans="1:21" x14ac:dyDescent="0.25">
      <c r="A140" s="17" t="s">
        <v>21</v>
      </c>
      <c r="B140" s="19">
        <f t="shared" si="0"/>
        <v>0.18766679314109014</v>
      </c>
      <c r="C140" s="20">
        <f t="shared" si="1"/>
        <v>0.13956752519240057</v>
      </c>
      <c r="D140" s="19">
        <f t="shared" si="16"/>
        <v>9.4062757592218854E-2</v>
      </c>
      <c r="E140" s="19">
        <f t="shared" si="17"/>
        <v>0.19130260055092257</v>
      </c>
      <c r="F140" s="19">
        <f t="shared" si="18"/>
        <v>3.325730352861643E-2</v>
      </c>
      <c r="G140" s="19">
        <f t="shared" si="19"/>
        <v>0.12891577315693792</v>
      </c>
      <c r="H140" s="19">
        <f t="shared" si="20"/>
        <v>0.15050239516386318</v>
      </c>
      <c r="I140" s="19">
        <f t="shared" si="23"/>
        <v>0.14472393268272671</v>
      </c>
      <c r="J140" s="19">
        <f t="shared" si="21"/>
        <v>0.18175191292904105</v>
      </c>
      <c r="K140" s="19">
        <f t="shared" si="22"/>
        <v>0.11441291782226404</v>
      </c>
      <c r="L140" s="19">
        <f t="shared" si="24"/>
        <v>0.31741311009770934</v>
      </c>
      <c r="M140" s="19">
        <f t="shared" si="25"/>
        <v>0.15509286813001527</v>
      </c>
      <c r="N140" s="19">
        <f t="shared" si="26"/>
        <v>0.19606330639229921</v>
      </c>
      <c r="O140" s="19">
        <f t="shared" si="27"/>
        <v>0.19227963063084172</v>
      </c>
      <c r="P140" s="19">
        <f t="shared" si="28"/>
        <v>9.4282633524611692E-2</v>
      </c>
      <c r="Q140" s="19">
        <f>(ABS($B$18-B21)+ABS($B$41-B44)+ABS($B$64-B67)+ABS($B$87-B90)+ABS($B$110-B113))/$D$116</f>
        <v>0.11307073122214509</v>
      </c>
      <c r="R140" s="19">
        <f>(ABS($B$19-B21)+ABS($B$42-B44)+ABS($B$65-B67)+ABS($B$88-B90)+ABS($B$111-B113))/$D$116</f>
        <v>0.23976472718529013</v>
      </c>
      <c r="S140" s="19">
        <f>(ABS($B$20-B21)+ABS($B$43-B44)+ABS($B$66-B67)+ABS($B$89-B90)+ABS($B$112-B113))/$D$116</f>
        <v>0.1629489796324006</v>
      </c>
      <c r="T140" s="19">
        <f>(ABS($B$21-B21)+ABS($B$44-B44)+ABS($B$67-B67)+ABS($B$90-B90)+ABS($B$113-B113))/$D$116</f>
        <v>0</v>
      </c>
      <c r="U140" s="21">
        <f t="shared" si="15"/>
        <v>0.1759990562232136</v>
      </c>
    </row>
    <row r="141" spans="1:21" x14ac:dyDescent="0.25">
      <c r="A141" s="22" t="s">
        <v>22</v>
      </c>
      <c r="B141" s="19">
        <f t="shared" si="0"/>
        <v>0.12699791575950226</v>
      </c>
      <c r="C141" s="20">
        <f t="shared" si="1"/>
        <v>0.18703739443183792</v>
      </c>
      <c r="D141" s="19">
        <f t="shared" si="16"/>
        <v>0.16645943452937187</v>
      </c>
      <c r="E141" s="19">
        <f t="shared" si="17"/>
        <v>0.19161815076158165</v>
      </c>
      <c r="F141" s="19">
        <f t="shared" si="18"/>
        <v>0.1872004681443423</v>
      </c>
      <c r="G141" s="19">
        <f t="shared" si="19"/>
        <v>0.14414340885940904</v>
      </c>
      <c r="H141" s="19">
        <f t="shared" si="20"/>
        <v>0.18123240543434954</v>
      </c>
      <c r="I141" s="19">
        <f t="shared" si="23"/>
        <v>0.30075549872706897</v>
      </c>
      <c r="J141" s="19">
        <f t="shared" si="21"/>
        <v>0.14938466528900296</v>
      </c>
      <c r="K141" s="19">
        <f t="shared" si="22"/>
        <v>0.29041197404547764</v>
      </c>
      <c r="L141" s="19">
        <f t="shared" si="24"/>
        <v>0.18859622270391277</v>
      </c>
      <c r="M141" s="19">
        <f t="shared" si="25"/>
        <v>0.18685076683796828</v>
      </c>
      <c r="N141" s="19">
        <f t="shared" si="26"/>
        <v>0.14275202904373102</v>
      </c>
      <c r="O141" s="19">
        <f t="shared" si="27"/>
        <v>9.3298415395371245E-2</v>
      </c>
      <c r="P141" s="19">
        <f t="shared" si="28"/>
        <v>0.12627693713570368</v>
      </c>
      <c r="Q141" s="19">
        <f>(ABS($B$18-B22)+ABS($B$41-B45)+ABS($B$64-B68)+ABS($B$87-B91)+ABS($B$110-B114))/$D$116</f>
        <v>0.18889976106187251</v>
      </c>
      <c r="R141" s="19">
        <f>(ABS($B$19-B22)+ABS($B$42-B45)+ABS($B$65-B68)+ABS($B$88-B91)+ABS($B$111-B114))/$D$116</f>
        <v>0.1347895806482724</v>
      </c>
      <c r="S141" s="19">
        <f>(ABS($B$20-B22)+ABS($B$43-B45)+ABS($B$66-B68)+ABS($B$89-B91)+ABS($B$112-B114))/$D$116</f>
        <v>0.25502439152820672</v>
      </c>
      <c r="T141" s="19">
        <f>(ABS($B$21-B22)+ABS($B$44-B45)+ABS($B$67-B68)+ABS($B$90-B91)+ABS($B$113-B114))/$D$116</f>
        <v>0.1759990562232136</v>
      </c>
      <c r="U141" s="21">
        <f>(ABS($B$22-B22)+ABS($B$45-B45)+ABS($B$68-B68)+ABS($B$91-B91)+ABS($B$114-B114))/$D$116</f>
        <v>0</v>
      </c>
    </row>
  </sheetData>
  <mergeCells count="22">
    <mergeCell ref="A120:U120"/>
    <mergeCell ref="Q93:Z93"/>
    <mergeCell ref="AE93:AN93"/>
    <mergeCell ref="AS93:BB93"/>
    <mergeCell ref="BG93:BP93"/>
    <mergeCell ref="BU93:CD93"/>
    <mergeCell ref="Q70:Z70"/>
    <mergeCell ref="AE70:AN70"/>
    <mergeCell ref="AS70:BB70"/>
    <mergeCell ref="BG70:BP70"/>
    <mergeCell ref="BU70:CD70"/>
    <mergeCell ref="Q47:Z47"/>
    <mergeCell ref="AE47:AN47"/>
    <mergeCell ref="AS47:BB47"/>
    <mergeCell ref="BG47:BP47"/>
    <mergeCell ref="CG24:CP24"/>
    <mergeCell ref="BU47:CD47"/>
    <mergeCell ref="O24:X24"/>
    <mergeCell ref="AC24:AL24"/>
    <mergeCell ref="AQ24:AZ24"/>
    <mergeCell ref="BE24:BN24"/>
    <mergeCell ref="BS24:CB24"/>
  </mergeCells>
  <phoneticPr fontId="1" type="noConversion"/>
  <conditionalFormatting sqref="B122:U141">
    <cfRule type="cellIs" dxfId="10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1"/>
  <sheetViews>
    <sheetView topLeftCell="A88" zoomScale="85" zoomScaleNormal="85" workbookViewId="0">
      <selection activeCell="B115" sqref="B115"/>
    </sheetView>
  </sheetViews>
  <sheetFormatPr defaultRowHeight="13.8" x14ac:dyDescent="0.25"/>
  <cols>
    <col min="1" max="1" width="9.5546875" style="65" bestFit="1" customWidth="1"/>
    <col min="2" max="3" width="7.5546875" style="65" bestFit="1" customWidth="1"/>
    <col min="4" max="21" width="6.5546875" style="65" bestFit="1" customWidth="1"/>
    <col min="22" max="25" width="7.44140625" style="65" bestFit="1" customWidth="1"/>
    <col min="26" max="26" width="8.5546875" style="65" bestFit="1" customWidth="1"/>
    <col min="27" max="27" width="7.44140625" style="65" bestFit="1" customWidth="1"/>
    <col min="28" max="28" width="8.5546875" style="65" bestFit="1" customWidth="1"/>
    <col min="29" max="31" width="7.44140625" style="65" bestFit="1" customWidth="1"/>
    <col min="32" max="32" width="5.21875" style="65" bestFit="1" customWidth="1"/>
    <col min="33" max="39" width="7.44140625" style="65" bestFit="1" customWidth="1"/>
    <col min="40" max="40" width="8.5546875" style="65" bestFit="1" customWidth="1"/>
    <col min="41" max="41" width="7.44140625" style="65" bestFit="1" customWidth="1"/>
    <col min="42" max="42" width="8.5546875" style="65" bestFit="1" customWidth="1"/>
    <col min="43" max="52" width="7.44140625" style="65" bestFit="1" customWidth="1"/>
    <col min="53" max="53" width="3" style="65" bestFit="1" customWidth="1"/>
    <col min="54" max="54" width="8.5546875" style="65" bestFit="1" customWidth="1"/>
    <col min="55" max="55" width="4.109375" style="65" bestFit="1" customWidth="1"/>
    <col min="56" max="56" width="8.5546875" style="65" bestFit="1" customWidth="1"/>
    <col min="57" max="57" width="5.33203125" style="65" bestFit="1" customWidth="1"/>
    <col min="58" max="61" width="4.109375" style="65" bestFit="1" customWidth="1"/>
    <col min="62" max="67" width="3" style="65" bestFit="1" customWidth="1"/>
    <col min="68" max="68" width="8.5546875" style="65" bestFit="1" customWidth="1"/>
    <col min="69" max="69" width="4.109375" style="65" bestFit="1" customWidth="1"/>
    <col min="70" max="70" width="8.5546875" style="65" bestFit="1" customWidth="1"/>
    <col min="71" max="71" width="5.33203125" style="65" bestFit="1" customWidth="1"/>
    <col min="72" max="75" width="4.109375" style="65" bestFit="1" customWidth="1"/>
    <col min="76" max="81" width="3" style="65" bestFit="1" customWidth="1"/>
    <col min="82" max="82" width="8.5546875" style="65" bestFit="1" customWidth="1"/>
    <col min="83" max="83" width="4.109375" style="65" bestFit="1" customWidth="1"/>
    <col min="84" max="84" width="8.5546875" style="65" bestFit="1" customWidth="1"/>
    <col min="85" max="85" width="5.33203125" style="65" bestFit="1" customWidth="1"/>
    <col min="86" max="89" width="4.109375" style="65" bestFit="1" customWidth="1"/>
    <col min="90" max="95" width="3" style="65" bestFit="1" customWidth="1"/>
    <col min="96" max="96" width="8.5546875" style="65" bestFit="1" customWidth="1"/>
    <col min="97" max="97" width="4.109375" style="65" bestFit="1" customWidth="1"/>
    <col min="98" max="98" width="8.5546875" style="65" bestFit="1" customWidth="1"/>
    <col min="99" max="16384" width="8.88671875" style="65"/>
  </cols>
  <sheetData>
    <row r="1" spans="1:86" x14ac:dyDescent="0.25">
      <c r="A1" s="86" t="s">
        <v>132</v>
      </c>
      <c r="B1" s="65" t="s">
        <v>23</v>
      </c>
      <c r="C1" s="76" t="s">
        <v>187</v>
      </c>
      <c r="D1" s="76" t="s">
        <v>188</v>
      </c>
      <c r="E1" s="76" t="s">
        <v>189</v>
      </c>
      <c r="F1" s="76" t="s">
        <v>190</v>
      </c>
      <c r="G1" s="76" t="s">
        <v>191</v>
      </c>
      <c r="H1" s="76" t="s">
        <v>192</v>
      </c>
      <c r="I1" s="76" t="s">
        <v>193</v>
      </c>
      <c r="J1" s="76" t="s">
        <v>194</v>
      </c>
      <c r="K1" s="76" t="s">
        <v>195</v>
      </c>
      <c r="L1" s="76" t="s">
        <v>196</v>
      </c>
      <c r="M1" s="76" t="s">
        <v>197</v>
      </c>
      <c r="N1" s="76" t="s">
        <v>198</v>
      </c>
      <c r="O1" s="84"/>
      <c r="P1" s="84"/>
      <c r="Q1" s="76"/>
      <c r="R1" s="76"/>
      <c r="S1" s="76"/>
      <c r="T1" s="76"/>
      <c r="U1" s="76"/>
      <c r="V1" s="76"/>
      <c r="W1" s="76"/>
      <c r="X1" s="76"/>
      <c r="Y1" s="76"/>
      <c r="Z1" s="76"/>
      <c r="AA1" s="84"/>
      <c r="AB1" s="84"/>
      <c r="AC1" s="84"/>
      <c r="AD1" s="84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84"/>
      <c r="AP1" s="84"/>
      <c r="AQ1" s="84"/>
      <c r="AR1" s="84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84"/>
      <c r="BD1" s="84"/>
      <c r="BE1" s="84"/>
      <c r="BF1" s="84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84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5"/>
    </row>
    <row r="2" spans="1:86" x14ac:dyDescent="0.25">
      <c r="A2" s="71" t="s">
        <v>1</v>
      </c>
      <c r="B2" s="26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5"/>
      <c r="O2" s="72"/>
      <c r="P2" s="75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5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5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5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26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5"/>
      <c r="CF2" s="26"/>
    </row>
    <row r="3" spans="1:86" x14ac:dyDescent="0.25">
      <c r="A3" s="71" t="s">
        <v>3</v>
      </c>
      <c r="B3" s="34">
        <f>(算例!M3*参数!B11+迭代信息!C39*参数!B12)*参数!B11+迭代信息!V3*参数!B12</f>
        <v>0.59942790204009522</v>
      </c>
      <c r="C3" s="72">
        <v>1</v>
      </c>
      <c r="D3" s="72">
        <v>1</v>
      </c>
      <c r="E3" s="72">
        <v>0.75754605674588105</v>
      </c>
      <c r="F3" s="72">
        <v>0.75754605674588105</v>
      </c>
      <c r="G3" s="72">
        <v>0.75754605674588105</v>
      </c>
      <c r="H3" s="72">
        <v>0.75754605674588105</v>
      </c>
      <c r="I3" s="72">
        <v>0.59942790204009522</v>
      </c>
      <c r="J3" s="72">
        <v>0.59942790204009522</v>
      </c>
      <c r="K3" s="72">
        <v>0.59942790204009522</v>
      </c>
      <c r="L3" s="72">
        <v>0.59942790204009522</v>
      </c>
      <c r="M3" s="72">
        <v>0.59942790204009522</v>
      </c>
      <c r="N3" s="72"/>
      <c r="O3" s="72"/>
      <c r="P3" s="75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5"/>
      <c r="AC3" s="72"/>
      <c r="AD3" s="75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5"/>
      <c r="AQ3" s="72"/>
      <c r="AR3" s="75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5"/>
      <c r="BE3" s="72"/>
      <c r="BF3" s="75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26"/>
      <c r="BT3" s="26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5"/>
      <c r="CF3" s="26"/>
      <c r="CH3" s="26"/>
    </row>
    <row r="4" spans="1:86" x14ac:dyDescent="0.25">
      <c r="A4" s="71" t="s">
        <v>4</v>
      </c>
      <c r="B4" s="34">
        <f>算例!M4</f>
        <v>0.41666666666666669</v>
      </c>
      <c r="C4" s="72">
        <v>0.41666666666666669</v>
      </c>
      <c r="D4" s="72">
        <v>0.41666666666666669</v>
      </c>
      <c r="E4" s="72">
        <v>0.41666666666666669</v>
      </c>
      <c r="F4" s="72">
        <v>0.41666666666666669</v>
      </c>
      <c r="G4" s="72">
        <v>0.41666666666666669</v>
      </c>
      <c r="H4" s="72">
        <v>0.41666666666666669</v>
      </c>
      <c r="I4" s="72">
        <v>0.41666666666666669</v>
      </c>
      <c r="J4" s="72">
        <v>0.41666666666666669</v>
      </c>
      <c r="K4" s="72">
        <v>0.41666666666666669</v>
      </c>
      <c r="L4" s="72">
        <v>0.41666666666666669</v>
      </c>
      <c r="M4" s="72">
        <v>0.41666666666666669</v>
      </c>
      <c r="N4" s="72"/>
      <c r="O4" s="72"/>
      <c r="P4" s="75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5"/>
      <c r="AC4" s="72"/>
      <c r="AD4" s="75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5"/>
      <c r="AQ4" s="72"/>
      <c r="AR4" s="75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5"/>
      <c r="BE4" s="72"/>
      <c r="BF4" s="75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26"/>
      <c r="BT4" s="26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5"/>
      <c r="CF4" s="26"/>
      <c r="CH4" s="26"/>
    </row>
    <row r="5" spans="1:86" x14ac:dyDescent="0.25">
      <c r="A5" s="71" t="s">
        <v>5</v>
      </c>
      <c r="B5" s="34">
        <f>算例!M5</f>
        <v>0.11669361991395928</v>
      </c>
      <c r="C5" s="72">
        <v>0.11669361991395928</v>
      </c>
      <c r="D5" s="72">
        <v>0.11669361991395928</v>
      </c>
      <c r="E5" s="72">
        <v>0.11669361991395928</v>
      </c>
      <c r="F5" s="72">
        <v>0.11669361991395928</v>
      </c>
      <c r="G5" s="72">
        <v>0.11669361991395928</v>
      </c>
      <c r="H5" s="72">
        <v>0.11669361991395928</v>
      </c>
      <c r="I5" s="72">
        <v>0.11669361991395928</v>
      </c>
      <c r="J5" s="72">
        <v>0.11669361991395928</v>
      </c>
      <c r="K5" s="65">
        <v>0.11669361991395928</v>
      </c>
      <c r="L5" s="72">
        <v>0.11669361991395928</v>
      </c>
      <c r="M5" s="72">
        <v>0.11669361991395928</v>
      </c>
      <c r="N5" s="72"/>
      <c r="O5" s="72"/>
      <c r="P5" s="75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5"/>
      <c r="AC5" s="72"/>
      <c r="AD5" s="75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5"/>
      <c r="AQ5" s="72"/>
      <c r="AR5" s="75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5"/>
      <c r="BE5" s="72"/>
      <c r="BF5" s="75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26"/>
      <c r="BT5" s="26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5"/>
      <c r="CF5" s="26"/>
      <c r="CH5" s="26"/>
    </row>
    <row r="6" spans="1:86" x14ac:dyDescent="0.25">
      <c r="A6" s="71" t="s">
        <v>6</v>
      </c>
      <c r="B6" s="34">
        <f>算例!M6*参数!B11+迭代信息!V17*参数!B12</f>
        <v>0.3359786498446844</v>
      </c>
      <c r="C6" s="72">
        <v>0.17435563013392796</v>
      </c>
      <c r="D6" s="72">
        <v>0.17435563013392796</v>
      </c>
      <c r="E6" s="72">
        <v>0.17435563013392796</v>
      </c>
      <c r="F6" s="72">
        <v>0.17435563013392796</v>
      </c>
      <c r="G6" s="72">
        <v>0.17435563013392796</v>
      </c>
      <c r="H6" s="72">
        <v>0.17435563013392796</v>
      </c>
      <c r="I6" s="72">
        <v>0.3359786498446844</v>
      </c>
      <c r="J6" s="72">
        <v>0.3359786498446844</v>
      </c>
      <c r="K6" s="72">
        <v>0.3359786498446844</v>
      </c>
      <c r="L6" s="72">
        <v>0.3359786498446844</v>
      </c>
      <c r="M6" s="72">
        <v>0.3359786498446844</v>
      </c>
      <c r="N6" s="72"/>
      <c r="O6" s="72"/>
      <c r="P6" s="75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5"/>
      <c r="AC6" s="72"/>
      <c r="AD6" s="75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5"/>
      <c r="AQ6" s="72"/>
      <c r="AR6" s="75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5"/>
      <c r="BE6" s="72"/>
      <c r="BF6" s="75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26"/>
      <c r="BT6" s="26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5"/>
      <c r="CF6" s="26"/>
      <c r="CH6" s="26"/>
    </row>
    <row r="7" spans="1:86" x14ac:dyDescent="0.25">
      <c r="A7" s="71" t="s">
        <v>7</v>
      </c>
      <c r="B7" s="34">
        <f>算例!M7*参数!B11+迭代信息!V46*参数!B12</f>
        <v>0.24935418897796657</v>
      </c>
      <c r="C7" s="72">
        <v>0.20833333333333334</v>
      </c>
      <c r="D7" s="72">
        <v>0.20833333333333334</v>
      </c>
      <c r="E7" s="72">
        <v>0.20833333333333334</v>
      </c>
      <c r="F7" s="72">
        <v>0.20833333333333334</v>
      </c>
      <c r="G7" s="72">
        <v>0.20833333333333334</v>
      </c>
      <c r="H7" s="72">
        <v>0.20833333333333334</v>
      </c>
      <c r="I7" s="72">
        <v>0.20833333333333334</v>
      </c>
      <c r="J7" s="72">
        <v>0.24935418897796657</v>
      </c>
      <c r="K7" s="72">
        <v>0.24935418897796657</v>
      </c>
      <c r="L7" s="72">
        <v>0.24935418897796657</v>
      </c>
      <c r="M7" s="72">
        <v>0.24935418897796657</v>
      </c>
      <c r="N7" s="72"/>
      <c r="O7" s="72"/>
      <c r="P7" s="75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5"/>
      <c r="AC7" s="72"/>
      <c r="AD7" s="75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5"/>
      <c r="AQ7" s="72"/>
      <c r="AR7" s="75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5"/>
      <c r="BE7" s="72"/>
      <c r="BF7" s="75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26"/>
      <c r="BT7" s="26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5"/>
      <c r="CF7" s="26"/>
      <c r="CH7" s="26"/>
    </row>
    <row r="8" spans="1:86" x14ac:dyDescent="0.25">
      <c r="A8" s="71" t="s">
        <v>8</v>
      </c>
      <c r="B8" s="34">
        <f>(算例!M8*参数!B11+迭代信息!C88*参数!B12)*参数!B11+迭代信息!V88*参数!B12</f>
        <v>0.63046580354855397</v>
      </c>
      <c r="C8" s="72">
        <v>0.875</v>
      </c>
      <c r="D8" s="72">
        <v>0.875</v>
      </c>
      <c r="E8" s="72">
        <v>0.875</v>
      </c>
      <c r="F8" s="72">
        <v>0.72042612856346699</v>
      </c>
      <c r="G8" s="72">
        <v>0.72042612856346699</v>
      </c>
      <c r="H8" s="72">
        <v>0.72042612856346699</v>
      </c>
      <c r="I8" s="72">
        <v>0.72042612856346699</v>
      </c>
      <c r="J8" s="72">
        <v>0.72042612856346699</v>
      </c>
      <c r="K8" s="72">
        <v>0.63046580354855397</v>
      </c>
      <c r="L8" s="72">
        <v>0.63046580354855397</v>
      </c>
      <c r="M8" s="72">
        <v>0.63046580354855397</v>
      </c>
      <c r="N8" s="72"/>
      <c r="O8" s="72"/>
      <c r="P8" s="75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5"/>
      <c r="AC8" s="72"/>
      <c r="AD8" s="75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5"/>
      <c r="AQ8" s="72"/>
      <c r="AR8" s="75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5"/>
      <c r="BE8" s="72"/>
      <c r="BF8" s="75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26"/>
      <c r="BT8" s="26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5"/>
      <c r="CF8" s="26"/>
      <c r="CH8" s="26"/>
    </row>
    <row r="9" spans="1:86" x14ac:dyDescent="0.25">
      <c r="A9" s="71" t="s">
        <v>9</v>
      </c>
      <c r="B9" s="34">
        <f>算例!M9</f>
        <v>0.17435563013392796</v>
      </c>
      <c r="C9" s="72">
        <v>0.17435563013392796</v>
      </c>
      <c r="D9" s="72">
        <v>0.17435563013392796</v>
      </c>
      <c r="E9" s="72">
        <v>0.17435563013392796</v>
      </c>
      <c r="F9" s="72">
        <v>0.17435563013392796</v>
      </c>
      <c r="G9" s="72">
        <v>0.17435563013392796</v>
      </c>
      <c r="H9" s="72">
        <v>0.17435563013392796</v>
      </c>
      <c r="I9" s="72">
        <v>0.17435563013392796</v>
      </c>
      <c r="J9" s="72">
        <v>0.17435563013392796</v>
      </c>
      <c r="K9" s="72">
        <v>0.17435563013392796</v>
      </c>
      <c r="L9" s="72">
        <v>0.17435563013392796</v>
      </c>
      <c r="M9" s="72">
        <v>0.17435563013392796</v>
      </c>
      <c r="N9" s="72"/>
      <c r="O9" s="72"/>
      <c r="P9" s="75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5"/>
      <c r="AC9" s="72"/>
      <c r="AD9" s="75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5"/>
      <c r="AQ9" s="72"/>
      <c r="AR9" s="75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5"/>
      <c r="BE9" s="72"/>
      <c r="BF9" s="75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26"/>
      <c r="BT9" s="26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5"/>
      <c r="CF9" s="26"/>
      <c r="CH9" s="26"/>
    </row>
    <row r="10" spans="1:86" x14ac:dyDescent="0.25">
      <c r="A10" s="71" t="s">
        <v>10</v>
      </c>
      <c r="B10" s="34">
        <f>算例!M10</f>
        <v>0.41666666666666669</v>
      </c>
      <c r="C10" s="72">
        <v>0.41666666666666669</v>
      </c>
      <c r="D10" s="72">
        <v>0.41666666666666669</v>
      </c>
      <c r="E10" s="72">
        <v>0.41666666666666669</v>
      </c>
      <c r="F10" s="72">
        <v>0.41666666666666669</v>
      </c>
      <c r="G10" s="72">
        <v>0.41666666666666669</v>
      </c>
      <c r="H10" s="72">
        <v>0.41666666666666669</v>
      </c>
      <c r="I10" s="72">
        <v>0.41666666666666669</v>
      </c>
      <c r="J10" s="72">
        <v>0.41666666666666669</v>
      </c>
      <c r="K10" s="72">
        <v>0.41666666666666669</v>
      </c>
      <c r="L10" s="72">
        <v>0.41666666666666669</v>
      </c>
      <c r="M10" s="72">
        <v>0.41666666666666669</v>
      </c>
      <c r="N10" s="72"/>
      <c r="O10" s="72"/>
      <c r="P10" s="75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5"/>
      <c r="AC10" s="72"/>
      <c r="AD10" s="75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5"/>
      <c r="AQ10" s="72"/>
      <c r="AR10" s="75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5"/>
      <c r="BE10" s="72"/>
      <c r="BF10" s="75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26"/>
      <c r="BT10" s="26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5"/>
      <c r="CF10" s="26"/>
      <c r="CH10" s="26"/>
    </row>
    <row r="11" spans="1:86" x14ac:dyDescent="0.25">
      <c r="A11" s="71" t="s">
        <v>11</v>
      </c>
      <c r="B11" s="34">
        <f>算例!M11</f>
        <v>0.40682980364583193</v>
      </c>
      <c r="C11" s="72">
        <v>0.40682980364583193</v>
      </c>
      <c r="D11" s="72">
        <v>0.40682980364583193</v>
      </c>
      <c r="E11" s="72">
        <v>0.40682980364583193</v>
      </c>
      <c r="F11" s="72">
        <v>0.40682980364583193</v>
      </c>
      <c r="G11" s="72">
        <v>0.40682980364583193</v>
      </c>
      <c r="H11" s="72">
        <v>0.40682980364583193</v>
      </c>
      <c r="I11" s="72">
        <v>0.40682980364583193</v>
      </c>
      <c r="J11" s="72">
        <v>0.40682980364583193</v>
      </c>
      <c r="K11" s="72">
        <v>0.40682980364583193</v>
      </c>
      <c r="L11" s="72">
        <v>0.40682980364583193</v>
      </c>
      <c r="M11" s="72">
        <v>0.40682980364583193</v>
      </c>
      <c r="N11" s="72"/>
      <c r="O11" s="72"/>
      <c r="P11" s="75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5"/>
      <c r="AC11" s="72"/>
      <c r="AD11" s="75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5"/>
      <c r="AQ11" s="72"/>
      <c r="AR11" s="75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5"/>
      <c r="BE11" s="72"/>
      <c r="BF11" s="75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26"/>
      <c r="BT11" s="26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5"/>
      <c r="CF11" s="26"/>
      <c r="CH11" s="26"/>
    </row>
    <row r="12" spans="1:86" x14ac:dyDescent="0.25">
      <c r="A12" s="71" t="s">
        <v>12</v>
      </c>
      <c r="B12" s="34">
        <f>算例!M12*参数!B11+迭代信息!C165*参数!B12</f>
        <v>0.68479364854916658</v>
      </c>
      <c r="C12" s="72">
        <v>0.75554106391368792</v>
      </c>
      <c r="D12" s="72">
        <v>0.75554106391368792</v>
      </c>
      <c r="E12" s="72">
        <v>0.75554106391368792</v>
      </c>
      <c r="F12" s="72">
        <v>0.75554106391368792</v>
      </c>
      <c r="G12" s="72">
        <v>0.75554106391368792</v>
      </c>
      <c r="H12" s="72">
        <v>0.68479364854916658</v>
      </c>
      <c r="I12" s="72">
        <v>0.68479364854916658</v>
      </c>
      <c r="J12" s="72">
        <v>0.68479364854916658</v>
      </c>
      <c r="K12" s="72">
        <v>0.68479364854916658</v>
      </c>
      <c r="L12" s="72">
        <v>0.68479364854916658</v>
      </c>
      <c r="M12" s="72">
        <v>0.68479364854916658</v>
      </c>
      <c r="N12" s="72"/>
      <c r="O12" s="72"/>
      <c r="P12" s="75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5"/>
      <c r="AC12" s="72"/>
      <c r="AD12" s="75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5"/>
      <c r="AQ12" s="72"/>
      <c r="AR12" s="75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5"/>
      <c r="BE12" s="72"/>
      <c r="BF12" s="75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26"/>
      <c r="BT12" s="26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5"/>
      <c r="CF12" s="26"/>
      <c r="CH12" s="26"/>
    </row>
    <row r="13" spans="1:86" x14ac:dyDescent="0.25">
      <c r="A13" s="71" t="s">
        <v>13</v>
      </c>
      <c r="B13" s="34">
        <f>算例!M13*参数!B11+迭代信息!C151*参数!B12</f>
        <v>0.21013188237448641</v>
      </c>
      <c r="C13" s="72">
        <v>0.125</v>
      </c>
      <c r="D13" s="72">
        <v>0.125</v>
      </c>
      <c r="E13" s="72">
        <v>0.125</v>
      </c>
      <c r="F13" s="72">
        <v>0.125</v>
      </c>
      <c r="G13" s="72">
        <v>0.125</v>
      </c>
      <c r="H13" s="72">
        <v>0.21013188237448641</v>
      </c>
      <c r="I13" s="72">
        <v>0.21013188237448641</v>
      </c>
      <c r="J13" s="72">
        <v>0.21013188237448641</v>
      </c>
      <c r="K13" s="72">
        <v>0.21013188237448641</v>
      </c>
      <c r="L13" s="72">
        <v>0.21013188237448641</v>
      </c>
      <c r="M13" s="72">
        <v>0.21013188237448641</v>
      </c>
      <c r="N13" s="72"/>
      <c r="O13" s="72"/>
      <c r="P13" s="75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5"/>
      <c r="AC13" s="72"/>
      <c r="AD13" s="75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5"/>
      <c r="AQ13" s="72"/>
      <c r="AR13" s="75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5"/>
      <c r="BE13" s="72"/>
      <c r="BF13" s="75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26"/>
      <c r="BT13" s="26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5"/>
      <c r="CF13" s="26"/>
      <c r="CH13" s="26"/>
    </row>
    <row r="14" spans="1:86" x14ac:dyDescent="0.25">
      <c r="A14" s="71" t="s">
        <v>14</v>
      </c>
      <c r="B14" s="34">
        <f>(算例!M14*参数!B11+迭代信息!C95*参数!B12)*参数!B11+迭代信息!V60*参数!B12</f>
        <v>0.67660454993581109</v>
      </c>
      <c r="C14" s="72">
        <v>0.875</v>
      </c>
      <c r="D14" s="72">
        <v>0.875</v>
      </c>
      <c r="E14" s="72">
        <v>0.875</v>
      </c>
      <c r="F14" s="72">
        <v>0.76043467213624383</v>
      </c>
      <c r="G14" s="72">
        <v>0.76043467213624383</v>
      </c>
      <c r="H14" s="72">
        <v>0.76043467213624383</v>
      </c>
      <c r="I14" s="72">
        <v>0.76043467213624383</v>
      </c>
      <c r="J14" s="72">
        <v>0.67660454993581109</v>
      </c>
      <c r="K14" s="72">
        <v>0.67660454993581109</v>
      </c>
      <c r="L14" s="72">
        <v>0.67660454993581109</v>
      </c>
      <c r="M14" s="72">
        <v>0.67660454993581109</v>
      </c>
      <c r="N14" s="72"/>
      <c r="O14" s="72"/>
      <c r="P14" s="75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5"/>
      <c r="AC14" s="72"/>
      <c r="AD14" s="75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5"/>
      <c r="AQ14" s="72"/>
      <c r="AR14" s="75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5"/>
      <c r="BE14" s="72"/>
      <c r="BF14" s="75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26"/>
      <c r="BT14" s="26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5"/>
      <c r="CF14" s="26"/>
      <c r="CH14" s="26"/>
    </row>
    <row r="15" spans="1:86" x14ac:dyDescent="0.25">
      <c r="A15" s="71" t="s">
        <v>15</v>
      </c>
      <c r="B15" s="34">
        <f>(算例!M15*参数!B11+迭代信息!C116*参数!B12)*参数!B11+迭代信息!C151*参数!B12</f>
        <v>0.45626560555946682</v>
      </c>
      <c r="C15" s="72">
        <v>0.875</v>
      </c>
      <c r="D15" s="72">
        <v>0.875</v>
      </c>
      <c r="E15" s="72">
        <v>0.875</v>
      </c>
      <c r="F15" s="72">
        <v>0.875</v>
      </c>
      <c r="G15" s="72">
        <v>0.61726744636996078</v>
      </c>
      <c r="H15" s="72">
        <v>0.45626560555946682</v>
      </c>
      <c r="I15" s="72">
        <v>0.45626560555946682</v>
      </c>
      <c r="J15" s="72">
        <v>0.45626560555946682</v>
      </c>
      <c r="K15" s="72">
        <v>0.45626560555946682</v>
      </c>
      <c r="L15" s="72">
        <v>0.45626560555946682</v>
      </c>
      <c r="M15" s="72">
        <v>0.45626560555946682</v>
      </c>
      <c r="N15" s="72"/>
      <c r="O15" s="72"/>
      <c r="P15" s="75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5"/>
      <c r="AC15" s="72"/>
      <c r="AD15" s="75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5"/>
      <c r="AQ15" s="72"/>
      <c r="AR15" s="75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5"/>
      <c r="BE15" s="72"/>
      <c r="BF15" s="75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26"/>
      <c r="BT15" s="26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5"/>
      <c r="CF15" s="26"/>
      <c r="CH15" s="26"/>
    </row>
    <row r="16" spans="1:86" x14ac:dyDescent="0.25">
      <c r="A16" s="71" t="s">
        <v>16</v>
      </c>
      <c r="B16" s="34">
        <f>算例!M16*参数!B11+迭代信息!C88*参数!B12</f>
        <v>0.66069666052031106</v>
      </c>
      <c r="C16" s="72">
        <v>0.75554106391368792</v>
      </c>
      <c r="D16" s="72">
        <v>0.75554106391368792</v>
      </c>
      <c r="E16" s="72">
        <v>0.75554106391368792</v>
      </c>
      <c r="F16" s="72">
        <v>0.66069666052031106</v>
      </c>
      <c r="G16" s="72">
        <v>0.66069666052031106</v>
      </c>
      <c r="H16" s="72">
        <v>0.66069666052031106</v>
      </c>
      <c r="I16" s="72">
        <v>0.66069666052031106</v>
      </c>
      <c r="J16" s="72">
        <v>0.66069666052031106</v>
      </c>
      <c r="K16" s="72">
        <v>0.66069666052031106</v>
      </c>
      <c r="L16" s="72">
        <v>0.66069666052031106</v>
      </c>
      <c r="M16" s="72">
        <v>0.66069666052031106</v>
      </c>
      <c r="N16" s="72"/>
      <c r="O16" s="72"/>
      <c r="P16" s="75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5"/>
      <c r="AC16" s="72"/>
      <c r="AD16" s="75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5"/>
      <c r="AQ16" s="72"/>
      <c r="AR16" s="75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5"/>
      <c r="BE16" s="72"/>
      <c r="BF16" s="75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26"/>
      <c r="BT16" s="26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5"/>
      <c r="CF16" s="26"/>
      <c r="CH16" s="26"/>
    </row>
    <row r="17" spans="1:98" x14ac:dyDescent="0.25">
      <c r="A17" s="71" t="s">
        <v>17</v>
      </c>
      <c r="B17" s="34">
        <f>算例!M17*参数!B11+迭代信息!C74*参数!B12</f>
        <v>0.6688827333272217</v>
      </c>
      <c r="C17" s="72">
        <v>0.87177815066963993</v>
      </c>
      <c r="D17" s="72">
        <v>0.87177815066963993</v>
      </c>
      <c r="E17" s="72">
        <v>0.87177815066963993</v>
      </c>
      <c r="F17" s="72">
        <v>0.6688827333272217</v>
      </c>
      <c r="G17" s="72">
        <v>0.6688827333272217</v>
      </c>
      <c r="H17" s="72">
        <v>0.6688827333272217</v>
      </c>
      <c r="I17" s="72">
        <v>0.6688827333272217</v>
      </c>
      <c r="J17" s="72">
        <v>0.6688827333272217</v>
      </c>
      <c r="K17" s="72">
        <v>0.6688827333272217</v>
      </c>
      <c r="L17" s="72">
        <v>0.6688827333272217</v>
      </c>
      <c r="M17" s="72">
        <v>0.6688827333272217</v>
      </c>
      <c r="N17" s="72"/>
      <c r="O17" s="72"/>
      <c r="P17" s="75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5"/>
      <c r="AC17" s="72"/>
      <c r="AD17" s="75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5"/>
      <c r="AQ17" s="72"/>
      <c r="AR17" s="75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5"/>
      <c r="BE17" s="72"/>
      <c r="BF17" s="75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26"/>
      <c r="BT17" s="26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5"/>
      <c r="CF17" s="26"/>
      <c r="CH17" s="26"/>
    </row>
    <row r="18" spans="1:98" x14ac:dyDescent="0.25">
      <c r="A18" s="71" t="s">
        <v>18</v>
      </c>
      <c r="B18" s="34">
        <f>算例!M18</f>
        <v>5.8118543377975992E-2</v>
      </c>
      <c r="C18" s="72">
        <v>5.8118543377975992E-2</v>
      </c>
      <c r="D18" s="72">
        <v>5.8118543377975992E-2</v>
      </c>
      <c r="E18" s="72">
        <v>5.8118543377975992E-2</v>
      </c>
      <c r="F18" s="72">
        <v>5.8118543377975992E-2</v>
      </c>
      <c r="G18" s="72">
        <v>5.8118543377975992E-2</v>
      </c>
      <c r="H18" s="72">
        <v>5.8118543377975992E-2</v>
      </c>
      <c r="I18" s="72">
        <v>5.8118543377975992E-2</v>
      </c>
      <c r="J18" s="72">
        <v>5.8118543377975992E-2</v>
      </c>
      <c r="K18" s="72">
        <v>5.8118543377975992E-2</v>
      </c>
      <c r="L18" s="72">
        <v>5.8118543377975992E-2</v>
      </c>
      <c r="M18" s="72">
        <v>5.8118543377975992E-2</v>
      </c>
      <c r="N18" s="72"/>
      <c r="O18" s="72"/>
      <c r="P18" s="75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5"/>
      <c r="AC18" s="72"/>
      <c r="AD18" s="75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5"/>
      <c r="AQ18" s="72"/>
      <c r="AR18" s="75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5"/>
      <c r="BE18" s="72"/>
      <c r="BF18" s="75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26"/>
      <c r="BT18" s="26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5"/>
      <c r="CF18" s="26"/>
      <c r="CH18" s="26"/>
    </row>
    <row r="19" spans="1:98" x14ac:dyDescent="0.25">
      <c r="A19" s="71" t="s">
        <v>19</v>
      </c>
      <c r="B19" s="34">
        <f>算例!M19</f>
        <v>0.25670067120535173</v>
      </c>
      <c r="C19" s="72">
        <v>0.25670067120535173</v>
      </c>
      <c r="D19" s="72">
        <v>0.25670067120535173</v>
      </c>
      <c r="E19" s="72">
        <v>0.25670067120535173</v>
      </c>
      <c r="F19" s="72">
        <v>0.25670067120535173</v>
      </c>
      <c r="G19" s="72">
        <v>0.25670067120535173</v>
      </c>
      <c r="H19" s="72">
        <v>0.25670067120535173</v>
      </c>
      <c r="I19" s="72">
        <v>0.25670067120535173</v>
      </c>
      <c r="J19" s="72">
        <v>0.25670067120535173</v>
      </c>
      <c r="K19" s="72">
        <v>0.25670067120535173</v>
      </c>
      <c r="L19" s="72">
        <v>0.25670067120535173</v>
      </c>
      <c r="M19" s="72">
        <v>0.25670067120535173</v>
      </c>
      <c r="N19" s="72"/>
      <c r="O19" s="72"/>
      <c r="P19" s="75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5"/>
      <c r="AC19" s="72"/>
      <c r="AD19" s="75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5"/>
      <c r="AQ19" s="72"/>
      <c r="AR19" s="75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5"/>
      <c r="BE19" s="72"/>
      <c r="BF19" s="75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26"/>
      <c r="BT19" s="26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5"/>
      <c r="CF19" s="26"/>
      <c r="CH19" s="26"/>
    </row>
    <row r="20" spans="1:98" x14ac:dyDescent="0.25">
      <c r="A20" s="71" t="s">
        <v>20</v>
      </c>
      <c r="B20" s="34">
        <f>(算例!M20*参数!B11+迭代信息!C116*参数!B12)*参数!B11+迭代信息!V46*参数!B12</f>
        <v>0.48507124549628028</v>
      </c>
      <c r="C20" s="72">
        <v>1</v>
      </c>
      <c r="D20" s="72">
        <v>1</v>
      </c>
      <c r="E20" s="72">
        <v>1</v>
      </c>
      <c r="F20" s="72">
        <v>1</v>
      </c>
      <c r="G20" s="72">
        <v>0.67976744636996078</v>
      </c>
      <c r="H20" s="72">
        <v>0.67976744636996078</v>
      </c>
      <c r="I20" s="72">
        <v>0.67976744636996078</v>
      </c>
      <c r="J20" s="72">
        <v>0.48507124549628028</v>
      </c>
      <c r="K20" s="72">
        <v>0.48507124549628028</v>
      </c>
      <c r="L20" s="72">
        <v>0.48507124549628028</v>
      </c>
      <c r="M20" s="72">
        <v>0.48507124549628028</v>
      </c>
      <c r="N20" s="72"/>
      <c r="O20" s="72"/>
      <c r="P20" s="75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5"/>
      <c r="AC20" s="72"/>
      <c r="AD20" s="75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5"/>
      <c r="AQ20" s="72"/>
      <c r="AR20" s="75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5"/>
      <c r="BE20" s="72"/>
      <c r="BF20" s="75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26"/>
      <c r="BT20" s="26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5"/>
      <c r="CF20" s="26"/>
      <c r="CH20" s="26"/>
    </row>
    <row r="21" spans="1:98" x14ac:dyDescent="0.25">
      <c r="A21" s="71" t="s">
        <v>21</v>
      </c>
      <c r="B21" s="34">
        <f>算例!M21</f>
        <v>0.625</v>
      </c>
      <c r="C21" s="72">
        <v>0.625</v>
      </c>
      <c r="D21" s="72">
        <v>0.625</v>
      </c>
      <c r="E21" s="72">
        <v>0.625</v>
      </c>
      <c r="F21" s="72">
        <v>0.625</v>
      </c>
      <c r="G21" s="72">
        <v>0.625</v>
      </c>
      <c r="H21" s="72">
        <v>0.625</v>
      </c>
      <c r="I21" s="72">
        <v>0.625</v>
      </c>
      <c r="J21" s="72">
        <v>0.625</v>
      </c>
      <c r="K21" s="72">
        <v>0.625</v>
      </c>
      <c r="L21" s="72">
        <v>0.625</v>
      </c>
      <c r="M21" s="72">
        <v>0.625</v>
      </c>
      <c r="N21" s="72"/>
      <c r="O21" s="72"/>
      <c r="P21" s="75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5"/>
      <c r="AC21" s="72"/>
      <c r="AD21" s="75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5"/>
      <c r="AQ21" s="72"/>
      <c r="AR21" s="75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5"/>
      <c r="BE21" s="72"/>
      <c r="BF21" s="75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26"/>
      <c r="BT21" s="26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5"/>
      <c r="CF21" s="26"/>
      <c r="CH21" s="26"/>
    </row>
    <row r="22" spans="1:98" x14ac:dyDescent="0.25">
      <c r="A22" s="71" t="s">
        <v>22</v>
      </c>
      <c r="B22" s="34">
        <f>算例!M22</f>
        <v>0.11669361991395928</v>
      </c>
      <c r="C22" s="72">
        <v>0.11669361991395928</v>
      </c>
      <c r="D22" s="72">
        <v>0.11669361991395928</v>
      </c>
      <c r="E22" s="72">
        <v>0.11669361991395928</v>
      </c>
      <c r="F22" s="72">
        <v>0.11669361991395928</v>
      </c>
      <c r="G22" s="72">
        <v>0.11669361991395928</v>
      </c>
      <c r="H22" s="72">
        <v>0.11669361991395928</v>
      </c>
      <c r="I22" s="72">
        <v>0.11669361991395928</v>
      </c>
      <c r="J22" s="72">
        <v>0.11669361991395928</v>
      </c>
      <c r="K22" s="72">
        <v>0.11669361991395928</v>
      </c>
      <c r="L22" s="72">
        <v>0.11669361991395928</v>
      </c>
      <c r="M22" s="72">
        <v>0.11669361991395928</v>
      </c>
      <c r="N22" s="72"/>
      <c r="O22" s="72"/>
      <c r="P22" s="75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5"/>
      <c r="AC22" s="72"/>
      <c r="AD22" s="75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5"/>
      <c r="AQ22" s="72"/>
      <c r="AR22" s="75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5"/>
      <c r="BE22" s="72"/>
      <c r="BF22" s="75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26"/>
      <c r="BT22" s="26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5"/>
      <c r="CF22" s="26"/>
      <c r="CH22" s="26"/>
    </row>
    <row r="23" spans="1:98" s="64" customFormat="1" x14ac:dyDescent="0.25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5"/>
      <c r="AA23" s="72"/>
      <c r="AB23" s="75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5"/>
      <c r="AO23" s="72"/>
      <c r="AP23" s="75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5"/>
      <c r="BC23" s="72"/>
      <c r="BD23" s="75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5"/>
      <c r="BQ23" s="72"/>
      <c r="BR23" s="75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34"/>
      <c r="CF23" s="34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34"/>
      <c r="CT23" s="34"/>
    </row>
    <row r="24" spans="1:98" x14ac:dyDescent="0.25">
      <c r="A24" s="71" t="s">
        <v>133</v>
      </c>
      <c r="B24" s="71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2"/>
      <c r="Z24" s="72"/>
      <c r="AA24" s="72"/>
      <c r="AB24" s="72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72"/>
      <c r="AN24" s="72"/>
      <c r="AO24" s="72"/>
      <c r="AP24" s="72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72"/>
      <c r="BB24" s="72"/>
      <c r="BC24" s="72"/>
      <c r="BD24" s="72"/>
      <c r="BE24" s="141"/>
      <c r="BF24" s="141"/>
      <c r="BG24" s="141"/>
      <c r="BH24" s="141"/>
      <c r="BI24" s="141"/>
      <c r="BJ24" s="141"/>
      <c r="BK24" s="141"/>
      <c r="BL24" s="141"/>
      <c r="BM24" s="141"/>
      <c r="BN24" s="141"/>
      <c r="BO24" s="72"/>
      <c r="BP24" s="72"/>
      <c r="BQ24" s="72"/>
      <c r="BR24" s="72"/>
      <c r="BS24" s="141"/>
      <c r="BT24" s="141"/>
      <c r="BU24" s="141"/>
      <c r="BV24" s="141"/>
      <c r="BW24" s="141"/>
      <c r="BX24" s="141"/>
      <c r="BY24" s="141"/>
      <c r="BZ24" s="141"/>
      <c r="CA24" s="141"/>
      <c r="CB24" s="141"/>
      <c r="CC24" s="72"/>
      <c r="CG24" s="160"/>
      <c r="CH24" s="160"/>
      <c r="CI24" s="160"/>
      <c r="CJ24" s="160"/>
      <c r="CK24" s="160"/>
      <c r="CL24" s="160"/>
      <c r="CM24" s="160"/>
      <c r="CN24" s="160"/>
      <c r="CO24" s="160"/>
      <c r="CP24" s="160"/>
      <c r="CQ24" s="5"/>
    </row>
    <row r="25" spans="1:98" x14ac:dyDescent="0.25">
      <c r="A25" s="71" t="s">
        <v>1</v>
      </c>
      <c r="B25" s="26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5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5"/>
      <c r="AC25" s="72"/>
      <c r="AD25" s="75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5"/>
      <c r="AQ25" s="72"/>
      <c r="AR25" s="75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5"/>
      <c r="BE25" s="72"/>
      <c r="BF25" s="75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26"/>
      <c r="BT25" s="26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5"/>
      <c r="CF25" s="26"/>
      <c r="CH25" s="26"/>
    </row>
    <row r="26" spans="1:98" x14ac:dyDescent="0.25">
      <c r="A26" s="71" t="s">
        <v>3</v>
      </c>
      <c r="B26" s="26">
        <f>算例!M26</f>
        <v>0.52306689040178389</v>
      </c>
      <c r="C26" s="72">
        <v>0.52306689040178389</v>
      </c>
      <c r="D26" s="72">
        <v>0.52306689040178389</v>
      </c>
      <c r="E26" s="72">
        <v>0.52306689040178389</v>
      </c>
      <c r="F26" s="72">
        <v>0.52306689040178389</v>
      </c>
      <c r="G26" s="72">
        <v>0.52306689040178389</v>
      </c>
      <c r="H26" s="72">
        <v>0.52306689040178389</v>
      </c>
      <c r="I26" s="72">
        <v>0.52306689040178389</v>
      </c>
      <c r="J26" s="72">
        <v>0.52306689040178389</v>
      </c>
      <c r="K26" s="72">
        <v>0.52306689040178389</v>
      </c>
      <c r="L26" s="72">
        <v>0.52306689040178389</v>
      </c>
      <c r="M26" s="72">
        <v>0.52306689040178389</v>
      </c>
      <c r="N26" s="72"/>
      <c r="O26" s="72"/>
      <c r="P26" s="75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5"/>
      <c r="AC26" s="72"/>
      <c r="AD26" s="75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5"/>
      <c r="AQ26" s="72"/>
      <c r="AR26" s="75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5"/>
      <c r="BE26" s="72"/>
      <c r="BF26" s="75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26"/>
      <c r="BT26" s="26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5"/>
      <c r="CF26" s="26"/>
      <c r="CH26" s="26"/>
    </row>
    <row r="27" spans="1:98" x14ac:dyDescent="0.25">
      <c r="A27" s="71" t="s">
        <v>4</v>
      </c>
      <c r="B27" s="26">
        <f>算例!M27</f>
        <v>0.875</v>
      </c>
      <c r="C27" s="76">
        <v>0.875</v>
      </c>
      <c r="D27" s="76">
        <v>0.875</v>
      </c>
      <c r="E27" s="76">
        <v>0.875</v>
      </c>
      <c r="F27" s="76">
        <v>0.875</v>
      </c>
      <c r="G27" s="76">
        <v>0.875</v>
      </c>
      <c r="H27" s="76">
        <v>0.875</v>
      </c>
      <c r="I27" s="76">
        <v>0.875</v>
      </c>
      <c r="J27" s="76">
        <v>0.875</v>
      </c>
      <c r="K27" s="76">
        <v>0.875</v>
      </c>
      <c r="L27" s="76">
        <v>0.875</v>
      </c>
      <c r="M27" s="76">
        <v>0.875</v>
      </c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5"/>
      <c r="AC27" s="72"/>
      <c r="AD27" s="75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5"/>
      <c r="AQ27" s="72"/>
      <c r="AR27" s="75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5"/>
      <c r="BE27" s="72"/>
      <c r="BF27" s="75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26"/>
      <c r="BT27" s="26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5"/>
      <c r="CF27" s="26"/>
      <c r="CH27" s="26"/>
    </row>
    <row r="28" spans="1:98" x14ac:dyDescent="0.25">
      <c r="A28" s="71" t="s">
        <v>5</v>
      </c>
      <c r="B28" s="26">
        <f>算例!M28</f>
        <v>0.52083333333333337</v>
      </c>
      <c r="C28" s="76">
        <v>0.52083333333333337</v>
      </c>
      <c r="D28" s="76">
        <v>0.52083333333333337</v>
      </c>
      <c r="E28" s="76">
        <v>0.52083333333333337</v>
      </c>
      <c r="F28" s="76">
        <v>0.52083333333333337</v>
      </c>
      <c r="G28" s="76">
        <v>0.52083333333333337</v>
      </c>
      <c r="H28" s="76">
        <v>0.52083333333333337</v>
      </c>
      <c r="I28" s="76">
        <v>0.52083333333333337</v>
      </c>
      <c r="J28" s="76">
        <v>0.52083333333333337</v>
      </c>
      <c r="K28" s="76">
        <v>0.52083333333333337</v>
      </c>
      <c r="L28" s="76">
        <v>0.52083333333333337</v>
      </c>
      <c r="M28" s="76">
        <v>0.52083333333333337</v>
      </c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5"/>
      <c r="AC28" s="72"/>
      <c r="AD28" s="75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5"/>
      <c r="AQ28" s="72"/>
      <c r="AR28" s="75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5"/>
      <c r="BE28" s="72"/>
      <c r="BF28" s="75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26"/>
      <c r="BT28" s="26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5"/>
      <c r="CF28" s="26"/>
      <c r="CH28" s="26"/>
    </row>
    <row r="29" spans="1:98" x14ac:dyDescent="0.25">
      <c r="A29" s="71" t="s">
        <v>6</v>
      </c>
      <c r="B29" s="26">
        <f>算例!M29</f>
        <v>0.40476756160713562</v>
      </c>
      <c r="C29" s="76">
        <v>0.40476756160713562</v>
      </c>
      <c r="D29" s="76">
        <v>0.40476756160713562</v>
      </c>
      <c r="E29" s="76">
        <v>0.40476756160713562</v>
      </c>
      <c r="F29" s="76">
        <v>0.40476756160713562</v>
      </c>
      <c r="G29" s="76">
        <v>0.40476756160713562</v>
      </c>
      <c r="H29" s="76">
        <v>0.40476756160713562</v>
      </c>
      <c r="I29" s="76">
        <v>0.40476756160713562</v>
      </c>
      <c r="J29" s="76">
        <v>0.40476756160713562</v>
      </c>
      <c r="K29" s="76">
        <v>0.40476756160713562</v>
      </c>
      <c r="L29" s="76">
        <v>0.40476756160713562</v>
      </c>
      <c r="M29" s="76">
        <v>0.40476756160713562</v>
      </c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5"/>
      <c r="AC29" s="72"/>
      <c r="AD29" s="75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5"/>
      <c r="AQ29" s="72"/>
      <c r="AR29" s="75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5"/>
      <c r="BE29" s="72"/>
      <c r="BF29" s="75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26"/>
      <c r="BT29" s="26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5"/>
      <c r="CF29" s="26"/>
      <c r="CH29" s="26"/>
    </row>
    <row r="30" spans="1:98" x14ac:dyDescent="0.25">
      <c r="A30" s="71" t="s">
        <v>7</v>
      </c>
      <c r="B30" s="26">
        <f>算例!M30</f>
        <v>0.625</v>
      </c>
      <c r="C30" s="76">
        <v>0.625</v>
      </c>
      <c r="D30" s="76">
        <v>0.625</v>
      </c>
      <c r="E30" s="76">
        <v>0.625</v>
      </c>
      <c r="F30" s="76">
        <v>0.625</v>
      </c>
      <c r="G30" s="76">
        <v>0.625</v>
      </c>
      <c r="H30" s="76">
        <v>0.625</v>
      </c>
      <c r="I30" s="76">
        <v>0.625</v>
      </c>
      <c r="J30" s="76">
        <v>0.625</v>
      </c>
      <c r="K30" s="76">
        <v>0.625</v>
      </c>
      <c r="L30" s="76">
        <v>0.625</v>
      </c>
      <c r="M30" s="76">
        <v>0.625</v>
      </c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5"/>
      <c r="AC30" s="72"/>
      <c r="AD30" s="75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5"/>
      <c r="AQ30" s="72"/>
      <c r="AR30" s="75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5"/>
      <c r="BE30" s="72"/>
      <c r="BF30" s="75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26"/>
      <c r="BT30" s="26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5"/>
      <c r="CF30" s="26"/>
      <c r="CH30" s="26"/>
    </row>
    <row r="31" spans="1:98" x14ac:dyDescent="0.25">
      <c r="A31" s="71" t="s">
        <v>8</v>
      </c>
      <c r="B31" s="26">
        <f>算例!M31</f>
        <v>0.72916666666666663</v>
      </c>
      <c r="C31" s="76">
        <v>0.72916666666666663</v>
      </c>
      <c r="D31" s="76">
        <v>0.72916666666666663</v>
      </c>
      <c r="E31" s="76">
        <v>0.72916666666666663</v>
      </c>
      <c r="F31" s="76">
        <v>0.72916666666666663</v>
      </c>
      <c r="G31" s="76">
        <v>0.72916666666666663</v>
      </c>
      <c r="H31" s="76">
        <v>0.72916666666666663</v>
      </c>
      <c r="I31" s="76">
        <v>0.72916666666666663</v>
      </c>
      <c r="J31" s="76">
        <v>0.72916666666666663</v>
      </c>
      <c r="K31" s="76">
        <v>0.72916666666666663</v>
      </c>
      <c r="L31" s="76">
        <v>0.72916666666666663</v>
      </c>
      <c r="M31" s="76">
        <v>0.72916666666666663</v>
      </c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5"/>
      <c r="AC31" s="72"/>
      <c r="AD31" s="75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5"/>
      <c r="AQ31" s="72"/>
      <c r="AR31" s="75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5"/>
      <c r="BE31" s="72"/>
      <c r="BF31" s="75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26"/>
      <c r="BT31" s="26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5"/>
      <c r="CF31" s="26"/>
      <c r="CH31" s="26"/>
    </row>
    <row r="32" spans="1:98" x14ac:dyDescent="0.25">
      <c r="A32" s="71" t="s">
        <v>9</v>
      </c>
      <c r="B32" s="26">
        <f>算例!M32</f>
        <v>0.52306689040178389</v>
      </c>
      <c r="C32" s="76">
        <v>0.52306689040178389</v>
      </c>
      <c r="D32" s="76">
        <v>0.52306689040178389</v>
      </c>
      <c r="E32" s="76">
        <v>0.52306689040178389</v>
      </c>
      <c r="F32" s="76">
        <v>0.52306689040178389</v>
      </c>
      <c r="G32" s="76">
        <v>0.52306689040178389</v>
      </c>
      <c r="H32" s="76">
        <v>0.52306689040178389</v>
      </c>
      <c r="I32" s="76">
        <v>0.52306689040178389</v>
      </c>
      <c r="J32" s="76">
        <v>0.52306689040178389</v>
      </c>
      <c r="K32" s="76">
        <v>0.52306689040178389</v>
      </c>
      <c r="L32" s="76">
        <v>0.52306689040178389</v>
      </c>
      <c r="M32" s="76">
        <v>0.52306689040178389</v>
      </c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5"/>
      <c r="AC32" s="72"/>
      <c r="AD32" s="75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5"/>
      <c r="AQ32" s="72"/>
      <c r="AR32" s="75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5"/>
      <c r="BE32" s="72"/>
      <c r="BF32" s="75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26"/>
      <c r="BT32" s="26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5"/>
      <c r="CF32" s="26"/>
      <c r="CH32" s="26"/>
    </row>
    <row r="33" spans="1:86" x14ac:dyDescent="0.25">
      <c r="A33" s="71" t="s">
        <v>10</v>
      </c>
      <c r="B33" s="26">
        <f>算例!M33</f>
        <v>0.58466425565475144</v>
      </c>
      <c r="C33" s="76">
        <v>0.58466425565475144</v>
      </c>
      <c r="D33" s="76">
        <v>0.58466425565475144</v>
      </c>
      <c r="E33" s="76">
        <v>0.58466425565475144</v>
      </c>
      <c r="F33" s="76">
        <v>0.58466425565475144</v>
      </c>
      <c r="G33" s="76">
        <v>0.58466425565475144</v>
      </c>
      <c r="H33" s="76">
        <v>0.58466425565475144</v>
      </c>
      <c r="I33" s="76">
        <v>0.58466425565475144</v>
      </c>
      <c r="J33" s="76">
        <v>0.58466425565475144</v>
      </c>
      <c r="K33" s="76">
        <v>0.58466425565475144</v>
      </c>
      <c r="L33" s="76">
        <v>0.58466425565475144</v>
      </c>
      <c r="M33" s="76">
        <v>0.58466425565475144</v>
      </c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5"/>
      <c r="AC33" s="72"/>
      <c r="AD33" s="75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5"/>
      <c r="AQ33" s="72"/>
      <c r="AR33" s="75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5"/>
      <c r="BE33" s="72"/>
      <c r="BF33" s="75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26"/>
      <c r="BT33" s="26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5"/>
      <c r="CF33" s="26"/>
      <c r="CH33" s="26"/>
    </row>
    <row r="34" spans="1:86" x14ac:dyDescent="0.25">
      <c r="A34" s="71" t="s">
        <v>11</v>
      </c>
      <c r="B34" s="26">
        <f>(算例!M34*参数!B11+迭代信息!C18*参数!B12)*参数!B11+迭代信息!C159*参数!B12</f>
        <v>0.3552055624897168</v>
      </c>
      <c r="C34" s="76">
        <v>0.11669361991395928</v>
      </c>
      <c r="D34" s="76">
        <v>0.2577317686280079</v>
      </c>
      <c r="E34" s="76">
        <v>0.2577317686280079</v>
      </c>
      <c r="F34" s="76">
        <v>0.2577317686280079</v>
      </c>
      <c r="G34" s="76">
        <v>0.2577317686280079</v>
      </c>
      <c r="H34" s="76">
        <v>0.3552055624897168</v>
      </c>
      <c r="I34" s="76">
        <v>0.3552055624897168</v>
      </c>
      <c r="J34" s="76">
        <v>0.3552055624897168</v>
      </c>
      <c r="K34" s="76">
        <v>0.3552055624897168</v>
      </c>
      <c r="L34" s="76">
        <v>0.3552055624897168</v>
      </c>
      <c r="M34" s="76">
        <v>0.3552055624897168</v>
      </c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5"/>
      <c r="AC34" s="72"/>
      <c r="AD34" s="75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5"/>
      <c r="AQ34" s="72"/>
      <c r="AR34" s="75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5"/>
      <c r="BE34" s="72"/>
      <c r="BF34" s="75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26"/>
      <c r="BT34" s="26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5"/>
      <c r="CF34" s="26"/>
      <c r="CH34" s="26"/>
    </row>
    <row r="35" spans="1:86" x14ac:dyDescent="0.25">
      <c r="A35" s="71" t="s">
        <v>12</v>
      </c>
      <c r="B35" s="26">
        <f>算例!M35*参数!B11+迭代信息!C96*参数!B12</f>
        <v>0.66748931668617661</v>
      </c>
      <c r="C35" s="76">
        <v>0.75</v>
      </c>
      <c r="D35" s="76">
        <v>0.75</v>
      </c>
      <c r="E35" s="76">
        <v>0.75</v>
      </c>
      <c r="F35" s="76">
        <v>0.66748931668617661</v>
      </c>
      <c r="G35" s="76">
        <v>0.66748931668617661</v>
      </c>
      <c r="H35" s="76">
        <v>0.66748931668617661</v>
      </c>
      <c r="I35" s="76">
        <v>0.66748931668617661</v>
      </c>
      <c r="J35" s="76">
        <v>0.66748931668617661</v>
      </c>
      <c r="K35" s="76">
        <v>0.66748931668617661</v>
      </c>
      <c r="L35" s="76">
        <v>0.66748931668617661</v>
      </c>
      <c r="M35" s="76">
        <v>0.66748931668617661</v>
      </c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5"/>
      <c r="AC35" s="72"/>
      <c r="AD35" s="75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5"/>
      <c r="AQ35" s="72"/>
      <c r="AR35" s="75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5"/>
      <c r="BE35" s="72"/>
      <c r="BF35" s="75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26"/>
      <c r="BT35" s="26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5"/>
      <c r="CF35" s="26"/>
      <c r="CH35" s="26"/>
    </row>
    <row r="36" spans="1:86" x14ac:dyDescent="0.25">
      <c r="A36" s="71" t="s">
        <v>13</v>
      </c>
      <c r="B36" s="26">
        <f>算例!M36</f>
        <v>0.25</v>
      </c>
      <c r="C36" s="76">
        <v>0.25</v>
      </c>
      <c r="D36" s="76">
        <v>0.25</v>
      </c>
      <c r="E36" s="76">
        <v>0.25</v>
      </c>
      <c r="F36" s="76">
        <v>0.25</v>
      </c>
      <c r="G36" s="76">
        <v>0.25</v>
      </c>
      <c r="H36" s="76">
        <v>0.25</v>
      </c>
      <c r="I36" s="76">
        <v>0.25</v>
      </c>
      <c r="J36" s="76">
        <v>0.25</v>
      </c>
      <c r="K36" s="76">
        <v>0.25</v>
      </c>
      <c r="L36" s="76">
        <v>0.25</v>
      </c>
      <c r="M36" s="76">
        <v>0.25</v>
      </c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5"/>
      <c r="AC36" s="72"/>
      <c r="AD36" s="75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5"/>
      <c r="AQ36" s="72"/>
      <c r="AR36" s="75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5"/>
      <c r="BE36" s="72"/>
      <c r="BF36" s="75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26"/>
      <c r="BT36" s="26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5"/>
      <c r="CF36" s="26"/>
      <c r="CH36" s="26"/>
    </row>
    <row r="37" spans="1:86" x14ac:dyDescent="0.25">
      <c r="A37" s="71" t="s">
        <v>14</v>
      </c>
      <c r="B37" s="26">
        <f>算例!M37</f>
        <v>0.40682980364583193</v>
      </c>
      <c r="C37" s="76">
        <v>0.40682980364583193</v>
      </c>
      <c r="D37" s="76">
        <v>0.40682980364583193</v>
      </c>
      <c r="E37" s="76">
        <v>0.40682980364583193</v>
      </c>
      <c r="F37" s="76">
        <v>0.40682980364583193</v>
      </c>
      <c r="G37" s="76">
        <v>0.40682980364583193</v>
      </c>
      <c r="H37" s="76">
        <v>0.40682980364583193</v>
      </c>
      <c r="I37" s="76">
        <v>0.40682980364583193</v>
      </c>
      <c r="J37" s="76">
        <v>0.40682980364583193</v>
      </c>
      <c r="K37" s="76">
        <v>0.40682980364583193</v>
      </c>
      <c r="L37" s="76">
        <v>0.40682980364583193</v>
      </c>
      <c r="M37" s="76">
        <v>0.40682980364583193</v>
      </c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5"/>
      <c r="AC37" s="72"/>
      <c r="AD37" s="75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5"/>
      <c r="AQ37" s="72"/>
      <c r="AR37" s="75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5"/>
      <c r="BE37" s="72"/>
      <c r="BF37" s="75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26"/>
      <c r="BT37" s="26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5"/>
      <c r="CF37" s="26"/>
      <c r="CH37" s="26"/>
    </row>
    <row r="38" spans="1:86" x14ac:dyDescent="0.25">
      <c r="A38" s="71" t="s">
        <v>15</v>
      </c>
      <c r="B38" s="26">
        <f>算例!M38*参数!B11+迭代信息!C152*参数!B12</f>
        <v>0.42766963219649307</v>
      </c>
      <c r="C38" s="76">
        <v>0.31374526480654097</v>
      </c>
      <c r="D38" s="76">
        <v>0.31374526480654097</v>
      </c>
      <c r="E38" s="76">
        <v>0.31374526480654097</v>
      </c>
      <c r="F38" s="76">
        <v>0.31374526480654097</v>
      </c>
      <c r="G38" s="76">
        <v>0.31374526480654097</v>
      </c>
      <c r="H38" s="76">
        <v>0.42766963219649307</v>
      </c>
      <c r="I38" s="76">
        <v>0.42766963219649307</v>
      </c>
      <c r="J38" s="76">
        <v>0.42766963219649307</v>
      </c>
      <c r="K38" s="76">
        <v>0.42766963219649307</v>
      </c>
      <c r="L38" s="76">
        <v>0.42766963219649307</v>
      </c>
      <c r="M38" s="76">
        <v>0.42766963219649307</v>
      </c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5"/>
      <c r="AC38" s="72"/>
      <c r="AD38" s="75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5"/>
      <c r="AQ38" s="72"/>
      <c r="AR38" s="75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5"/>
      <c r="BE38" s="72"/>
      <c r="BF38" s="75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26"/>
      <c r="BT38" s="26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5"/>
      <c r="CF38" s="26"/>
      <c r="CH38" s="26"/>
    </row>
    <row r="39" spans="1:86" x14ac:dyDescent="0.25">
      <c r="A39" s="71" t="s">
        <v>16</v>
      </c>
      <c r="B39" s="26">
        <f>(算例!M39*参数!B11+迭代信息!C89*参数!B12)*参数!B11+迭代信息!C159*参数!B12</f>
        <v>0.38533846822342155</v>
      </c>
      <c r="C39" s="76">
        <v>0.20833333333333334</v>
      </c>
      <c r="D39" s="76">
        <v>0.20833333333333334</v>
      </c>
      <c r="E39" s="76">
        <v>0.20833333333333334</v>
      </c>
      <c r="F39" s="76">
        <v>0.3179975800954174</v>
      </c>
      <c r="G39" s="76">
        <v>0.3179975800954174</v>
      </c>
      <c r="H39" s="76">
        <v>0.38533846822342155</v>
      </c>
      <c r="I39" s="76">
        <v>0.38533846822342155</v>
      </c>
      <c r="J39" s="76">
        <v>0.38533846822342155</v>
      </c>
      <c r="K39" s="76">
        <v>0.38533846822342155</v>
      </c>
      <c r="L39" s="76">
        <v>0.38533846822342155</v>
      </c>
      <c r="M39" s="76">
        <v>0.38533846822342155</v>
      </c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5"/>
      <c r="AC39" s="72"/>
      <c r="AD39" s="75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5"/>
      <c r="AQ39" s="72"/>
      <c r="AR39" s="75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5"/>
      <c r="BE39" s="72"/>
      <c r="BF39" s="75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26"/>
      <c r="BT39" s="26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5"/>
      <c r="CF39" s="26"/>
      <c r="CH39" s="26"/>
    </row>
    <row r="40" spans="1:86" x14ac:dyDescent="0.25">
      <c r="A40" s="71" t="s">
        <v>17</v>
      </c>
      <c r="B40" s="26">
        <f>算例!M40</f>
        <v>0.625</v>
      </c>
      <c r="C40" s="76">
        <v>0.625</v>
      </c>
      <c r="D40" s="76">
        <v>0.625</v>
      </c>
      <c r="E40" s="76">
        <v>0.625</v>
      </c>
      <c r="F40" s="76">
        <v>0.625</v>
      </c>
      <c r="G40" s="76">
        <v>0.625</v>
      </c>
      <c r="H40" s="76">
        <v>0.625</v>
      </c>
      <c r="I40" s="76">
        <v>0.625</v>
      </c>
      <c r="J40" s="76">
        <v>0.625</v>
      </c>
      <c r="K40" s="76">
        <v>0.625</v>
      </c>
      <c r="L40" s="76">
        <v>0.625</v>
      </c>
      <c r="M40" s="76">
        <v>0.625</v>
      </c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5"/>
      <c r="AC40" s="72"/>
      <c r="AD40" s="75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5"/>
      <c r="AQ40" s="72"/>
      <c r="AR40" s="75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5"/>
      <c r="BE40" s="72"/>
      <c r="BF40" s="75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26"/>
      <c r="BT40" s="26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5"/>
      <c r="CF40" s="26"/>
      <c r="CH40" s="26"/>
    </row>
    <row r="41" spans="1:86" x14ac:dyDescent="0.25">
      <c r="A41" s="71" t="s">
        <v>18</v>
      </c>
      <c r="B41" s="26">
        <f>算例!M41</f>
        <v>0.625</v>
      </c>
      <c r="C41" s="76">
        <v>0.625</v>
      </c>
      <c r="D41" s="76">
        <v>0.625</v>
      </c>
      <c r="E41" s="76">
        <v>0.625</v>
      </c>
      <c r="F41" s="76">
        <v>0.625</v>
      </c>
      <c r="G41" s="76">
        <v>0.625</v>
      </c>
      <c r="H41" s="76">
        <v>0.625</v>
      </c>
      <c r="I41" s="76">
        <v>0.625</v>
      </c>
      <c r="J41" s="76">
        <v>0.625</v>
      </c>
      <c r="K41" s="76">
        <v>0.625</v>
      </c>
      <c r="L41" s="76">
        <v>0.625</v>
      </c>
      <c r="M41" s="76">
        <v>0.625</v>
      </c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5"/>
      <c r="AC41" s="72"/>
      <c r="AD41" s="75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5"/>
      <c r="AQ41" s="72"/>
      <c r="AR41" s="75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5"/>
      <c r="BE41" s="72"/>
      <c r="BF41" s="75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26"/>
      <c r="BT41" s="26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5"/>
      <c r="CF41" s="26"/>
      <c r="CH41" s="26"/>
    </row>
    <row r="42" spans="1:86" x14ac:dyDescent="0.25">
      <c r="A42" s="71" t="s">
        <v>19</v>
      </c>
      <c r="B42" s="26">
        <f>算例!M42*参数!B11+迭代信息!C75*参数!B12</f>
        <v>0.37526861860562966</v>
      </c>
      <c r="C42" s="76">
        <v>0.22239859159188261</v>
      </c>
      <c r="D42" s="76">
        <v>0.22239859159188261</v>
      </c>
      <c r="E42" s="76">
        <v>0.22239859159188261</v>
      </c>
      <c r="F42" s="76">
        <v>0.37526861860562966</v>
      </c>
      <c r="G42" s="76">
        <v>0.37526861860562966</v>
      </c>
      <c r="H42" s="76">
        <v>0.37526861860562966</v>
      </c>
      <c r="I42" s="76">
        <v>0.37526861860562966</v>
      </c>
      <c r="J42" s="76">
        <v>0.37526861860562966</v>
      </c>
      <c r="K42" s="76">
        <v>0.37526861860562966</v>
      </c>
      <c r="L42" s="76">
        <v>0.37526861860562966</v>
      </c>
      <c r="M42" s="76">
        <v>0.37526861860562966</v>
      </c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5"/>
      <c r="AC42" s="72"/>
      <c r="AD42" s="75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5"/>
      <c r="AQ42" s="72"/>
      <c r="AR42" s="75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5"/>
      <c r="BE42" s="72"/>
      <c r="BF42" s="75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26"/>
      <c r="BT42" s="26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5"/>
      <c r="CF42" s="26"/>
      <c r="CH42" s="26"/>
    </row>
    <row r="43" spans="1:86" x14ac:dyDescent="0.25">
      <c r="A43" s="71" t="s">
        <v>20</v>
      </c>
      <c r="B43" s="26">
        <f>(算例!M43*参数!B11+迭代信息!C117*参数!B12)*参数!B11+迭代信息!AO47*参数!B12</f>
        <v>0.43182910125578472</v>
      </c>
      <c r="C43" s="76">
        <v>0.10416666666666667</v>
      </c>
      <c r="D43" s="76">
        <v>0.10416666666666667</v>
      </c>
      <c r="E43" s="76">
        <v>0.10416666666666667</v>
      </c>
      <c r="F43" s="76">
        <v>0.10416666666666667</v>
      </c>
      <c r="G43" s="76">
        <v>0.31055757844244269</v>
      </c>
      <c r="H43" s="76">
        <v>0.31055757844244269</v>
      </c>
      <c r="I43" s="76">
        <v>0.31055757844244269</v>
      </c>
      <c r="J43" s="76">
        <v>0.31055757844244269</v>
      </c>
      <c r="K43" s="76">
        <v>0.31055757844244269</v>
      </c>
      <c r="L43" s="76">
        <v>0.31055757844244269</v>
      </c>
      <c r="M43" s="76">
        <v>0.31055757844244269</v>
      </c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5"/>
      <c r="AC43" s="72"/>
      <c r="AD43" s="75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5"/>
      <c r="AQ43" s="72"/>
      <c r="AR43" s="75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5"/>
      <c r="BE43" s="72"/>
      <c r="BF43" s="75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26"/>
      <c r="BT43" s="26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5"/>
      <c r="CF43" s="26"/>
      <c r="CH43" s="26"/>
    </row>
    <row r="44" spans="1:86" x14ac:dyDescent="0.25">
      <c r="A44" s="71" t="s">
        <v>21</v>
      </c>
      <c r="B44" s="26">
        <f>算例!M44</f>
        <v>0.75</v>
      </c>
      <c r="C44" s="76">
        <v>0.75</v>
      </c>
      <c r="D44" s="76">
        <v>0.75</v>
      </c>
      <c r="E44" s="76">
        <v>0.75</v>
      </c>
      <c r="F44" s="76">
        <v>0.75</v>
      </c>
      <c r="G44" s="76">
        <v>0.75</v>
      </c>
      <c r="H44" s="76">
        <v>0.75</v>
      </c>
      <c r="I44" s="76">
        <v>0.75</v>
      </c>
      <c r="J44" s="76">
        <v>0.75</v>
      </c>
      <c r="K44" s="76">
        <v>0.75</v>
      </c>
      <c r="L44" s="76">
        <v>0.75</v>
      </c>
      <c r="M44" s="76">
        <v>0.75</v>
      </c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5"/>
      <c r="AC44" s="72"/>
      <c r="AD44" s="75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5"/>
      <c r="AQ44" s="72"/>
      <c r="AR44" s="75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5"/>
      <c r="BE44" s="72"/>
      <c r="BF44" s="75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26"/>
      <c r="BT44" s="26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5"/>
      <c r="CF44" s="26"/>
      <c r="CH44" s="26"/>
    </row>
    <row r="45" spans="1:86" x14ac:dyDescent="0.25">
      <c r="A45" s="71" t="s">
        <v>22</v>
      </c>
      <c r="B45" s="26">
        <f>算例!M45</f>
        <v>0.52306689040178389</v>
      </c>
      <c r="C45" s="76">
        <v>0.52306689040178389</v>
      </c>
      <c r="D45" s="76">
        <v>0.52306689040178389</v>
      </c>
      <c r="E45" s="76">
        <v>0.52306689040178389</v>
      </c>
      <c r="F45" s="76">
        <v>0.52306689040178389</v>
      </c>
      <c r="G45" s="76">
        <v>0.52306689040178389</v>
      </c>
      <c r="H45" s="76">
        <v>0.52306689040178389</v>
      </c>
      <c r="I45" s="76">
        <v>0.52306689040178389</v>
      </c>
      <c r="J45" s="76">
        <v>0.52306689040178389</v>
      </c>
      <c r="K45" s="76">
        <v>0.52306689040178389</v>
      </c>
      <c r="L45" s="76">
        <v>0.52306689040178389</v>
      </c>
      <c r="M45" s="76">
        <v>0.52306689040178389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5"/>
      <c r="AC45" s="72"/>
      <c r="AD45" s="75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5"/>
      <c r="AQ45" s="72"/>
      <c r="AR45" s="75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5"/>
      <c r="BE45" s="72"/>
      <c r="BF45" s="75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26"/>
      <c r="BT45" s="26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5"/>
      <c r="CF45" s="26"/>
      <c r="CH45" s="26"/>
    </row>
    <row r="46" spans="1:86" x14ac:dyDescent="0.25"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</row>
    <row r="47" spans="1:86" x14ac:dyDescent="0.25">
      <c r="A47" s="71" t="s">
        <v>134</v>
      </c>
      <c r="B47" s="65" t="s">
        <v>23</v>
      </c>
      <c r="C47" s="76" t="s">
        <v>208</v>
      </c>
      <c r="D47" s="76" t="s">
        <v>208</v>
      </c>
      <c r="E47" s="76" t="s">
        <v>208</v>
      </c>
      <c r="F47" s="76" t="s">
        <v>208</v>
      </c>
      <c r="G47" s="76" t="s">
        <v>208</v>
      </c>
      <c r="H47" s="76" t="s">
        <v>208</v>
      </c>
      <c r="I47" s="76" t="s">
        <v>208</v>
      </c>
      <c r="J47" s="76" t="s">
        <v>208</v>
      </c>
      <c r="K47" s="76" t="s">
        <v>208</v>
      </c>
      <c r="L47" s="76" t="s">
        <v>208</v>
      </c>
      <c r="M47" s="76" t="s">
        <v>208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2"/>
      <c r="AC47" s="72"/>
      <c r="AD47" s="72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72"/>
      <c r="AP47" s="72"/>
      <c r="AQ47" s="72"/>
      <c r="AR47" s="72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72"/>
      <c r="BD47" s="72"/>
      <c r="BE47" s="72"/>
      <c r="BF47" s="72"/>
      <c r="BG47" s="141"/>
      <c r="BH47" s="141"/>
      <c r="BI47" s="141"/>
      <c r="BJ47" s="141"/>
      <c r="BK47" s="141"/>
      <c r="BL47" s="141"/>
      <c r="BM47" s="141"/>
      <c r="BN47" s="141"/>
      <c r="BO47" s="141"/>
      <c r="BP47" s="141"/>
      <c r="BQ47" s="72"/>
      <c r="BU47" s="160"/>
      <c r="BV47" s="160"/>
      <c r="BW47" s="160"/>
      <c r="BX47" s="160"/>
      <c r="BY47" s="160"/>
      <c r="BZ47" s="160"/>
      <c r="CA47" s="160"/>
      <c r="CB47" s="160"/>
      <c r="CC47" s="160"/>
      <c r="CD47" s="160"/>
      <c r="CE47" s="5"/>
    </row>
    <row r="48" spans="1:86" x14ac:dyDescent="0.25">
      <c r="A48" s="71" t="s">
        <v>1</v>
      </c>
      <c r="B48" s="2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5"/>
      <c r="AC48" s="72"/>
      <c r="AD48" s="75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5"/>
      <c r="AQ48" s="72"/>
      <c r="AR48" s="75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5"/>
      <c r="BE48" s="72"/>
      <c r="BF48" s="75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26"/>
      <c r="BT48" s="26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5"/>
      <c r="CF48" s="26"/>
      <c r="CH48" s="26"/>
    </row>
    <row r="49" spans="1:86" x14ac:dyDescent="0.25">
      <c r="A49" s="71" t="s">
        <v>3</v>
      </c>
      <c r="B49" s="26">
        <f>算例!M49*参数!B11+迭代信息!V76*参数!B12</f>
        <v>0.14491530917288389</v>
      </c>
      <c r="C49" s="72">
        <v>5.8118543377975992E-2</v>
      </c>
      <c r="D49" s="72">
        <v>5.8118543377975992E-2</v>
      </c>
      <c r="E49" s="72">
        <v>5.8118543377975992E-2</v>
      </c>
      <c r="F49" s="72">
        <v>5.8118543377975992E-2</v>
      </c>
      <c r="G49" s="72">
        <v>5.8118543377975992E-2</v>
      </c>
      <c r="H49" s="72">
        <v>5.8118543377975992E-2</v>
      </c>
      <c r="I49" s="72">
        <v>5.8118543377975992E-2</v>
      </c>
      <c r="J49" s="72">
        <v>5.8118543377975992E-2</v>
      </c>
      <c r="K49" s="72">
        <v>0.14491530917288389</v>
      </c>
      <c r="L49" s="72">
        <v>0.14491530917288389</v>
      </c>
      <c r="M49" s="72">
        <v>0.14491530917288389</v>
      </c>
      <c r="N49" s="75"/>
      <c r="O49" s="72"/>
      <c r="P49" s="75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5"/>
      <c r="AC49" s="72"/>
      <c r="AD49" s="75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5"/>
      <c r="AQ49" s="72"/>
      <c r="AR49" s="75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5"/>
      <c r="BE49" s="72"/>
      <c r="BF49" s="75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26"/>
      <c r="BT49" s="26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5"/>
      <c r="CF49" s="26"/>
      <c r="CH49" s="26"/>
    </row>
    <row r="50" spans="1:86" x14ac:dyDescent="0.25">
      <c r="A50" s="71" t="s">
        <v>4</v>
      </c>
      <c r="B50" s="26">
        <f>算例!M50*参数!B11+迭代信息!V48*参数!B12</f>
        <v>0.29913606269075987</v>
      </c>
      <c r="C50" s="72">
        <v>0.10416666666666667</v>
      </c>
      <c r="D50" s="72">
        <v>0.10416666666666667</v>
      </c>
      <c r="E50" s="72">
        <v>0.10416666666666667</v>
      </c>
      <c r="F50" s="72">
        <v>0.10416666666666667</v>
      </c>
      <c r="G50" s="72">
        <v>0.10416666666666667</v>
      </c>
      <c r="H50" s="72">
        <v>0.10416666666666667</v>
      </c>
      <c r="I50" s="72">
        <v>0.10416666666666667</v>
      </c>
      <c r="J50" s="72">
        <v>0.29913606269075987</v>
      </c>
      <c r="K50" s="72">
        <v>0.29913606269075987</v>
      </c>
      <c r="L50" s="72">
        <v>0.29913606269075987</v>
      </c>
      <c r="M50" s="72">
        <v>0.29913606269075987</v>
      </c>
      <c r="N50" s="75"/>
      <c r="O50" s="72"/>
      <c r="P50" s="75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5"/>
      <c r="AC50" s="72"/>
      <c r="AD50" s="75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5"/>
      <c r="AQ50" s="72"/>
      <c r="AR50" s="75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5"/>
      <c r="BE50" s="72"/>
      <c r="BF50" s="75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26"/>
      <c r="BT50" s="26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5"/>
      <c r="CF50" s="26"/>
      <c r="CH50" s="26"/>
    </row>
    <row r="51" spans="1:86" x14ac:dyDescent="0.25">
      <c r="A51" s="71" t="s">
        <v>5</v>
      </c>
      <c r="B51" s="26">
        <f>算例!M51</f>
        <v>0.58466425565475144</v>
      </c>
      <c r="C51" s="72">
        <v>0.58466425565475144</v>
      </c>
      <c r="D51" s="72">
        <v>0.58466425565475144</v>
      </c>
      <c r="E51" s="72">
        <v>0.58466425565475144</v>
      </c>
      <c r="F51" s="72">
        <v>0.58466425565475144</v>
      </c>
      <c r="G51" s="72">
        <v>0.58466425565475144</v>
      </c>
      <c r="H51" s="72">
        <v>0.58466425565475144</v>
      </c>
      <c r="I51" s="72">
        <v>0.58466425565475144</v>
      </c>
      <c r="J51" s="72">
        <v>0.58466425565475144</v>
      </c>
      <c r="K51" s="72">
        <v>0.58466425565475144</v>
      </c>
      <c r="L51" s="72">
        <v>0.58466425565475144</v>
      </c>
      <c r="M51" s="72">
        <v>0.58466425565475144</v>
      </c>
      <c r="N51" s="75"/>
      <c r="O51" s="72"/>
      <c r="P51" s="75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5"/>
      <c r="AC51" s="72"/>
      <c r="AD51" s="75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5"/>
      <c r="AQ51" s="72"/>
      <c r="AR51" s="75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5"/>
      <c r="BE51" s="72"/>
      <c r="BF51" s="75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26"/>
      <c r="BT51" s="26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5"/>
      <c r="CF51" s="26"/>
      <c r="CH51" s="26"/>
    </row>
    <row r="52" spans="1:86" x14ac:dyDescent="0.25">
      <c r="A52" s="71" t="s">
        <v>6</v>
      </c>
      <c r="B52" s="26">
        <f>算例!M52</f>
        <v>0.29059271688987998</v>
      </c>
      <c r="C52" s="72">
        <v>0.29059271688987998</v>
      </c>
      <c r="D52" s="72">
        <v>0.29059271688987998</v>
      </c>
      <c r="E52" s="72">
        <v>0.29059271688987998</v>
      </c>
      <c r="F52" s="72">
        <v>0.29059271688987998</v>
      </c>
      <c r="G52" s="72">
        <v>0.29059271688987998</v>
      </c>
      <c r="H52" s="72">
        <v>0.29059271688987998</v>
      </c>
      <c r="I52" s="72">
        <v>0.29059271688987998</v>
      </c>
      <c r="J52" s="72">
        <v>0.29059271688987998</v>
      </c>
      <c r="K52" s="72">
        <v>0.29059271688987998</v>
      </c>
      <c r="L52" s="72">
        <v>0.29059271688987998</v>
      </c>
      <c r="M52" s="72">
        <v>0.29059271688987998</v>
      </c>
      <c r="N52" s="75"/>
      <c r="O52" s="72"/>
      <c r="P52" s="75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5"/>
      <c r="AC52" s="72"/>
      <c r="AD52" s="75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5"/>
      <c r="AQ52" s="72"/>
      <c r="AR52" s="75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5"/>
      <c r="BE52" s="72"/>
      <c r="BF52" s="75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26"/>
      <c r="BT52" s="26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5"/>
      <c r="CF52" s="26"/>
      <c r="CH52" s="26"/>
    </row>
    <row r="53" spans="1:86" x14ac:dyDescent="0.25">
      <c r="A53" s="71" t="s">
        <v>7</v>
      </c>
      <c r="B53" s="26">
        <f>算例!M53</f>
        <v>0.75</v>
      </c>
      <c r="C53" s="72">
        <v>0.75</v>
      </c>
      <c r="D53" s="72">
        <v>0.75</v>
      </c>
      <c r="E53" s="72">
        <v>0.75</v>
      </c>
      <c r="F53" s="72">
        <v>0.75</v>
      </c>
      <c r="G53" s="72">
        <v>0.75</v>
      </c>
      <c r="H53" s="72">
        <v>0.75</v>
      </c>
      <c r="I53" s="72">
        <v>0.75</v>
      </c>
      <c r="J53" s="72">
        <v>0.75</v>
      </c>
      <c r="K53" s="72">
        <v>0.75</v>
      </c>
      <c r="L53" s="72">
        <v>0.75</v>
      </c>
      <c r="M53" s="72">
        <v>0.75</v>
      </c>
      <c r="N53" s="75"/>
      <c r="O53" s="72"/>
      <c r="P53" s="75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5"/>
      <c r="AC53" s="72"/>
      <c r="AD53" s="75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5"/>
      <c r="AQ53" s="72"/>
      <c r="AR53" s="75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5"/>
      <c r="BE53" s="72"/>
      <c r="BF53" s="75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26"/>
      <c r="BT53" s="26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5"/>
      <c r="CF53" s="26"/>
      <c r="CH53" s="26"/>
    </row>
    <row r="54" spans="1:86" x14ac:dyDescent="0.25">
      <c r="A54" s="71" t="s">
        <v>8</v>
      </c>
      <c r="B54" s="26">
        <f>(算例!M54*参数!B11+迭代信息!C19*参数!B12)*参数!B11+迭代信息!C90*参数!B12</f>
        <v>0.67268467633232909</v>
      </c>
      <c r="C54" s="72">
        <v>1</v>
      </c>
      <c r="D54" s="72">
        <v>0.81049660068607909</v>
      </c>
      <c r="E54" s="72">
        <v>0.81049660068607909</v>
      </c>
      <c r="F54" s="72">
        <v>0.67268467633232909</v>
      </c>
      <c r="G54" s="72">
        <v>0.67268467633232909</v>
      </c>
      <c r="H54" s="72">
        <v>0.67268467633232909</v>
      </c>
      <c r="I54" s="72">
        <v>0.67268467633232909</v>
      </c>
      <c r="J54" s="72">
        <v>0.67268467633232909</v>
      </c>
      <c r="K54" s="72">
        <v>0.67268467633232909</v>
      </c>
      <c r="L54" s="72">
        <v>0.67268467633232909</v>
      </c>
      <c r="M54" s="72">
        <v>0.67268467633232909</v>
      </c>
      <c r="N54" s="75"/>
      <c r="O54" s="72"/>
      <c r="P54" s="75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5"/>
      <c r="AC54" s="72"/>
      <c r="AD54" s="75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5"/>
      <c r="AQ54" s="72"/>
      <c r="AR54" s="75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5"/>
      <c r="BE54" s="72"/>
      <c r="BF54" s="75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26"/>
      <c r="BT54" s="26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5"/>
      <c r="CF54" s="26"/>
      <c r="CH54" s="26"/>
    </row>
    <row r="55" spans="1:86" x14ac:dyDescent="0.25">
      <c r="A55" s="71" t="s">
        <v>9</v>
      </c>
      <c r="B55" s="26">
        <f>算例!M55</f>
        <v>5.8118543377975992E-2</v>
      </c>
      <c r="C55" s="72">
        <v>5.8118543377975992E-2</v>
      </c>
      <c r="D55" s="72">
        <v>5.8118543377975992E-2</v>
      </c>
      <c r="E55" s="72">
        <v>5.8118543377975992E-2</v>
      </c>
      <c r="F55" s="72">
        <v>5.8118543377975992E-2</v>
      </c>
      <c r="G55" s="72">
        <v>5.8118543377975992E-2</v>
      </c>
      <c r="H55" s="72">
        <v>5.8118543377975992E-2</v>
      </c>
      <c r="I55" s="72">
        <v>5.8118543377975992E-2</v>
      </c>
      <c r="J55" s="72">
        <v>5.8118543377975992E-2</v>
      </c>
      <c r="K55" s="72">
        <v>5.8118543377975992E-2</v>
      </c>
      <c r="L55" s="72">
        <v>5.8118543377975992E-2</v>
      </c>
      <c r="M55" s="72">
        <v>5.8118543377975992E-2</v>
      </c>
      <c r="N55" s="75"/>
      <c r="O55" s="72"/>
      <c r="P55" s="75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5"/>
      <c r="AC55" s="72"/>
      <c r="AD55" s="75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5"/>
      <c r="AQ55" s="72"/>
      <c r="AR55" s="75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5"/>
      <c r="BE55" s="72"/>
      <c r="BF55" s="75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26"/>
      <c r="BT55" s="26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5"/>
      <c r="CF55" s="26"/>
      <c r="CH55" s="26"/>
    </row>
    <row r="56" spans="1:86" x14ac:dyDescent="0.25">
      <c r="A56" s="71" t="s">
        <v>10</v>
      </c>
      <c r="B56" s="26">
        <f>算例!M56</f>
        <v>0.52306689040178389</v>
      </c>
      <c r="C56" s="72">
        <v>0.52306689040178389</v>
      </c>
      <c r="D56" s="72">
        <v>0.52306689040178389</v>
      </c>
      <c r="E56" s="72">
        <v>0.52306689040178389</v>
      </c>
      <c r="F56" s="72">
        <v>0.52306689040178389</v>
      </c>
      <c r="G56" s="72">
        <v>0.52306689040178389</v>
      </c>
      <c r="H56" s="72">
        <v>0.52306689040178389</v>
      </c>
      <c r="I56" s="72">
        <v>0.52306689040178389</v>
      </c>
      <c r="J56" s="72">
        <v>0.52306689040178389</v>
      </c>
      <c r="K56" s="72">
        <v>0.52306689040178389</v>
      </c>
      <c r="L56" s="72">
        <v>0.52306689040178389</v>
      </c>
      <c r="M56" s="72">
        <v>0.52306689040178389</v>
      </c>
      <c r="N56" s="75"/>
      <c r="O56" s="72"/>
      <c r="P56" s="75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5"/>
      <c r="AC56" s="72"/>
      <c r="AD56" s="75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5"/>
      <c r="AQ56" s="72"/>
      <c r="AR56" s="75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5"/>
      <c r="BE56" s="72"/>
      <c r="BF56" s="75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26"/>
      <c r="BT56" s="26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5"/>
      <c r="CF56" s="26"/>
      <c r="CH56" s="26"/>
    </row>
    <row r="57" spans="1:86" x14ac:dyDescent="0.25">
      <c r="A57" s="71" t="s">
        <v>11</v>
      </c>
      <c r="B57" s="26">
        <f>算例!M57*参数!B11+迭代信息!V90*参数!B12</f>
        <v>0.32883450589235397</v>
      </c>
      <c r="C57" s="72">
        <v>0.20833333333333334</v>
      </c>
      <c r="D57" s="72">
        <v>0.20833333333333334</v>
      </c>
      <c r="E57" s="72">
        <v>0.20833333333333334</v>
      </c>
      <c r="F57" s="72">
        <v>0.20833333333333334</v>
      </c>
      <c r="G57" s="72">
        <v>0.20833333333333334</v>
      </c>
      <c r="H57" s="72">
        <v>0.20833333333333334</v>
      </c>
      <c r="I57" s="72">
        <v>0.20833333333333334</v>
      </c>
      <c r="J57" s="72">
        <v>0.20833333333333334</v>
      </c>
      <c r="K57" s="72">
        <v>0.32883450589235397</v>
      </c>
      <c r="L57" s="72">
        <v>0.32883450589235397</v>
      </c>
      <c r="M57" s="72">
        <v>0.32883450589235397</v>
      </c>
      <c r="N57" s="75"/>
      <c r="O57" s="72"/>
      <c r="P57" s="75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5"/>
      <c r="AC57" s="72"/>
      <c r="AD57" s="75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5"/>
      <c r="AQ57" s="72"/>
      <c r="AR57" s="75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5"/>
      <c r="BE57" s="72"/>
      <c r="BF57" s="75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26"/>
      <c r="BT57" s="26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5"/>
      <c r="CF57" s="26"/>
      <c r="CH57" s="26"/>
    </row>
    <row r="58" spans="1:86" x14ac:dyDescent="0.25">
      <c r="A58" s="71" t="s">
        <v>12</v>
      </c>
      <c r="B58" s="26">
        <f>(((((((算例!M58*参数!B11+迭代信息!C62*参数!B12)*参数!B11+迭代信息!C97*参数!B12)*参数!B11+迭代信息!C132*参数!B12)*参数!B11+迭代信息!C167*参数!B12)*参数!B11+迭代信息!V26*参数!B12)*参数!B11+迭代信息!V97*参数!B12)*参数!B11+迭代信息!V132*参数!B12)*参数!B11+迭代信息!AO26*参数!B12</f>
        <v>0.6239941825532348</v>
      </c>
      <c r="C58" s="72">
        <v>1</v>
      </c>
      <c r="D58" s="72">
        <v>1</v>
      </c>
      <c r="E58" s="72">
        <v>0.88166501109401829</v>
      </c>
      <c r="F58" s="72">
        <v>0.80470747548631172</v>
      </c>
      <c r="G58" s="72">
        <v>0.7446574253224828</v>
      </c>
      <c r="H58" s="72">
        <v>0.70560469952724825</v>
      </c>
      <c r="I58" s="72">
        <v>0.68020729539724423</v>
      </c>
      <c r="J58" s="72">
        <v>0.68020729539724423</v>
      </c>
      <c r="K58" s="72">
        <v>0.65309407962733257</v>
      </c>
      <c r="L58" s="72">
        <v>0.63546137194431418</v>
      </c>
      <c r="M58" s="72">
        <v>0.6239941825532348</v>
      </c>
      <c r="N58" s="75"/>
      <c r="O58" s="72"/>
      <c r="P58" s="75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5"/>
      <c r="AC58" s="72"/>
      <c r="AD58" s="75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5"/>
      <c r="AQ58" s="72"/>
      <c r="AR58" s="75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5"/>
      <c r="BE58" s="72"/>
      <c r="BF58" s="75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26"/>
      <c r="BT58" s="26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5"/>
      <c r="CF58" s="26"/>
      <c r="CH58" s="26"/>
    </row>
    <row r="59" spans="1:86" x14ac:dyDescent="0.25">
      <c r="A59" s="71" t="s">
        <v>13</v>
      </c>
      <c r="B59" s="26">
        <f>算例!M59*参数!B11+迭代信息!AO48*参数!B12</f>
        <v>0.63082819932954748</v>
      </c>
      <c r="C59" s="72">
        <v>0.72916666666666663</v>
      </c>
      <c r="D59" s="72">
        <v>0.72916666666666663</v>
      </c>
      <c r="E59" s="72">
        <v>0.72916666666666663</v>
      </c>
      <c r="F59" s="72">
        <v>0.72916666666666663</v>
      </c>
      <c r="G59" s="72">
        <v>0.72916666666666663</v>
      </c>
      <c r="H59" s="72">
        <v>0.72916666666666663</v>
      </c>
      <c r="I59" s="72">
        <v>0.72916666666666663</v>
      </c>
      <c r="J59" s="72">
        <v>0.72916666666666663</v>
      </c>
      <c r="K59" s="72">
        <v>0.72916666666666663</v>
      </c>
      <c r="L59" s="72">
        <v>0.72916666666666663</v>
      </c>
      <c r="M59" s="72">
        <v>0.72916666666666663</v>
      </c>
      <c r="N59" s="75"/>
      <c r="O59" s="72"/>
      <c r="P59" s="75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5"/>
      <c r="AC59" s="72"/>
      <c r="AD59" s="75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5"/>
      <c r="AQ59" s="72"/>
      <c r="AR59" s="75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5"/>
      <c r="BE59" s="72"/>
      <c r="BF59" s="75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26"/>
      <c r="BT59" s="26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5"/>
      <c r="CF59" s="26"/>
      <c r="CH59" s="26"/>
    </row>
    <row r="60" spans="1:86" x14ac:dyDescent="0.25">
      <c r="A60" s="71" t="s">
        <v>14</v>
      </c>
      <c r="B60" s="26">
        <f>(算例!M60*参数!B11+迭代信息!C97*参数!B12)*参数!B11+迭代信息!V62*参数!B12</f>
        <v>0.72346881719911038</v>
      </c>
      <c r="C60" s="72">
        <v>0.87177815066963993</v>
      </c>
      <c r="D60" s="72">
        <v>0.87177815066963993</v>
      </c>
      <c r="E60" s="72">
        <v>0.87177815066963993</v>
      </c>
      <c r="F60" s="72">
        <v>0.79976404527412259</v>
      </c>
      <c r="G60" s="72">
        <v>0.79976404527412259</v>
      </c>
      <c r="H60" s="72">
        <v>0.79976404527412259</v>
      </c>
      <c r="I60" s="72">
        <v>0.79976404527412259</v>
      </c>
      <c r="J60" s="72">
        <v>0.72346881719911038</v>
      </c>
      <c r="K60" s="72">
        <v>0.72346881719911038</v>
      </c>
      <c r="L60" s="72">
        <v>0.72346881719911038</v>
      </c>
      <c r="M60" s="72">
        <v>0.72346881719911038</v>
      </c>
      <c r="N60" s="75"/>
      <c r="O60" s="72"/>
      <c r="P60" s="75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5"/>
      <c r="AC60" s="72"/>
      <c r="AD60" s="75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5"/>
      <c r="AQ60" s="72"/>
      <c r="AR60" s="75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5"/>
      <c r="BE60" s="72"/>
      <c r="BF60" s="75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26"/>
      <c r="BT60" s="26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5"/>
      <c r="CF60" s="26"/>
      <c r="CH60" s="26"/>
    </row>
    <row r="61" spans="1:86" x14ac:dyDescent="0.25">
      <c r="A61" s="71" t="s">
        <v>15</v>
      </c>
      <c r="B61" s="26">
        <f>算例!M61*参数!B11+迭代信息!C118*参数!B12</f>
        <v>0.3330934903873225</v>
      </c>
      <c r="C61" s="72">
        <v>0.15559149321861238</v>
      </c>
      <c r="D61" s="72">
        <v>0.15559149321861238</v>
      </c>
      <c r="E61" s="72">
        <v>0.15559149321861238</v>
      </c>
      <c r="F61" s="72">
        <v>0.15559149321861238</v>
      </c>
      <c r="G61" s="72">
        <v>0.3330934903873225</v>
      </c>
      <c r="H61" s="72">
        <v>0.3330934903873225</v>
      </c>
      <c r="I61" s="72">
        <v>0.3330934903873225</v>
      </c>
      <c r="J61" s="72">
        <v>0.3330934903873225</v>
      </c>
      <c r="K61" s="72">
        <v>0.3330934903873225</v>
      </c>
      <c r="L61" s="72">
        <v>0.3330934903873225</v>
      </c>
      <c r="M61" s="72">
        <v>0.3330934903873225</v>
      </c>
      <c r="N61" s="75"/>
      <c r="O61" s="72"/>
      <c r="P61" s="75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5"/>
      <c r="AC61" s="72"/>
      <c r="AD61" s="75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5"/>
      <c r="AQ61" s="72"/>
      <c r="AR61" s="75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5"/>
      <c r="BE61" s="72"/>
      <c r="BF61" s="75"/>
      <c r="BG61" s="72"/>
      <c r="BH61" s="72"/>
      <c r="BI61" s="72"/>
      <c r="BJ61" s="72"/>
      <c r="BK61" s="72"/>
      <c r="BL61" s="72"/>
      <c r="BM61" s="72"/>
      <c r="BN61" s="72"/>
      <c r="BO61" s="72"/>
      <c r="BP61" s="72"/>
      <c r="BQ61" s="72"/>
      <c r="BR61" s="26"/>
      <c r="BT61" s="26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5"/>
      <c r="CF61" s="26"/>
      <c r="CH61" s="26"/>
    </row>
    <row r="62" spans="1:86" x14ac:dyDescent="0.25">
      <c r="A62" s="71" t="s">
        <v>16</v>
      </c>
      <c r="B62" s="26">
        <f>((算例!M62*参数!B11+迭代信息!C19*参数!B12)*参数!B11+迭代信息!C90*参数!B12)*参数!B11+迭代信息!C160*参数!B12</f>
        <v>0.55521926899252472</v>
      </c>
      <c r="C62" s="72">
        <v>0.875</v>
      </c>
      <c r="D62" s="72">
        <v>0.74799660068607909</v>
      </c>
      <c r="E62" s="72">
        <v>0.74799660068607909</v>
      </c>
      <c r="F62" s="72">
        <v>0.64143467633232909</v>
      </c>
      <c r="G62" s="72">
        <v>0.64143467633232909</v>
      </c>
      <c r="H62" s="72">
        <v>0.55521926899252472</v>
      </c>
      <c r="I62" s="72">
        <v>0.55521926899252472</v>
      </c>
      <c r="J62" s="72">
        <v>0.55521926899252472</v>
      </c>
      <c r="K62" s="72">
        <v>0.55521926899252472</v>
      </c>
      <c r="L62" s="72">
        <v>0.55521926899252472</v>
      </c>
      <c r="M62" s="72">
        <v>0.55521926899252472</v>
      </c>
      <c r="N62" s="75"/>
      <c r="O62" s="72"/>
      <c r="P62" s="75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5"/>
      <c r="AC62" s="72"/>
      <c r="AD62" s="75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5"/>
      <c r="AQ62" s="72"/>
      <c r="AR62" s="75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5"/>
      <c r="BE62" s="72"/>
      <c r="BF62" s="75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26"/>
      <c r="BT62" s="26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5"/>
      <c r="CF62" s="26"/>
      <c r="CH62" s="26"/>
    </row>
    <row r="63" spans="1:86" x14ac:dyDescent="0.25">
      <c r="A63" s="71" t="s">
        <v>17</v>
      </c>
      <c r="B63" s="26">
        <f>算例!M63</f>
        <v>0.13492252053571185</v>
      </c>
      <c r="C63" s="72">
        <v>0.13492252053571185</v>
      </c>
      <c r="D63" s="72">
        <v>0.13492252053571185</v>
      </c>
      <c r="E63" s="72">
        <v>0.13492252053571185</v>
      </c>
      <c r="F63" s="72">
        <v>0.13492252053571185</v>
      </c>
      <c r="G63" s="72">
        <v>0.13492252053571185</v>
      </c>
      <c r="H63" s="72">
        <v>0.13492252053571185</v>
      </c>
      <c r="I63" s="72">
        <v>0.13492252053571185</v>
      </c>
      <c r="J63" s="72">
        <v>0.13492252053571185</v>
      </c>
      <c r="K63" s="72">
        <v>0.13492252053571185</v>
      </c>
      <c r="L63" s="72">
        <v>0.13492252053571185</v>
      </c>
      <c r="M63" s="72">
        <v>0.13492252053571185</v>
      </c>
      <c r="N63" s="75"/>
      <c r="O63" s="72"/>
      <c r="P63" s="75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5"/>
      <c r="AC63" s="72"/>
      <c r="AD63" s="75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5"/>
      <c r="AQ63" s="72"/>
      <c r="AR63" s="75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5"/>
      <c r="BE63" s="72"/>
      <c r="BF63" s="75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26"/>
      <c r="BT63" s="26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5"/>
      <c r="CF63" s="26"/>
      <c r="CH63" s="26"/>
    </row>
    <row r="64" spans="1:86" x14ac:dyDescent="0.25">
      <c r="A64" s="71" t="s">
        <v>18</v>
      </c>
      <c r="B64" s="26">
        <f>算例!M64*参数!B11+迭代信息!C118*参数!B12</f>
        <v>0.69279774377801628</v>
      </c>
      <c r="C64" s="72">
        <v>0.875</v>
      </c>
      <c r="D64" s="72">
        <v>0.875</v>
      </c>
      <c r="E64" s="72">
        <v>0.875</v>
      </c>
      <c r="F64" s="72">
        <v>0.875</v>
      </c>
      <c r="G64" s="72">
        <v>0.69279774377801628</v>
      </c>
      <c r="H64" s="72">
        <v>0.69279774377801628</v>
      </c>
      <c r="I64" s="72">
        <v>0.69279774377801628</v>
      </c>
      <c r="J64" s="72">
        <v>0.69279774377801628</v>
      </c>
      <c r="K64" s="72">
        <v>0.69279774377801628</v>
      </c>
      <c r="L64" s="72">
        <v>0.69279774377801628</v>
      </c>
      <c r="M64" s="72">
        <v>0.69279774377801628</v>
      </c>
      <c r="N64" s="75"/>
      <c r="O64" s="72"/>
      <c r="P64" s="75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5"/>
      <c r="AC64" s="72"/>
      <c r="AD64" s="75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5"/>
      <c r="AQ64" s="72"/>
      <c r="AR64" s="75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5"/>
      <c r="BE64" s="72"/>
      <c r="BF64" s="75"/>
      <c r="BG64" s="72"/>
      <c r="BH64" s="72"/>
      <c r="BI64" s="72"/>
      <c r="BJ64" s="72"/>
      <c r="BK64" s="72"/>
      <c r="BL64" s="72"/>
      <c r="BM64" s="72"/>
      <c r="BN64" s="72"/>
      <c r="BO64" s="72"/>
      <c r="BP64" s="72"/>
      <c r="BQ64" s="72"/>
      <c r="BR64" s="26"/>
      <c r="BT64" s="26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5"/>
      <c r="CF64" s="26"/>
      <c r="CH64" s="26"/>
    </row>
    <row r="65" spans="1:86" x14ac:dyDescent="0.25">
      <c r="A65" s="71" t="s">
        <v>19</v>
      </c>
      <c r="B65" s="26">
        <f>算例!M65</f>
        <v>0.40476756160713562</v>
      </c>
      <c r="C65" s="72">
        <v>0.40476756160713562</v>
      </c>
      <c r="D65" s="72">
        <v>0.40476756160713562</v>
      </c>
      <c r="E65" s="72">
        <v>0.40476756160713562</v>
      </c>
      <c r="F65" s="72">
        <v>0.40476756160713562</v>
      </c>
      <c r="G65" s="72">
        <v>0.40476756160713562</v>
      </c>
      <c r="H65" s="72">
        <v>0.40476756160713562</v>
      </c>
      <c r="I65" s="72">
        <v>0.40476756160713562</v>
      </c>
      <c r="J65" s="72">
        <v>0.40476756160713562</v>
      </c>
      <c r="K65" s="72">
        <v>0.40476756160713562</v>
      </c>
      <c r="L65" s="72">
        <v>0.40476756160713562</v>
      </c>
      <c r="M65" s="72">
        <v>0.40476756160713562</v>
      </c>
      <c r="N65" s="75"/>
      <c r="O65" s="72"/>
      <c r="P65" s="75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5"/>
      <c r="AC65" s="72"/>
      <c r="AD65" s="75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5"/>
      <c r="AQ65" s="72"/>
      <c r="AR65" s="75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5"/>
      <c r="BE65" s="72"/>
      <c r="BF65" s="75"/>
      <c r="BG65" s="72"/>
      <c r="BH65" s="72"/>
      <c r="BI65" s="72"/>
      <c r="BJ65" s="72"/>
      <c r="BK65" s="72"/>
      <c r="BL65" s="72"/>
      <c r="BM65" s="72"/>
      <c r="BN65" s="72"/>
      <c r="BO65" s="72"/>
      <c r="BP65" s="72"/>
      <c r="BQ65" s="72"/>
      <c r="BR65" s="26"/>
      <c r="BT65" s="26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5"/>
      <c r="CF65" s="26"/>
      <c r="CH65" s="26"/>
    </row>
    <row r="66" spans="1:86" x14ac:dyDescent="0.25">
      <c r="A66" s="71" t="s">
        <v>20</v>
      </c>
      <c r="B66" s="26">
        <f>算例!M66</f>
        <v>0.625</v>
      </c>
      <c r="C66" s="72">
        <v>0.625</v>
      </c>
      <c r="D66" s="72">
        <v>0.625</v>
      </c>
      <c r="E66" s="72">
        <v>0.625</v>
      </c>
      <c r="F66" s="72">
        <v>0.625</v>
      </c>
      <c r="G66" s="72">
        <v>0.625</v>
      </c>
      <c r="H66" s="72">
        <v>0.625</v>
      </c>
      <c r="I66" s="72">
        <v>0.625</v>
      </c>
      <c r="J66" s="72">
        <v>0.625</v>
      </c>
      <c r="K66" s="72">
        <v>0.625</v>
      </c>
      <c r="L66" s="72">
        <v>0.625</v>
      </c>
      <c r="M66" s="72">
        <v>0.625</v>
      </c>
      <c r="N66" s="75"/>
      <c r="O66" s="72"/>
      <c r="P66" s="75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5"/>
      <c r="AC66" s="72"/>
      <c r="AD66" s="75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5"/>
      <c r="AQ66" s="72"/>
      <c r="AR66" s="75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5"/>
      <c r="BE66" s="72"/>
      <c r="BF66" s="75"/>
      <c r="BG66" s="72"/>
      <c r="BH66" s="72"/>
      <c r="BI66" s="72"/>
      <c r="BJ66" s="72"/>
      <c r="BK66" s="72"/>
      <c r="BL66" s="72"/>
      <c r="BM66" s="72"/>
      <c r="BN66" s="72"/>
      <c r="BO66" s="72"/>
      <c r="BP66" s="72"/>
      <c r="BQ66" s="72"/>
      <c r="BR66" s="26"/>
      <c r="BT66" s="26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5"/>
      <c r="CF66" s="26"/>
      <c r="CH66" s="26"/>
    </row>
    <row r="67" spans="1:86" x14ac:dyDescent="0.25">
      <c r="A67" s="71" t="s">
        <v>21</v>
      </c>
      <c r="B67" s="26">
        <f>((算例!M67*参数!B11+迭代信息!C41*参数!B12)*参数!B11+迭代信息!V5*参数!B12)*参数!B11+迭代信息!V76*参数!B12</f>
        <v>0.21216547089378771</v>
      </c>
      <c r="C67" s="72">
        <v>0.10416666666666667</v>
      </c>
      <c r="D67" s="72">
        <v>0.10416666666666667</v>
      </c>
      <c r="E67" s="72">
        <v>0.15967849928164837</v>
      </c>
      <c r="F67" s="72">
        <v>0.15967849928164837</v>
      </c>
      <c r="G67" s="72">
        <v>0.15967849928164837</v>
      </c>
      <c r="H67" s="72">
        <v>0.15967849928164837</v>
      </c>
      <c r="I67" s="72">
        <v>0.19261886681978363</v>
      </c>
      <c r="J67" s="72">
        <v>0.19261886681978363</v>
      </c>
      <c r="K67" s="72">
        <v>0.21216547089378771</v>
      </c>
      <c r="L67" s="72">
        <v>0.21216547089378771</v>
      </c>
      <c r="M67" s="72">
        <v>0.21216547089378771</v>
      </c>
      <c r="N67" s="75"/>
      <c r="O67" s="72"/>
      <c r="P67" s="75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5"/>
      <c r="AC67" s="72"/>
      <c r="AD67" s="75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5"/>
      <c r="AQ67" s="72"/>
      <c r="AR67" s="75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5"/>
      <c r="BE67" s="72"/>
      <c r="BF67" s="75"/>
      <c r="BG67" s="72"/>
      <c r="BH67" s="72"/>
      <c r="BI67" s="72"/>
      <c r="BJ67" s="72"/>
      <c r="BK67" s="72"/>
      <c r="BL67" s="72"/>
      <c r="BM67" s="72"/>
      <c r="BN67" s="72"/>
      <c r="BO67" s="72"/>
      <c r="BP67" s="72"/>
      <c r="BQ67" s="72"/>
      <c r="BR67" s="26"/>
      <c r="BT67" s="26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5"/>
      <c r="CF67" s="26"/>
      <c r="CH67" s="26"/>
    </row>
    <row r="68" spans="1:86" x14ac:dyDescent="0.25">
      <c r="A68" s="71" t="s">
        <v>22</v>
      </c>
      <c r="B68" s="26">
        <f>算例!M68</f>
        <v>0.3125</v>
      </c>
      <c r="C68" s="72">
        <v>0.3125</v>
      </c>
      <c r="D68" s="72">
        <v>0.3125</v>
      </c>
      <c r="E68" s="72">
        <v>0.3125</v>
      </c>
      <c r="F68" s="72">
        <v>0.3125</v>
      </c>
      <c r="G68" s="72">
        <v>0.3125</v>
      </c>
      <c r="H68" s="72">
        <v>0.3125</v>
      </c>
      <c r="I68" s="72">
        <v>0.3125</v>
      </c>
      <c r="J68" s="72">
        <v>0.3125</v>
      </c>
      <c r="K68" s="72">
        <v>0.3125</v>
      </c>
      <c r="L68" s="72">
        <v>0.3125</v>
      </c>
      <c r="M68" s="72">
        <v>0.3125</v>
      </c>
      <c r="N68" s="75"/>
      <c r="O68" s="72"/>
      <c r="P68" s="75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5"/>
      <c r="AC68" s="72"/>
      <c r="AD68" s="75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5"/>
      <c r="AQ68" s="72"/>
      <c r="AR68" s="75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5"/>
      <c r="BE68" s="72"/>
      <c r="BF68" s="75"/>
      <c r="BG68" s="72"/>
      <c r="BH68" s="72"/>
      <c r="BI68" s="72"/>
      <c r="BJ68" s="72"/>
      <c r="BK68" s="72"/>
      <c r="BL68" s="72"/>
      <c r="BM68" s="72"/>
      <c r="BN68" s="72"/>
      <c r="BO68" s="72"/>
      <c r="BP68" s="72"/>
      <c r="BQ68" s="72"/>
      <c r="BR68" s="26"/>
      <c r="BT68" s="26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5"/>
      <c r="CF68" s="26"/>
      <c r="CH68" s="26"/>
    </row>
    <row r="69" spans="1:86" s="64" customFormat="1" ht="16.2" customHeight="1" x14ac:dyDescent="0.25">
      <c r="A69" s="72"/>
      <c r="B69" s="34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5"/>
      <c r="O69" s="72"/>
      <c r="P69" s="75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5"/>
      <c r="AC69" s="72"/>
      <c r="AD69" s="7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5"/>
      <c r="AQ69" s="72"/>
      <c r="AR69" s="75"/>
      <c r="AS69" s="72"/>
      <c r="AT69" s="72"/>
      <c r="AU69" s="72"/>
      <c r="AV69" s="72"/>
      <c r="AW69" s="72"/>
      <c r="AX69" s="72"/>
      <c r="AY69" s="72"/>
      <c r="AZ69" s="72"/>
      <c r="BA69" s="72"/>
      <c r="BB69" s="72"/>
      <c r="BC69" s="72"/>
      <c r="BD69" s="75"/>
      <c r="BE69" s="72"/>
      <c r="BF69" s="75"/>
      <c r="BG69" s="72"/>
      <c r="BH69" s="72"/>
      <c r="BI69" s="72"/>
      <c r="BJ69" s="72"/>
      <c r="BK69" s="72"/>
      <c r="BL69" s="72"/>
      <c r="BM69" s="72"/>
      <c r="BN69" s="72"/>
      <c r="BO69" s="72"/>
      <c r="BP69" s="72"/>
      <c r="BQ69" s="72"/>
      <c r="BR69" s="34"/>
      <c r="BT69" s="34"/>
      <c r="BU69" s="72"/>
      <c r="BV69" s="72"/>
      <c r="BW69" s="72"/>
      <c r="BX69" s="72"/>
      <c r="BY69" s="72"/>
      <c r="BZ69" s="72"/>
      <c r="CA69" s="72"/>
      <c r="CB69" s="72"/>
      <c r="CC69" s="72"/>
      <c r="CD69" s="72"/>
      <c r="CE69" s="72"/>
      <c r="CF69" s="34"/>
      <c r="CH69" s="34"/>
    </row>
    <row r="70" spans="1:86" s="64" customFormat="1" ht="16.2" customHeight="1" x14ac:dyDescent="0.25">
      <c r="A70" s="71" t="s">
        <v>135</v>
      </c>
      <c r="B70" s="65" t="s">
        <v>23</v>
      </c>
      <c r="C70" s="76" t="s">
        <v>208</v>
      </c>
      <c r="D70" s="76" t="s">
        <v>208</v>
      </c>
      <c r="E70" s="76" t="s">
        <v>208</v>
      </c>
      <c r="F70" s="76" t="s">
        <v>208</v>
      </c>
      <c r="G70" s="76" t="s">
        <v>208</v>
      </c>
      <c r="H70" s="76" t="s">
        <v>208</v>
      </c>
      <c r="I70" s="76" t="s">
        <v>208</v>
      </c>
      <c r="J70" s="76" t="s">
        <v>208</v>
      </c>
      <c r="K70" s="76" t="s">
        <v>208</v>
      </c>
      <c r="L70" s="76" t="s">
        <v>208</v>
      </c>
      <c r="M70" s="72" t="s">
        <v>208</v>
      </c>
      <c r="N70" s="72"/>
      <c r="O70" s="72"/>
      <c r="P70" s="72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2"/>
      <c r="AB70" s="72"/>
      <c r="AC70" s="72"/>
      <c r="AD70" s="72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72"/>
      <c r="AP70" s="72"/>
      <c r="AQ70" s="72"/>
      <c r="AR70" s="72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72"/>
      <c r="BD70" s="72"/>
      <c r="BE70" s="72"/>
      <c r="BF70" s="72"/>
      <c r="BG70" s="141"/>
      <c r="BH70" s="141"/>
      <c r="BI70" s="141"/>
      <c r="BJ70" s="141"/>
      <c r="BK70" s="141"/>
      <c r="BL70" s="141"/>
      <c r="BM70" s="141"/>
      <c r="BN70" s="141"/>
      <c r="BO70" s="141"/>
      <c r="BP70" s="141"/>
      <c r="BQ70" s="72"/>
      <c r="BR70" s="65"/>
      <c r="BS70" s="65"/>
      <c r="BT70" s="65"/>
      <c r="BU70" s="160"/>
      <c r="BV70" s="160"/>
      <c r="BW70" s="160"/>
      <c r="BX70" s="160"/>
      <c r="BY70" s="160"/>
      <c r="BZ70" s="160"/>
      <c r="CA70" s="160"/>
      <c r="CB70" s="160"/>
      <c r="CC70" s="160"/>
      <c r="CD70" s="160"/>
      <c r="CE70" s="5"/>
      <c r="CF70" s="65"/>
      <c r="CG70" s="65"/>
      <c r="CH70" s="65"/>
    </row>
    <row r="71" spans="1:86" s="64" customFormat="1" ht="16.2" customHeight="1" x14ac:dyDescent="0.25">
      <c r="A71" s="71" t="s">
        <v>1</v>
      </c>
      <c r="B71" s="26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5"/>
      <c r="O71" s="72"/>
      <c r="P71" s="75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5"/>
      <c r="AC71" s="72"/>
      <c r="AD71" s="75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5"/>
      <c r="AQ71" s="72"/>
      <c r="AR71" s="75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5"/>
      <c r="BE71" s="72"/>
      <c r="BF71" s="75"/>
      <c r="BG71" s="72"/>
      <c r="BH71" s="72"/>
      <c r="BI71" s="72"/>
      <c r="BJ71" s="72"/>
      <c r="BK71" s="72"/>
      <c r="BL71" s="72"/>
      <c r="BM71" s="72"/>
      <c r="BN71" s="72"/>
      <c r="BO71" s="72"/>
      <c r="BP71" s="72"/>
      <c r="BQ71" s="72"/>
      <c r="BR71" s="26"/>
      <c r="BS71" s="65"/>
      <c r="BT71" s="26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5"/>
      <c r="CF71" s="26"/>
      <c r="CG71" s="65"/>
      <c r="CH71" s="26"/>
    </row>
    <row r="72" spans="1:86" s="64" customFormat="1" ht="16.2" customHeight="1" x14ac:dyDescent="0.25">
      <c r="A72" s="71" t="s">
        <v>3</v>
      </c>
      <c r="B72" s="26">
        <f>算例!M72*参数!B11+迭代信息!V6*参数!B12</f>
        <v>0.28464627854016511</v>
      </c>
      <c r="C72" s="72">
        <v>0.17435563013392796</v>
      </c>
      <c r="D72" s="72">
        <v>0.17435563013392796</v>
      </c>
      <c r="E72" s="72">
        <v>0.17435563013392796</v>
      </c>
      <c r="F72" s="72">
        <v>0.17435563013392796</v>
      </c>
      <c r="G72" s="72">
        <v>0.17435563013392796</v>
      </c>
      <c r="H72" s="72">
        <v>0.17435563013392796</v>
      </c>
      <c r="I72" s="72">
        <v>0.28464627854016511</v>
      </c>
      <c r="J72" s="72">
        <v>0.28464627854016511</v>
      </c>
      <c r="K72" s="72">
        <v>0.28464627854016511</v>
      </c>
      <c r="L72" s="72">
        <v>0.28464627854016511</v>
      </c>
      <c r="M72" s="72">
        <v>0.28464627854016511</v>
      </c>
      <c r="N72" s="75"/>
      <c r="O72" s="72"/>
      <c r="P72" s="75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5"/>
      <c r="AC72" s="72"/>
      <c r="AD72" s="75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5"/>
      <c r="AQ72" s="72"/>
      <c r="AR72" s="75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5"/>
      <c r="BE72" s="72"/>
      <c r="BF72" s="75"/>
      <c r="BG72" s="72"/>
      <c r="BH72" s="72"/>
      <c r="BI72" s="72"/>
      <c r="BJ72" s="72"/>
      <c r="BK72" s="72"/>
      <c r="BL72" s="72"/>
      <c r="BM72" s="72"/>
      <c r="BN72" s="72"/>
      <c r="BO72" s="72"/>
      <c r="BP72" s="72"/>
      <c r="BQ72" s="72"/>
      <c r="BR72" s="26"/>
      <c r="BS72" s="65"/>
      <c r="BT72" s="26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5"/>
      <c r="CF72" s="26"/>
      <c r="CG72" s="65"/>
      <c r="CH72" s="26"/>
    </row>
    <row r="73" spans="1:86" s="64" customFormat="1" ht="16.2" customHeight="1" x14ac:dyDescent="0.25">
      <c r="A73" s="71" t="s">
        <v>4</v>
      </c>
      <c r="B73" s="26">
        <f>算例!M73</f>
        <v>0.87177815066963993</v>
      </c>
      <c r="C73" s="72">
        <v>0.87177815066963993</v>
      </c>
      <c r="D73" s="72">
        <v>0.87177815066963993</v>
      </c>
      <c r="E73" s="72">
        <v>0.87177815066963993</v>
      </c>
      <c r="F73" s="72">
        <v>0.87177815066963993</v>
      </c>
      <c r="G73" s="72">
        <v>0.87177815066963993</v>
      </c>
      <c r="H73" s="72">
        <v>0.87177815066963993</v>
      </c>
      <c r="I73" s="72">
        <v>0.87177815066963993</v>
      </c>
      <c r="J73" s="72">
        <v>0.87177815066963993</v>
      </c>
      <c r="K73" s="72">
        <v>0.87177815066963993</v>
      </c>
      <c r="L73" s="72">
        <v>0.87177815066963993</v>
      </c>
      <c r="M73" s="72">
        <v>0.87177815066963993</v>
      </c>
      <c r="N73" s="75"/>
      <c r="O73" s="72"/>
      <c r="P73" s="75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5"/>
      <c r="AC73" s="72"/>
      <c r="AD73" s="75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5"/>
      <c r="AQ73" s="72"/>
      <c r="AR73" s="75"/>
      <c r="AS73" s="72"/>
      <c r="AT73" s="72"/>
      <c r="AU73" s="72"/>
      <c r="AV73" s="72"/>
      <c r="AW73" s="72"/>
      <c r="AX73" s="72"/>
      <c r="AY73" s="72"/>
      <c r="AZ73" s="72"/>
      <c r="BA73" s="72"/>
      <c r="BB73" s="72"/>
      <c r="BC73" s="72"/>
      <c r="BD73" s="75"/>
      <c r="BE73" s="72"/>
      <c r="BF73" s="75"/>
      <c r="BG73" s="72"/>
      <c r="BH73" s="72"/>
      <c r="BI73" s="72"/>
      <c r="BJ73" s="72"/>
      <c r="BK73" s="72"/>
      <c r="BL73" s="72"/>
      <c r="BM73" s="72"/>
      <c r="BN73" s="72"/>
      <c r="BO73" s="72"/>
      <c r="BP73" s="72"/>
      <c r="BQ73" s="72"/>
      <c r="BR73" s="26"/>
      <c r="BS73" s="65"/>
      <c r="BT73" s="26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5"/>
      <c r="CF73" s="26"/>
      <c r="CG73" s="65"/>
      <c r="CH73" s="26"/>
    </row>
    <row r="74" spans="1:86" s="64" customFormat="1" ht="16.2" customHeight="1" x14ac:dyDescent="0.25">
      <c r="A74" s="71" t="s">
        <v>5</v>
      </c>
      <c r="B74" s="26">
        <f>算例!M74*参数!B11+迭代信息!V77*参数!B12</f>
        <v>0.26698399249535826</v>
      </c>
      <c r="C74" s="72">
        <v>0.11669361991395928</v>
      </c>
      <c r="D74" s="72">
        <v>0.11669361991395928</v>
      </c>
      <c r="E74" s="72">
        <v>0.11669361991395928</v>
      </c>
      <c r="F74" s="72">
        <v>0.11669361991395928</v>
      </c>
      <c r="G74" s="72">
        <v>0.11669361991395928</v>
      </c>
      <c r="H74" s="72">
        <v>0.11669361991395928</v>
      </c>
      <c r="I74" s="72">
        <v>0.11669361991395928</v>
      </c>
      <c r="J74" s="72">
        <v>0.11669361991395928</v>
      </c>
      <c r="K74" s="72">
        <v>0.26698399249535826</v>
      </c>
      <c r="L74" s="72">
        <v>0.26698399249535826</v>
      </c>
      <c r="M74" s="72">
        <v>0.26698399249535826</v>
      </c>
      <c r="N74" s="75"/>
      <c r="O74" s="72"/>
      <c r="P74" s="75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5"/>
      <c r="AC74" s="72"/>
      <c r="AD74" s="75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5"/>
      <c r="AQ74" s="72"/>
      <c r="AR74" s="75"/>
      <c r="AS74" s="72"/>
      <c r="AT74" s="72"/>
      <c r="AU74" s="72"/>
      <c r="AV74" s="72"/>
      <c r="AW74" s="72"/>
      <c r="AX74" s="72"/>
      <c r="AY74" s="72"/>
      <c r="AZ74" s="72"/>
      <c r="BA74" s="72"/>
      <c r="BB74" s="72"/>
      <c r="BC74" s="72"/>
      <c r="BD74" s="75"/>
      <c r="BE74" s="72"/>
      <c r="BF74" s="75"/>
      <c r="BG74" s="72"/>
      <c r="BH74" s="72"/>
      <c r="BI74" s="72"/>
      <c r="BJ74" s="72"/>
      <c r="BK74" s="72"/>
      <c r="BL74" s="72"/>
      <c r="BM74" s="72"/>
      <c r="BN74" s="72"/>
      <c r="BO74" s="72"/>
      <c r="BP74" s="72"/>
      <c r="BQ74" s="72"/>
      <c r="BR74" s="26"/>
      <c r="BS74" s="65"/>
      <c r="BT74" s="26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5"/>
      <c r="CF74" s="26"/>
      <c r="CG74" s="65"/>
      <c r="CH74" s="26"/>
    </row>
    <row r="75" spans="1:86" s="64" customFormat="1" ht="16.2" customHeight="1" x14ac:dyDescent="0.25">
      <c r="A75" s="71" t="s">
        <v>6</v>
      </c>
      <c r="B75" s="26">
        <f>算例!M75*参数!B11+迭代信息!V20*参数!B12</f>
        <v>0.25487727548781147</v>
      </c>
      <c r="C75" s="72">
        <v>0.14826572772792174</v>
      </c>
      <c r="D75" s="72">
        <v>0.14826572772792174</v>
      </c>
      <c r="E75" s="72">
        <v>0.14826572772792174</v>
      </c>
      <c r="F75" s="72">
        <v>0.14826572772792174</v>
      </c>
      <c r="G75" s="72">
        <v>0.14826572772792174</v>
      </c>
      <c r="H75" s="72">
        <v>0.14826572772792174</v>
      </c>
      <c r="I75" s="72">
        <v>0.25487727548781147</v>
      </c>
      <c r="J75" s="72">
        <v>0.25487727548781147</v>
      </c>
      <c r="K75" s="72">
        <v>0.25487727548781147</v>
      </c>
      <c r="L75" s="72">
        <v>0.25487727548781147</v>
      </c>
      <c r="M75" s="72">
        <v>0.25487727548781147</v>
      </c>
      <c r="N75" s="75"/>
      <c r="O75" s="72"/>
      <c r="P75" s="75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5"/>
      <c r="AC75" s="72"/>
      <c r="AD75" s="75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5"/>
      <c r="AQ75" s="72"/>
      <c r="AR75" s="75"/>
      <c r="AS75" s="72"/>
      <c r="AT75" s="72"/>
      <c r="AU75" s="72"/>
      <c r="AV75" s="72"/>
      <c r="AW75" s="72"/>
      <c r="AX75" s="72"/>
      <c r="AY75" s="72"/>
      <c r="AZ75" s="72"/>
      <c r="BA75" s="72"/>
      <c r="BB75" s="72"/>
      <c r="BC75" s="72"/>
      <c r="BD75" s="75"/>
      <c r="BE75" s="72"/>
      <c r="BF75" s="75"/>
      <c r="BG75" s="72"/>
      <c r="BH75" s="72"/>
      <c r="BI75" s="72"/>
      <c r="BJ75" s="72"/>
      <c r="BK75" s="72"/>
      <c r="BL75" s="72"/>
      <c r="BM75" s="72"/>
      <c r="BN75" s="72"/>
      <c r="BO75" s="72"/>
      <c r="BP75" s="72"/>
      <c r="BQ75" s="72"/>
      <c r="BR75" s="26"/>
      <c r="BS75" s="65"/>
      <c r="BT75" s="26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5"/>
      <c r="CF75" s="26"/>
      <c r="CG75" s="65"/>
      <c r="CH75" s="26"/>
    </row>
    <row r="76" spans="1:86" s="64" customFormat="1" ht="16.2" customHeight="1" x14ac:dyDescent="0.25">
      <c r="A76" s="71" t="s">
        <v>7</v>
      </c>
      <c r="B76" s="26">
        <f>算例!M76</f>
        <v>0.58466425565475144</v>
      </c>
      <c r="C76" s="72">
        <v>0.58466425565475144</v>
      </c>
      <c r="D76" s="72">
        <v>0.58466425565475144</v>
      </c>
      <c r="E76" s="72">
        <v>0.58466425565475144</v>
      </c>
      <c r="F76" s="72">
        <v>0.58466425565475144</v>
      </c>
      <c r="G76" s="72">
        <v>0.58466425565475144</v>
      </c>
      <c r="H76" s="72">
        <v>0.58466425565475144</v>
      </c>
      <c r="I76" s="72">
        <v>0.58466425565475144</v>
      </c>
      <c r="J76" s="72">
        <v>0.58466425565475144</v>
      </c>
      <c r="K76" s="72">
        <v>0.58466425565475144</v>
      </c>
      <c r="L76" s="72">
        <v>0.58466425565475144</v>
      </c>
      <c r="M76" s="72">
        <v>0.58466425565475144</v>
      </c>
      <c r="N76" s="75"/>
      <c r="O76" s="72"/>
      <c r="P76" s="75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5"/>
      <c r="AC76" s="72"/>
      <c r="AD76" s="75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5"/>
      <c r="AQ76" s="72"/>
      <c r="AR76" s="75"/>
      <c r="AS76" s="72"/>
      <c r="AT76" s="72"/>
      <c r="AU76" s="72"/>
      <c r="AV76" s="72"/>
      <c r="AW76" s="72"/>
      <c r="AX76" s="72"/>
      <c r="AY76" s="72"/>
      <c r="AZ76" s="72"/>
      <c r="BA76" s="72"/>
      <c r="BB76" s="72"/>
      <c r="BC76" s="72"/>
      <c r="BD76" s="75"/>
      <c r="BE76" s="72"/>
      <c r="BF76" s="75"/>
      <c r="BG76" s="72"/>
      <c r="BH76" s="72"/>
      <c r="BI76" s="72"/>
      <c r="BJ76" s="72"/>
      <c r="BK76" s="72"/>
      <c r="BL76" s="72"/>
      <c r="BM76" s="72"/>
      <c r="BN76" s="72"/>
      <c r="BO76" s="72"/>
      <c r="BP76" s="72"/>
      <c r="BQ76" s="72"/>
      <c r="BR76" s="26"/>
      <c r="BS76" s="65"/>
      <c r="BT76" s="26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5"/>
      <c r="CF76" s="26"/>
      <c r="CG76" s="65"/>
      <c r="CH76" s="26"/>
    </row>
    <row r="77" spans="1:86" s="64" customFormat="1" ht="16.2" customHeight="1" x14ac:dyDescent="0.25">
      <c r="A77" s="71" t="s">
        <v>8</v>
      </c>
      <c r="B77" s="26">
        <f>算例!M77</f>
        <v>0.37066431931980437</v>
      </c>
      <c r="C77" s="72">
        <v>0.37066431931980437</v>
      </c>
      <c r="D77" s="72">
        <v>0.37066431931980437</v>
      </c>
      <c r="E77" s="72">
        <v>0.37066431931980437</v>
      </c>
      <c r="F77" s="72">
        <v>0.37066431931980437</v>
      </c>
      <c r="G77" s="72">
        <v>0.37066431931980437</v>
      </c>
      <c r="H77" s="72">
        <v>0.37066431931980437</v>
      </c>
      <c r="I77" s="72">
        <v>0.37066431931980437</v>
      </c>
      <c r="J77" s="72">
        <v>0.37066431931980437</v>
      </c>
      <c r="K77" s="72">
        <v>0.37066431931980437</v>
      </c>
      <c r="L77" s="72">
        <v>0.37066431931980437</v>
      </c>
      <c r="M77" s="72">
        <v>0.37066431931980437</v>
      </c>
      <c r="N77" s="75"/>
      <c r="O77" s="72"/>
      <c r="P77" s="75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5"/>
      <c r="AC77" s="72"/>
      <c r="AD77" s="75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5"/>
      <c r="AQ77" s="72"/>
      <c r="AR77" s="75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5"/>
      <c r="BE77" s="72"/>
      <c r="BF77" s="75"/>
      <c r="BG77" s="72"/>
      <c r="BH77" s="72"/>
      <c r="BI77" s="72"/>
      <c r="BJ77" s="72"/>
      <c r="BK77" s="72"/>
      <c r="BL77" s="72"/>
      <c r="BM77" s="72"/>
      <c r="BN77" s="72"/>
      <c r="BO77" s="72"/>
      <c r="BP77" s="72"/>
      <c r="BQ77" s="72"/>
      <c r="BR77" s="26"/>
      <c r="BS77" s="65"/>
      <c r="BT77" s="26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5"/>
      <c r="CF77" s="26"/>
      <c r="CG77" s="65"/>
      <c r="CH77" s="26"/>
    </row>
    <row r="78" spans="1:86" s="64" customFormat="1" ht="16.2" customHeight="1" x14ac:dyDescent="0.25">
      <c r="A78" s="71" t="s">
        <v>9</v>
      </c>
      <c r="B78" s="26">
        <f>算例!M78</f>
        <v>0.75</v>
      </c>
      <c r="C78" s="72">
        <v>0.75</v>
      </c>
      <c r="D78" s="72">
        <v>0.75</v>
      </c>
      <c r="E78" s="72">
        <v>0.75</v>
      </c>
      <c r="F78" s="72">
        <v>0.75</v>
      </c>
      <c r="G78" s="72">
        <v>0.75</v>
      </c>
      <c r="H78" s="72">
        <v>0.75</v>
      </c>
      <c r="I78" s="72">
        <v>0.75</v>
      </c>
      <c r="J78" s="72">
        <v>0.75</v>
      </c>
      <c r="K78" s="72">
        <v>0.75</v>
      </c>
      <c r="L78" s="72">
        <v>0.75</v>
      </c>
      <c r="M78" s="72">
        <v>0.75</v>
      </c>
      <c r="N78" s="75"/>
      <c r="O78" s="72"/>
      <c r="P78" s="75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5"/>
      <c r="AC78" s="72"/>
      <c r="AD78" s="75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5"/>
      <c r="AQ78" s="72"/>
      <c r="AR78" s="75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5"/>
      <c r="BE78" s="72"/>
      <c r="BF78" s="75"/>
      <c r="BG78" s="72"/>
      <c r="BH78" s="72"/>
      <c r="BI78" s="72"/>
      <c r="BJ78" s="72"/>
      <c r="BK78" s="72"/>
      <c r="BL78" s="72"/>
      <c r="BM78" s="72"/>
      <c r="BN78" s="72"/>
      <c r="BO78" s="72"/>
      <c r="BP78" s="72"/>
      <c r="BQ78" s="72"/>
      <c r="BR78" s="26"/>
      <c r="BS78" s="65"/>
      <c r="BT78" s="26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5"/>
      <c r="CF78" s="26"/>
      <c r="CG78" s="65"/>
      <c r="CH78" s="26"/>
    </row>
    <row r="79" spans="1:86" s="64" customFormat="1" ht="16.2" customHeight="1" x14ac:dyDescent="0.25">
      <c r="A79" s="71" t="s">
        <v>10</v>
      </c>
      <c r="B79" s="26">
        <f>(算例!M79*参数!B11+迭代信息!C63*参数!B12)*参数!B11+迭代信息!C133*参数!B12</f>
        <v>0.26429488803495071</v>
      </c>
      <c r="C79" s="72">
        <v>0.125</v>
      </c>
      <c r="D79" s="72">
        <v>0.125</v>
      </c>
      <c r="E79" s="72">
        <v>0.20095903216502004</v>
      </c>
      <c r="F79" s="72">
        <v>0.20095903216502004</v>
      </c>
      <c r="G79" s="72">
        <v>0.26429488803495071</v>
      </c>
      <c r="H79" s="72">
        <v>0.26429488803495071</v>
      </c>
      <c r="I79" s="72">
        <v>0.26429488803495071</v>
      </c>
      <c r="J79" s="72">
        <v>0.26429488803495071</v>
      </c>
      <c r="K79" s="72">
        <v>0.26429488803495071</v>
      </c>
      <c r="L79" s="72">
        <v>0.26429488803495071</v>
      </c>
      <c r="M79" s="72">
        <v>0.26429488803495071</v>
      </c>
      <c r="N79" s="75"/>
      <c r="O79" s="72"/>
      <c r="P79" s="75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5"/>
      <c r="AC79" s="72"/>
      <c r="AD79" s="75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5"/>
      <c r="AQ79" s="72"/>
      <c r="AR79" s="75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5"/>
      <c r="BE79" s="72"/>
      <c r="BF79" s="75"/>
      <c r="BG79" s="72"/>
      <c r="BH79" s="72"/>
      <c r="BI79" s="72"/>
      <c r="BJ79" s="72"/>
      <c r="BK79" s="72"/>
      <c r="BL79" s="72"/>
      <c r="BM79" s="72"/>
      <c r="BN79" s="72"/>
      <c r="BO79" s="72"/>
      <c r="BP79" s="72"/>
      <c r="BQ79" s="72"/>
      <c r="BR79" s="26"/>
      <c r="BS79" s="65"/>
      <c r="BT79" s="26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5"/>
      <c r="CF79" s="26"/>
      <c r="CG79" s="65"/>
      <c r="CH79" s="26"/>
    </row>
    <row r="80" spans="1:86" s="64" customFormat="1" ht="16.2" customHeight="1" x14ac:dyDescent="0.25">
      <c r="A80" s="71" t="s">
        <v>11</v>
      </c>
      <c r="B80" s="26">
        <f>算例!M80*参数!B11+迭代信息!C161*参数!B12</f>
        <v>0.57379260676700294</v>
      </c>
      <c r="C80" s="72">
        <v>0.75</v>
      </c>
      <c r="D80" s="72">
        <v>0.75</v>
      </c>
      <c r="E80" s="72">
        <v>0.75</v>
      </c>
      <c r="F80" s="72">
        <v>0.75</v>
      </c>
      <c r="G80" s="72">
        <v>0.75</v>
      </c>
      <c r="H80" s="72">
        <v>0.57379260676700294</v>
      </c>
      <c r="I80" s="72">
        <v>0.57379260676700294</v>
      </c>
      <c r="J80" s="72">
        <v>0.57379260676700294</v>
      </c>
      <c r="K80" s="72">
        <v>0.57379260676700294</v>
      </c>
      <c r="L80" s="72">
        <v>0.57379260676700294</v>
      </c>
      <c r="M80" s="72">
        <v>0.57379260676700294</v>
      </c>
      <c r="N80" s="75"/>
      <c r="O80" s="72"/>
      <c r="P80" s="75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5"/>
      <c r="AC80" s="72"/>
      <c r="AD80" s="75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5"/>
      <c r="AQ80" s="72"/>
      <c r="AR80" s="75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5"/>
      <c r="BE80" s="72"/>
      <c r="BF80" s="75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26"/>
      <c r="BS80" s="65"/>
      <c r="BT80" s="26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5"/>
      <c r="CF80" s="26"/>
      <c r="CG80" s="65"/>
      <c r="CH80" s="26"/>
    </row>
    <row r="81" spans="1:86" s="64" customFormat="1" ht="16.2" customHeight="1" x14ac:dyDescent="0.25">
      <c r="A81" s="71" t="s">
        <v>12</v>
      </c>
      <c r="B81" s="26">
        <f>算例!M81</f>
        <v>0.58466425565475144</v>
      </c>
      <c r="C81" s="72">
        <v>0.58466425565475144</v>
      </c>
      <c r="D81" s="72">
        <v>0.58466425565475144</v>
      </c>
      <c r="E81" s="72">
        <v>0.58466425565475144</v>
      </c>
      <c r="F81" s="72">
        <v>0.58466425565475144</v>
      </c>
      <c r="G81" s="72">
        <v>0.58466425565475144</v>
      </c>
      <c r="H81" s="72">
        <v>0.58466425565475144</v>
      </c>
      <c r="I81" s="72">
        <v>0.58466425565475144</v>
      </c>
      <c r="J81" s="72">
        <v>0.58466425565475144</v>
      </c>
      <c r="K81" s="72">
        <v>0.58466425565475144</v>
      </c>
      <c r="L81" s="72">
        <v>0.58466425565475144</v>
      </c>
      <c r="M81" s="72">
        <v>0.58466425565475144</v>
      </c>
      <c r="N81" s="75"/>
      <c r="O81" s="72"/>
      <c r="P81" s="75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5"/>
      <c r="AC81" s="72"/>
      <c r="AD81" s="75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5"/>
      <c r="AQ81" s="72"/>
      <c r="AR81" s="75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5"/>
      <c r="BE81" s="72"/>
      <c r="BF81" s="75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26"/>
      <c r="BS81" s="65"/>
      <c r="BT81" s="26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5"/>
      <c r="CF81" s="26"/>
      <c r="CG81" s="65"/>
      <c r="CH81" s="26"/>
    </row>
    <row r="82" spans="1:86" s="64" customFormat="1" ht="16.2" customHeight="1" x14ac:dyDescent="0.25">
      <c r="A82" s="71" t="s">
        <v>13</v>
      </c>
      <c r="B82" s="26">
        <f>(算例!M82*参数!B11+迭代信息!C154*参数!B12)*参数!B11+迭代信息!AO49*参数!B12</f>
        <v>0.6263050926069671</v>
      </c>
      <c r="C82" s="72">
        <v>0.875</v>
      </c>
      <c r="D82" s="72">
        <v>0.875</v>
      </c>
      <c r="E82" s="72">
        <v>0.875</v>
      </c>
      <c r="F82" s="72">
        <v>0.875</v>
      </c>
      <c r="G82" s="72">
        <v>0.875</v>
      </c>
      <c r="H82" s="72">
        <v>0.71627161352744606</v>
      </c>
      <c r="I82" s="72">
        <v>0.71627161352744606</v>
      </c>
      <c r="J82" s="72">
        <v>0.71627161352744606</v>
      </c>
      <c r="K82" s="72">
        <v>0.71627161352744606</v>
      </c>
      <c r="L82" s="72">
        <v>0.71627161352744606</v>
      </c>
      <c r="M82" s="72">
        <v>0.71627161352744606</v>
      </c>
      <c r="N82" s="75"/>
      <c r="O82" s="72"/>
      <c r="P82" s="75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5"/>
      <c r="AC82" s="72"/>
      <c r="AD82" s="75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5"/>
      <c r="AQ82" s="72"/>
      <c r="AR82" s="75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5"/>
      <c r="BE82" s="72"/>
      <c r="BF82" s="75"/>
      <c r="BG82" s="72"/>
      <c r="BH82" s="72"/>
      <c r="BI82" s="72"/>
      <c r="BJ82" s="72"/>
      <c r="BK82" s="72"/>
      <c r="BL82" s="72"/>
      <c r="BM82" s="72"/>
      <c r="BN82" s="72"/>
      <c r="BO82" s="72"/>
      <c r="BP82" s="72"/>
      <c r="BQ82" s="72"/>
      <c r="BR82" s="26"/>
      <c r="BS82" s="65"/>
      <c r="BT82" s="26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5"/>
      <c r="CF82" s="26"/>
      <c r="CG82" s="65"/>
      <c r="CH82" s="26"/>
    </row>
    <row r="83" spans="1:86" s="64" customFormat="1" ht="16.2" customHeight="1" x14ac:dyDescent="0.25">
      <c r="A83" s="71" t="s">
        <v>14</v>
      </c>
      <c r="B83" s="26">
        <f>算例!M83*参数!B11+迭代信息!C98*参数!B12</f>
        <v>0.24164729592141171</v>
      </c>
      <c r="C83" s="72">
        <v>0.17435563013392796</v>
      </c>
      <c r="D83" s="72">
        <v>0.17435563013392796</v>
      </c>
      <c r="E83" s="72">
        <v>0.17435563013392796</v>
      </c>
      <c r="F83" s="72">
        <v>0.24164729592141171</v>
      </c>
      <c r="G83" s="72">
        <v>0.24164729592141171</v>
      </c>
      <c r="H83" s="72">
        <v>0.24164729592141171</v>
      </c>
      <c r="I83" s="72">
        <v>0.24164729592141171</v>
      </c>
      <c r="J83" s="72">
        <v>0.24164729592141171</v>
      </c>
      <c r="K83" s="72">
        <v>0.24164729592141171</v>
      </c>
      <c r="L83" s="72">
        <v>0.24164729592141171</v>
      </c>
      <c r="M83" s="72">
        <v>0.24164729592141171</v>
      </c>
      <c r="N83" s="75"/>
      <c r="O83" s="72"/>
      <c r="P83" s="75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5"/>
      <c r="AC83" s="72"/>
      <c r="AD83" s="75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5"/>
      <c r="AQ83" s="72"/>
      <c r="AR83" s="75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5"/>
      <c r="BE83" s="72"/>
      <c r="BF83" s="75"/>
      <c r="BG83" s="72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26"/>
      <c r="BS83" s="65"/>
      <c r="BT83" s="26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5"/>
      <c r="CF83" s="26"/>
      <c r="CG83" s="65"/>
      <c r="CH83" s="26"/>
    </row>
    <row r="84" spans="1:86" s="64" customFormat="1" ht="16.2" customHeight="1" x14ac:dyDescent="0.25">
      <c r="A84" s="71" t="s">
        <v>15</v>
      </c>
      <c r="B84" s="26">
        <f>算例!M84</f>
        <v>0.40476756160713562</v>
      </c>
      <c r="C84" s="72">
        <v>0.40476756160713562</v>
      </c>
      <c r="D84" s="72">
        <v>0.40476756160713562</v>
      </c>
      <c r="E84" s="72">
        <v>0.40476756160713562</v>
      </c>
      <c r="F84" s="72">
        <v>0.40476756160713562</v>
      </c>
      <c r="G84" s="72">
        <v>0.40476756160713562</v>
      </c>
      <c r="H84" s="72">
        <v>0.40476756160713562</v>
      </c>
      <c r="I84" s="72">
        <v>0.40476756160713562</v>
      </c>
      <c r="J84" s="72">
        <v>0.40476756160713562</v>
      </c>
      <c r="K84" s="72">
        <v>0.40476756160713562</v>
      </c>
      <c r="L84" s="72">
        <v>0.40476756160713562</v>
      </c>
      <c r="M84" s="72">
        <v>0.40476756160713562</v>
      </c>
      <c r="N84" s="75"/>
      <c r="O84" s="72"/>
      <c r="P84" s="75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5"/>
      <c r="AC84" s="72"/>
      <c r="AD84" s="75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5"/>
      <c r="AQ84" s="72"/>
      <c r="AR84" s="75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5"/>
      <c r="BE84" s="72"/>
      <c r="BF84" s="75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26"/>
      <c r="BS84" s="65"/>
      <c r="BT84" s="26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5"/>
      <c r="CF84" s="26"/>
      <c r="CG84" s="65"/>
      <c r="CH84" s="26"/>
    </row>
    <row r="85" spans="1:86" s="64" customFormat="1" ht="16.2" customHeight="1" x14ac:dyDescent="0.25">
      <c r="A85" s="71" t="s">
        <v>16</v>
      </c>
      <c r="B85" s="26">
        <f>算例!M85</f>
        <v>0.40682980364583193</v>
      </c>
      <c r="C85" s="72">
        <v>0.40682980364583193</v>
      </c>
      <c r="D85" s="72">
        <v>0.40682980364583193</v>
      </c>
      <c r="E85" s="72">
        <v>0.40682980364583193</v>
      </c>
      <c r="F85" s="72">
        <v>0.40682980364583193</v>
      </c>
      <c r="G85" s="72">
        <v>0.40682980364583193</v>
      </c>
      <c r="H85" s="72">
        <v>0.40682980364583193</v>
      </c>
      <c r="I85" s="72">
        <v>0.40682980364583193</v>
      </c>
      <c r="J85" s="72">
        <v>0.40682980364583193</v>
      </c>
      <c r="K85" s="72">
        <v>0.40682980364583193</v>
      </c>
      <c r="L85" s="72">
        <v>0.40682980364583193</v>
      </c>
      <c r="M85" s="72">
        <v>0.40682980364583193</v>
      </c>
      <c r="N85" s="75"/>
      <c r="O85" s="72"/>
      <c r="P85" s="75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5"/>
      <c r="AC85" s="72"/>
      <c r="AD85" s="75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5"/>
      <c r="AQ85" s="72"/>
      <c r="AR85" s="75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5"/>
      <c r="BE85" s="72"/>
      <c r="BF85" s="75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26"/>
      <c r="BS85" s="65"/>
      <c r="BT85" s="26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5"/>
      <c r="CF85" s="26"/>
      <c r="CG85" s="65"/>
      <c r="CH85" s="26"/>
    </row>
    <row r="86" spans="1:86" s="64" customFormat="1" ht="16.2" customHeight="1" x14ac:dyDescent="0.25">
      <c r="A86" s="71" t="s">
        <v>17</v>
      </c>
      <c r="B86" s="26">
        <f>算例!M86</f>
        <v>0.22487086755951979</v>
      </c>
      <c r="C86" s="72">
        <v>0.22487086755951979</v>
      </c>
      <c r="D86" s="72">
        <v>0.22487086755951979</v>
      </c>
      <c r="E86" s="72">
        <v>0.22487086755951979</v>
      </c>
      <c r="F86" s="72">
        <v>0.22487086755951979</v>
      </c>
      <c r="G86" s="72">
        <v>0.22487086755951979</v>
      </c>
      <c r="H86" s="72">
        <v>0.22487086755951979</v>
      </c>
      <c r="I86" s="72">
        <v>0.22487086755951979</v>
      </c>
      <c r="J86" s="72">
        <v>0.22487086755951979</v>
      </c>
      <c r="K86" s="72">
        <v>0.22487086755951979</v>
      </c>
      <c r="L86" s="72">
        <v>0.22487086755951979</v>
      </c>
      <c r="M86" s="72">
        <v>0.22487086755951979</v>
      </c>
      <c r="N86" s="75"/>
      <c r="O86" s="72"/>
      <c r="P86" s="75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5"/>
      <c r="AC86" s="72"/>
      <c r="AD86" s="75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5"/>
      <c r="AQ86" s="72"/>
      <c r="AR86" s="75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5"/>
      <c r="BE86" s="72"/>
      <c r="BF86" s="75"/>
      <c r="BG86" s="72"/>
      <c r="BH86" s="72"/>
      <c r="BI86" s="72"/>
      <c r="BJ86" s="72"/>
      <c r="BK86" s="72"/>
      <c r="BL86" s="72"/>
      <c r="BM86" s="72"/>
      <c r="BN86" s="72"/>
      <c r="BO86" s="72"/>
      <c r="BP86" s="72"/>
      <c r="BQ86" s="72"/>
      <c r="BR86" s="26"/>
      <c r="BS86" s="65"/>
      <c r="BT86" s="26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5"/>
      <c r="CF86" s="26"/>
      <c r="CG86" s="65"/>
      <c r="CH86" s="26"/>
    </row>
    <row r="87" spans="1:86" s="64" customFormat="1" ht="16.2" customHeight="1" x14ac:dyDescent="0.25">
      <c r="A87" s="71" t="s">
        <v>18</v>
      </c>
      <c r="B87" s="26">
        <f>算例!M87</f>
        <v>0.5</v>
      </c>
      <c r="C87" s="72">
        <v>0.5</v>
      </c>
      <c r="D87" s="72">
        <v>0.5</v>
      </c>
      <c r="E87" s="72">
        <v>0.5</v>
      </c>
      <c r="F87" s="72">
        <v>0.5</v>
      </c>
      <c r="G87" s="72">
        <v>0.5</v>
      </c>
      <c r="H87" s="72">
        <v>0.5</v>
      </c>
      <c r="I87" s="72">
        <v>0.5</v>
      </c>
      <c r="J87" s="72">
        <v>0.5</v>
      </c>
      <c r="K87" s="72">
        <v>0.5</v>
      </c>
      <c r="L87" s="72">
        <v>0.5</v>
      </c>
      <c r="M87" s="72">
        <v>0.5</v>
      </c>
      <c r="N87" s="75"/>
      <c r="O87" s="72"/>
      <c r="P87" s="75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5"/>
      <c r="AC87" s="72"/>
      <c r="AD87" s="75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5"/>
      <c r="AQ87" s="72"/>
      <c r="AR87" s="75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5"/>
      <c r="BE87" s="72"/>
      <c r="BF87" s="75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26"/>
      <c r="BS87" s="65"/>
      <c r="BT87" s="26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5"/>
      <c r="CF87" s="26"/>
      <c r="CG87" s="65"/>
      <c r="CH87" s="26"/>
    </row>
    <row r="88" spans="1:86" s="64" customFormat="1" ht="16.2" customHeight="1" x14ac:dyDescent="0.25">
      <c r="A88" s="71" t="s">
        <v>19</v>
      </c>
      <c r="B88" s="26">
        <f>算例!M88</f>
        <v>0.3125</v>
      </c>
      <c r="C88" s="72">
        <v>0.3125</v>
      </c>
      <c r="D88" s="72">
        <v>0.3125</v>
      </c>
      <c r="E88" s="72">
        <v>0.3125</v>
      </c>
      <c r="F88" s="72">
        <v>0.3125</v>
      </c>
      <c r="G88" s="72">
        <v>0.3125</v>
      </c>
      <c r="H88" s="72">
        <v>0.3125</v>
      </c>
      <c r="I88" s="72">
        <v>0.3125</v>
      </c>
      <c r="J88" s="72">
        <v>0.3125</v>
      </c>
      <c r="K88" s="72">
        <v>0.3125</v>
      </c>
      <c r="L88" s="72">
        <v>0.3125</v>
      </c>
      <c r="M88" s="72">
        <v>0.3125</v>
      </c>
      <c r="N88" s="75"/>
      <c r="O88" s="72"/>
      <c r="P88" s="75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5"/>
      <c r="AC88" s="72"/>
      <c r="AD88" s="75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5"/>
      <c r="AQ88" s="72"/>
      <c r="AR88" s="75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5"/>
      <c r="BE88" s="72"/>
      <c r="BF88" s="75"/>
      <c r="BG88" s="72"/>
      <c r="BH88" s="72"/>
      <c r="BI88" s="72"/>
      <c r="BJ88" s="72"/>
      <c r="BK88" s="72"/>
      <c r="BL88" s="72"/>
      <c r="BM88" s="72"/>
      <c r="BN88" s="72"/>
      <c r="BO88" s="72"/>
      <c r="BP88" s="72"/>
      <c r="BQ88" s="72"/>
      <c r="BR88" s="26"/>
      <c r="BS88" s="65"/>
      <c r="BT88" s="26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5"/>
      <c r="CF88" s="26"/>
      <c r="CG88" s="65"/>
      <c r="CH88" s="26"/>
    </row>
    <row r="89" spans="1:86" s="64" customFormat="1" ht="16.2" customHeight="1" x14ac:dyDescent="0.25">
      <c r="A89" s="71" t="s">
        <v>20</v>
      </c>
      <c r="B89" s="26">
        <f>算例!M89</f>
        <v>0.14826572772792174</v>
      </c>
      <c r="C89" s="72">
        <v>0.14826572772792174</v>
      </c>
      <c r="D89" s="72">
        <v>0.14826572772792174</v>
      </c>
      <c r="E89" s="72">
        <v>0.14826572772792174</v>
      </c>
      <c r="F89" s="72">
        <v>0.14826572772792174</v>
      </c>
      <c r="G89" s="72">
        <v>0.14826572772792174</v>
      </c>
      <c r="H89" s="72">
        <v>0.14826572772792174</v>
      </c>
      <c r="I89" s="72">
        <v>0.14826572772792174</v>
      </c>
      <c r="J89" s="72">
        <v>0.14826572772792174</v>
      </c>
      <c r="K89" s="72">
        <v>0.14826572772792174</v>
      </c>
      <c r="L89" s="72">
        <v>0.14826572772792174</v>
      </c>
      <c r="M89" s="72">
        <v>0.14826572772792174</v>
      </c>
      <c r="N89" s="75"/>
      <c r="O89" s="72"/>
      <c r="P89" s="75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5"/>
      <c r="AC89" s="72"/>
      <c r="AD89" s="75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5"/>
      <c r="AQ89" s="72"/>
      <c r="AR89" s="75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5"/>
      <c r="BE89" s="72"/>
      <c r="BF89" s="75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26"/>
      <c r="BS89" s="65"/>
      <c r="BT89" s="26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5"/>
      <c r="CF89" s="26"/>
      <c r="CG89" s="65"/>
      <c r="CH89" s="26"/>
    </row>
    <row r="90" spans="1:86" s="64" customFormat="1" ht="16.2" customHeight="1" x14ac:dyDescent="0.25">
      <c r="A90" s="71" t="s">
        <v>21</v>
      </c>
      <c r="B90" s="26">
        <f>算例!M90*参数!B11+迭代信息!V77*参数!B12</f>
        <v>0.57322051587171186</v>
      </c>
      <c r="C90" s="72">
        <v>0.72916666666666663</v>
      </c>
      <c r="D90" s="72">
        <v>0.72916666666666663</v>
      </c>
      <c r="E90" s="72">
        <v>0.72916666666666663</v>
      </c>
      <c r="F90" s="72">
        <v>0.72916666666666663</v>
      </c>
      <c r="G90" s="72">
        <v>0.72916666666666663</v>
      </c>
      <c r="H90" s="72">
        <v>0.72916666666666663</v>
      </c>
      <c r="I90" s="72">
        <v>0.72916666666666663</v>
      </c>
      <c r="J90" s="72">
        <v>0.72916666666666663</v>
      </c>
      <c r="K90" s="72">
        <v>0.57322051587171186</v>
      </c>
      <c r="L90" s="72">
        <v>0.57322051587171186</v>
      </c>
      <c r="M90" s="72">
        <v>0.57322051587171186</v>
      </c>
      <c r="N90" s="75"/>
      <c r="O90" s="72"/>
      <c r="P90" s="75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5"/>
      <c r="AC90" s="72"/>
      <c r="AD90" s="75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5"/>
      <c r="AQ90" s="72"/>
      <c r="AR90" s="75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5"/>
      <c r="BE90" s="72"/>
      <c r="BF90" s="75"/>
      <c r="BG90" s="72"/>
      <c r="BH90" s="72"/>
      <c r="BI90" s="72"/>
      <c r="BJ90" s="72"/>
      <c r="BK90" s="72"/>
      <c r="BL90" s="72"/>
      <c r="BM90" s="72"/>
      <c r="BN90" s="72"/>
      <c r="BO90" s="72"/>
      <c r="BP90" s="72"/>
      <c r="BQ90" s="72"/>
      <c r="BR90" s="26"/>
      <c r="BS90" s="65"/>
      <c r="BT90" s="26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5"/>
      <c r="CF90" s="26"/>
      <c r="CG90" s="65"/>
      <c r="CH90" s="26"/>
    </row>
    <row r="91" spans="1:86" s="64" customFormat="1" ht="16.2" customHeight="1" x14ac:dyDescent="0.25">
      <c r="A91" s="71" t="s">
        <v>22</v>
      </c>
      <c r="B91" s="26">
        <f>算例!M91</f>
        <v>0.3125</v>
      </c>
      <c r="C91" s="72">
        <v>0.3125</v>
      </c>
      <c r="D91" s="72">
        <v>0.3125</v>
      </c>
      <c r="E91" s="72">
        <v>0.3125</v>
      </c>
      <c r="F91" s="72">
        <v>0.3125</v>
      </c>
      <c r="G91" s="72">
        <v>0.3125</v>
      </c>
      <c r="H91" s="72">
        <v>0.3125</v>
      </c>
      <c r="I91" s="72">
        <v>0.3125</v>
      </c>
      <c r="J91" s="72">
        <v>0.3125</v>
      </c>
      <c r="K91" s="72">
        <v>0.3125</v>
      </c>
      <c r="L91" s="72">
        <v>0.3125</v>
      </c>
      <c r="M91" s="72">
        <v>0.3125</v>
      </c>
      <c r="N91" s="75"/>
      <c r="O91" s="72"/>
      <c r="P91" s="75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5"/>
      <c r="AC91" s="72"/>
      <c r="AD91" s="75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5"/>
      <c r="AQ91" s="72"/>
      <c r="AR91" s="75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5"/>
      <c r="BE91" s="72"/>
      <c r="BF91" s="75"/>
      <c r="BG91" s="72"/>
      <c r="BH91" s="72"/>
      <c r="BI91" s="72"/>
      <c r="BJ91" s="72"/>
      <c r="BK91" s="72"/>
      <c r="BL91" s="72"/>
      <c r="BM91" s="72"/>
      <c r="BN91" s="72"/>
      <c r="BO91" s="72"/>
      <c r="BP91" s="72"/>
      <c r="BQ91" s="72"/>
      <c r="BR91" s="26"/>
      <c r="BS91" s="65"/>
      <c r="BT91" s="26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5"/>
      <c r="CF91" s="26"/>
      <c r="CG91" s="65"/>
      <c r="CH91" s="26"/>
    </row>
    <row r="92" spans="1:86" s="64" customFormat="1" ht="16.2" customHeight="1" x14ac:dyDescent="0.25">
      <c r="A92" s="72"/>
      <c r="B92" s="34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5"/>
      <c r="O92" s="72"/>
      <c r="P92" s="75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5"/>
      <c r="AC92" s="72"/>
      <c r="AD92" s="75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5"/>
      <c r="AQ92" s="72"/>
      <c r="AR92" s="75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5"/>
      <c r="BE92" s="72"/>
      <c r="BF92" s="75"/>
      <c r="BG92" s="72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34"/>
      <c r="BT92" s="34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34"/>
      <c r="CH92" s="34"/>
    </row>
    <row r="93" spans="1:86" s="64" customFormat="1" ht="16.2" customHeight="1" x14ac:dyDescent="0.25">
      <c r="A93" s="71" t="s">
        <v>136</v>
      </c>
      <c r="B93" s="65" t="s">
        <v>23</v>
      </c>
      <c r="C93" s="76" t="s">
        <v>208</v>
      </c>
      <c r="D93" s="76" t="s">
        <v>208</v>
      </c>
      <c r="E93" s="76" t="s">
        <v>208</v>
      </c>
      <c r="F93" s="76" t="s">
        <v>208</v>
      </c>
      <c r="G93" s="76" t="s">
        <v>208</v>
      </c>
      <c r="H93" s="76" t="s">
        <v>208</v>
      </c>
      <c r="I93" s="76" t="s">
        <v>208</v>
      </c>
      <c r="J93" s="76" t="s">
        <v>208</v>
      </c>
      <c r="K93" s="76" t="s">
        <v>208</v>
      </c>
      <c r="L93" s="76" t="s">
        <v>208</v>
      </c>
      <c r="M93" s="72" t="s">
        <v>208</v>
      </c>
      <c r="N93" s="72"/>
      <c r="O93" s="72"/>
      <c r="P93" s="72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2"/>
      <c r="AB93" s="72"/>
      <c r="AC93" s="72"/>
      <c r="AD93" s="72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72"/>
      <c r="AP93" s="72"/>
      <c r="AQ93" s="72"/>
      <c r="AR93" s="72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72"/>
      <c r="BD93" s="72"/>
      <c r="BE93" s="72"/>
      <c r="BF93" s="72"/>
      <c r="BG93" s="141"/>
      <c r="BH93" s="141"/>
      <c r="BI93" s="141"/>
      <c r="BJ93" s="141"/>
      <c r="BK93" s="141"/>
      <c r="BL93" s="141"/>
      <c r="BM93" s="141"/>
      <c r="BN93" s="141"/>
      <c r="BO93" s="141"/>
      <c r="BP93" s="141"/>
      <c r="BQ93" s="72"/>
      <c r="BR93" s="65"/>
      <c r="BS93" s="65"/>
      <c r="BT93" s="65"/>
      <c r="BU93" s="160"/>
      <c r="BV93" s="160"/>
      <c r="BW93" s="160"/>
      <c r="BX93" s="160"/>
      <c r="BY93" s="160"/>
      <c r="BZ93" s="160"/>
      <c r="CA93" s="160"/>
      <c r="CB93" s="160"/>
      <c r="CC93" s="160"/>
      <c r="CD93" s="160"/>
      <c r="CE93" s="5"/>
      <c r="CF93" s="65"/>
      <c r="CG93" s="65"/>
      <c r="CH93" s="65"/>
    </row>
    <row r="94" spans="1:86" s="64" customFormat="1" ht="16.2" customHeight="1" x14ac:dyDescent="0.25">
      <c r="A94" s="71" t="s">
        <v>1</v>
      </c>
      <c r="B94" s="26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5"/>
      <c r="O94" s="72"/>
      <c r="P94" s="75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5"/>
      <c r="AC94" s="72"/>
      <c r="AD94" s="75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5"/>
      <c r="AQ94" s="72"/>
      <c r="AR94" s="75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5"/>
      <c r="BE94" s="72"/>
      <c r="BF94" s="75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26"/>
      <c r="BS94" s="65"/>
      <c r="BT94" s="26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5"/>
      <c r="CF94" s="26"/>
      <c r="CG94" s="65"/>
      <c r="CH94" s="26"/>
    </row>
    <row r="95" spans="1:86" s="64" customFormat="1" ht="16.2" customHeight="1" x14ac:dyDescent="0.25">
      <c r="A95" s="71" t="s">
        <v>3</v>
      </c>
      <c r="B95" s="26">
        <f>算例!M95</f>
        <v>0.625</v>
      </c>
      <c r="C95" s="72">
        <v>0.625</v>
      </c>
      <c r="D95" s="72">
        <v>0.625</v>
      </c>
      <c r="E95" s="72">
        <v>0.625</v>
      </c>
      <c r="F95" s="72">
        <v>0.625</v>
      </c>
      <c r="G95" s="72">
        <v>0.625</v>
      </c>
      <c r="H95" s="72">
        <v>0.625</v>
      </c>
      <c r="I95" s="72">
        <v>0.625</v>
      </c>
      <c r="J95" s="72">
        <v>0.625</v>
      </c>
      <c r="K95" s="72">
        <v>0.625</v>
      </c>
      <c r="L95" s="72">
        <v>0.625</v>
      </c>
      <c r="M95" s="72">
        <v>0.625</v>
      </c>
      <c r="N95" s="75"/>
      <c r="O95" s="72"/>
      <c r="P95" s="75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5"/>
      <c r="AC95" s="72"/>
      <c r="AD95" s="75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5"/>
      <c r="AQ95" s="72"/>
      <c r="AR95" s="75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5"/>
      <c r="BE95" s="72"/>
      <c r="BF95" s="75"/>
      <c r="BG95" s="72"/>
      <c r="BH95" s="72"/>
      <c r="BI95" s="72"/>
      <c r="BJ95" s="72"/>
      <c r="BK95" s="72"/>
      <c r="BL95" s="72"/>
      <c r="BM95" s="72"/>
      <c r="BN95" s="72"/>
      <c r="BO95" s="72"/>
      <c r="BP95" s="72"/>
      <c r="BQ95" s="72"/>
      <c r="BR95" s="26"/>
      <c r="BS95" s="65"/>
      <c r="BT95" s="26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5"/>
      <c r="CF95" s="26"/>
      <c r="CG95" s="65"/>
      <c r="CH95" s="26"/>
    </row>
    <row r="96" spans="1:86" s="64" customFormat="1" ht="16.2" customHeight="1" x14ac:dyDescent="0.25">
      <c r="A96" s="71" t="s">
        <v>4</v>
      </c>
      <c r="B96" s="26">
        <f>算例!M96</f>
        <v>0.625</v>
      </c>
      <c r="C96" s="72">
        <v>0.625</v>
      </c>
      <c r="D96" s="72">
        <v>0.625</v>
      </c>
      <c r="E96" s="72">
        <v>0.625</v>
      </c>
      <c r="F96" s="72">
        <v>0.625</v>
      </c>
      <c r="G96" s="72">
        <v>0.625</v>
      </c>
      <c r="H96" s="72">
        <v>0.625</v>
      </c>
      <c r="I96" s="72">
        <v>0.625</v>
      </c>
      <c r="J96" s="72">
        <v>0.625</v>
      </c>
      <c r="K96" s="72">
        <v>0.625</v>
      </c>
      <c r="L96" s="72">
        <v>0.625</v>
      </c>
      <c r="M96" s="72">
        <v>0.625</v>
      </c>
      <c r="N96" s="75"/>
      <c r="O96" s="72"/>
      <c r="P96" s="75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5"/>
      <c r="AC96" s="72"/>
      <c r="AD96" s="75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5"/>
      <c r="AQ96" s="72"/>
      <c r="AR96" s="75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5"/>
      <c r="BE96" s="72"/>
      <c r="BF96" s="75"/>
      <c r="BG96" s="72"/>
      <c r="BH96" s="72"/>
      <c r="BI96" s="72"/>
      <c r="BJ96" s="72"/>
      <c r="BK96" s="72"/>
      <c r="BL96" s="72"/>
      <c r="BM96" s="72"/>
      <c r="BN96" s="72"/>
      <c r="BO96" s="72"/>
      <c r="BP96" s="72"/>
      <c r="BQ96" s="72"/>
      <c r="BR96" s="26"/>
      <c r="BS96" s="65"/>
      <c r="BT96" s="26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5"/>
      <c r="CF96" s="26"/>
      <c r="CG96" s="65"/>
      <c r="CH96" s="26"/>
    </row>
    <row r="97" spans="1:86" s="64" customFormat="1" ht="16.2" customHeight="1" x14ac:dyDescent="0.25">
      <c r="A97" s="71" t="s">
        <v>5</v>
      </c>
      <c r="B97" s="26">
        <f>算例!M97</f>
        <v>0.37066431931980437</v>
      </c>
      <c r="C97" s="72">
        <v>0.37066431931980437</v>
      </c>
      <c r="D97" s="72">
        <v>0.37066431931980437</v>
      </c>
      <c r="E97" s="72">
        <v>0.37066431931980437</v>
      </c>
      <c r="F97" s="72">
        <v>0.37066431931980437</v>
      </c>
      <c r="G97" s="72">
        <v>0.37066431931980437</v>
      </c>
      <c r="H97" s="72">
        <v>0.37066431931980437</v>
      </c>
      <c r="I97" s="72">
        <v>0.37066431931980437</v>
      </c>
      <c r="J97" s="72">
        <v>0.37066431931980437</v>
      </c>
      <c r="K97" s="72">
        <v>0.37066431931980437</v>
      </c>
      <c r="L97" s="72">
        <v>0.37066431931980437</v>
      </c>
      <c r="M97" s="72">
        <v>0.37066431931980437</v>
      </c>
      <c r="N97" s="75"/>
      <c r="O97" s="72"/>
      <c r="P97" s="75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5"/>
      <c r="AC97" s="72"/>
      <c r="AD97" s="75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5"/>
      <c r="AQ97" s="72"/>
      <c r="AR97" s="75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5"/>
      <c r="BE97" s="72"/>
      <c r="BF97" s="75"/>
      <c r="BG97" s="72"/>
      <c r="BH97" s="72"/>
      <c r="BI97" s="72"/>
      <c r="BJ97" s="72"/>
      <c r="BK97" s="72"/>
      <c r="BL97" s="72"/>
      <c r="BM97" s="72"/>
      <c r="BN97" s="72"/>
      <c r="BO97" s="72"/>
      <c r="BP97" s="72"/>
      <c r="BQ97" s="72"/>
      <c r="BR97" s="26"/>
      <c r="BS97" s="65"/>
      <c r="BT97" s="26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5"/>
      <c r="CF97" s="26"/>
      <c r="CG97" s="65"/>
      <c r="CH97" s="26"/>
    </row>
    <row r="98" spans="1:86" s="64" customFormat="1" ht="16.2" customHeight="1" x14ac:dyDescent="0.25">
      <c r="A98" s="71" t="s">
        <v>6</v>
      </c>
      <c r="B98" s="26">
        <f>算例!M98</f>
        <v>0.41666666666666669</v>
      </c>
      <c r="C98" s="72">
        <v>0.41666666666666669</v>
      </c>
      <c r="D98" s="72">
        <v>0.41666666666666669</v>
      </c>
      <c r="E98" s="72">
        <v>0.41666666666666669</v>
      </c>
      <c r="F98" s="72">
        <v>0.41666666666666669</v>
      </c>
      <c r="G98" s="72">
        <v>0.41666666666666669</v>
      </c>
      <c r="H98" s="72">
        <v>0.41666666666666669</v>
      </c>
      <c r="I98" s="72">
        <v>0.41666666666666669</v>
      </c>
      <c r="J98" s="72">
        <v>0.41666666666666669</v>
      </c>
      <c r="K98" s="72">
        <v>0.41666666666666669</v>
      </c>
      <c r="L98" s="72">
        <v>0.41666666666666669</v>
      </c>
      <c r="M98" s="72">
        <v>0.41666666666666669</v>
      </c>
      <c r="N98" s="75"/>
      <c r="O98" s="72"/>
      <c r="P98" s="75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5"/>
      <c r="AC98" s="72"/>
      <c r="AD98" s="75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5"/>
      <c r="AQ98" s="72"/>
      <c r="AR98" s="75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5"/>
      <c r="BE98" s="72"/>
      <c r="BF98" s="75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26"/>
      <c r="BS98" s="65"/>
      <c r="BT98" s="26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5"/>
      <c r="CF98" s="26"/>
      <c r="CG98" s="65"/>
      <c r="CH98" s="26"/>
    </row>
    <row r="99" spans="1:86" s="64" customFormat="1" ht="16.2" customHeight="1" x14ac:dyDescent="0.25">
      <c r="A99" s="71" t="s">
        <v>7</v>
      </c>
      <c r="B99" s="26">
        <f>算例!M99</f>
        <v>0.625</v>
      </c>
      <c r="C99" s="72">
        <v>0.625</v>
      </c>
      <c r="D99" s="72">
        <v>0.625</v>
      </c>
      <c r="E99" s="72">
        <v>0.625</v>
      </c>
      <c r="F99" s="72">
        <v>0.625</v>
      </c>
      <c r="G99" s="72">
        <v>0.625</v>
      </c>
      <c r="H99" s="72">
        <v>0.625</v>
      </c>
      <c r="I99" s="72">
        <v>0.625</v>
      </c>
      <c r="J99" s="72">
        <v>0.625</v>
      </c>
      <c r="K99" s="72">
        <v>0.625</v>
      </c>
      <c r="L99" s="72">
        <v>0.625</v>
      </c>
      <c r="M99" s="72">
        <v>0.625</v>
      </c>
      <c r="N99" s="75"/>
      <c r="O99" s="72"/>
      <c r="P99" s="75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5"/>
      <c r="AC99" s="72"/>
      <c r="AD99" s="75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5"/>
      <c r="AQ99" s="72"/>
      <c r="AR99" s="75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5"/>
      <c r="BE99" s="72"/>
      <c r="BF99" s="75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26"/>
      <c r="BS99" s="65"/>
      <c r="BT99" s="26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5"/>
      <c r="CF99" s="26"/>
      <c r="CG99" s="65"/>
      <c r="CH99" s="26"/>
    </row>
    <row r="100" spans="1:86" s="64" customFormat="1" ht="16.2" customHeight="1" x14ac:dyDescent="0.25">
      <c r="A100" s="71" t="s">
        <v>8</v>
      </c>
      <c r="B100" s="26">
        <f>((算例!M100*参数!B11+迭代信息!C21*参数!B12)*参数!B11+迭代信息!C92*参数!B12)*参数!B11+迭代信息!V92*参数!B12</f>
        <v>0.26267412831077142</v>
      </c>
      <c r="C100" s="72">
        <v>0.15559149321861238</v>
      </c>
      <c r="D100" s="72">
        <v>0.20384377616379953</v>
      </c>
      <c r="E100" s="72">
        <v>0.20384377616379953</v>
      </c>
      <c r="F100" s="72">
        <v>0.2352454887299909</v>
      </c>
      <c r="G100" s="72">
        <v>0.2352454887299909</v>
      </c>
      <c r="H100" s="72">
        <v>0.2352454887299909</v>
      </c>
      <c r="I100" s="72">
        <v>0.2352454887299909</v>
      </c>
      <c r="J100" s="72">
        <v>0.2352454887299909</v>
      </c>
      <c r="K100" s="72">
        <v>0.26267412831077142</v>
      </c>
      <c r="L100" s="72">
        <v>0.26267412831077142</v>
      </c>
      <c r="M100" s="72">
        <v>0.26267412831077142</v>
      </c>
      <c r="N100" s="75"/>
      <c r="O100" s="72"/>
      <c r="P100" s="75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5"/>
      <c r="AC100" s="72"/>
      <c r="AD100" s="75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5"/>
      <c r="AQ100" s="72"/>
      <c r="AR100" s="75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5"/>
      <c r="BE100" s="72"/>
      <c r="BF100" s="75"/>
      <c r="BG100" s="72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26"/>
      <c r="BS100" s="65"/>
      <c r="BT100" s="26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5"/>
      <c r="CF100" s="26"/>
      <c r="CG100" s="65"/>
      <c r="CH100" s="26"/>
    </row>
    <row r="101" spans="1:86" s="64" customFormat="1" ht="16.2" customHeight="1" x14ac:dyDescent="0.25">
      <c r="A101" s="71" t="s">
        <v>9</v>
      </c>
      <c r="B101" s="26">
        <f>算例!M101</f>
        <v>0.5</v>
      </c>
      <c r="C101" s="72">
        <v>0.5</v>
      </c>
      <c r="D101" s="72">
        <v>0.5</v>
      </c>
      <c r="E101" s="72">
        <v>0.5</v>
      </c>
      <c r="F101" s="72">
        <v>0.5</v>
      </c>
      <c r="G101" s="72">
        <v>0.5</v>
      </c>
      <c r="H101" s="72">
        <v>0.5</v>
      </c>
      <c r="I101" s="72">
        <v>0.5</v>
      </c>
      <c r="J101" s="72">
        <v>0.5</v>
      </c>
      <c r="K101" s="72">
        <v>0.5</v>
      </c>
      <c r="L101" s="72">
        <v>0.5</v>
      </c>
      <c r="M101" s="72">
        <v>0.5</v>
      </c>
      <c r="N101" s="75"/>
      <c r="O101" s="72"/>
      <c r="P101" s="75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5"/>
      <c r="AC101" s="72"/>
      <c r="AD101" s="75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5"/>
      <c r="AQ101" s="72"/>
      <c r="AR101" s="75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5"/>
      <c r="BE101" s="72"/>
      <c r="BF101" s="75"/>
      <c r="BG101" s="72"/>
      <c r="BH101" s="72"/>
      <c r="BI101" s="72"/>
      <c r="BJ101" s="72"/>
      <c r="BK101" s="72"/>
      <c r="BL101" s="72"/>
      <c r="BM101" s="72"/>
      <c r="BN101" s="72"/>
      <c r="BO101" s="72"/>
      <c r="BP101" s="72"/>
      <c r="BQ101" s="72"/>
      <c r="BR101" s="26"/>
      <c r="BS101" s="65"/>
      <c r="BT101" s="26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5"/>
      <c r="CF101" s="26"/>
      <c r="CG101" s="65"/>
      <c r="CH101" s="26"/>
    </row>
    <row r="102" spans="1:86" s="64" customFormat="1" ht="16.2" customHeight="1" x14ac:dyDescent="0.25">
      <c r="A102" s="71" t="s">
        <v>10</v>
      </c>
      <c r="B102" s="26">
        <f>算例!M102</f>
        <v>0.17435563013392796</v>
      </c>
      <c r="C102" s="72">
        <v>0.17435563013392796</v>
      </c>
      <c r="D102" s="72">
        <v>0.17435563013392796</v>
      </c>
      <c r="E102" s="72">
        <v>0.17435563013392796</v>
      </c>
      <c r="F102" s="72">
        <v>0.17435563013392796</v>
      </c>
      <c r="G102" s="72">
        <v>0.17435563013392796</v>
      </c>
      <c r="H102" s="72">
        <v>0.17435563013392796</v>
      </c>
      <c r="I102" s="72">
        <v>0.17435563013392796</v>
      </c>
      <c r="J102" s="72">
        <v>0.17435563013392796</v>
      </c>
      <c r="K102" s="72">
        <v>0.17435563013392796</v>
      </c>
      <c r="L102" s="72">
        <v>0.17435563013392796</v>
      </c>
      <c r="M102" s="72">
        <v>0.17435563013392796</v>
      </c>
      <c r="N102" s="75"/>
      <c r="O102" s="72"/>
      <c r="P102" s="75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5"/>
      <c r="AC102" s="72"/>
      <c r="AD102" s="75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5"/>
      <c r="AQ102" s="72"/>
      <c r="AR102" s="75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5"/>
      <c r="BE102" s="72"/>
      <c r="BF102" s="75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26"/>
      <c r="BS102" s="65"/>
      <c r="BT102" s="26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5"/>
      <c r="CF102" s="26"/>
      <c r="CG102" s="65"/>
      <c r="CH102" s="26"/>
    </row>
    <row r="103" spans="1:86" s="64" customFormat="1" ht="16.2" customHeight="1" x14ac:dyDescent="0.25">
      <c r="A103" s="71" t="s">
        <v>11</v>
      </c>
      <c r="B103" s="26">
        <f>算例!M103*参数!B11+迭代信息!V21*参数!B12</f>
        <v>0.29361575483924207</v>
      </c>
      <c r="C103" s="72">
        <v>0.29653145545584347</v>
      </c>
      <c r="D103" s="72">
        <v>0.29653145545584347</v>
      </c>
      <c r="E103" s="72">
        <v>0.29653145545584347</v>
      </c>
      <c r="F103" s="72">
        <v>0.29653145545584347</v>
      </c>
      <c r="G103" s="72">
        <v>0.29653145545584347</v>
      </c>
      <c r="H103" s="72">
        <v>0.29653145545584347</v>
      </c>
      <c r="I103" s="72">
        <v>0.29361575483924207</v>
      </c>
      <c r="J103" s="72">
        <v>0.29361575483924207</v>
      </c>
      <c r="K103" s="72">
        <v>0.29361575483924207</v>
      </c>
      <c r="L103" s="72">
        <v>0.29361575483924207</v>
      </c>
      <c r="M103" s="72">
        <v>0.29361575483924207</v>
      </c>
      <c r="N103" s="75"/>
      <c r="O103" s="72"/>
      <c r="P103" s="75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5"/>
      <c r="AC103" s="72"/>
      <c r="AD103" s="75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5"/>
      <c r="AQ103" s="72"/>
      <c r="AR103" s="75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5"/>
      <c r="BE103" s="72"/>
      <c r="BF103" s="75"/>
      <c r="BG103" s="72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26"/>
      <c r="BS103" s="65"/>
      <c r="BT103" s="26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5"/>
      <c r="CF103" s="26"/>
      <c r="CG103" s="65"/>
      <c r="CH103" s="26"/>
    </row>
    <row r="104" spans="1:86" s="64" customFormat="1" ht="16.2" customHeight="1" x14ac:dyDescent="0.25">
      <c r="A104" s="71" t="s">
        <v>12</v>
      </c>
      <c r="B104" s="26">
        <f>算例!M104</f>
        <v>0.58466425565475144</v>
      </c>
      <c r="C104" s="72">
        <v>0.58466425565475144</v>
      </c>
      <c r="D104" s="72">
        <v>0.58466425565475144</v>
      </c>
      <c r="E104" s="72">
        <v>0.58466425565475144</v>
      </c>
      <c r="F104" s="72">
        <v>0.58466425565475144</v>
      </c>
      <c r="G104" s="72">
        <v>0.58466425565475144</v>
      </c>
      <c r="H104" s="72">
        <v>0.58466425565475144</v>
      </c>
      <c r="I104" s="72">
        <v>0.58466425565475144</v>
      </c>
      <c r="J104" s="72">
        <v>0.58466425565475144</v>
      </c>
      <c r="K104" s="72">
        <v>0.58466425565475144</v>
      </c>
      <c r="L104" s="72">
        <v>0.58466425565475144</v>
      </c>
      <c r="M104" s="72">
        <v>0.58466425565475144</v>
      </c>
      <c r="N104" s="75"/>
      <c r="O104" s="72"/>
      <c r="P104" s="75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5"/>
      <c r="AC104" s="72"/>
      <c r="AD104" s="75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5"/>
      <c r="AQ104" s="72"/>
      <c r="AR104" s="75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5"/>
      <c r="BE104" s="72"/>
      <c r="BF104" s="75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26"/>
      <c r="BS104" s="65"/>
      <c r="BT104" s="26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5"/>
      <c r="CF104" s="26"/>
      <c r="CG104" s="65"/>
      <c r="CH104" s="26"/>
    </row>
    <row r="105" spans="1:86" s="64" customFormat="1" ht="16.2" customHeight="1" x14ac:dyDescent="0.25">
      <c r="A105" s="71" t="s">
        <v>13</v>
      </c>
      <c r="B105" s="26">
        <f>算例!M105</f>
        <v>0.40476756160713562</v>
      </c>
      <c r="C105" s="72">
        <v>0.40476756160713562</v>
      </c>
      <c r="D105" s="72">
        <v>0.40476756160713562</v>
      </c>
      <c r="E105" s="72">
        <v>0.40476756160713562</v>
      </c>
      <c r="F105" s="72">
        <v>0.40476756160713562</v>
      </c>
      <c r="G105" s="72">
        <v>0.40476756160713562</v>
      </c>
      <c r="H105" s="72">
        <v>0.40476756160713562</v>
      </c>
      <c r="I105" s="72">
        <v>0.40476756160713562</v>
      </c>
      <c r="J105" s="72">
        <v>0.40476756160713562</v>
      </c>
      <c r="K105" s="72">
        <v>0.40476756160713562</v>
      </c>
      <c r="L105" s="72">
        <v>0.40476756160713562</v>
      </c>
      <c r="M105" s="72">
        <v>0.40476756160713562</v>
      </c>
      <c r="N105" s="75"/>
      <c r="O105" s="72"/>
      <c r="P105" s="75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5"/>
      <c r="AC105" s="72"/>
      <c r="AD105" s="75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5"/>
      <c r="AQ105" s="72"/>
      <c r="AR105" s="75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5"/>
      <c r="BE105" s="72"/>
      <c r="BF105" s="75"/>
      <c r="BG105" s="72"/>
      <c r="BH105" s="72"/>
      <c r="BI105" s="72"/>
      <c r="BJ105" s="72"/>
      <c r="BK105" s="72"/>
      <c r="BL105" s="72"/>
      <c r="BM105" s="72"/>
      <c r="BN105" s="72"/>
      <c r="BO105" s="72"/>
      <c r="BP105" s="72"/>
      <c r="BQ105" s="72"/>
      <c r="BR105" s="26"/>
      <c r="BS105" s="65"/>
      <c r="BT105" s="26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5"/>
      <c r="CF105" s="26"/>
      <c r="CG105" s="65"/>
      <c r="CH105" s="26"/>
    </row>
    <row r="106" spans="1:86" s="64" customFormat="1" ht="16.2" customHeight="1" x14ac:dyDescent="0.25">
      <c r="A106" s="71" t="s">
        <v>14</v>
      </c>
      <c r="B106" s="26">
        <f>算例!M106</f>
        <v>0.40682980364583193</v>
      </c>
      <c r="C106" s="72">
        <v>0.40682980364583193</v>
      </c>
      <c r="D106" s="72">
        <v>0.40682980364583193</v>
      </c>
      <c r="E106" s="72">
        <v>0.40682980364583193</v>
      </c>
      <c r="F106" s="72">
        <v>0.40682980364583193</v>
      </c>
      <c r="G106" s="72">
        <v>0.40682980364583193</v>
      </c>
      <c r="H106" s="72">
        <v>0.40682980364583193</v>
      </c>
      <c r="I106" s="72">
        <v>0.40682980364583193</v>
      </c>
      <c r="J106" s="72">
        <v>0.40682980364583193</v>
      </c>
      <c r="K106" s="72">
        <v>0.40682980364583193</v>
      </c>
      <c r="L106" s="72">
        <v>0.40682980364583193</v>
      </c>
      <c r="M106" s="72">
        <v>0.40682980364583193</v>
      </c>
      <c r="N106" s="75"/>
      <c r="O106" s="72"/>
      <c r="P106" s="75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5"/>
      <c r="AC106" s="72"/>
      <c r="AD106" s="75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5"/>
      <c r="AQ106" s="72"/>
      <c r="AR106" s="75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5"/>
      <c r="BE106" s="72"/>
      <c r="BF106" s="75"/>
      <c r="BG106" s="72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26"/>
      <c r="BS106" s="65"/>
      <c r="BT106" s="26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5"/>
      <c r="CF106" s="26"/>
      <c r="CG106" s="65"/>
      <c r="CH106" s="26"/>
    </row>
    <row r="107" spans="1:86" s="64" customFormat="1" ht="16.2" customHeight="1" x14ac:dyDescent="0.25">
      <c r="A107" s="71" t="s">
        <v>15</v>
      </c>
      <c r="B107" s="26">
        <f>算例!M107</f>
        <v>0.25670067120535173</v>
      </c>
      <c r="C107" s="72">
        <v>0.25670067120535173</v>
      </c>
      <c r="D107" s="72">
        <v>0.25670067120535173</v>
      </c>
      <c r="E107" s="72">
        <v>0.25670067120535173</v>
      </c>
      <c r="F107" s="72">
        <v>0.25670067120535173</v>
      </c>
      <c r="G107" s="72">
        <v>0.25670067120535173</v>
      </c>
      <c r="H107" s="72">
        <v>0.25670067120535173</v>
      </c>
      <c r="I107" s="72">
        <v>0.25670067120535173</v>
      </c>
      <c r="J107" s="72">
        <v>0.25670067120535173</v>
      </c>
      <c r="K107" s="72">
        <v>0.25670067120535173</v>
      </c>
      <c r="L107" s="72">
        <v>0.25670067120535173</v>
      </c>
      <c r="M107" s="72">
        <v>0.25670067120535173</v>
      </c>
      <c r="N107" s="75"/>
      <c r="O107" s="72"/>
      <c r="P107" s="75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5"/>
      <c r="AC107" s="72"/>
      <c r="AD107" s="75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5"/>
      <c r="AQ107" s="72"/>
      <c r="AR107" s="75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5"/>
      <c r="BE107" s="72"/>
      <c r="BF107" s="75"/>
      <c r="BG107" s="72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26"/>
      <c r="BS107" s="65"/>
      <c r="BT107" s="26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5"/>
      <c r="CF107" s="26"/>
      <c r="CG107" s="65"/>
      <c r="CH107" s="26"/>
    </row>
    <row r="108" spans="1:86" s="64" customFormat="1" ht="16.2" customHeight="1" x14ac:dyDescent="0.25">
      <c r="A108" s="71" t="s">
        <v>16</v>
      </c>
      <c r="B108" s="26">
        <f>算例!M108*参数!B11+迭代信息!C162*参数!B12</f>
        <v>0.21219127452084638</v>
      </c>
      <c r="C108" s="72">
        <v>0.14826572772792174</v>
      </c>
      <c r="D108" s="72">
        <v>0.14826572772792174</v>
      </c>
      <c r="E108" s="72">
        <v>0.14826572772792174</v>
      </c>
      <c r="F108" s="72">
        <v>0.14826572772792174</v>
      </c>
      <c r="G108" s="72">
        <v>0.14826572772792174</v>
      </c>
      <c r="H108" s="72">
        <v>0.21219127452084638</v>
      </c>
      <c r="I108" s="72">
        <v>0.21219127452084638</v>
      </c>
      <c r="J108" s="72">
        <v>0.21219127452084638</v>
      </c>
      <c r="K108" s="72">
        <v>0.21219127452084638</v>
      </c>
      <c r="L108" s="72">
        <v>0.21219127452084638</v>
      </c>
      <c r="M108" s="72">
        <v>0.21219127452084638</v>
      </c>
      <c r="N108" s="75"/>
      <c r="O108" s="72"/>
      <c r="P108" s="75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5"/>
      <c r="AC108" s="72"/>
      <c r="AD108" s="75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5"/>
      <c r="AQ108" s="72"/>
      <c r="AR108" s="75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5"/>
      <c r="BE108" s="72"/>
      <c r="BF108" s="75"/>
      <c r="BG108" s="72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26"/>
      <c r="BS108" s="65"/>
      <c r="BT108" s="26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5"/>
      <c r="CF108" s="26"/>
      <c r="CG108" s="65"/>
      <c r="CH108" s="26"/>
    </row>
    <row r="109" spans="1:86" s="64" customFormat="1" ht="16.2" customHeight="1" x14ac:dyDescent="0.25">
      <c r="A109" s="71" t="s">
        <v>17</v>
      </c>
      <c r="B109" s="26">
        <f>算例!M109</f>
        <v>1</v>
      </c>
      <c r="C109" s="72">
        <v>1</v>
      </c>
      <c r="D109" s="72">
        <v>1</v>
      </c>
      <c r="E109" s="72">
        <v>1</v>
      </c>
      <c r="F109" s="72">
        <v>1</v>
      </c>
      <c r="G109" s="72">
        <v>1</v>
      </c>
      <c r="H109" s="72">
        <v>1</v>
      </c>
      <c r="I109" s="72">
        <v>1</v>
      </c>
      <c r="J109" s="72">
        <v>1</v>
      </c>
      <c r="K109" s="72">
        <v>1</v>
      </c>
      <c r="L109" s="72">
        <v>1</v>
      </c>
      <c r="M109" s="72">
        <v>1</v>
      </c>
      <c r="N109" s="75"/>
      <c r="O109" s="72"/>
      <c r="P109" s="75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5"/>
      <c r="AC109" s="72"/>
      <c r="AD109" s="75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5"/>
      <c r="AQ109" s="72"/>
      <c r="AR109" s="75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5"/>
      <c r="BE109" s="72"/>
      <c r="BF109" s="75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26"/>
      <c r="BS109" s="65"/>
      <c r="BT109" s="26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5"/>
      <c r="CF109" s="26"/>
      <c r="CG109" s="65"/>
      <c r="CH109" s="26"/>
    </row>
    <row r="110" spans="1:86" s="64" customFormat="1" ht="16.2" customHeight="1" x14ac:dyDescent="0.25">
      <c r="A110" s="71" t="s">
        <v>18</v>
      </c>
      <c r="B110" s="26">
        <f>算例!M110</f>
        <v>0.52306689040178389</v>
      </c>
      <c r="C110" s="72">
        <v>0.52306689040178389</v>
      </c>
      <c r="D110" s="72">
        <v>0.52306689040178389</v>
      </c>
      <c r="E110" s="72">
        <v>0.52306689040178389</v>
      </c>
      <c r="F110" s="72">
        <v>0.52306689040178389</v>
      </c>
      <c r="G110" s="72">
        <v>0.52306689040178389</v>
      </c>
      <c r="H110" s="72">
        <v>0.52306689040178389</v>
      </c>
      <c r="I110" s="72">
        <v>0.52306689040178389</v>
      </c>
      <c r="J110" s="72">
        <v>0.52306689040178389</v>
      </c>
      <c r="K110" s="72">
        <v>0.52306689040178389</v>
      </c>
      <c r="L110" s="72">
        <v>0.52306689040178389</v>
      </c>
      <c r="M110" s="72">
        <v>0.52306689040178389</v>
      </c>
      <c r="N110" s="75"/>
      <c r="O110" s="72"/>
      <c r="P110" s="75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5"/>
      <c r="AC110" s="72"/>
      <c r="AD110" s="75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5"/>
      <c r="AQ110" s="72"/>
      <c r="AR110" s="75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5"/>
      <c r="BE110" s="72"/>
      <c r="BF110" s="75"/>
      <c r="BG110" s="72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26"/>
      <c r="BS110" s="65"/>
      <c r="BT110" s="26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5"/>
      <c r="CF110" s="26"/>
      <c r="CG110" s="65"/>
      <c r="CH110" s="26"/>
    </row>
    <row r="111" spans="1:86" s="64" customFormat="1" ht="16.2" customHeight="1" x14ac:dyDescent="0.25">
      <c r="A111" s="71" t="s">
        <v>19</v>
      </c>
      <c r="B111" s="26">
        <f>算例!M111*参数!B11+迭代信息!V78*参数!B12</f>
        <v>0.69051254473697143</v>
      </c>
      <c r="C111" s="72">
        <v>0.72916666666666663</v>
      </c>
      <c r="D111" s="72">
        <v>0.72916666666666663</v>
      </c>
      <c r="E111" s="72">
        <v>0.72916666666666663</v>
      </c>
      <c r="F111" s="72">
        <v>0.72916666666666663</v>
      </c>
      <c r="G111" s="72">
        <v>0.72916666666666663</v>
      </c>
      <c r="H111" s="72">
        <v>0.72916666666666663</v>
      </c>
      <c r="I111" s="72">
        <v>0.72916666666666663</v>
      </c>
      <c r="J111" s="72">
        <v>0.72916666666666663</v>
      </c>
      <c r="K111" s="72">
        <v>0.69051254473697143</v>
      </c>
      <c r="L111" s="72">
        <v>0.69051254473697143</v>
      </c>
      <c r="M111" s="72">
        <v>0.69051254473697143</v>
      </c>
      <c r="N111" s="75"/>
      <c r="O111" s="72"/>
      <c r="P111" s="75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5"/>
      <c r="AC111" s="72"/>
      <c r="AD111" s="75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5"/>
      <c r="AQ111" s="72"/>
      <c r="AR111" s="75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5"/>
      <c r="BE111" s="72"/>
      <c r="BF111" s="75"/>
      <c r="BG111" s="72"/>
      <c r="BH111" s="72"/>
      <c r="BI111" s="72"/>
      <c r="BJ111" s="72"/>
      <c r="BK111" s="72"/>
      <c r="BL111" s="72"/>
      <c r="BM111" s="72"/>
      <c r="BN111" s="72"/>
      <c r="BO111" s="72"/>
      <c r="BP111" s="72"/>
      <c r="BQ111" s="72"/>
      <c r="BR111" s="26"/>
      <c r="BS111" s="65"/>
      <c r="BT111" s="26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5"/>
      <c r="CF111" s="26"/>
      <c r="CG111" s="65"/>
      <c r="CH111" s="26"/>
    </row>
    <row r="112" spans="1:86" s="64" customFormat="1" ht="16.2" customHeight="1" x14ac:dyDescent="0.25">
      <c r="A112" s="71" t="s">
        <v>20</v>
      </c>
      <c r="B112" s="26">
        <f>算例!M112*参数!B11+迭代信息!AO50*参数!B12</f>
        <v>0.42445792527558313</v>
      </c>
      <c r="C112" s="72">
        <v>0.31374526480654097</v>
      </c>
      <c r="D112" s="72">
        <v>0.31374526480654097</v>
      </c>
      <c r="E112" s="72">
        <v>0.31374526480654097</v>
      </c>
      <c r="F112" s="72">
        <v>0.31374526480654097</v>
      </c>
      <c r="G112" s="72">
        <v>0.31374526480654097</v>
      </c>
      <c r="H112" s="72">
        <v>0.31374526480654097</v>
      </c>
      <c r="I112" s="72">
        <v>0.31374526480654097</v>
      </c>
      <c r="J112" s="72">
        <v>0.31374526480654097</v>
      </c>
      <c r="K112" s="72">
        <v>0.31374526480654097</v>
      </c>
      <c r="L112" s="72">
        <v>0.31374526480654097</v>
      </c>
      <c r="M112" s="72">
        <v>0.31374526480654097</v>
      </c>
      <c r="N112" s="75"/>
      <c r="O112" s="72"/>
      <c r="P112" s="75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5"/>
      <c r="AC112" s="72"/>
      <c r="AD112" s="75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5"/>
      <c r="AQ112" s="72"/>
      <c r="AR112" s="75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5"/>
      <c r="BE112" s="72"/>
      <c r="BF112" s="75"/>
      <c r="BG112" s="72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26"/>
      <c r="BS112" s="65"/>
      <c r="BT112" s="26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5"/>
      <c r="CF112" s="26"/>
      <c r="CG112" s="65"/>
      <c r="CH112" s="26"/>
    </row>
    <row r="113" spans="1:98" s="64" customFormat="1" ht="16.2" customHeight="1" x14ac:dyDescent="0.25">
      <c r="A113" s="71" t="s">
        <v>21</v>
      </c>
      <c r="B113" s="26">
        <f>((算例!M113*参数!B11+迭代信息!C43*参数!B12)*参数!B11+迭代信息!V7*参数!B12)*参数!B11+迭代信息!V78*参数!B12</f>
        <v>0.70521185717803347</v>
      </c>
      <c r="C113" s="72">
        <v>1</v>
      </c>
      <c r="D113" s="72">
        <v>1</v>
      </c>
      <c r="E113" s="72">
        <v>0.84847767381942096</v>
      </c>
      <c r="F113" s="72">
        <v>0.84847767381942096</v>
      </c>
      <c r="G113" s="72">
        <v>0.84847767381942096</v>
      </c>
      <c r="H113" s="72">
        <v>0.84847767381942096</v>
      </c>
      <c r="I113" s="72">
        <v>0.7585652915487906</v>
      </c>
      <c r="J113" s="72">
        <v>0.7585652915487906</v>
      </c>
      <c r="K113" s="72">
        <v>0.70521185717803347</v>
      </c>
      <c r="L113" s="72">
        <v>0.70521185717803347</v>
      </c>
      <c r="M113" s="72">
        <v>0.70521185717803347</v>
      </c>
      <c r="N113" s="75"/>
      <c r="O113" s="72"/>
      <c r="P113" s="75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5"/>
      <c r="AC113" s="72"/>
      <c r="AD113" s="75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5"/>
      <c r="AQ113" s="72"/>
      <c r="AR113" s="75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5"/>
      <c r="BE113" s="72"/>
      <c r="BF113" s="75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26"/>
      <c r="BS113" s="65"/>
      <c r="BT113" s="26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5"/>
      <c r="CF113" s="26"/>
      <c r="CG113" s="65"/>
      <c r="CH113" s="26"/>
    </row>
    <row r="114" spans="1:98" s="64" customFormat="1" ht="16.2" customHeight="1" x14ac:dyDescent="0.25">
      <c r="A114" s="71" t="s">
        <v>22</v>
      </c>
      <c r="B114" s="26">
        <f>算例!M114*参数!B11+迭代信息!AO50*参数!B12</f>
        <v>0.70508529287231259</v>
      </c>
      <c r="C114" s="72">
        <v>0.875</v>
      </c>
      <c r="D114" s="72">
        <v>0.875</v>
      </c>
      <c r="E114" s="72">
        <v>0.875</v>
      </c>
      <c r="F114" s="72">
        <v>0.875</v>
      </c>
      <c r="G114" s="72">
        <v>0.875</v>
      </c>
      <c r="H114" s="72">
        <v>0.875</v>
      </c>
      <c r="I114" s="72">
        <v>0.875</v>
      </c>
      <c r="J114" s="72">
        <v>0.875</v>
      </c>
      <c r="K114" s="72">
        <v>0.875</v>
      </c>
      <c r="L114" s="72">
        <v>0.875</v>
      </c>
      <c r="M114" s="72">
        <v>0.875</v>
      </c>
      <c r="N114" s="75"/>
      <c r="O114" s="72"/>
      <c r="P114" s="75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5"/>
      <c r="AC114" s="72"/>
      <c r="AD114" s="75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5"/>
      <c r="AQ114" s="72"/>
      <c r="AR114" s="75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5"/>
      <c r="BE114" s="72"/>
      <c r="BF114" s="75"/>
      <c r="BG114" s="72"/>
      <c r="BH114" s="72"/>
      <c r="BI114" s="72"/>
      <c r="BJ114" s="72"/>
      <c r="BK114" s="72"/>
      <c r="BL114" s="72"/>
      <c r="BM114" s="72"/>
      <c r="BN114" s="72"/>
      <c r="BO114" s="72"/>
      <c r="BP114" s="72"/>
      <c r="BQ114" s="72"/>
      <c r="BR114" s="26"/>
      <c r="BS114" s="65"/>
      <c r="BT114" s="26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5"/>
      <c r="CF114" s="26"/>
      <c r="CG114" s="65"/>
      <c r="CH114" s="26"/>
    </row>
    <row r="115" spans="1:98" s="64" customFormat="1" ht="16.2" customHeight="1" x14ac:dyDescent="0.2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34"/>
      <c r="N115" s="34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5"/>
      <c r="AA115" s="72"/>
      <c r="AB115" s="75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5"/>
      <c r="AO115" s="72"/>
      <c r="AP115" s="75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5"/>
      <c r="BC115" s="72"/>
      <c r="BD115" s="75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5"/>
      <c r="BQ115" s="72"/>
      <c r="BR115" s="75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34"/>
      <c r="CF115" s="34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34"/>
      <c r="CT115" s="34"/>
    </row>
    <row r="116" spans="1:98" ht="13.2" customHeight="1" x14ac:dyDescent="0.25">
      <c r="A116" s="31" t="s">
        <v>56</v>
      </c>
      <c r="B116" s="32">
        <f>算例!B117</f>
        <v>4</v>
      </c>
      <c r="C116" s="32" t="s">
        <v>55</v>
      </c>
      <c r="D116" s="32">
        <f>算例!D117</f>
        <v>5</v>
      </c>
      <c r="E116" s="32"/>
      <c r="F116" s="32"/>
      <c r="G116" s="3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</row>
    <row r="117" spans="1:98" x14ac:dyDescent="0.25">
      <c r="A117" s="31"/>
      <c r="B117" s="31"/>
      <c r="C117" s="31"/>
      <c r="D117" s="31"/>
      <c r="E117" s="31"/>
      <c r="F117" s="31"/>
      <c r="G117" s="31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</row>
    <row r="118" spans="1:98" x14ac:dyDescent="0.25">
      <c r="A118" s="33"/>
      <c r="B118" s="33"/>
      <c r="C118" s="33"/>
      <c r="D118" s="33"/>
      <c r="E118" s="33"/>
      <c r="F118" s="33"/>
      <c r="G118" s="33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</row>
    <row r="119" spans="1:98" x14ac:dyDescent="0.25"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</row>
    <row r="120" spans="1:98" x14ac:dyDescent="0.25">
      <c r="A120" s="161" t="s">
        <v>142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3"/>
    </row>
    <row r="121" spans="1:98" x14ac:dyDescent="0.25">
      <c r="A121" s="17"/>
      <c r="B121" s="72" t="s">
        <v>3</v>
      </c>
      <c r="C121" s="72" t="s">
        <v>4</v>
      </c>
      <c r="D121" s="72" t="s">
        <v>5</v>
      </c>
      <c r="E121" s="72" t="s">
        <v>6</v>
      </c>
      <c r="F121" s="72" t="s">
        <v>7</v>
      </c>
      <c r="G121" s="72" t="s">
        <v>8</v>
      </c>
      <c r="H121" s="72" t="s">
        <v>9</v>
      </c>
      <c r="I121" s="72" t="s">
        <v>10</v>
      </c>
      <c r="J121" s="72" t="s">
        <v>11</v>
      </c>
      <c r="K121" s="72" t="s">
        <v>12</v>
      </c>
      <c r="L121" s="72" t="s">
        <v>13</v>
      </c>
      <c r="M121" s="72" t="s">
        <v>14</v>
      </c>
      <c r="N121" s="72" t="s">
        <v>15</v>
      </c>
      <c r="O121" s="72" t="s">
        <v>16</v>
      </c>
      <c r="P121" s="72" t="s">
        <v>17</v>
      </c>
      <c r="Q121" s="72" t="s">
        <v>18</v>
      </c>
      <c r="R121" s="72" t="s">
        <v>19</v>
      </c>
      <c r="S121" s="72" t="s">
        <v>20</v>
      </c>
      <c r="T121" s="72" t="s">
        <v>21</v>
      </c>
      <c r="U121" s="18" t="s">
        <v>22</v>
      </c>
    </row>
    <row r="122" spans="1:98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0.25520939412379906</v>
      </c>
      <c r="D122" s="19">
        <f>(ABS($B$5-B3)+ABS($B$28-B26)+ABS($B$51-B49)+ABS($B$74-B72)+ABS($B$97-B95))/$D$116</f>
        <v>0.23934295048029125</v>
      </c>
      <c r="E122" s="19">
        <f>(ABS($B$6-B3)+ABS($B$29-B26)+ABS($B$52-B49)+ABS($B$75-B72)+ABS($B$98-B95))/$D$116</f>
        <v>0.15310566501854841</v>
      </c>
      <c r="F122" s="19">
        <f>(ABS($B$7-B3)+ABS($B$30-B26)+ABS($B$53-B49)+ABS($B$76-B72)+ABS($B$99-B95))/$D$116</f>
        <v>0.2714218981204094</v>
      </c>
      <c r="G122" s="19">
        <f>(ABS($B$8-B3)+ABS($B$31-B26)+ABS($B$54-B49)+ABS($B$77-B72)+ABS($B$100-B95))/$D$116</f>
        <v>0.2426501914803309</v>
      </c>
      <c r="H122" s="19">
        <f t="shared" ref="H122:H127" si="2">(ABS($B$9-B3)+ABS($B$32-B26)+ABS($B$55-B49)+ABS($B$78-B72)+ABS($B$101-B95))/$D$116</f>
        <v>0.22044455183218198</v>
      </c>
      <c r="I122" s="19">
        <f t="shared" ref="I122:I130" si="3">(ABS($B$10-B3)+ABS($B$33-B26)+ABS($B$56-B49)+ABS($B$79-B72)+ABS($B$102-B95))/$D$116</f>
        <v>0.2187011884453165</v>
      </c>
      <c r="J122" s="19">
        <f t="shared" ref="J122:J129" si="4">(ABS($B$11-B3)+ABS($B$34-B26)+ABS($B$57-B49)+ABS($B$80-B72)+ABS($B$103-B95))/$D$116</f>
        <v>0.23298183928267924</v>
      </c>
      <c r="K122" s="19">
        <f t="shared" ref="K122:K130" si="5">(ABS($B$12-B3)+ABS($B$35-B26)+ABS($B$58-B49)+ABS($B$81-B72)+ABS($B$104-B95))/$D$116</f>
        <v>0.20984415352672997</v>
      </c>
      <c r="L122" s="19">
        <f t="shared" ref="L122:L131" si="6">(ABS($B$13-B3)+ABS($B$36-B26)+ABS($B$59-B49)+ABS($B$82-B72)+ABS($B$105-B95))/$D$116</f>
        <v>0.34203341053674452</v>
      </c>
      <c r="M122" s="19">
        <f t="shared" ref="M122:M132" si="7">(ABS($B$14-B3)+ABS($B$37-B26)+ABS($B$60-B49)+ABS($B$83-B72)+ABS($B$106-B95))/$D$116</f>
        <v>0.20662728433016314</v>
      </c>
      <c r="N122" s="19">
        <f t="shared" ref="N122:N133" si="8">(ABS($B$15-B3)+ABS($B$38-B26)+ABS($B$61-B49)+ABS($B$84-B72)+ABS($B$107-B95))/$D$116</f>
        <v>0.18303166955239533</v>
      </c>
      <c r="O122" s="19">
        <f t="shared" ref="O122:O135" si="9">(ABS($B$16-B3)+ABS($B$39-B26)+ABS($B$62-B49)+ABS($B$85-B72)+ABS($B$108-B95))/$D$116</f>
        <v>0.22885867821260791</v>
      </c>
      <c r="P122" s="19">
        <f t="shared" ref="P122:P135" si="10">(ABS($B$17-B3)+ABS($B$40-B26)+ABS($B$63-B49)+ABS($B$86-B72)+ABS($B$109-B95))/$D$116</f>
        <v>0.12323122810063199</v>
      </c>
      <c r="Q122" s="19">
        <f t="shared" ref="Q122:Q136" si="11">(ABS($B$18-B3)+ABS($B$41-B26)+ABS($B$64-B49)+ABS($B$87-B72)+ABS($B$110-B95))/$D$116</f>
        <v>0.30168234678470374</v>
      </c>
      <c r="R122" s="19">
        <f t="shared" ref="R122:R137" si="12">(ABS($B$19-B3)+ABS($B$42-B26)+ABS($B$65-B49)+ABS($B$88-B72)+ABS($B$111-B95))/$D$116</f>
        <v>0.16874880425239114</v>
      </c>
      <c r="S122" s="19">
        <f t="shared" ref="S122:S138" si="13">(ABS($B$20-B3)+ABS($B$43-B26)+ABS($B$66-B49)+ABS($B$89-B72)+ABS($B$112-B95))/$D$116</f>
        <v>0.20452035241071811</v>
      </c>
      <c r="T122" s="19">
        <f t="shared" ref="T122:T139" si="14">(ABS($B$21-B3)+ABS($B$44-B26)+ABS($B$67-B49)+ABS($B$90-B72)+ABS($B$113-B95))/$D$116</f>
        <v>0.13770829275772098</v>
      </c>
      <c r="U122" s="21">
        <f t="shared" ref="U122:U140" si="15">(ABS($B$22-B3)+ABS($B$45-B26)+ABS($B$68-B49)+ABS($B$91-B72)+ABS($B$114-B95))/$D$116</f>
        <v>0.1516515974570799</v>
      </c>
    </row>
    <row r="123" spans="1:98" x14ac:dyDescent="0.25">
      <c r="A123" s="17" t="s">
        <v>4</v>
      </c>
      <c r="B123" s="19">
        <f t="shared" si="0"/>
        <v>0.25520939412379906</v>
      </c>
      <c r="C123" s="20">
        <f t="shared" si="1"/>
        <v>0</v>
      </c>
      <c r="D123" s="19">
        <f>(ABS($B$5-B4)+ABS($B$28-B27)+ABS($B$51-B50)+ABS($B$74-B73)+ABS($B$97-B96))/$D$116</f>
        <v>0.35975954904756857</v>
      </c>
      <c r="E123" s="19">
        <f>(ABS($B$6-B4)+ABS($B$29-B27)+ABS($B$52-B50)+ABS($B$75-B73)+ABS($B$98-B96))/$D$116</f>
        <v>0.27693960190617767</v>
      </c>
      <c r="F123" s="19">
        <f>(ABS($B$7-B4)+ABS($B$30-B27)+ABS($B$53-B50)+ABS($B$76-B73)+ABS($B$99-B96))/$D$116</f>
        <v>0.23105806200256573</v>
      </c>
      <c r="G123" s="19">
        <f>(ABS($B$8-B4)+ABS($B$31-B27)+ABS($B$54-B50)+ABS($B$77-B73)+ABS($B$100-B96))/$D$116</f>
        <v>0.3193241573791708</v>
      </c>
      <c r="H123" s="19">
        <f t="shared" si="2"/>
        <v>0.21640796322267572</v>
      </c>
      <c r="I123" s="19">
        <f t="shared" si="3"/>
        <v>0.31447884091140677</v>
      </c>
      <c r="J123" s="19">
        <f t="shared" si="4"/>
        <v>0.23773990655922139</v>
      </c>
      <c r="K123" s="19">
        <f t="shared" si="5"/>
        <v>0.22558908488378707</v>
      </c>
      <c r="L123" s="19">
        <f t="shared" si="6"/>
        <v>0.32578648347730105</v>
      </c>
      <c r="M123" s="19">
        <f t="shared" si="7"/>
        <v>0.40014837704681189</v>
      </c>
      <c r="N123" s="19">
        <f t="shared" si="8"/>
        <v>0.27123933045000448</v>
      </c>
      <c r="O123" s="19">
        <f t="shared" si="9"/>
        <v>0.37350636088698985</v>
      </c>
      <c r="P123" s="19">
        <f t="shared" si="10"/>
        <v>0.3376673783851446</v>
      </c>
      <c r="Q123" s="19">
        <f t="shared" si="11"/>
        <v>0.29518421292876063</v>
      </c>
      <c r="R123" s="19">
        <f t="shared" si="12"/>
        <v>0.27802391423573453</v>
      </c>
      <c r="S123" s="19">
        <f t="shared" si="13"/>
        <v>0.35229878250984081</v>
      </c>
      <c r="T123" s="19">
        <f t="shared" si="14"/>
        <v>0.15981468342125341</v>
      </c>
      <c r="U123" s="21">
        <f t="shared" si="15"/>
        <v>0.26092670744042323</v>
      </c>
    </row>
    <row r="124" spans="1:98" x14ac:dyDescent="0.25">
      <c r="A124" s="17" t="s">
        <v>5</v>
      </c>
      <c r="B124" s="19">
        <f t="shared" si="0"/>
        <v>0.23934295048029125</v>
      </c>
      <c r="C124" s="20">
        <f t="shared" si="1"/>
        <v>0.35975954904756857</v>
      </c>
      <c r="D124" s="19">
        <f t="shared" ref="D124:D141" si="16">(ABS($B$5-B5)+ABS($B$28-B28)+ABS($B$51-B51)+ABS($B$74-B74)+ABS($B$97-B97))/$D$116</f>
        <v>0</v>
      </c>
      <c r="E124" s="19">
        <f>(ABS($B$6-B5)+ABS($B$29-B28)+ABS($B$52-B51)+ABS($B$75-B74)+ABS($B$98-B97))/$D$116</f>
        <v>0.13750628095524067</v>
      </c>
      <c r="F124" s="19">
        <f>(ABS($B$7-B5)+ABS($B$30-B28)+ABS($B$53-B51)+ABS($B$76-B74)+ABS($B$99-B97))/$D$116</f>
        <v>0.19483578478310226</v>
      </c>
      <c r="G124" s="19">
        <f>(ABS($B$8-B5)+ABS($B$31-B28)+ABS($B$54-B51)+ABS($B$77-B74)+ABS($B$100-B97))/$D$116</f>
        <v>0.2043592910957969</v>
      </c>
      <c r="H124" s="19">
        <f t="shared" si="2"/>
        <v>0.23975859355000645</v>
      </c>
      <c r="I124" s="19">
        <f t="shared" si="3"/>
        <v>0.12487982559467539</v>
      </c>
      <c r="J124" s="19">
        <f t="shared" si="4"/>
        <v>0.21909017661801874</v>
      </c>
      <c r="K124" s="19">
        <f t="shared" si="5"/>
        <v>0.25715322767617482</v>
      </c>
      <c r="L124" s="19">
        <f t="shared" si="6"/>
        <v>0.16077197637351931</v>
      </c>
      <c r="M124" s="19">
        <f t="shared" si="7"/>
        <v>0.17484424043073724</v>
      </c>
      <c r="N124" s="19">
        <f t="shared" si="8"/>
        <v>0.18721073385520137</v>
      </c>
      <c r="O124" s="19">
        <f t="shared" si="9"/>
        <v>0.2014523496655844</v>
      </c>
      <c r="P124" s="19">
        <f t="shared" si="10"/>
        <v>0.35550926416300055</v>
      </c>
      <c r="Q124" s="19">
        <f t="shared" si="11"/>
        <v>0.13125876198250722</v>
      </c>
      <c r="R124" s="19">
        <f t="shared" si="12"/>
        <v>0.16616653859770417</v>
      </c>
      <c r="S124" s="19">
        <f t="shared" si="13"/>
        <v>0.13404589454566668</v>
      </c>
      <c r="T124" s="19">
        <f t="shared" si="14"/>
        <v>0.35015117854965078</v>
      </c>
      <c r="U124" s="21">
        <f t="shared" si="15"/>
        <v>0.13086695875607038</v>
      </c>
    </row>
    <row r="125" spans="1:98" x14ac:dyDescent="0.25">
      <c r="A125" s="17" t="s">
        <v>6</v>
      </c>
      <c r="B125" s="19">
        <f t="shared" si="0"/>
        <v>0.15310566501854841</v>
      </c>
      <c r="C125" s="20">
        <f t="shared" si="1"/>
        <v>0.27693960190617767</v>
      </c>
      <c r="D125" s="19">
        <f t="shared" si="16"/>
        <v>0.13750628095524067</v>
      </c>
      <c r="E125" s="19">
        <f t="shared" ref="E125:E141" si="17">(ABS($B$6-B6)+ABS($B$29-B29)+ABS($B$52-B52)+ABS($B$75-B75)+ABS($B$98-B98))/$D$116</f>
        <v>0</v>
      </c>
      <c r="F125" s="19">
        <f>(ABS($B$7-B6)+ABS($B$30-B29)+ABS($B$53-B52)+ABS($B$76-B75)+ABS($B$99-B98))/$D$116</f>
        <v>0.26087689917399509</v>
      </c>
      <c r="G125" s="19">
        <f>(ABS($B$8-B6)+ABS($B$31-B29)+ABS($B$54-B52)+ABS($B$77-B75)+ABS($B$100-B98))/$D$116</f>
        <v>0.25415156007874756</v>
      </c>
      <c r="H125" s="19">
        <f t="shared" si="2"/>
        <v>0.21817051597256606</v>
      </c>
      <c r="I125" s="19">
        <f t="shared" si="3"/>
        <v>0.148957506692276</v>
      </c>
      <c r="J125" s="19">
        <f t="shared" si="4"/>
        <v>0.12012423700553128</v>
      </c>
      <c r="K125" s="19">
        <f t="shared" si="5"/>
        <v>0.28854455772038057</v>
      </c>
      <c r="L125" s="19">
        <f t="shared" si="6"/>
        <v>0.20083534673913758</v>
      </c>
      <c r="M125" s="19">
        <f t="shared" si="7"/>
        <v>0.15972621700525758</v>
      </c>
      <c r="N125" s="19">
        <f t="shared" si="8"/>
        <v>9.9109216276444298E-2</v>
      </c>
      <c r="O125" s="19">
        <f t="shared" si="9"/>
        <v>0.19304031529316526</v>
      </c>
      <c r="P125" s="19">
        <f t="shared" si="10"/>
        <v>0.26442929189823894</v>
      </c>
      <c r="Q125" s="19">
        <f t="shared" si="11"/>
        <v>0.25036410399900294</v>
      </c>
      <c r="R125" s="19">
        <f t="shared" si="12"/>
        <v>0.11088407378811752</v>
      </c>
      <c r="S125" s="19">
        <f t="shared" si="13"/>
        <v>0.12499284495583422</v>
      </c>
      <c r="T125" s="19">
        <f t="shared" si="14"/>
        <v>0.26391389308790786</v>
      </c>
      <c r="U125" s="21">
        <f t="shared" si="15"/>
        <v>0.14110659851066557</v>
      </c>
    </row>
    <row r="126" spans="1:98" x14ac:dyDescent="0.25">
      <c r="A126" s="17" t="s">
        <v>7</v>
      </c>
      <c r="B126" s="19">
        <f t="shared" si="0"/>
        <v>0.2714218981204094</v>
      </c>
      <c r="C126" s="20">
        <f t="shared" si="1"/>
        <v>0.23105806200256573</v>
      </c>
      <c r="D126" s="19">
        <f t="shared" si="16"/>
        <v>0.19483578478310226</v>
      </c>
      <c r="E126" s="19">
        <f t="shared" si="17"/>
        <v>0.26087689917399509</v>
      </c>
      <c r="F126" s="19">
        <f t="shared" ref="F126:F141" si="18">(ABS($B$7-B7)+ABS($B$30-B30)+ABS($B$53-B53)+ABS($B$76-B76)+ABS($B$99-B99))/$D$116</f>
        <v>0</v>
      </c>
      <c r="G126" s="19">
        <f>(ABS($B$8-B7)+ABS($B$31-B30)+ABS($B$54-B53)+ABS($B$77-B76)+ABS($B$100-B99))/$D$116</f>
        <v>0.22778388258582014</v>
      </c>
      <c r="H126" s="19">
        <f t="shared" si="2"/>
        <v>0.23182977388190545</v>
      </c>
      <c r="I126" s="19">
        <f t="shared" si="3"/>
        <v>0.24111901382360751</v>
      </c>
      <c r="J126" s="19">
        <f t="shared" si="4"/>
        <v>0.23813828806686024</v>
      </c>
      <c r="K126" s="19">
        <f t="shared" si="5"/>
        <v>0.12885406760987808</v>
      </c>
      <c r="L126" s="19">
        <f t="shared" si="6"/>
        <v>0.15905347652380253</v>
      </c>
      <c r="M126" s="19">
        <f t="shared" si="7"/>
        <v>0.246627779240082</v>
      </c>
      <c r="N126" s="19">
        <f t="shared" si="8"/>
        <v>0.27386886336798977</v>
      </c>
      <c r="O126" s="19">
        <f t="shared" si="9"/>
        <v>0.28728558236289425</v>
      </c>
      <c r="P126" s="19">
        <f t="shared" si="10"/>
        <v>0.353879882381755</v>
      </c>
      <c r="Q126" s="19">
        <f t="shared" si="11"/>
        <v>8.7007053414988364E-2</v>
      </c>
      <c r="R126" s="19">
        <f t="shared" si="12"/>
        <v>0.18799742048126855</v>
      </c>
      <c r="S126" s="19">
        <f t="shared" si="13"/>
        <v>0.23816571158275512</v>
      </c>
      <c r="T126" s="19">
        <f t="shared" si="14"/>
        <v>0.22602718741786379</v>
      </c>
      <c r="U126" s="21">
        <f t="shared" si="15"/>
        <v>0.20486864543785749</v>
      </c>
    </row>
    <row r="127" spans="1:98" x14ac:dyDescent="0.25">
      <c r="A127" s="17" t="s">
        <v>8</v>
      </c>
      <c r="B127" s="19">
        <f t="shared" si="0"/>
        <v>0.2426501914803309</v>
      </c>
      <c r="C127" s="20">
        <f t="shared" si="1"/>
        <v>0.3193241573791708</v>
      </c>
      <c r="D127" s="19">
        <f t="shared" si="16"/>
        <v>0.2043592910957969</v>
      </c>
      <c r="E127" s="19">
        <f t="shared" si="17"/>
        <v>0.25415156007874756</v>
      </c>
      <c r="F127" s="19">
        <f t="shared" si="18"/>
        <v>0.22778388258582014</v>
      </c>
      <c r="G127" s="19">
        <f t="shared" ref="G127:G141" si="19">(ABS($B$8-B8)+ABS($B$31-B31)+ABS($B$54-B54)+ABS($B$77-B77)+ABS($B$100-B100))/$D$116</f>
        <v>0</v>
      </c>
      <c r="H127" s="19">
        <f t="shared" si="2"/>
        <v>0.37868752700065722</v>
      </c>
      <c r="I127" s="19">
        <f t="shared" si="3"/>
        <v>0.14052145265720897</v>
      </c>
      <c r="J127" s="19">
        <f t="shared" si="4"/>
        <v>0.23510343769906328</v>
      </c>
      <c r="K127" s="19">
        <f t="shared" si="5"/>
        <v>0.1401371504878248</v>
      </c>
      <c r="L127" s="19">
        <f t="shared" si="6"/>
        <v>0.26781825428540851</v>
      </c>
      <c r="M127" s="19">
        <f t="shared" si="7"/>
        <v>0.13848648980166525</v>
      </c>
      <c r="N127" s="19">
        <f t="shared" si="8"/>
        <v>0.17107302355940365</v>
      </c>
      <c r="O127" s="19">
        <f t="shared" si="9"/>
        <v>0.11563456017415182</v>
      </c>
      <c r="P127" s="19">
        <f t="shared" si="10"/>
        <v>0.31269301513829295</v>
      </c>
      <c r="Q127" s="19">
        <f t="shared" si="11"/>
        <v>0.21727108741082798</v>
      </c>
      <c r="R127" s="19">
        <f t="shared" si="12"/>
        <v>0.29631660617508748</v>
      </c>
      <c r="S127" s="19">
        <f t="shared" si="13"/>
        <v>0.17491983767043581</v>
      </c>
      <c r="T127" s="19">
        <f t="shared" si="14"/>
        <v>0.22638245354791967</v>
      </c>
      <c r="U127" s="21">
        <f t="shared" si="15"/>
        <v>0.31612642402263036</v>
      </c>
    </row>
    <row r="128" spans="1:98" x14ac:dyDescent="0.25">
      <c r="A128" s="17" t="s">
        <v>9</v>
      </c>
      <c r="B128" s="19">
        <f t="shared" si="0"/>
        <v>0.22044455183218198</v>
      </c>
      <c r="C128" s="20">
        <f t="shared" si="1"/>
        <v>0.21640796322267572</v>
      </c>
      <c r="D128" s="19">
        <f t="shared" si="16"/>
        <v>0.23975859355000645</v>
      </c>
      <c r="E128" s="19">
        <f t="shared" si="17"/>
        <v>0.21817051597256606</v>
      </c>
      <c r="F128" s="19">
        <f t="shared" si="18"/>
        <v>0.23182977388190545</v>
      </c>
      <c r="G128" s="19">
        <f t="shared" si="19"/>
        <v>0.37868752700065722</v>
      </c>
      <c r="H128" s="19">
        <f t="shared" ref="H128:H141" si="20">(ABS($B$9-B9)+ABS($B$32-B32)+ABS($B$55-B55)+ABS($B$78-B78)+ABS($B$101-B101))/$D$116</f>
        <v>0</v>
      </c>
      <c r="I128" s="19">
        <f t="shared" si="3"/>
        <v>0.31604124612812712</v>
      </c>
      <c r="J128" s="19">
        <f t="shared" si="4"/>
        <v>0.2107286204664208</v>
      </c>
      <c r="K128" s="19">
        <f t="shared" si="5"/>
        <v>0.29414721677497802</v>
      </c>
      <c r="L128" s="19">
        <f t="shared" si="6"/>
        <v>0.22009602887596227</v>
      </c>
      <c r="M128" s="19">
        <f t="shared" si="7"/>
        <v>0.37707183616234513</v>
      </c>
      <c r="N128" s="19">
        <f t="shared" si="8"/>
        <v>0.24816278956553778</v>
      </c>
      <c r="O128" s="19">
        <f t="shared" si="9"/>
        <v>0.35042982000252315</v>
      </c>
      <c r="P128" s="19">
        <f t="shared" si="10"/>
        <v>0.33967866447794515</v>
      </c>
      <c r="Q128" s="19">
        <f t="shared" si="11"/>
        <v>0.22518325743119844</v>
      </c>
      <c r="R128" s="19">
        <f t="shared" si="12"/>
        <v>0.24096097516674178</v>
      </c>
      <c r="S128" s="19">
        <f t="shared" si="13"/>
        <v>0.32922224162537417</v>
      </c>
      <c r="T128" s="19">
        <f t="shared" si="14"/>
        <v>0.24272314965728428</v>
      </c>
      <c r="U128" s="21">
        <f t="shared" si="15"/>
        <v>0.19092575194286104</v>
      </c>
    </row>
    <row r="129" spans="1:21" x14ac:dyDescent="0.25">
      <c r="A129" s="17" t="s">
        <v>10</v>
      </c>
      <c r="B129" s="19">
        <f t="shared" si="0"/>
        <v>0.2187011884453165</v>
      </c>
      <c r="C129" s="20">
        <f t="shared" si="1"/>
        <v>0.31447884091140677</v>
      </c>
      <c r="D129" s="19">
        <f t="shared" si="16"/>
        <v>0.12487982559467539</v>
      </c>
      <c r="E129" s="19">
        <f t="shared" si="17"/>
        <v>0.148957506692276</v>
      </c>
      <c r="F129" s="19">
        <f t="shared" si="18"/>
        <v>0.24111901382360751</v>
      </c>
      <c r="G129" s="19">
        <f t="shared" si="19"/>
        <v>0.14052145265720897</v>
      </c>
      <c r="H129" s="19">
        <f t="shared" si="20"/>
        <v>0.31604124612812712</v>
      </c>
      <c r="I129" s="19">
        <f t="shared" si="3"/>
        <v>0</v>
      </c>
      <c r="J129" s="19">
        <f t="shared" si="4"/>
        <v>0.17245715682653312</v>
      </c>
      <c r="K129" s="19">
        <f t="shared" si="5"/>
        <v>0.23651146564120004</v>
      </c>
      <c r="L129" s="19">
        <f t="shared" si="6"/>
        <v>0.24827649698398385</v>
      </c>
      <c r="M129" s="19">
        <f t="shared" si="7"/>
        <v>0.1786592055401667</v>
      </c>
      <c r="N129" s="19">
        <f t="shared" si="8"/>
        <v>0.12187693540182569</v>
      </c>
      <c r="O129" s="19">
        <f t="shared" si="9"/>
        <v>0.13117574397470294</v>
      </c>
      <c r="P129" s="19">
        <f t="shared" si="10"/>
        <v>0.30915291424267571</v>
      </c>
      <c r="Q129" s="19">
        <f t="shared" si="11"/>
        <v>0.23060621864861536</v>
      </c>
      <c r="R129" s="19">
        <f t="shared" si="12"/>
        <v>0.21040459757463559</v>
      </c>
      <c r="S129" s="19">
        <f t="shared" si="13"/>
        <v>0.13786085965509612</v>
      </c>
      <c r="T129" s="19">
        <f t="shared" si="14"/>
        <v>0.30487047041348891</v>
      </c>
      <c r="U129" s="21">
        <f t="shared" si="15"/>
        <v>0.23021441542217858</v>
      </c>
    </row>
    <row r="130" spans="1:21" x14ac:dyDescent="0.25">
      <c r="A130" s="17" t="s">
        <v>11</v>
      </c>
      <c r="B130" s="19">
        <f t="shared" si="0"/>
        <v>0.23298183928267924</v>
      </c>
      <c r="C130" s="20">
        <f t="shared" si="1"/>
        <v>0.23773990655922139</v>
      </c>
      <c r="D130" s="19">
        <f t="shared" si="16"/>
        <v>0.21909017661801874</v>
      </c>
      <c r="E130" s="19">
        <f t="shared" si="17"/>
        <v>0.12012423700553128</v>
      </c>
      <c r="F130" s="19">
        <f t="shared" si="18"/>
        <v>0.23813828806686024</v>
      </c>
      <c r="G130" s="19">
        <f t="shared" si="19"/>
        <v>0.23510343769906328</v>
      </c>
      <c r="H130" s="19">
        <f t="shared" si="20"/>
        <v>0.2107286204664208</v>
      </c>
      <c r="I130" s="19">
        <f t="shared" si="3"/>
        <v>0.17245715682653312</v>
      </c>
      <c r="J130" s="19">
        <f t="shared" ref="J130:J141" si="21">(ABS($B$11-B11)+ABS($B$34-B34)+ABS($B$57-B57)+ABS($B$80-B80)+ABS($B$103-B103))/$D$116</f>
        <v>0</v>
      </c>
      <c r="K130" s="19">
        <f t="shared" si="5"/>
        <v>0.23746548509278664</v>
      </c>
      <c r="L130" s="19">
        <f t="shared" si="6"/>
        <v>0.15351229396122271</v>
      </c>
      <c r="M130" s="19">
        <f t="shared" si="7"/>
        <v>0.23227853168100637</v>
      </c>
      <c r="N130" s="19">
        <f t="shared" si="8"/>
        <v>6.641979698182747E-2</v>
      </c>
      <c r="O130" s="19">
        <f t="shared" si="9"/>
        <v>0.15175436182958424</v>
      </c>
      <c r="P130" s="19">
        <f t="shared" si="10"/>
        <v>0.35621306738331127</v>
      </c>
      <c r="Q130" s="19">
        <f t="shared" si="11"/>
        <v>0.25714253559866923</v>
      </c>
      <c r="R130" s="19">
        <f t="shared" si="12"/>
        <v>0.18086292818718142</v>
      </c>
      <c r="S130" s="19">
        <f t="shared" si="13"/>
        <v>0.2014799048399169</v>
      </c>
      <c r="T130" s="19">
        <f t="shared" si="14"/>
        <v>0.22836037241942</v>
      </c>
      <c r="U130" s="21">
        <f t="shared" si="15"/>
        <v>0.2294188324672734</v>
      </c>
    </row>
    <row r="131" spans="1:21" x14ac:dyDescent="0.25">
      <c r="A131" s="17" t="s">
        <v>12</v>
      </c>
      <c r="B131" s="19">
        <f t="shared" si="0"/>
        <v>0.20984415352672997</v>
      </c>
      <c r="C131" s="20">
        <f t="shared" si="1"/>
        <v>0.22558908488378707</v>
      </c>
      <c r="D131" s="19">
        <f t="shared" si="16"/>
        <v>0.25715322767617482</v>
      </c>
      <c r="E131" s="19">
        <f t="shared" si="17"/>
        <v>0.28854455772038057</v>
      </c>
      <c r="F131" s="19">
        <f t="shared" si="18"/>
        <v>0.12885406760987808</v>
      </c>
      <c r="G131" s="19">
        <f t="shared" si="19"/>
        <v>0.1401371504878248</v>
      </c>
      <c r="H131" s="19">
        <f t="shared" si="20"/>
        <v>0.29414721677497802</v>
      </c>
      <c r="I131" s="19">
        <f>(ABS($B$10-B12)+ABS($B$33-B35)+ABS($B$56-B58)+ABS($B$79-B81)+ABS($B$102-B104))/$D$116</f>
        <v>0.23651146564120004</v>
      </c>
      <c r="J131" s="19">
        <f t="shared" si="21"/>
        <v>0.23746548509278664</v>
      </c>
      <c r="K131" s="19">
        <f t="shared" ref="K131:K141" si="22">(ABS($B$12-B12)+ABS($B$35-B35)+ABS($B$58-B58)+ABS($B$81-B81)+ABS($B$104-B104))/$D$116</f>
        <v>0</v>
      </c>
      <c r="L131" s="19">
        <f t="shared" si="6"/>
        <v>0.22410452612740017</v>
      </c>
      <c r="M131" s="19">
        <f t="shared" si="7"/>
        <v>0.177834931608367</v>
      </c>
      <c r="N131" s="19">
        <f t="shared" si="8"/>
        <v>0.25342173962846226</v>
      </c>
      <c r="O131" s="19">
        <f t="shared" si="9"/>
        <v>0.18506603663902904</v>
      </c>
      <c r="P131" s="19">
        <f t="shared" si="10"/>
        <v>0.2645202052732249</v>
      </c>
      <c r="Q131" s="19">
        <f t="shared" si="11"/>
        <v>0.17684592079797354</v>
      </c>
      <c r="R131" s="19">
        <f t="shared" si="12"/>
        <v>0.26351056822148644</v>
      </c>
      <c r="S131" s="19">
        <f t="shared" si="13"/>
        <v>0.20659865884720827</v>
      </c>
      <c r="T131" s="19">
        <f t="shared" si="14"/>
        <v>0.13722487696575175</v>
      </c>
      <c r="U131" s="21">
        <f t="shared" si="15"/>
        <v>0.28332038606902948</v>
      </c>
    </row>
    <row r="132" spans="1:21" x14ac:dyDescent="0.25">
      <c r="A132" s="17" t="s">
        <v>13</v>
      </c>
      <c r="B132" s="19">
        <f t="shared" si="0"/>
        <v>0.34203341053674452</v>
      </c>
      <c r="C132" s="20">
        <f t="shared" si="1"/>
        <v>0.32578648347730105</v>
      </c>
      <c r="D132" s="19">
        <f t="shared" si="16"/>
        <v>0.16077197637351931</v>
      </c>
      <c r="E132" s="19">
        <f t="shared" si="17"/>
        <v>0.20083534673913758</v>
      </c>
      <c r="F132" s="19">
        <f t="shared" si="18"/>
        <v>0.15905347652380253</v>
      </c>
      <c r="G132" s="19">
        <f t="shared" si="19"/>
        <v>0.26781825428540851</v>
      </c>
      <c r="H132" s="19">
        <f t="shared" si="20"/>
        <v>0.22009602887596227</v>
      </c>
      <c r="I132" s="19">
        <f t="shared" ref="I132:I141" si="23">(ABS($B$10-B13)+ABS($B$33-B36)+ABS($B$56-B59)+ABS($B$79-B82)+ABS($B$102-B105))/$D$116</f>
        <v>0.24827649698398385</v>
      </c>
      <c r="J132" s="19">
        <f t="shared" si="21"/>
        <v>0.15351229396122271</v>
      </c>
      <c r="K132" s="19">
        <f t="shared" si="22"/>
        <v>0.22410452612740017</v>
      </c>
      <c r="L132" s="19">
        <f t="shared" ref="L132:L141" si="24">(ABS($B$13-B13)+ABS($B$36-B36)+ABS($B$59-B59)+ABS($B$82-B82)+ABS($B$105-B105))/$D$116</f>
        <v>0</v>
      </c>
      <c r="M132" s="19">
        <f t="shared" si="7"/>
        <v>0.22053262556019426</v>
      </c>
      <c r="N132" s="19">
        <f t="shared" si="8"/>
        <v>0.21822849714506276</v>
      </c>
      <c r="O132" s="19">
        <f t="shared" si="9"/>
        <v>0.21471275055073868</v>
      </c>
      <c r="P132" s="19">
        <f t="shared" si="10"/>
        <v>0.46526463863737655</v>
      </c>
      <c r="Q132" s="19">
        <f t="shared" si="11"/>
        <v>0.16671746096931889</v>
      </c>
      <c r="R132" s="19">
        <f t="shared" si="12"/>
        <v>0.19948962417914196</v>
      </c>
      <c r="S132" s="19">
        <f t="shared" si="13"/>
        <v>0.1920652784509238</v>
      </c>
      <c r="T132" s="19">
        <f t="shared" si="14"/>
        <v>0.33741194367348532</v>
      </c>
      <c r="U132" s="21">
        <f t="shared" si="15"/>
        <v>0.25979123521280051</v>
      </c>
    </row>
    <row r="133" spans="1:21" x14ac:dyDescent="0.25">
      <c r="A133" s="17" t="s">
        <v>14</v>
      </c>
      <c r="B133" s="19">
        <f t="shared" si="0"/>
        <v>0.20662728433016314</v>
      </c>
      <c r="C133" s="20">
        <f t="shared" si="1"/>
        <v>0.40014837704681189</v>
      </c>
      <c r="D133" s="19">
        <f t="shared" si="16"/>
        <v>0.17484424043073724</v>
      </c>
      <c r="E133" s="19">
        <f t="shared" si="17"/>
        <v>0.15972621700525758</v>
      </c>
      <c r="F133" s="19">
        <f t="shared" si="18"/>
        <v>0.246627779240082</v>
      </c>
      <c r="G133" s="19">
        <f t="shared" si="19"/>
        <v>0.13848648980166525</v>
      </c>
      <c r="H133" s="19">
        <f t="shared" si="20"/>
        <v>0.37707183616234513</v>
      </c>
      <c r="I133" s="19">
        <f t="shared" si="23"/>
        <v>0.1786592055401667</v>
      </c>
      <c r="J133" s="19">
        <f t="shared" si="21"/>
        <v>0.23227853168100637</v>
      </c>
      <c r="K133" s="19">
        <f t="shared" si="22"/>
        <v>0.177834931608367</v>
      </c>
      <c r="L133" s="19">
        <f t="shared" si="24"/>
        <v>0.22053262556019426</v>
      </c>
      <c r="M133" s="19">
        <f t="shared" ref="M133:M141" si="25">(ABS($B$14-B14)+ABS($B$37-B37)+ABS($B$60-B60)+ABS($B$83-B83)+ABS($B$106-B106))/$D$116</f>
        <v>0</v>
      </c>
      <c r="N133" s="19">
        <f t="shared" si="8"/>
        <v>0.18896069957299949</v>
      </c>
      <c r="O133" s="19">
        <f t="shared" si="9"/>
        <v>0.11309396197878037</v>
      </c>
      <c r="P133" s="19">
        <f t="shared" si="10"/>
        <v>0.2848769868684432</v>
      </c>
      <c r="Q133" s="19">
        <f t="shared" si="11"/>
        <v>0.24838341343352752</v>
      </c>
      <c r="R133" s="19">
        <f t="shared" si="12"/>
        <v>0.22494035290647285</v>
      </c>
      <c r="S133" s="19">
        <f t="shared" si="13"/>
        <v>8.5202221814367027E-2</v>
      </c>
      <c r="T133" s="19">
        <f t="shared" si="14"/>
        <v>0.30720667321556067</v>
      </c>
      <c r="U133" s="21">
        <f t="shared" si="15"/>
        <v>0.29124500545639659</v>
      </c>
    </row>
    <row r="134" spans="1:21" x14ac:dyDescent="0.25">
      <c r="A134" s="17" t="s">
        <v>15</v>
      </c>
      <c r="B134" s="19">
        <f t="shared" si="0"/>
        <v>0.18303166955239533</v>
      </c>
      <c r="C134" s="20">
        <f t="shared" si="1"/>
        <v>0.27123933045000448</v>
      </c>
      <c r="D134" s="19">
        <f t="shared" si="16"/>
        <v>0.18721073385520137</v>
      </c>
      <c r="E134" s="19">
        <f t="shared" si="17"/>
        <v>9.9109216276444298E-2</v>
      </c>
      <c r="F134" s="19">
        <f t="shared" si="18"/>
        <v>0.27386886336798977</v>
      </c>
      <c r="G134" s="19">
        <f t="shared" si="19"/>
        <v>0.17107302355940365</v>
      </c>
      <c r="H134" s="19">
        <f t="shared" si="20"/>
        <v>0.24816278956553778</v>
      </c>
      <c r="I134" s="19">
        <f t="shared" si="23"/>
        <v>0.12187693540182569</v>
      </c>
      <c r="J134" s="19">
        <f t="shared" si="21"/>
        <v>6.641979698182747E-2</v>
      </c>
      <c r="K134" s="19">
        <f t="shared" si="22"/>
        <v>0.25342173962846226</v>
      </c>
      <c r="L134" s="19">
        <f t="shared" si="24"/>
        <v>0.21822849714506276</v>
      </c>
      <c r="M134" s="19">
        <f t="shared" si="25"/>
        <v>0.18896069957299949</v>
      </c>
      <c r="N134" s="19">
        <f t="shared" ref="N134:N141" si="26">(ABS($B$15-B15)+ABS($B$38-B38)+ABS($B$61-B61)+ABS($B$84-B84)+ABS($B$107-B107))/$D$116</f>
        <v>0</v>
      </c>
      <c r="O134" s="19">
        <f t="shared" si="9"/>
        <v>0.10309192725246392</v>
      </c>
      <c r="P134" s="19">
        <f t="shared" si="10"/>
        <v>0.30626289765302733</v>
      </c>
      <c r="Q134" s="19">
        <f t="shared" si="11"/>
        <v>0.26335606819299762</v>
      </c>
      <c r="R134" s="19">
        <f t="shared" si="12"/>
        <v>0.16994389086070938</v>
      </c>
      <c r="S134" s="19">
        <f t="shared" si="13"/>
        <v>0.14982614131164559</v>
      </c>
      <c r="T134" s="19">
        <f t="shared" si="14"/>
        <v>0.24579138439496656</v>
      </c>
      <c r="U134" s="21">
        <f t="shared" si="15"/>
        <v>0.19924298350244349</v>
      </c>
    </row>
    <row r="135" spans="1:21" x14ac:dyDescent="0.25">
      <c r="A135" s="17" t="s">
        <v>16</v>
      </c>
      <c r="B135" s="19">
        <f t="shared" si="0"/>
        <v>0.22885867821260791</v>
      </c>
      <c r="C135" s="20">
        <f t="shared" si="1"/>
        <v>0.37350636088698985</v>
      </c>
      <c r="D135" s="19">
        <f t="shared" si="16"/>
        <v>0.2014523496655844</v>
      </c>
      <c r="E135" s="19">
        <f t="shared" si="17"/>
        <v>0.19304031529316526</v>
      </c>
      <c r="F135" s="19">
        <f t="shared" si="18"/>
        <v>0.28728558236289425</v>
      </c>
      <c r="G135" s="19">
        <f t="shared" si="19"/>
        <v>0.11563456017415182</v>
      </c>
      <c r="H135" s="19">
        <f t="shared" si="20"/>
        <v>0.35042982000252315</v>
      </c>
      <c r="I135" s="19">
        <f t="shared" si="23"/>
        <v>0.13117574397470294</v>
      </c>
      <c r="J135" s="19">
        <f t="shared" si="21"/>
        <v>0.15175436182958424</v>
      </c>
      <c r="K135" s="19">
        <f t="shared" si="22"/>
        <v>0.18506603663902904</v>
      </c>
      <c r="L135" s="19">
        <f t="shared" si="24"/>
        <v>0.21471275055073868</v>
      </c>
      <c r="M135" s="19">
        <f t="shared" si="25"/>
        <v>0.11309396197878037</v>
      </c>
      <c r="N135" s="19">
        <f t="shared" si="26"/>
        <v>0.10309192725246392</v>
      </c>
      <c r="O135" s="19">
        <f t="shared" si="9"/>
        <v>0</v>
      </c>
      <c r="P135" s="19">
        <f t="shared" si="10"/>
        <v>0.32758240292115354</v>
      </c>
      <c r="Q135" s="19">
        <f t="shared" si="11"/>
        <v>0.2767727871879021</v>
      </c>
      <c r="R135" s="19">
        <f t="shared" si="12"/>
        <v>0.22743372403601944</v>
      </c>
      <c r="S135" s="19">
        <f t="shared" si="13"/>
        <v>0.15254550114730323</v>
      </c>
      <c r="T135" s="19">
        <f t="shared" si="14"/>
        <v>0.28056465705573874</v>
      </c>
      <c r="U135" s="21">
        <f t="shared" si="15"/>
        <v>0.30233491075490743</v>
      </c>
    </row>
    <row r="136" spans="1:21" x14ac:dyDescent="0.25">
      <c r="A136" s="17" t="s">
        <v>17</v>
      </c>
      <c r="B136" s="19">
        <f t="shared" si="0"/>
        <v>0.12323122810063199</v>
      </c>
      <c r="C136" s="20">
        <f t="shared" si="1"/>
        <v>0.3376673783851446</v>
      </c>
      <c r="D136" s="19">
        <f t="shared" si="16"/>
        <v>0.35550926416300055</v>
      </c>
      <c r="E136" s="19">
        <f t="shared" si="17"/>
        <v>0.26442929189823894</v>
      </c>
      <c r="F136" s="19">
        <f t="shared" si="18"/>
        <v>0.353879882381755</v>
      </c>
      <c r="G136" s="19">
        <f t="shared" si="19"/>
        <v>0.31269301513829295</v>
      </c>
      <c r="H136" s="19">
        <f t="shared" si="20"/>
        <v>0.33967866447794515</v>
      </c>
      <c r="I136" s="19">
        <f t="shared" si="23"/>
        <v>0.30915291424267571</v>
      </c>
      <c r="J136" s="19">
        <f t="shared" si="21"/>
        <v>0.35621306738331127</v>
      </c>
      <c r="K136" s="19">
        <f t="shared" si="22"/>
        <v>0.2645202052732249</v>
      </c>
      <c r="L136" s="19">
        <f t="shared" si="24"/>
        <v>0.46526463863737655</v>
      </c>
      <c r="M136" s="19">
        <f t="shared" si="25"/>
        <v>0.2848769868684432</v>
      </c>
      <c r="N136" s="19">
        <f t="shared" si="26"/>
        <v>0.30626289765302733</v>
      </c>
      <c r="O136" s="19">
        <f t="shared" ref="O136:O141" si="27">(ABS($B$16-B17)+ABS($B$39-B40)+ABS($B$62-B63)+ABS($B$85-B86)+ABS($B$108-B109))/$D$116</f>
        <v>0.32758240292115354</v>
      </c>
      <c r="P136" s="19">
        <f t="shared" ref="P136:P141" si="28">(ABS($B$17-B17)+ABS($B$40-B40)+ABS($B$63-B63)+ABS($B$86-B86)+ABS($B$109-B109))/$D$116</f>
        <v>0</v>
      </c>
      <c r="Q136" s="19">
        <f t="shared" si="11"/>
        <v>0.38414033104604928</v>
      </c>
      <c r="R136" s="19">
        <f t="shared" si="12"/>
        <v>0.26577501445823454</v>
      </c>
      <c r="S136" s="19">
        <f t="shared" si="13"/>
        <v>0.30384141611909199</v>
      </c>
      <c r="T136" s="19">
        <f t="shared" si="14"/>
        <v>0.17785269496389122</v>
      </c>
      <c r="U136" s="21">
        <f t="shared" si="15"/>
        <v>0.24284870840878686</v>
      </c>
    </row>
    <row r="137" spans="1:21" x14ac:dyDescent="0.25">
      <c r="A137" s="17" t="s">
        <v>18</v>
      </c>
      <c r="B137" s="19">
        <f t="shared" si="0"/>
        <v>0.30168234678470374</v>
      </c>
      <c r="C137" s="20">
        <f t="shared" si="1"/>
        <v>0.29518421292876063</v>
      </c>
      <c r="D137" s="19">
        <f t="shared" si="16"/>
        <v>0.13125876198250722</v>
      </c>
      <c r="E137" s="19">
        <f t="shared" si="17"/>
        <v>0.25036410399900294</v>
      </c>
      <c r="F137" s="19">
        <f t="shared" si="18"/>
        <v>8.7007053414988364E-2</v>
      </c>
      <c r="G137" s="19">
        <f t="shared" si="19"/>
        <v>0.21727108741082798</v>
      </c>
      <c r="H137" s="19">
        <f t="shared" si="20"/>
        <v>0.22518325743119844</v>
      </c>
      <c r="I137" s="19">
        <f t="shared" si="23"/>
        <v>0.23060621864861536</v>
      </c>
      <c r="J137" s="19">
        <f t="shared" si="21"/>
        <v>0.25714253559866923</v>
      </c>
      <c r="K137" s="19">
        <f t="shared" si="22"/>
        <v>0.17684592079797354</v>
      </c>
      <c r="L137" s="19">
        <f t="shared" si="24"/>
        <v>0.16671746096931889</v>
      </c>
      <c r="M137" s="19">
        <f t="shared" si="25"/>
        <v>0.24838341343352752</v>
      </c>
      <c r="N137" s="19">
        <f t="shared" si="26"/>
        <v>0.26335606819299762</v>
      </c>
      <c r="O137" s="19">
        <f t="shared" si="27"/>
        <v>0.2767727871879021</v>
      </c>
      <c r="P137" s="19">
        <f t="shared" si="28"/>
        <v>0.38414033104604928</v>
      </c>
      <c r="Q137" s="19">
        <f>(ABS($B$18-B18)+ABS($B$41-B41)+ABS($B$64-B64)+ABS($B$87-B87)+ABS($B$110-B110))/$D$116</f>
        <v>0</v>
      </c>
      <c r="R137" s="19">
        <f t="shared" si="12"/>
        <v>0.21825786914556283</v>
      </c>
      <c r="S137" s="19">
        <f t="shared" si="13"/>
        <v>0.22765291640776297</v>
      </c>
      <c r="T137" s="19">
        <f t="shared" si="14"/>
        <v>0.28557584243084283</v>
      </c>
      <c r="U137" s="21">
        <f t="shared" si="15"/>
        <v>0.18206486647654888</v>
      </c>
    </row>
    <row r="138" spans="1:21" x14ac:dyDescent="0.25">
      <c r="A138" s="17" t="s">
        <v>19</v>
      </c>
      <c r="B138" s="19">
        <f t="shared" si="0"/>
        <v>0.16874880425239114</v>
      </c>
      <c r="C138" s="20">
        <f t="shared" si="1"/>
        <v>0.27802391423573453</v>
      </c>
      <c r="D138" s="19">
        <f t="shared" si="16"/>
        <v>0.16616653859770417</v>
      </c>
      <c r="E138" s="19">
        <f t="shared" si="17"/>
        <v>0.11088407378811752</v>
      </c>
      <c r="F138" s="19">
        <f t="shared" si="18"/>
        <v>0.18799742048126855</v>
      </c>
      <c r="G138" s="19">
        <f t="shared" si="19"/>
        <v>0.29631660617508748</v>
      </c>
      <c r="H138" s="19">
        <f t="shared" si="20"/>
        <v>0.24096097516674178</v>
      </c>
      <c r="I138" s="19">
        <f t="shared" si="23"/>
        <v>0.21040459757463559</v>
      </c>
      <c r="J138" s="19">
        <f t="shared" si="21"/>
        <v>0.18086292818718142</v>
      </c>
      <c r="K138" s="19">
        <f t="shared" si="22"/>
        <v>0.26351056822148644</v>
      </c>
      <c r="L138" s="19">
        <f t="shared" si="24"/>
        <v>0.19948962417914196</v>
      </c>
      <c r="M138" s="19">
        <f t="shared" si="25"/>
        <v>0.22494035290647285</v>
      </c>
      <c r="N138" s="19">
        <f t="shared" si="26"/>
        <v>0.16994389086070938</v>
      </c>
      <c r="O138" s="19">
        <f t="shared" si="27"/>
        <v>0.22743372403601944</v>
      </c>
      <c r="P138" s="19">
        <f t="shared" si="28"/>
        <v>0.26577501445823454</v>
      </c>
      <c r="Q138" s="19">
        <f>(ABS($B$18-B19)+ABS($B$41-B42)+ABS($B$64-B65)+ABS($B$87-B88)+ABS($B$110-B111))/$D$116</f>
        <v>0.21825786914556283</v>
      </c>
      <c r="R138" s="19">
        <f>(ABS($B$19-B19)+ABS($B$42-B42)+ABS($B$65-B65)+ABS($B$88-B88)+ABS($B$111-B111))/$D$116</f>
        <v>0</v>
      </c>
      <c r="S138" s="19">
        <f t="shared" si="13"/>
        <v>0.18709047741348292</v>
      </c>
      <c r="T138" s="19">
        <f t="shared" si="14"/>
        <v>0.2422105258430281</v>
      </c>
      <c r="U138" s="21">
        <f t="shared" si="15"/>
        <v>7.892912656600469E-2</v>
      </c>
    </row>
    <row r="139" spans="1:21" x14ac:dyDescent="0.25">
      <c r="A139" s="17" t="s">
        <v>20</v>
      </c>
      <c r="B139" s="19">
        <f t="shared" si="0"/>
        <v>0.20452035241071811</v>
      </c>
      <c r="C139" s="20">
        <f t="shared" si="1"/>
        <v>0.35229878250984081</v>
      </c>
      <c r="D139" s="19">
        <f t="shared" si="16"/>
        <v>0.13404589454566668</v>
      </c>
      <c r="E139" s="19">
        <f t="shared" si="17"/>
        <v>0.12499284495583422</v>
      </c>
      <c r="F139" s="19">
        <f t="shared" si="18"/>
        <v>0.23816571158275512</v>
      </c>
      <c r="G139" s="19">
        <f t="shared" si="19"/>
        <v>0.17491983767043581</v>
      </c>
      <c r="H139" s="19">
        <f t="shared" si="20"/>
        <v>0.32922224162537417</v>
      </c>
      <c r="I139" s="19">
        <f t="shared" si="23"/>
        <v>0.13786085965509612</v>
      </c>
      <c r="J139" s="19">
        <f t="shared" si="21"/>
        <v>0.2014799048399169</v>
      </c>
      <c r="K139" s="19">
        <f t="shared" si="22"/>
        <v>0.20659865884720827</v>
      </c>
      <c r="L139" s="19">
        <f t="shared" si="24"/>
        <v>0.1920652784509238</v>
      </c>
      <c r="M139" s="19">
        <f t="shared" si="25"/>
        <v>8.5202221814367027E-2</v>
      </c>
      <c r="N139" s="19">
        <f t="shared" si="26"/>
        <v>0.14982614131164559</v>
      </c>
      <c r="O139" s="19">
        <f t="shared" si="27"/>
        <v>0.15254550114730323</v>
      </c>
      <c r="P139" s="19">
        <f t="shared" si="28"/>
        <v>0.30384141611909199</v>
      </c>
      <c r="Q139" s="19">
        <f>(ABS($B$18-B20)+ABS($B$41-B43)+ABS($B$64-B66)+ABS($B$87-B89)+ABS($B$110-B112))/$D$116</f>
        <v>0.22765291640776297</v>
      </c>
      <c r="R139" s="19">
        <f>(ABS($B$19-B20)+ABS($B$42-B43)+ABS($B$65-B66)+ABS($B$88-B89)+ABS($B$111-B112))/$D$116</f>
        <v>0.18709047741348292</v>
      </c>
      <c r="S139" s="19">
        <f>(ABS($B$20-B20)+ABS($B$43-B43)+ABS($B$66-B66)+ABS($B$89-B89)+ABS($B$112-B112))/$D$116</f>
        <v>0</v>
      </c>
      <c r="T139" s="19">
        <f t="shared" si="14"/>
        <v>0.31532858048007756</v>
      </c>
      <c r="U139" s="21">
        <f t="shared" si="15"/>
        <v>0.24339541091942557</v>
      </c>
    </row>
    <row r="140" spans="1:21" x14ac:dyDescent="0.25">
      <c r="A140" s="17" t="s">
        <v>21</v>
      </c>
      <c r="B140" s="19">
        <f t="shared" si="0"/>
        <v>0.13770829275772098</v>
      </c>
      <c r="C140" s="20">
        <f t="shared" si="1"/>
        <v>0.15981468342125341</v>
      </c>
      <c r="D140" s="19">
        <f t="shared" si="16"/>
        <v>0.35015117854965078</v>
      </c>
      <c r="E140" s="19">
        <f t="shared" si="17"/>
        <v>0.26391389308790786</v>
      </c>
      <c r="F140" s="19">
        <f t="shared" si="18"/>
        <v>0.22602718741786379</v>
      </c>
      <c r="G140" s="19">
        <f t="shared" si="19"/>
        <v>0.22638245354791967</v>
      </c>
      <c r="H140" s="19">
        <f t="shared" si="20"/>
        <v>0.24272314965728428</v>
      </c>
      <c r="I140" s="19">
        <f t="shared" si="23"/>
        <v>0.30487047041348891</v>
      </c>
      <c r="J140" s="19">
        <f t="shared" si="21"/>
        <v>0.22836037241942</v>
      </c>
      <c r="K140" s="19">
        <f t="shared" si="22"/>
        <v>0.13722487696575175</v>
      </c>
      <c r="L140" s="19">
        <f t="shared" si="24"/>
        <v>0.33741194367348532</v>
      </c>
      <c r="M140" s="19">
        <f t="shared" si="25"/>
        <v>0.30720667321556067</v>
      </c>
      <c r="N140" s="19">
        <f t="shared" si="26"/>
        <v>0.24579138439496656</v>
      </c>
      <c r="O140" s="19">
        <f t="shared" si="27"/>
        <v>0.28056465705573874</v>
      </c>
      <c r="P140" s="19">
        <f t="shared" si="28"/>
        <v>0.17785269496389122</v>
      </c>
      <c r="Q140" s="19">
        <f>(ABS($B$18-B21)+ABS($B$41-B44)+ABS($B$64-B67)+ABS($B$87-B90)+ABS($B$110-B113))/$D$116</f>
        <v>0.28557584243084283</v>
      </c>
      <c r="R140" s="19">
        <f>(ABS($B$19-B21)+ABS($B$42-B44)+ABS($B$65-B67)+ABS($B$88-B90)+ABS($B$111-B113))/$D$116</f>
        <v>0.2422105258430281</v>
      </c>
      <c r="S140" s="19">
        <f>(ABS($B$20-B21)+ABS($B$43-B44)+ABS($B$66-B67)+ABS($B$89-B90)+ABS($B$112-B113))/$D$116</f>
        <v>0.31532858048007756</v>
      </c>
      <c r="T140" s="19">
        <f>(ABS($B$21-B21)+ABS($B$44-B44)+ABS($B$67-B67)+ABS($B$90-B90)+ABS($B$113-B113))/$D$116</f>
        <v>0</v>
      </c>
      <c r="U140" s="21">
        <f t="shared" si="15"/>
        <v>0.2192842197935804</v>
      </c>
    </row>
    <row r="141" spans="1:21" x14ac:dyDescent="0.25">
      <c r="A141" s="22" t="s">
        <v>22</v>
      </c>
      <c r="B141" s="19">
        <f t="shared" si="0"/>
        <v>0.1516515974570799</v>
      </c>
      <c r="C141" s="20">
        <f t="shared" si="1"/>
        <v>0.26092670744042323</v>
      </c>
      <c r="D141" s="19">
        <f t="shared" si="16"/>
        <v>0.13086695875607038</v>
      </c>
      <c r="E141" s="19">
        <f t="shared" si="17"/>
        <v>0.14110659851066557</v>
      </c>
      <c r="F141" s="19">
        <f t="shared" si="18"/>
        <v>0.20486864543785749</v>
      </c>
      <c r="G141" s="19">
        <f t="shared" si="19"/>
        <v>0.31612642402263036</v>
      </c>
      <c r="H141" s="19">
        <f t="shared" si="20"/>
        <v>0.19092575194286104</v>
      </c>
      <c r="I141" s="19">
        <f t="shared" si="23"/>
        <v>0.23021441542217858</v>
      </c>
      <c r="J141" s="19">
        <f t="shared" si="21"/>
        <v>0.2294188324672734</v>
      </c>
      <c r="K141" s="19">
        <f t="shared" si="22"/>
        <v>0.28332038606902948</v>
      </c>
      <c r="L141" s="19">
        <f t="shared" si="24"/>
        <v>0.25979123521280051</v>
      </c>
      <c r="M141" s="19">
        <f t="shared" si="25"/>
        <v>0.29124500545639659</v>
      </c>
      <c r="N141" s="19">
        <f t="shared" si="26"/>
        <v>0.19924298350244349</v>
      </c>
      <c r="O141" s="19">
        <f t="shared" si="27"/>
        <v>0.30233491075490743</v>
      </c>
      <c r="P141" s="19">
        <f t="shared" si="28"/>
        <v>0.24284870840878686</v>
      </c>
      <c r="Q141" s="19">
        <f>(ABS($B$18-B22)+ABS($B$41-B45)+ABS($B$64-B68)+ABS($B$87-B91)+ABS($B$110-B114))/$D$116</f>
        <v>0.18206486647654888</v>
      </c>
      <c r="R141" s="19">
        <f>(ABS($B$19-B22)+ABS($B$42-B45)+ABS($B$65-B68)+ABS($B$88-B91)+ABS($B$111-B114))/$D$116</f>
        <v>7.892912656600469E-2</v>
      </c>
      <c r="S141" s="19">
        <f>(ABS($B$20-B22)+ABS($B$43-B45)+ABS($B$66-B68)+ABS($B$89-B91)+ABS($B$112-B114))/$D$116</f>
        <v>0.24339541091942557</v>
      </c>
      <c r="T141" s="19">
        <f>(ABS($B$21-B22)+ABS($B$44-B45)+ABS($B$67-B68)+ABS($B$90-B91)+ABS($B$113-B114))/$D$116</f>
        <v>0.2192842197935804</v>
      </c>
      <c r="U141" s="21">
        <f>(ABS($B$22-B22)+ABS($B$45-B45)+ABS($B$68-B68)+ABS($B$91-B91)+ABS($B$114-B114))/$D$116</f>
        <v>0</v>
      </c>
    </row>
  </sheetData>
  <mergeCells count="18">
    <mergeCell ref="BU93:CD93"/>
    <mergeCell ref="A120:U120"/>
    <mergeCell ref="AE70:AN70"/>
    <mergeCell ref="AS70:BB70"/>
    <mergeCell ref="BG70:BP70"/>
    <mergeCell ref="BU70:CD70"/>
    <mergeCell ref="AE93:AN93"/>
    <mergeCell ref="AS93:BB93"/>
    <mergeCell ref="BG93:BP93"/>
    <mergeCell ref="CG24:CP24"/>
    <mergeCell ref="AE47:AN47"/>
    <mergeCell ref="AS47:BB47"/>
    <mergeCell ref="BG47:BP47"/>
    <mergeCell ref="BU47:CD47"/>
    <mergeCell ref="AC24:AL24"/>
    <mergeCell ref="AQ24:AZ24"/>
    <mergeCell ref="BE24:BN24"/>
    <mergeCell ref="BS24:CB24"/>
  </mergeCells>
  <phoneticPr fontId="1" type="noConversion"/>
  <conditionalFormatting sqref="B122:U141">
    <cfRule type="cellIs" dxfId="9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topLeftCell="A64" zoomScale="85" zoomScaleNormal="85" workbookViewId="0">
      <selection activeCell="B80" sqref="B80"/>
    </sheetView>
  </sheetViews>
  <sheetFormatPr defaultRowHeight="13.8" x14ac:dyDescent="0.25"/>
  <cols>
    <col min="1" max="1" width="10.109375" bestFit="1" customWidth="1"/>
    <col min="2" max="2" width="7.44140625" bestFit="1" customWidth="1"/>
    <col min="3" max="3" width="9.77734375" style="88" bestFit="1" customWidth="1"/>
    <col min="4" max="11" width="7.44140625" bestFit="1" customWidth="1"/>
    <col min="12" max="12" width="8.5546875" bestFit="1" customWidth="1"/>
    <col min="13" max="13" width="7.44140625" bestFit="1" customWidth="1"/>
    <col min="14" max="14" width="8.5546875" bestFit="1" customWidth="1"/>
    <col min="15" max="25" width="7.44140625" bestFit="1" customWidth="1"/>
    <col min="26" max="26" width="8.5546875" bestFit="1" customWidth="1"/>
    <col min="27" max="27" width="7.44140625" bestFit="1" customWidth="1"/>
    <col min="28" max="28" width="8.5546875" bestFit="1" customWidth="1"/>
    <col min="29" max="31" width="7.44140625" bestFit="1" customWidth="1"/>
    <col min="32" max="32" width="5.21875" bestFit="1" customWidth="1"/>
    <col min="33" max="39" width="7.44140625" bestFit="1" customWidth="1"/>
    <col min="40" max="40" width="8.5546875" bestFit="1" customWidth="1"/>
    <col min="41" max="41" width="7.44140625" bestFit="1" customWidth="1"/>
    <col min="42" max="42" width="8.5546875" bestFit="1" customWidth="1"/>
    <col min="43" max="52" width="7.44140625" bestFit="1" customWidth="1"/>
    <col min="53" max="53" width="3" bestFit="1" customWidth="1"/>
    <col min="54" max="54" width="8.5546875" bestFit="1" customWidth="1"/>
    <col min="55" max="55" width="4.109375" bestFit="1" customWidth="1"/>
    <col min="56" max="56" width="8.5546875" bestFit="1" customWidth="1"/>
    <col min="57" max="57" width="5.33203125" bestFit="1" customWidth="1"/>
    <col min="58" max="61" width="4.109375" bestFit="1" customWidth="1"/>
    <col min="62" max="67" width="3" bestFit="1" customWidth="1"/>
    <col min="68" max="68" width="8.5546875" bestFit="1" customWidth="1"/>
    <col min="69" max="69" width="4.109375" bestFit="1" customWidth="1"/>
    <col min="70" max="70" width="8.5546875" bestFit="1" customWidth="1"/>
    <col min="71" max="71" width="5.33203125" bestFit="1" customWidth="1"/>
    <col min="72" max="75" width="4.109375" bestFit="1" customWidth="1"/>
    <col min="76" max="81" width="3" bestFit="1" customWidth="1"/>
    <col min="82" max="82" width="8.5546875" bestFit="1" customWidth="1"/>
    <col min="83" max="83" width="4.109375" bestFit="1" customWidth="1"/>
    <col min="84" max="84" width="8.5546875" bestFit="1" customWidth="1"/>
    <col min="85" max="85" width="5.33203125" bestFit="1" customWidth="1"/>
    <col min="86" max="89" width="4.109375" bestFit="1" customWidth="1"/>
    <col min="90" max="95" width="3" bestFit="1" customWidth="1"/>
    <col min="96" max="96" width="8.5546875" bestFit="1" customWidth="1"/>
    <col min="97" max="97" width="4.109375" bestFit="1" customWidth="1"/>
    <col min="98" max="98" width="8.5546875" bestFit="1" customWidth="1"/>
  </cols>
  <sheetData>
    <row r="1" spans="1:86" x14ac:dyDescent="0.25">
      <c r="A1" s="73" t="s">
        <v>141</v>
      </c>
      <c r="B1" s="65" t="s">
        <v>23</v>
      </c>
      <c r="C1" s="87" t="s">
        <v>187</v>
      </c>
      <c r="D1" s="87" t="s">
        <v>188</v>
      </c>
      <c r="E1" s="87" t="s">
        <v>189</v>
      </c>
      <c r="F1" s="87" t="s">
        <v>190</v>
      </c>
      <c r="G1" s="87" t="s">
        <v>191</v>
      </c>
      <c r="H1" s="87" t="s">
        <v>192</v>
      </c>
      <c r="I1" s="87" t="s">
        <v>193</v>
      </c>
      <c r="J1" s="87" t="s">
        <v>194</v>
      </c>
      <c r="K1" s="87" t="s">
        <v>195</v>
      </c>
      <c r="L1" s="87" t="s">
        <v>196</v>
      </c>
      <c r="M1" s="87" t="s">
        <v>197</v>
      </c>
      <c r="N1" s="87" t="s">
        <v>198</v>
      </c>
      <c r="O1" s="87" t="s">
        <v>201</v>
      </c>
      <c r="P1" s="87" t="s">
        <v>202</v>
      </c>
      <c r="Q1" s="76"/>
      <c r="R1" s="76"/>
      <c r="S1" s="76"/>
      <c r="T1" s="76"/>
      <c r="U1" s="76"/>
      <c r="V1" s="76"/>
      <c r="W1" s="76"/>
      <c r="X1" s="76"/>
      <c r="Y1" s="76"/>
      <c r="Z1" s="76"/>
      <c r="AA1" s="72"/>
      <c r="AB1" s="2"/>
      <c r="AC1" s="2"/>
      <c r="AD1" s="2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2"/>
      <c r="AP1" s="2"/>
      <c r="AQ1" s="2"/>
      <c r="AR1" s="2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2"/>
      <c r="BD1" s="2"/>
      <c r="BE1" s="2"/>
      <c r="BF1" s="2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2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5"/>
    </row>
    <row r="2" spans="1:86" x14ac:dyDescent="0.25">
      <c r="A2" s="10" t="s">
        <v>1</v>
      </c>
      <c r="B2" s="8"/>
      <c r="C2" s="87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2"/>
      <c r="P2" s="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6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6"/>
      <c r="BU2" s="4"/>
      <c r="BV2" s="4"/>
      <c r="BW2" s="4"/>
      <c r="BX2" s="4"/>
      <c r="BY2" s="4"/>
      <c r="BZ2" s="4"/>
      <c r="CA2" s="4"/>
      <c r="CB2" s="4"/>
      <c r="CC2" s="4"/>
      <c r="CD2" s="4"/>
      <c r="CE2" s="3"/>
      <c r="CF2" s="6"/>
    </row>
    <row r="3" spans="1:86" x14ac:dyDescent="0.25">
      <c r="A3" s="10" t="s">
        <v>3</v>
      </c>
      <c r="B3" s="26">
        <f>算例!T3</f>
        <v>0.625</v>
      </c>
      <c r="C3" s="87">
        <v>0.625</v>
      </c>
      <c r="D3" s="2">
        <v>0.625</v>
      </c>
      <c r="E3" s="2">
        <v>0.625</v>
      </c>
      <c r="F3" s="2">
        <v>0.625</v>
      </c>
      <c r="G3" s="2">
        <v>0.625</v>
      </c>
      <c r="H3" s="2">
        <v>0.625</v>
      </c>
      <c r="I3" s="2">
        <v>0.625</v>
      </c>
      <c r="J3" s="2">
        <v>0.625</v>
      </c>
      <c r="K3" s="2">
        <v>0.625</v>
      </c>
      <c r="L3" s="2">
        <v>0.625</v>
      </c>
      <c r="M3" s="2">
        <v>0.625</v>
      </c>
      <c r="N3" s="16"/>
      <c r="O3" s="2"/>
      <c r="P3" s="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6"/>
      <c r="AC3" s="2"/>
      <c r="AD3" s="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6"/>
      <c r="AQ3" s="2"/>
      <c r="AR3" s="16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6"/>
      <c r="BE3" s="2"/>
      <c r="BF3" s="1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T3" s="6"/>
      <c r="BU3" s="4"/>
      <c r="BV3" s="4"/>
      <c r="BW3" s="4"/>
      <c r="BX3" s="4"/>
      <c r="BY3" s="4"/>
      <c r="BZ3" s="4"/>
      <c r="CA3" s="4"/>
      <c r="CB3" s="4"/>
      <c r="CC3" s="4"/>
      <c r="CD3" s="4"/>
      <c r="CE3" s="3"/>
      <c r="CF3" s="6"/>
      <c r="CH3" s="6"/>
    </row>
    <row r="4" spans="1:86" x14ac:dyDescent="0.25">
      <c r="A4" s="10" t="s">
        <v>4</v>
      </c>
      <c r="B4" s="26">
        <f>算例!T4*参数!B11+迭代信息!W46*参数!B12</f>
        <v>0.71208633104669916</v>
      </c>
      <c r="C4" s="87">
        <v>0.87177815066963993</v>
      </c>
      <c r="D4" s="2">
        <v>0.87177815066963993</v>
      </c>
      <c r="E4" s="2">
        <v>0.87177815066963993</v>
      </c>
      <c r="F4" s="2">
        <v>0.87177815066963993</v>
      </c>
      <c r="G4" s="2">
        <v>0.87177815066963993</v>
      </c>
      <c r="H4" s="2">
        <v>0.87177815066963993</v>
      </c>
      <c r="I4" s="2">
        <v>0.87177815066963993</v>
      </c>
      <c r="J4" s="2">
        <v>0.71208633104669916</v>
      </c>
      <c r="K4" s="2">
        <v>0.71208633104669916</v>
      </c>
      <c r="L4" s="2">
        <v>0.71208633104669916</v>
      </c>
      <c r="M4" s="2">
        <v>0.71208633104669916</v>
      </c>
      <c r="N4" s="16"/>
      <c r="O4" s="2"/>
      <c r="P4" s="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6"/>
      <c r="AC4" s="2"/>
      <c r="AD4" s="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/>
      <c r="AQ4" s="2"/>
      <c r="AR4" s="16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6"/>
      <c r="BE4" s="2"/>
      <c r="BF4" s="1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4"/>
      <c r="CE4" s="3"/>
      <c r="CF4" s="6"/>
      <c r="CH4" s="6"/>
    </row>
    <row r="5" spans="1:86" x14ac:dyDescent="0.25">
      <c r="A5" s="10" t="s">
        <v>5</v>
      </c>
      <c r="B5" s="26">
        <f>算例!T5</f>
        <v>0.52083333333333337</v>
      </c>
      <c r="C5" s="87">
        <v>0.52083333333333337</v>
      </c>
      <c r="D5" s="2">
        <v>0.52083333333333337</v>
      </c>
      <c r="E5" s="2">
        <v>0.52083333333333337</v>
      </c>
      <c r="F5" s="2">
        <v>0.52083333333333337</v>
      </c>
      <c r="G5" s="2">
        <v>0.52083333333333337</v>
      </c>
      <c r="H5" s="2">
        <v>0.52083333333333337</v>
      </c>
      <c r="I5" s="2">
        <v>0.52083333333333337</v>
      </c>
      <c r="J5" s="2">
        <v>0.52083333333333337</v>
      </c>
      <c r="K5" s="2">
        <v>0.52083333333333337</v>
      </c>
      <c r="L5" s="2">
        <v>0.52083333333333337</v>
      </c>
      <c r="M5" s="2">
        <v>0.52083333333333337</v>
      </c>
      <c r="N5" s="16"/>
      <c r="O5" s="2"/>
      <c r="P5" s="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6"/>
      <c r="AC5" s="2"/>
      <c r="AD5" s="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6"/>
      <c r="AQ5" s="2"/>
      <c r="AR5" s="16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6"/>
      <c r="BE5" s="2"/>
      <c r="BF5" s="16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4"/>
      <c r="CE5" s="3"/>
      <c r="CF5" s="6"/>
      <c r="CH5" s="6"/>
    </row>
    <row r="6" spans="1:86" x14ac:dyDescent="0.25">
      <c r="A6" s="10" t="s">
        <v>6</v>
      </c>
      <c r="B6" s="26">
        <f>算例!T6</f>
        <v>0.40476756160713562</v>
      </c>
      <c r="C6" s="87">
        <v>0.40476756160713562</v>
      </c>
      <c r="D6" s="2">
        <v>0.40476756160713562</v>
      </c>
      <c r="E6" s="2">
        <v>0.40476756160713562</v>
      </c>
      <c r="F6" s="2">
        <v>0.40476756160713562</v>
      </c>
      <c r="G6" s="2">
        <v>0.40476756160713562</v>
      </c>
      <c r="H6" s="2">
        <v>0.40476756160713562</v>
      </c>
      <c r="I6" s="2">
        <v>0.40476756160713562</v>
      </c>
      <c r="J6" s="2">
        <v>0.40476756160713562</v>
      </c>
      <c r="K6" s="2">
        <v>0.40476756160713562</v>
      </c>
      <c r="L6" s="2">
        <v>0.40476756160713562</v>
      </c>
      <c r="M6" s="2">
        <v>0.40476756160713562</v>
      </c>
      <c r="N6" s="16"/>
      <c r="O6" s="2"/>
      <c r="P6" s="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6"/>
      <c r="AC6" s="2"/>
      <c r="AD6" s="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6"/>
      <c r="AQ6" s="2"/>
      <c r="AR6" s="16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6"/>
      <c r="BE6" s="2"/>
      <c r="BF6" s="16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6"/>
      <c r="BT6" s="6"/>
      <c r="BU6" s="4"/>
      <c r="BV6" s="4"/>
      <c r="BW6" s="4"/>
      <c r="BX6" s="4"/>
      <c r="BY6" s="4"/>
      <c r="BZ6" s="4"/>
      <c r="CA6" s="4"/>
      <c r="CB6" s="4"/>
      <c r="CC6" s="4"/>
      <c r="CD6" s="4"/>
      <c r="CE6" s="3"/>
      <c r="CF6" s="6"/>
      <c r="CH6" s="6"/>
    </row>
    <row r="7" spans="1:86" x14ac:dyDescent="0.25">
      <c r="A7" s="10" t="s">
        <v>7</v>
      </c>
      <c r="B7" s="26">
        <f>算例!T7</f>
        <v>0.625</v>
      </c>
      <c r="C7" s="87">
        <v>0.625</v>
      </c>
      <c r="D7" s="2">
        <v>0.625</v>
      </c>
      <c r="E7" s="2">
        <v>0.625</v>
      </c>
      <c r="F7" s="2">
        <v>0.625</v>
      </c>
      <c r="G7" s="2">
        <v>0.625</v>
      </c>
      <c r="H7" s="2">
        <v>0.625</v>
      </c>
      <c r="I7" s="2">
        <v>0.625</v>
      </c>
      <c r="J7" s="2">
        <v>0.625</v>
      </c>
      <c r="K7" s="2">
        <v>0.625</v>
      </c>
      <c r="L7" s="2">
        <v>0.625</v>
      </c>
      <c r="M7" s="2">
        <v>0.625</v>
      </c>
      <c r="N7" s="16"/>
      <c r="O7" s="2"/>
      <c r="P7" s="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  <c r="AC7" s="2"/>
      <c r="AD7" s="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6"/>
      <c r="AQ7" s="2"/>
      <c r="AR7" s="16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6"/>
      <c r="BE7" s="2"/>
      <c r="BF7" s="16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6"/>
      <c r="BT7" s="6"/>
      <c r="BU7" s="4"/>
      <c r="BV7" s="4"/>
      <c r="BW7" s="4"/>
      <c r="BX7" s="4"/>
      <c r="BY7" s="4"/>
      <c r="BZ7" s="4"/>
      <c r="CA7" s="4"/>
      <c r="CB7" s="4"/>
      <c r="CC7" s="4"/>
      <c r="CD7" s="4"/>
      <c r="CE7" s="3"/>
      <c r="CF7" s="6"/>
      <c r="CH7" s="6"/>
    </row>
    <row r="8" spans="1:86" x14ac:dyDescent="0.25">
      <c r="A8" s="10" t="s">
        <v>8</v>
      </c>
      <c r="B8" s="26">
        <f>算例!T8*参数!B11+迭代信息!D88*参数!B12</f>
        <v>0.74022172433082334</v>
      </c>
      <c r="C8" s="87">
        <v>1</v>
      </c>
      <c r="D8" s="2">
        <v>1</v>
      </c>
      <c r="E8" s="2">
        <v>1</v>
      </c>
      <c r="F8" s="2">
        <v>0.74022172433082334</v>
      </c>
      <c r="G8" s="2">
        <v>0.74022172433082334</v>
      </c>
      <c r="H8" s="2">
        <v>0.74022172433082334</v>
      </c>
      <c r="I8" s="2">
        <v>0.74022172433082334</v>
      </c>
      <c r="J8" s="2">
        <v>0.74022172433082334</v>
      </c>
      <c r="K8" s="2">
        <v>0.74022172433082334</v>
      </c>
      <c r="L8" s="2">
        <v>0.74022172433082334</v>
      </c>
      <c r="M8" s="2">
        <v>0.74022172433082334</v>
      </c>
      <c r="N8" s="16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6"/>
      <c r="AC8" s="2"/>
      <c r="AD8" s="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/>
      <c r="AQ8" s="2"/>
      <c r="AR8" s="1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6"/>
      <c r="BE8" s="2"/>
      <c r="BF8" s="16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6"/>
      <c r="BT8" s="6"/>
      <c r="BU8" s="4"/>
      <c r="BV8" s="4"/>
      <c r="BW8" s="4"/>
      <c r="BX8" s="4"/>
      <c r="BY8" s="4"/>
      <c r="BZ8" s="4"/>
      <c r="CA8" s="4"/>
      <c r="CB8" s="4"/>
      <c r="CC8" s="4"/>
      <c r="CD8" s="4"/>
      <c r="CE8" s="3"/>
      <c r="CF8" s="6"/>
      <c r="CH8" s="6"/>
    </row>
    <row r="9" spans="1:86" x14ac:dyDescent="0.25">
      <c r="A9" s="10" t="s">
        <v>9</v>
      </c>
      <c r="B9" s="26">
        <f>算例!T9</f>
        <v>0.5</v>
      </c>
      <c r="C9" s="87">
        <v>0.5</v>
      </c>
      <c r="D9" s="2">
        <v>0.5</v>
      </c>
      <c r="E9" s="2">
        <v>0.5</v>
      </c>
      <c r="F9" s="2">
        <v>0.5</v>
      </c>
      <c r="G9" s="2">
        <v>0.5</v>
      </c>
      <c r="H9" s="2">
        <v>0.5</v>
      </c>
      <c r="I9" s="2">
        <v>0.5</v>
      </c>
      <c r="J9" s="2">
        <v>0.5</v>
      </c>
      <c r="K9" s="2">
        <v>0.5</v>
      </c>
      <c r="L9" s="2">
        <v>0.5</v>
      </c>
      <c r="M9" s="2">
        <v>0.5</v>
      </c>
      <c r="N9" s="16"/>
      <c r="O9" s="2"/>
      <c r="P9" s="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6"/>
      <c r="AC9" s="2"/>
      <c r="AD9" s="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6"/>
      <c r="AQ9" s="2"/>
      <c r="AR9" s="1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6"/>
      <c r="BE9" s="2"/>
      <c r="BF9" s="1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/>
      <c r="BT9" s="6"/>
      <c r="BU9" s="4"/>
      <c r="BV9" s="4"/>
      <c r="BW9" s="4"/>
      <c r="BX9" s="4"/>
      <c r="BY9" s="4"/>
      <c r="BZ9" s="4"/>
      <c r="CA9" s="4"/>
      <c r="CB9" s="4"/>
      <c r="CC9" s="4"/>
      <c r="CD9" s="4"/>
      <c r="CE9" s="3"/>
      <c r="CF9" s="6"/>
      <c r="CH9" s="6"/>
    </row>
    <row r="10" spans="1:86" x14ac:dyDescent="0.25">
      <c r="A10" s="10" t="s">
        <v>10</v>
      </c>
      <c r="B10" s="26">
        <f>算例!T10</f>
        <v>0.6393039771577359</v>
      </c>
      <c r="C10" s="87">
        <v>0.6393039771577359</v>
      </c>
      <c r="D10" s="2">
        <v>0.6393039771577359</v>
      </c>
      <c r="E10" s="2">
        <v>0.6393039771577359</v>
      </c>
      <c r="F10" s="2">
        <v>0.6393039771577359</v>
      </c>
      <c r="G10" s="2">
        <v>0.6393039771577359</v>
      </c>
      <c r="H10" s="2">
        <v>0.6393039771577359</v>
      </c>
      <c r="I10" s="2">
        <v>0.6393039771577359</v>
      </c>
      <c r="J10" s="2">
        <v>0.6393039771577359</v>
      </c>
      <c r="K10" s="2">
        <v>0.6393039771577359</v>
      </c>
      <c r="L10" s="2">
        <v>0.6393039771577359</v>
      </c>
      <c r="M10" s="2">
        <v>0.6393039771577359</v>
      </c>
      <c r="N10" s="16"/>
      <c r="O10" s="2"/>
      <c r="P10" s="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6"/>
      <c r="AC10" s="2"/>
      <c r="AD10" s="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6"/>
      <c r="AQ10" s="2"/>
      <c r="AR10" s="16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6"/>
      <c r="BE10" s="2"/>
      <c r="BF10" s="16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/>
      <c r="BT10" s="6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3"/>
      <c r="CF10" s="6"/>
      <c r="CH10" s="6"/>
    </row>
    <row r="11" spans="1:86" x14ac:dyDescent="0.25">
      <c r="A11" s="10" t="s">
        <v>11</v>
      </c>
      <c r="B11" s="26">
        <f>算例!T11*参数!B11+迭代信息!W88*参数!B12</f>
        <v>0.27491768279227491</v>
      </c>
      <c r="C11" s="87">
        <v>0.11669361991395928</v>
      </c>
      <c r="D11" s="2">
        <v>0.11669361991395928</v>
      </c>
      <c r="E11" s="2">
        <v>0.11669361991395928</v>
      </c>
      <c r="F11" s="2">
        <v>0.11669361991395928</v>
      </c>
      <c r="G11" s="2">
        <v>0.11669361991395928</v>
      </c>
      <c r="H11" s="2">
        <v>0.11669361991395928</v>
      </c>
      <c r="I11" s="2">
        <v>0.11669361991395928</v>
      </c>
      <c r="J11" s="2">
        <v>0.11669361991395928</v>
      </c>
      <c r="K11" s="2">
        <v>0.27491768279227491</v>
      </c>
      <c r="L11" s="2">
        <v>0.27491768279227491</v>
      </c>
      <c r="M11" s="2">
        <v>0.27491768279227491</v>
      </c>
      <c r="N11" s="16"/>
      <c r="O11" s="2"/>
      <c r="P11" s="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6"/>
      <c r="AC11" s="2"/>
      <c r="AD11" s="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6"/>
      <c r="AQ11" s="2"/>
      <c r="AR11" s="16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6"/>
      <c r="BE11" s="2"/>
      <c r="BF11" s="16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/>
      <c r="BT11" s="6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3"/>
      <c r="CF11" s="6"/>
      <c r="CH11" s="6"/>
    </row>
    <row r="12" spans="1:86" x14ac:dyDescent="0.25">
      <c r="A12" s="10" t="s">
        <v>12</v>
      </c>
      <c r="B12" s="26">
        <f>算例!T12*参数!B11+迭代信息!D165*参数!B12</f>
        <v>0.69514987608250844</v>
      </c>
      <c r="C12" s="87">
        <v>0.75</v>
      </c>
      <c r="D12" s="2">
        <v>0.75</v>
      </c>
      <c r="E12" s="2">
        <v>0.75</v>
      </c>
      <c r="F12" s="2">
        <v>0.75</v>
      </c>
      <c r="G12" s="2">
        <v>0.75</v>
      </c>
      <c r="H12" s="2">
        <v>0.69514987608250844</v>
      </c>
      <c r="I12" s="2">
        <v>0.69514987608250844</v>
      </c>
      <c r="J12" s="2">
        <v>0.69514987608250844</v>
      </c>
      <c r="K12" s="2">
        <v>0.69514987608250844</v>
      </c>
      <c r="L12" s="2">
        <v>0.69514987608250844</v>
      </c>
      <c r="M12" s="2">
        <v>0.69514987608250844</v>
      </c>
      <c r="N12" s="16"/>
      <c r="O12" s="2"/>
      <c r="P12" s="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6"/>
      <c r="AC12" s="2"/>
      <c r="AD12" s="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6"/>
      <c r="AQ12" s="2"/>
      <c r="AR12" s="16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6"/>
      <c r="BE12" s="2"/>
      <c r="BF12" s="16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/>
      <c r="BT12" s="6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3"/>
      <c r="CF12" s="6"/>
      <c r="CH12" s="6"/>
    </row>
    <row r="13" spans="1:86" x14ac:dyDescent="0.25">
      <c r="A13" s="10" t="s">
        <v>13</v>
      </c>
      <c r="B13" s="26">
        <f>算例!T13</f>
        <v>0.25</v>
      </c>
      <c r="C13" s="87">
        <v>0.25</v>
      </c>
      <c r="D13" s="2">
        <v>0.25</v>
      </c>
      <c r="E13" s="2">
        <v>0.25</v>
      </c>
      <c r="F13" s="2">
        <v>0.25</v>
      </c>
      <c r="G13" s="2">
        <v>0.25</v>
      </c>
      <c r="H13" s="2">
        <v>0.25</v>
      </c>
      <c r="I13" s="2">
        <v>0.25</v>
      </c>
      <c r="J13" s="2">
        <v>0.25</v>
      </c>
      <c r="K13" s="2">
        <v>0.25</v>
      </c>
      <c r="L13" s="2">
        <v>0.25</v>
      </c>
      <c r="M13" s="2">
        <v>0.25</v>
      </c>
      <c r="N13" s="16"/>
      <c r="O13" s="2"/>
      <c r="P13" s="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6"/>
      <c r="AC13" s="2"/>
      <c r="AD13" s="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/>
      <c r="AQ13" s="2"/>
      <c r="AR13" s="16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6"/>
      <c r="BE13" s="2"/>
      <c r="BF13" s="16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T13" s="6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3"/>
      <c r="CF13" s="6"/>
      <c r="CH13" s="6"/>
    </row>
    <row r="14" spans="1:86" x14ac:dyDescent="0.25">
      <c r="A14" s="10" t="s">
        <v>14</v>
      </c>
      <c r="B14" s="26">
        <f>算例!T14</f>
        <v>0.52306689040178389</v>
      </c>
      <c r="C14" s="87">
        <v>0.52306689040178389</v>
      </c>
      <c r="D14" s="2">
        <v>0.52306689040178389</v>
      </c>
      <c r="E14" s="2">
        <v>0.52306689040178389</v>
      </c>
      <c r="F14" s="2">
        <v>0.52306689040178389</v>
      </c>
      <c r="G14" s="2">
        <v>0.52306689040178389</v>
      </c>
      <c r="H14" s="2">
        <v>0.52306689040178389</v>
      </c>
      <c r="I14" s="2">
        <v>0.52306689040178389</v>
      </c>
      <c r="J14" s="2">
        <v>0.52306689040178389</v>
      </c>
      <c r="K14" s="2">
        <v>0.52306689040178389</v>
      </c>
      <c r="L14" s="2">
        <v>0.52306689040178389</v>
      </c>
      <c r="M14" s="2">
        <v>0.52306689040178389</v>
      </c>
      <c r="N14" s="16"/>
      <c r="O14" s="2"/>
      <c r="P14" s="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6"/>
      <c r="AC14" s="2"/>
      <c r="AD14" s="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6"/>
      <c r="AQ14" s="2"/>
      <c r="AR14" s="16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6"/>
      <c r="BE14" s="2"/>
      <c r="BF14" s="16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/>
      <c r="BT14" s="6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3"/>
      <c r="CF14" s="6"/>
      <c r="CH14" s="6"/>
    </row>
    <row r="15" spans="1:86" x14ac:dyDescent="0.25">
      <c r="A15" s="10" t="s">
        <v>15</v>
      </c>
      <c r="B15" s="26">
        <f>算例!T15*参数!B11+迭代信息!D151*参数!B12</f>
        <v>0.4273335484895</v>
      </c>
      <c r="C15" s="87">
        <v>0.31374526480654097</v>
      </c>
      <c r="D15" s="2">
        <v>0.31374526480654097</v>
      </c>
      <c r="E15" s="2">
        <v>0.31374526480654097</v>
      </c>
      <c r="F15" s="2">
        <v>0.31374526480654097</v>
      </c>
      <c r="G15" s="2">
        <v>0.31374526480654097</v>
      </c>
      <c r="H15" s="2">
        <v>0.4273335484895</v>
      </c>
      <c r="I15" s="2">
        <v>0.4273335484895</v>
      </c>
      <c r="J15" s="2">
        <v>0.4273335484895</v>
      </c>
      <c r="K15" s="2">
        <v>0.4273335484895</v>
      </c>
      <c r="L15" s="2">
        <v>0.4273335484895</v>
      </c>
      <c r="M15" s="2">
        <v>0.4273335484895</v>
      </c>
      <c r="N15" s="16"/>
      <c r="O15" s="2"/>
      <c r="P15" s="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6"/>
      <c r="AQ15" s="2"/>
      <c r="AR15" s="16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6"/>
      <c r="BE15" s="2"/>
      <c r="BF15" s="16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T15" s="6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3"/>
      <c r="CF15" s="6"/>
      <c r="CH15" s="6"/>
    </row>
    <row r="16" spans="1:86" x14ac:dyDescent="0.25">
      <c r="A16" s="10" t="s">
        <v>16</v>
      </c>
      <c r="B16" s="26">
        <f>算例!T16*参数!B11+迭代信息!D88*参数!B12</f>
        <v>0.34438839099749008</v>
      </c>
      <c r="C16" s="87">
        <v>0.20833333333333334</v>
      </c>
      <c r="D16" s="2">
        <v>0.20833333333333334</v>
      </c>
      <c r="E16" s="2">
        <v>0.20833333333333334</v>
      </c>
      <c r="F16" s="2">
        <v>0.34438839099749008</v>
      </c>
      <c r="G16" s="2">
        <v>0.34438839099749008</v>
      </c>
      <c r="H16" s="2">
        <v>0.34438839099749008</v>
      </c>
      <c r="I16" s="2">
        <v>0.34438839099749008</v>
      </c>
      <c r="J16" s="2">
        <v>0.34438839099749008</v>
      </c>
      <c r="K16" s="2">
        <v>0.34438839099749008</v>
      </c>
      <c r="L16" s="2">
        <v>0.34438839099749008</v>
      </c>
      <c r="M16" s="2">
        <v>0.34438839099749008</v>
      </c>
      <c r="N16" s="16"/>
      <c r="O16" s="2"/>
      <c r="P16" s="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6"/>
      <c r="AC16" s="2"/>
      <c r="AD16" s="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6"/>
      <c r="AQ16" s="2"/>
      <c r="AR16" s="1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6"/>
      <c r="BE16" s="2"/>
      <c r="BF16" s="16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/>
      <c r="BT16" s="6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3"/>
      <c r="CF16" s="6"/>
      <c r="CH16" s="6"/>
    </row>
    <row r="17" spans="1:86" x14ac:dyDescent="0.25">
      <c r="A17" s="10" t="s">
        <v>17</v>
      </c>
      <c r="B17" s="26">
        <f>算例!T17</f>
        <v>0.625</v>
      </c>
      <c r="C17" s="87">
        <v>0.625</v>
      </c>
      <c r="D17" s="2">
        <v>0.625</v>
      </c>
      <c r="E17" s="2">
        <v>0.625</v>
      </c>
      <c r="F17" s="2">
        <v>0.625</v>
      </c>
      <c r="G17" s="2">
        <v>0.625</v>
      </c>
      <c r="H17" s="2">
        <v>0.625</v>
      </c>
      <c r="I17" s="2">
        <v>0.625</v>
      </c>
      <c r="J17" s="2">
        <v>0.625</v>
      </c>
      <c r="K17" s="2">
        <v>0.625</v>
      </c>
      <c r="L17" s="2">
        <v>0.625</v>
      </c>
      <c r="M17" s="2">
        <v>0.625</v>
      </c>
      <c r="N17" s="16"/>
      <c r="O17" s="2"/>
      <c r="P17" s="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6"/>
      <c r="AC17" s="2"/>
      <c r="AD17" s="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6"/>
      <c r="AQ17" s="2"/>
      <c r="AR17" s="16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6"/>
      <c r="BE17" s="2"/>
      <c r="BF17" s="16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6"/>
      <c r="BT17" s="6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3"/>
      <c r="CF17" s="6"/>
      <c r="CH17" s="6"/>
    </row>
    <row r="18" spans="1:86" x14ac:dyDescent="0.25">
      <c r="A18" s="10" t="s">
        <v>18</v>
      </c>
      <c r="B18" s="26">
        <f>算例!T18</f>
        <v>0.625</v>
      </c>
      <c r="C18" s="87">
        <v>0.625</v>
      </c>
      <c r="D18" s="2">
        <v>0.625</v>
      </c>
      <c r="E18" s="2">
        <v>0.625</v>
      </c>
      <c r="F18" s="2">
        <v>0.625</v>
      </c>
      <c r="G18" s="2">
        <v>0.625</v>
      </c>
      <c r="H18" s="2">
        <v>0.625</v>
      </c>
      <c r="I18" s="2">
        <v>0.625</v>
      </c>
      <c r="J18" s="2">
        <v>0.625</v>
      </c>
      <c r="K18" s="2">
        <v>0.625</v>
      </c>
      <c r="L18" s="2">
        <v>0.625</v>
      </c>
      <c r="M18" s="2">
        <v>0.625</v>
      </c>
      <c r="N18" s="16"/>
      <c r="O18" s="2"/>
      <c r="P18" s="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6"/>
      <c r="AC18" s="2"/>
      <c r="AD18" s="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6"/>
      <c r="AQ18" s="2"/>
      <c r="AR18" s="1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6"/>
      <c r="BE18" s="2"/>
      <c r="BF18" s="16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6"/>
      <c r="BT18" s="6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3"/>
      <c r="CF18" s="6"/>
      <c r="CH18" s="6"/>
    </row>
    <row r="19" spans="1:86" x14ac:dyDescent="0.25">
      <c r="A19" s="10" t="s">
        <v>19</v>
      </c>
      <c r="B19" s="26">
        <f>算例!T19*参数!B11+迭代信息!D74*参数!B12</f>
        <v>0.37098670162648179</v>
      </c>
      <c r="C19" s="87">
        <v>0.22239859159188261</v>
      </c>
      <c r="D19" s="2">
        <v>0.22239859159188261</v>
      </c>
      <c r="E19" s="2">
        <v>0.22239859159188261</v>
      </c>
      <c r="F19" s="2">
        <v>0.37098670162648179</v>
      </c>
      <c r="G19" s="2">
        <v>0.37098670162648179</v>
      </c>
      <c r="H19" s="2">
        <v>0.37098670162648179</v>
      </c>
      <c r="I19" s="2">
        <v>0.37098670162648179</v>
      </c>
      <c r="J19" s="2">
        <v>0.37098670162648179</v>
      </c>
      <c r="K19" s="2">
        <v>0.37098670162648179</v>
      </c>
      <c r="L19" s="2">
        <v>0.37098670162648179</v>
      </c>
      <c r="M19" s="2">
        <v>0.37098670162648179</v>
      </c>
      <c r="N19" s="16"/>
      <c r="O19" s="2"/>
      <c r="P19" s="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6"/>
      <c r="AC19" s="2"/>
      <c r="AD19" s="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6"/>
      <c r="AQ19" s="2"/>
      <c r="AR19" s="1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6"/>
      <c r="BE19" s="2"/>
      <c r="BF19" s="16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T19" s="6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3"/>
      <c r="CF19" s="6"/>
      <c r="CH19" s="6"/>
    </row>
    <row r="20" spans="1:86" x14ac:dyDescent="0.25">
      <c r="A20" s="10" t="s">
        <v>20</v>
      </c>
      <c r="B20" s="26">
        <f>(算例!T20*参数!B11+迭代信息!D116*参数!B12)*参数!B11+迭代信息!W46*参数!B12</f>
        <v>0.43131747088548389</v>
      </c>
      <c r="C20" s="87">
        <v>0.10416666666666667</v>
      </c>
      <c r="D20" s="2">
        <v>0.10416666666666667</v>
      </c>
      <c r="E20" s="2">
        <v>0.10416666666666667</v>
      </c>
      <c r="F20" s="2">
        <v>0.10416666666666667</v>
      </c>
      <c r="G20" s="2">
        <v>0.31024043034720922</v>
      </c>
      <c r="H20" s="2">
        <v>0.31024043034720922</v>
      </c>
      <c r="I20" s="2">
        <v>0.31024043034720922</v>
      </c>
      <c r="J20" s="2">
        <v>0.43131747088548389</v>
      </c>
      <c r="K20" s="2">
        <v>0.43131747088548389</v>
      </c>
      <c r="L20" s="2">
        <v>0.43131747088548389</v>
      </c>
      <c r="M20" s="2">
        <v>0.43131747088548389</v>
      </c>
      <c r="N20" s="16"/>
      <c r="O20" s="2"/>
      <c r="P20" s="1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6"/>
      <c r="AC20" s="2"/>
      <c r="AD20" s="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6"/>
      <c r="AQ20" s="2"/>
      <c r="AR20" s="1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6"/>
      <c r="BE20" s="2"/>
      <c r="BF20" s="16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6"/>
      <c r="BT20" s="6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3"/>
      <c r="CF20" s="6"/>
      <c r="CH20" s="6"/>
    </row>
    <row r="21" spans="1:86" x14ac:dyDescent="0.25">
      <c r="A21" s="10" t="s">
        <v>21</v>
      </c>
      <c r="B21" s="26">
        <f>算例!T21</f>
        <v>0.75</v>
      </c>
      <c r="C21" s="87">
        <v>0.75</v>
      </c>
      <c r="D21" s="2">
        <v>0.75</v>
      </c>
      <c r="E21" s="2">
        <v>0.75</v>
      </c>
      <c r="F21" s="2">
        <v>0.75</v>
      </c>
      <c r="G21" s="2">
        <v>0.75</v>
      </c>
      <c r="H21" s="2">
        <v>0.75</v>
      </c>
      <c r="I21" s="2">
        <v>0.75</v>
      </c>
      <c r="J21" s="2">
        <v>0.75</v>
      </c>
      <c r="K21" s="2">
        <v>0.75</v>
      </c>
      <c r="L21" s="2">
        <v>0.75</v>
      </c>
      <c r="M21" s="2">
        <v>0.75</v>
      </c>
      <c r="N21" s="16"/>
      <c r="O21" s="2"/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6"/>
      <c r="AC21" s="2"/>
      <c r="AD21" s="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6"/>
      <c r="AQ21" s="2"/>
      <c r="AR21" s="1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6"/>
      <c r="BE21" s="2"/>
      <c r="BF21" s="16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T21" s="6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3"/>
      <c r="CF21" s="6"/>
      <c r="CH21" s="6"/>
    </row>
    <row r="22" spans="1:86" x14ac:dyDescent="0.25">
      <c r="A22" s="10" t="s">
        <v>22</v>
      </c>
      <c r="B22" s="26">
        <f>算例!T22</f>
        <v>0.52306689040178389</v>
      </c>
      <c r="C22" s="87">
        <v>0.52306689040178389</v>
      </c>
      <c r="D22" s="2">
        <v>0.52306689040178389</v>
      </c>
      <c r="E22" s="2">
        <v>0.52306689040178389</v>
      </c>
      <c r="F22" s="2">
        <v>0.52306689040178389</v>
      </c>
      <c r="G22" s="2">
        <v>0.52306689040178389</v>
      </c>
      <c r="H22" s="2">
        <v>0.52306689040178389</v>
      </c>
      <c r="I22" s="2">
        <v>0.52306689040178389</v>
      </c>
      <c r="J22" s="2">
        <v>0.52306689040178389</v>
      </c>
      <c r="K22" s="2">
        <v>0.52306689040178389</v>
      </c>
      <c r="L22" s="2">
        <v>0.52306689040178389</v>
      </c>
      <c r="M22" s="2">
        <v>0.52306689040178389</v>
      </c>
      <c r="N22" s="16"/>
      <c r="O22" s="2"/>
      <c r="P22" s="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6"/>
      <c r="AC22" s="2"/>
      <c r="AD22" s="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6"/>
      <c r="AQ22" s="2"/>
      <c r="AR22" s="1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6"/>
      <c r="BE22" s="2"/>
      <c r="BF22" s="16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T22" s="6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3"/>
      <c r="CF22" s="6"/>
      <c r="CH22" s="6"/>
    </row>
    <row r="23" spans="1:86" s="1" customFormat="1" x14ac:dyDescent="0.25">
      <c r="A23" s="7"/>
      <c r="B23" s="26"/>
      <c r="C23" s="87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  <c r="O23" s="2"/>
      <c r="P23" s="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6"/>
      <c r="AC23" s="2"/>
      <c r="AD23" s="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6"/>
      <c r="AQ23" s="2"/>
      <c r="AR23" s="1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6"/>
      <c r="BE23" s="2"/>
      <c r="BF23" s="16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15"/>
      <c r="BT23" s="15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5"/>
      <c r="CH23" s="15"/>
    </row>
    <row r="24" spans="1:86" x14ac:dyDescent="0.25">
      <c r="A24" s="73" t="s">
        <v>140</v>
      </c>
      <c r="B24" s="26"/>
      <c r="C24" s="87"/>
      <c r="D24" s="76"/>
      <c r="E24" s="76"/>
      <c r="F24" s="76"/>
      <c r="G24" s="76"/>
      <c r="H24" s="76"/>
      <c r="I24" s="76"/>
      <c r="J24" s="76"/>
      <c r="K24" s="76"/>
      <c r="L24" s="76"/>
      <c r="M24" s="72"/>
      <c r="N24" s="2"/>
      <c r="O24" s="2"/>
      <c r="P24" s="2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2"/>
      <c r="AB24" s="2"/>
      <c r="AC24" s="2"/>
      <c r="AD24" s="2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2"/>
      <c r="AP24" s="2"/>
      <c r="AQ24" s="2"/>
      <c r="AR24" s="2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2"/>
      <c r="BD24" s="2"/>
      <c r="BE24" s="2"/>
      <c r="BF24" s="2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2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5"/>
    </row>
    <row r="25" spans="1:86" x14ac:dyDescent="0.25">
      <c r="A25" s="10" t="s">
        <v>1</v>
      </c>
      <c r="B25" s="26" t="str">
        <f>算例!T25</f>
        <v>得分</v>
      </c>
      <c r="C25" s="87" t="s">
        <v>208</v>
      </c>
      <c r="D25" s="2" t="s">
        <v>208</v>
      </c>
      <c r="E25" s="2" t="s">
        <v>208</v>
      </c>
      <c r="F25" s="2" t="s">
        <v>208</v>
      </c>
      <c r="G25" s="2" t="s">
        <v>208</v>
      </c>
      <c r="H25" s="2" t="s">
        <v>208</v>
      </c>
      <c r="I25" s="2" t="s">
        <v>208</v>
      </c>
      <c r="J25" s="2" t="s">
        <v>208</v>
      </c>
      <c r="K25" s="2" t="s">
        <v>208</v>
      </c>
      <c r="L25" s="2" t="s">
        <v>208</v>
      </c>
      <c r="M25" s="2" t="s">
        <v>208</v>
      </c>
      <c r="N25" s="16"/>
      <c r="O25" s="2"/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6"/>
      <c r="AC25" s="2"/>
      <c r="AD25" s="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6"/>
      <c r="AQ25" s="2"/>
      <c r="AR25" s="1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6"/>
      <c r="BE25" s="2"/>
      <c r="BF25" s="16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T25" s="6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3"/>
      <c r="CF25" s="6"/>
      <c r="CH25" s="6"/>
    </row>
    <row r="26" spans="1:86" x14ac:dyDescent="0.25">
      <c r="A26" s="10" t="s">
        <v>3</v>
      </c>
      <c r="B26" s="26">
        <f>算例!T26</f>
        <v>0.75</v>
      </c>
      <c r="C26" s="87">
        <v>0.75</v>
      </c>
      <c r="D26" s="2">
        <v>0.75</v>
      </c>
      <c r="E26" s="2">
        <v>0.75</v>
      </c>
      <c r="F26" s="2">
        <v>0.75</v>
      </c>
      <c r="G26" s="2">
        <v>0.75</v>
      </c>
      <c r="H26" s="2">
        <v>0.75</v>
      </c>
      <c r="I26" s="2">
        <v>0.75</v>
      </c>
      <c r="J26" s="2">
        <v>0.75</v>
      </c>
      <c r="K26" s="2">
        <v>0.75</v>
      </c>
      <c r="L26" s="2">
        <v>0.75</v>
      </c>
      <c r="M26" s="2">
        <v>0.75</v>
      </c>
      <c r="N26" s="16"/>
      <c r="O26" s="2"/>
      <c r="P26" s="1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6"/>
      <c r="AC26" s="2"/>
      <c r="AD26" s="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6"/>
      <c r="AQ26" s="2"/>
      <c r="AR26" s="1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6"/>
      <c r="BE26" s="2"/>
      <c r="BF26" s="16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T26" s="6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3"/>
      <c r="CF26" s="6"/>
      <c r="CH26" s="6"/>
    </row>
    <row r="27" spans="1:86" x14ac:dyDescent="0.25">
      <c r="A27" s="10" t="s">
        <v>4</v>
      </c>
      <c r="B27" s="26">
        <f>算例!T27</f>
        <v>0.52083333333333337</v>
      </c>
      <c r="C27" s="87">
        <v>0.52083333333333337</v>
      </c>
      <c r="D27" s="2">
        <v>0.52083333333333337</v>
      </c>
      <c r="E27" s="2">
        <v>0.52083333333333337</v>
      </c>
      <c r="F27" s="2">
        <v>0.52083333333333337</v>
      </c>
      <c r="G27" s="2">
        <v>0.52083333333333337</v>
      </c>
      <c r="H27" s="2">
        <v>0.52083333333333337</v>
      </c>
      <c r="I27" s="2">
        <v>0.52083333333333337</v>
      </c>
      <c r="J27" s="2">
        <v>0.52083333333333337</v>
      </c>
      <c r="K27" s="2">
        <v>0.52083333333333337</v>
      </c>
      <c r="L27" s="2">
        <v>0.52083333333333337</v>
      </c>
      <c r="M27" s="2">
        <v>0.52083333333333337</v>
      </c>
      <c r="N27" s="16"/>
      <c r="O27" s="2"/>
      <c r="P27" s="1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6"/>
      <c r="AC27" s="2"/>
      <c r="AD27" s="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6"/>
      <c r="AQ27" s="2"/>
      <c r="AR27" s="1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6"/>
      <c r="BE27" s="2"/>
      <c r="BF27" s="16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6"/>
      <c r="BT27" s="6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3"/>
      <c r="CF27" s="6"/>
      <c r="CH27" s="6"/>
    </row>
    <row r="28" spans="1:86" x14ac:dyDescent="0.25">
      <c r="A28" s="10" t="s">
        <v>5</v>
      </c>
      <c r="B28" s="26">
        <f>算例!T28</f>
        <v>0.52083333333333337</v>
      </c>
      <c r="C28" s="87">
        <v>0.52083333333333337</v>
      </c>
      <c r="D28" s="2">
        <v>0.52083333333333337</v>
      </c>
      <c r="E28" s="2">
        <v>0.52083333333333337</v>
      </c>
      <c r="F28" s="2">
        <v>0.52083333333333337</v>
      </c>
      <c r="G28" s="2">
        <v>0.52083333333333337</v>
      </c>
      <c r="H28" s="2">
        <v>0.52083333333333337</v>
      </c>
      <c r="I28" s="2">
        <v>0.52083333333333337</v>
      </c>
      <c r="J28" s="2">
        <v>0.52083333333333337</v>
      </c>
      <c r="K28" s="2">
        <v>0.52083333333333337</v>
      </c>
      <c r="L28" s="2">
        <v>0.52083333333333337</v>
      </c>
      <c r="M28" s="2">
        <v>0.52083333333333337</v>
      </c>
      <c r="N28" s="16"/>
      <c r="O28" s="2"/>
      <c r="P28" s="1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6"/>
      <c r="AC28" s="2"/>
      <c r="AD28" s="16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6"/>
      <c r="AQ28" s="2"/>
      <c r="AR28" s="1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6"/>
      <c r="BE28" s="2"/>
      <c r="BF28" s="16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6"/>
      <c r="BT28" s="6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3"/>
      <c r="CF28" s="6"/>
      <c r="CH28" s="6"/>
    </row>
    <row r="29" spans="1:86" x14ac:dyDescent="0.25">
      <c r="A29" s="10" t="s">
        <v>6</v>
      </c>
      <c r="B29" s="26">
        <f>算例!T29</f>
        <v>0.40476756160713562</v>
      </c>
      <c r="C29" s="87">
        <v>0.40476756160713562</v>
      </c>
      <c r="D29" s="2">
        <v>0.40476756160713562</v>
      </c>
      <c r="E29" s="2">
        <v>0.40476756160713562</v>
      </c>
      <c r="F29" s="2">
        <v>0.40476756160713562</v>
      </c>
      <c r="G29" s="2">
        <v>0.40476756160713562</v>
      </c>
      <c r="H29" s="2">
        <v>0.40476756160713562</v>
      </c>
      <c r="I29" s="2">
        <v>0.40476756160713562</v>
      </c>
      <c r="J29" s="2">
        <v>0.40476756160713562</v>
      </c>
      <c r="K29" s="2">
        <v>0.40476756160713562</v>
      </c>
      <c r="L29" s="2">
        <v>0.40476756160713562</v>
      </c>
      <c r="M29" s="2">
        <v>0.40476756160713562</v>
      </c>
      <c r="N29" s="16"/>
      <c r="O29" s="2"/>
      <c r="P29" s="1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6"/>
      <c r="AC29" s="2"/>
      <c r="AD29" s="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6"/>
      <c r="AQ29" s="2"/>
      <c r="AR29" s="1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6"/>
      <c r="BE29" s="2"/>
      <c r="BF29" s="16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T29" s="6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3"/>
      <c r="CF29" s="6"/>
      <c r="CH29" s="6"/>
    </row>
    <row r="30" spans="1:86" x14ac:dyDescent="0.25">
      <c r="A30" s="10" t="s">
        <v>7</v>
      </c>
      <c r="B30" s="26">
        <f>算例!T30</f>
        <v>0.625</v>
      </c>
      <c r="C30" s="87">
        <v>0.625</v>
      </c>
      <c r="D30" s="2">
        <v>0.625</v>
      </c>
      <c r="E30" s="2">
        <v>0.625</v>
      </c>
      <c r="F30" s="2">
        <v>0.625</v>
      </c>
      <c r="G30" s="2">
        <v>0.625</v>
      </c>
      <c r="H30" s="2">
        <v>0.625</v>
      </c>
      <c r="I30" s="2">
        <v>0.625</v>
      </c>
      <c r="J30" s="2">
        <v>0.625</v>
      </c>
      <c r="K30" s="2">
        <v>0.625</v>
      </c>
      <c r="L30" s="2">
        <v>0.625</v>
      </c>
      <c r="M30" s="2">
        <v>0.625</v>
      </c>
      <c r="N30" s="16"/>
      <c r="O30" s="2"/>
      <c r="P30" s="1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6"/>
      <c r="AC30" s="2"/>
      <c r="AD30" s="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6"/>
      <c r="AQ30" s="2"/>
      <c r="AR30" s="1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6"/>
      <c r="BE30" s="2"/>
      <c r="BF30" s="16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6"/>
      <c r="BT30" s="6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3"/>
      <c r="CF30" s="6"/>
      <c r="CH30" s="6"/>
    </row>
    <row r="31" spans="1:86" x14ac:dyDescent="0.25">
      <c r="A31" s="10" t="s">
        <v>8</v>
      </c>
      <c r="B31" s="26">
        <f>(算例!T31*参数!B11+迭代信息!D18*参数!B12)*参数!B11+迭代信息!D89*参数!B12</f>
        <v>0.57650102288757221</v>
      </c>
      <c r="C31" s="87">
        <v>1</v>
      </c>
      <c r="D31" s="2">
        <v>0.74345552486808897</v>
      </c>
      <c r="E31" s="2">
        <v>0.74345552486808897</v>
      </c>
      <c r="F31" s="2">
        <v>0.57650102288757221</v>
      </c>
      <c r="G31" s="2">
        <v>0.57650102288757221</v>
      </c>
      <c r="H31" s="2">
        <v>0.57650102288757221</v>
      </c>
      <c r="I31" s="2">
        <v>0.57650102288757221</v>
      </c>
      <c r="J31" s="2">
        <v>0.57650102288757221</v>
      </c>
      <c r="K31" s="2">
        <v>0.57650102288757221</v>
      </c>
      <c r="L31" s="2">
        <v>0.57650102288757221</v>
      </c>
      <c r="M31" s="2">
        <v>0.57650102288757221</v>
      </c>
      <c r="N31" s="16"/>
      <c r="O31" s="2"/>
      <c r="P31" s="1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6"/>
      <c r="AC31" s="2"/>
      <c r="AD31" s="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6"/>
      <c r="AQ31" s="2"/>
      <c r="AR31" s="1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6"/>
      <c r="BE31" s="2"/>
      <c r="BF31" s="16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6"/>
      <c r="BT31" s="6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3"/>
      <c r="CF31" s="6"/>
      <c r="CH31" s="6"/>
    </row>
    <row r="32" spans="1:86" x14ac:dyDescent="0.25">
      <c r="A32" s="10" t="s">
        <v>9</v>
      </c>
      <c r="B32" s="26">
        <f>算例!T32</f>
        <v>0.625</v>
      </c>
      <c r="C32" s="87">
        <v>0.625</v>
      </c>
      <c r="D32" s="2">
        <v>0.625</v>
      </c>
      <c r="E32" s="2">
        <v>0.625</v>
      </c>
      <c r="F32" s="2">
        <v>0.625</v>
      </c>
      <c r="G32" s="2">
        <v>0.625</v>
      </c>
      <c r="H32" s="2">
        <v>0.625</v>
      </c>
      <c r="I32" s="2">
        <v>0.625</v>
      </c>
      <c r="J32" s="2">
        <v>0.625</v>
      </c>
      <c r="K32" s="2">
        <v>0.625</v>
      </c>
      <c r="L32" s="2">
        <v>0.625</v>
      </c>
      <c r="M32" s="2">
        <v>0.625</v>
      </c>
      <c r="N32" s="16"/>
      <c r="O32" s="2"/>
      <c r="P32" s="1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6"/>
      <c r="AC32" s="2"/>
      <c r="AD32" s="16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6"/>
      <c r="AQ32" s="2"/>
      <c r="AR32" s="1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6"/>
      <c r="BE32" s="2"/>
      <c r="BF32" s="16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6"/>
      <c r="BT32" s="6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3"/>
      <c r="CF32" s="6"/>
      <c r="CH32" s="6"/>
    </row>
    <row r="33" spans="1:86" x14ac:dyDescent="0.25">
      <c r="A33" s="10" t="s">
        <v>10</v>
      </c>
      <c r="B33" s="26">
        <f>算例!T33</f>
        <v>0.5</v>
      </c>
      <c r="C33" s="87">
        <v>0.5</v>
      </c>
      <c r="D33" s="2">
        <v>0.5</v>
      </c>
      <c r="E33" s="2">
        <v>0.5</v>
      </c>
      <c r="F33" s="2">
        <v>0.5</v>
      </c>
      <c r="G33" s="2">
        <v>0.5</v>
      </c>
      <c r="H33" s="2">
        <v>0.5</v>
      </c>
      <c r="I33" s="2">
        <v>0.5</v>
      </c>
      <c r="J33" s="2">
        <v>0.5</v>
      </c>
      <c r="K33" s="2">
        <v>0.5</v>
      </c>
      <c r="L33" s="2">
        <v>0.5</v>
      </c>
      <c r="M33" s="2">
        <v>0.5</v>
      </c>
      <c r="N33" s="16"/>
      <c r="O33" s="2"/>
      <c r="P33" s="1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6"/>
      <c r="AC33" s="2"/>
      <c r="AD33" s="1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/>
      <c r="AQ33" s="2"/>
      <c r="AR33" s="1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6"/>
      <c r="BE33" s="2"/>
      <c r="BF33" s="16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6"/>
      <c r="BT33" s="6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3"/>
      <c r="CF33" s="6"/>
      <c r="CH33" s="6"/>
    </row>
    <row r="34" spans="1:86" x14ac:dyDescent="0.25">
      <c r="A34" s="10" t="s">
        <v>11</v>
      </c>
      <c r="B34" s="26">
        <f>(算例!T34*参数!B11+迭代信息!D89*参数!B12)*参数!B11+迭代信息!W18*参数!B12</f>
        <v>0.3439091716932921</v>
      </c>
      <c r="C34" s="87">
        <v>0.14826572772792174</v>
      </c>
      <c r="D34" s="2">
        <v>0.14826572772792174</v>
      </c>
      <c r="E34" s="2">
        <v>0.14826572772792174</v>
      </c>
      <c r="F34" s="2">
        <v>0.27890612431748862</v>
      </c>
      <c r="G34" s="2">
        <v>0.27890612431748862</v>
      </c>
      <c r="H34" s="2">
        <v>0.27890612431748862</v>
      </c>
      <c r="I34" s="2">
        <v>0.3439091716932921</v>
      </c>
      <c r="J34" s="2">
        <v>0.3439091716932921</v>
      </c>
      <c r="K34" s="2">
        <v>0.3439091716932921</v>
      </c>
      <c r="L34" s="2">
        <v>0.3439091716932921</v>
      </c>
      <c r="M34" s="2">
        <v>0.3439091716932921</v>
      </c>
      <c r="N34" s="16"/>
      <c r="O34" s="2"/>
      <c r="P34" s="1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6"/>
      <c r="AC34" s="2"/>
      <c r="AD34" s="16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6"/>
      <c r="AQ34" s="2"/>
      <c r="AR34" s="1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6"/>
      <c r="BE34" s="2"/>
      <c r="BF34" s="16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6"/>
      <c r="BT34" s="6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3"/>
      <c r="CF34" s="6"/>
      <c r="CH34" s="6"/>
    </row>
    <row r="35" spans="1:86" x14ac:dyDescent="0.25">
      <c r="A35" s="10" t="s">
        <v>12</v>
      </c>
      <c r="B35" s="26">
        <f>算例!T35*参数!B11+迭代信息!D61*参数!B12</f>
        <v>0.64935758627931239</v>
      </c>
      <c r="C35" s="87">
        <v>0.75</v>
      </c>
      <c r="D35" s="2">
        <v>0.75</v>
      </c>
      <c r="E35" s="2">
        <v>0.64935758627931239</v>
      </c>
      <c r="F35" s="2">
        <v>0.64935758627931239</v>
      </c>
      <c r="G35" s="2">
        <v>0.64935758627931239</v>
      </c>
      <c r="H35" s="2">
        <v>0.64935758627931239</v>
      </c>
      <c r="I35" s="2">
        <v>0.64935758627931239</v>
      </c>
      <c r="J35" s="2">
        <v>0.64935758627931239</v>
      </c>
      <c r="K35" s="2">
        <v>0.64935758627931239</v>
      </c>
      <c r="L35" s="2">
        <v>0.64935758627931239</v>
      </c>
      <c r="M35" s="2">
        <v>0.64935758627931239</v>
      </c>
      <c r="N35" s="16"/>
      <c r="O35" s="2"/>
      <c r="P35" s="1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6"/>
      <c r="AC35" s="2"/>
      <c r="AD35" s="16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6"/>
      <c r="AQ35" s="2"/>
      <c r="AR35" s="1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6"/>
      <c r="BE35" s="2"/>
      <c r="BF35" s="16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6"/>
      <c r="BT35" s="6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3"/>
      <c r="CF35" s="6"/>
      <c r="CH35" s="6"/>
    </row>
    <row r="36" spans="1:86" x14ac:dyDescent="0.25">
      <c r="A36" s="10" t="s">
        <v>13</v>
      </c>
      <c r="B36" s="26">
        <f>算例!T36</f>
        <v>0.25</v>
      </c>
      <c r="C36" s="87">
        <v>0.25</v>
      </c>
      <c r="D36" s="2">
        <v>0.25</v>
      </c>
      <c r="E36" s="2">
        <v>0.25</v>
      </c>
      <c r="F36" s="2">
        <v>0.25</v>
      </c>
      <c r="G36" s="2">
        <v>0.25</v>
      </c>
      <c r="H36" s="2">
        <v>0.25</v>
      </c>
      <c r="I36" s="2">
        <v>0.25</v>
      </c>
      <c r="J36" s="2">
        <v>0.25</v>
      </c>
      <c r="K36" s="2">
        <v>0.25</v>
      </c>
      <c r="L36" s="2">
        <v>0.25</v>
      </c>
      <c r="M36" s="2">
        <v>0.25</v>
      </c>
      <c r="N36" s="16"/>
      <c r="O36" s="2"/>
      <c r="P36" s="1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6"/>
      <c r="AC36" s="2"/>
      <c r="AD36" s="16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6"/>
      <c r="AQ36" s="2"/>
      <c r="AR36" s="1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6"/>
      <c r="BE36" s="2"/>
      <c r="BF36" s="16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6"/>
      <c r="BT36" s="6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3"/>
      <c r="CF36" s="6"/>
      <c r="CH36" s="6"/>
    </row>
    <row r="37" spans="1:86" x14ac:dyDescent="0.25">
      <c r="A37" s="10" t="s">
        <v>14</v>
      </c>
      <c r="B37" s="26">
        <f>算例!T37</f>
        <v>0.40476756160713562</v>
      </c>
      <c r="C37" s="87">
        <v>0.40476756160713562</v>
      </c>
      <c r="D37" s="2">
        <v>0.40476756160713562</v>
      </c>
      <c r="E37" s="2">
        <v>0.40476756160713562</v>
      </c>
      <c r="F37" s="2">
        <v>0.40476756160713562</v>
      </c>
      <c r="G37" s="2">
        <v>0.40476756160713562</v>
      </c>
      <c r="H37" s="2">
        <v>0.40476756160713562</v>
      </c>
      <c r="I37" s="2">
        <v>0.40476756160713562</v>
      </c>
      <c r="J37" s="2">
        <v>0.40476756160713562</v>
      </c>
      <c r="K37" s="2">
        <v>0.40476756160713562</v>
      </c>
      <c r="L37" s="2">
        <v>0.40476756160713562</v>
      </c>
      <c r="M37" s="2">
        <v>0.40476756160713562</v>
      </c>
      <c r="N37" s="16"/>
      <c r="O37" s="2"/>
      <c r="P37" s="1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6"/>
      <c r="AC37" s="2"/>
      <c r="AD37" s="16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6"/>
      <c r="AQ37" s="2"/>
      <c r="AR37" s="1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6"/>
      <c r="BE37" s="2"/>
      <c r="BF37" s="16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6"/>
      <c r="BT37" s="6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3"/>
      <c r="CF37" s="6"/>
      <c r="CH37" s="6"/>
    </row>
    <row r="38" spans="1:86" x14ac:dyDescent="0.25">
      <c r="A38" s="10" t="s">
        <v>15</v>
      </c>
      <c r="B38" s="26">
        <f>算例!T38</f>
        <v>0.31374526480654097</v>
      </c>
      <c r="C38" s="87">
        <v>0.31374526480654097</v>
      </c>
      <c r="D38" s="2">
        <v>0.31374526480654097</v>
      </c>
      <c r="E38" s="2">
        <v>0.31374526480654097</v>
      </c>
      <c r="F38" s="2">
        <v>0.31374526480654097</v>
      </c>
      <c r="G38" s="2">
        <v>0.31374526480654097</v>
      </c>
      <c r="H38" s="2">
        <v>0.31374526480654097</v>
      </c>
      <c r="I38" s="2">
        <v>0.31374526480654097</v>
      </c>
      <c r="J38" s="2">
        <v>0.31374526480654097</v>
      </c>
      <c r="K38" s="2">
        <v>0.31374526480654097</v>
      </c>
      <c r="L38" s="2">
        <v>0.31374526480654097</v>
      </c>
      <c r="M38" s="2">
        <v>0.31374526480654097</v>
      </c>
      <c r="N38" s="16"/>
      <c r="O38" s="2"/>
      <c r="P38" s="1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6"/>
      <c r="AC38" s="2"/>
      <c r="AD38" s="16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6"/>
      <c r="AQ38" s="2"/>
      <c r="AR38" s="1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6"/>
      <c r="BE38" s="2"/>
      <c r="BF38" s="16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6"/>
      <c r="BT38" s="6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3"/>
      <c r="CF38" s="6"/>
      <c r="CH38" s="6"/>
    </row>
    <row r="39" spans="1:86" x14ac:dyDescent="0.25">
      <c r="A39" s="10" t="s">
        <v>16</v>
      </c>
      <c r="B39" s="26">
        <f>算例!T39*参数!B11+迭代信息!D89*参数!B12</f>
        <v>0.30893992712019447</v>
      </c>
      <c r="C39" s="87">
        <v>0.20833333333333334</v>
      </c>
      <c r="D39" s="2">
        <v>0.20833333333333334</v>
      </c>
      <c r="E39" s="2">
        <v>0.20833333333333334</v>
      </c>
      <c r="F39" s="2">
        <v>0.30893992712019447</v>
      </c>
      <c r="G39" s="2">
        <v>0.30893992712019447</v>
      </c>
      <c r="H39" s="2">
        <v>0.30893992712019447</v>
      </c>
      <c r="I39" s="2">
        <v>0.30893992712019447</v>
      </c>
      <c r="J39" s="2">
        <v>0.30893992712019447</v>
      </c>
      <c r="K39" s="2">
        <v>0.30893992712019447</v>
      </c>
      <c r="L39" s="2">
        <v>0.30893992712019447</v>
      </c>
      <c r="M39" s="2">
        <v>0.30893992712019447</v>
      </c>
      <c r="N39" s="16"/>
      <c r="O39" s="2"/>
      <c r="P39" s="1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6"/>
      <c r="AC39" s="2"/>
      <c r="AD39" s="16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6"/>
      <c r="AQ39" s="2"/>
      <c r="AR39" s="1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6"/>
      <c r="BE39" s="2"/>
      <c r="BF39" s="16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6"/>
      <c r="BT39" s="6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3"/>
      <c r="CF39" s="6"/>
      <c r="CH39" s="6"/>
    </row>
    <row r="40" spans="1:86" x14ac:dyDescent="0.25">
      <c r="A40" s="10" t="s">
        <v>17</v>
      </c>
      <c r="B40" s="26">
        <f>算例!T40</f>
        <v>0.625</v>
      </c>
      <c r="C40" s="87">
        <v>0.625</v>
      </c>
      <c r="D40" s="2">
        <v>0.625</v>
      </c>
      <c r="E40" s="2">
        <v>0.625</v>
      </c>
      <c r="F40" s="2">
        <v>0.625</v>
      </c>
      <c r="G40" s="2">
        <v>0.625</v>
      </c>
      <c r="H40" s="2">
        <v>0.625</v>
      </c>
      <c r="I40" s="2">
        <v>0.625</v>
      </c>
      <c r="J40" s="2">
        <v>0.625</v>
      </c>
      <c r="K40" s="2">
        <v>0.625</v>
      </c>
      <c r="L40" s="2">
        <v>0.625</v>
      </c>
      <c r="M40" s="2">
        <v>0.625</v>
      </c>
      <c r="N40" s="16"/>
      <c r="O40" s="2"/>
      <c r="P40" s="1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6"/>
      <c r="AC40" s="2"/>
      <c r="AD40" s="16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6"/>
      <c r="AQ40" s="2"/>
      <c r="AR40" s="1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6"/>
      <c r="BE40" s="2"/>
      <c r="BF40" s="16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6"/>
      <c r="BT40" s="6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3"/>
      <c r="CF40" s="6"/>
      <c r="CH40" s="6"/>
    </row>
    <row r="41" spans="1:86" x14ac:dyDescent="0.25">
      <c r="A41" s="10" t="s">
        <v>18</v>
      </c>
      <c r="B41" s="26">
        <f>算例!T41</f>
        <v>0.625</v>
      </c>
      <c r="C41" s="87">
        <v>0.625</v>
      </c>
      <c r="D41" s="2">
        <v>0.625</v>
      </c>
      <c r="E41" s="2">
        <v>0.625</v>
      </c>
      <c r="F41" s="2">
        <v>0.625</v>
      </c>
      <c r="G41" s="2">
        <v>0.625</v>
      </c>
      <c r="H41" s="2">
        <v>0.625</v>
      </c>
      <c r="I41" s="2">
        <v>0.625</v>
      </c>
      <c r="J41" s="2">
        <v>0.625</v>
      </c>
      <c r="K41" s="2">
        <v>0.625</v>
      </c>
      <c r="L41" s="2">
        <v>0.625</v>
      </c>
      <c r="M41" s="2">
        <v>0.625</v>
      </c>
      <c r="N41" s="16"/>
      <c r="O41" s="2"/>
      <c r="P41" s="1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6"/>
      <c r="AC41" s="2"/>
      <c r="AD41" s="16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6"/>
      <c r="AQ41" s="2"/>
      <c r="AR41" s="1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6"/>
      <c r="BE41" s="2"/>
      <c r="BF41" s="16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6"/>
      <c r="BT41" s="6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3"/>
      <c r="CF41" s="6"/>
      <c r="CH41" s="6"/>
    </row>
    <row r="42" spans="1:86" x14ac:dyDescent="0.25">
      <c r="A42" s="10" t="s">
        <v>19</v>
      </c>
      <c r="B42" s="26">
        <f>算例!T42*参数!B11+迭代信息!W4*参数!B12</f>
        <v>0.39943795453155728</v>
      </c>
      <c r="C42" s="87">
        <v>0.22239859159188261</v>
      </c>
      <c r="D42" s="2">
        <v>0.22239859159188261</v>
      </c>
      <c r="E42" s="2">
        <v>0.22239859159188261</v>
      </c>
      <c r="F42" s="2">
        <v>0.22239859159188261</v>
      </c>
      <c r="G42" s="2">
        <v>0.22239859159188261</v>
      </c>
      <c r="H42" s="2">
        <v>0.22239859159188261</v>
      </c>
      <c r="I42" s="2">
        <v>0.39943795453155728</v>
      </c>
      <c r="J42" s="2">
        <v>0.39943795453155728</v>
      </c>
      <c r="K42" s="2">
        <v>0.39943795453155728</v>
      </c>
      <c r="L42" s="2">
        <v>0.39943795453155728</v>
      </c>
      <c r="M42" s="2">
        <v>0.39943795453155728</v>
      </c>
      <c r="N42" s="16"/>
      <c r="O42" s="2"/>
      <c r="P42" s="1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6"/>
      <c r="AC42" s="2"/>
      <c r="AD42" s="16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6"/>
      <c r="AQ42" s="2"/>
      <c r="AR42" s="1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6"/>
      <c r="BE42" s="2"/>
      <c r="BF42" s="16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6"/>
      <c r="BT42" s="6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3"/>
      <c r="CF42" s="6"/>
      <c r="CH42" s="6"/>
    </row>
    <row r="43" spans="1:86" x14ac:dyDescent="0.25">
      <c r="A43" s="10" t="s">
        <v>20</v>
      </c>
      <c r="B43" s="26">
        <f>(算例!T43*参数!B11+迭代信息!D152*参数!B12)*参数!B11+迭代信息!AP47*参数!B12</f>
        <v>0.37169978625103051</v>
      </c>
      <c r="C43" s="87">
        <v>0.10416666666666667</v>
      </c>
      <c r="D43" s="2">
        <v>0.10416666666666667</v>
      </c>
      <c r="E43" s="2">
        <v>0.10416666666666667</v>
      </c>
      <c r="F43" s="2">
        <v>0.10416666666666667</v>
      </c>
      <c r="G43" s="2">
        <v>0.10416666666666667</v>
      </c>
      <c r="H43" s="2">
        <v>0.27569459379878775</v>
      </c>
      <c r="I43" s="2">
        <v>0.27569459379878775</v>
      </c>
      <c r="J43" s="2">
        <v>0.27569459379878775</v>
      </c>
      <c r="K43" s="2">
        <v>0.27569459379878775</v>
      </c>
      <c r="L43" s="2">
        <v>0.27569459379878775</v>
      </c>
      <c r="M43" s="2">
        <v>0.27569459379878775</v>
      </c>
      <c r="N43" s="16"/>
      <c r="O43" s="2"/>
      <c r="P43" s="1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6"/>
      <c r="AC43" s="2"/>
      <c r="AD43" s="16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6"/>
      <c r="AQ43" s="2"/>
      <c r="AR43" s="1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6"/>
      <c r="BE43" s="2"/>
      <c r="BF43" s="16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6"/>
      <c r="BT43" s="6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3"/>
      <c r="CF43" s="6"/>
      <c r="CH43" s="6"/>
    </row>
    <row r="44" spans="1:86" x14ac:dyDescent="0.25">
      <c r="A44" s="10" t="s">
        <v>21</v>
      </c>
      <c r="B44" s="26">
        <f>算例!T44*参数!B11+迭代信息!D40*参数!B12</f>
        <v>0.67064949040423238</v>
      </c>
      <c r="C44" s="87">
        <v>0.75</v>
      </c>
      <c r="D44" s="2">
        <v>0.75</v>
      </c>
      <c r="E44" s="2">
        <v>0.67064949040423238</v>
      </c>
      <c r="F44" s="2">
        <v>0.67064949040423238</v>
      </c>
      <c r="G44" s="2">
        <v>0.67064949040423238</v>
      </c>
      <c r="H44" s="2">
        <v>0.67064949040423238</v>
      </c>
      <c r="I44" s="2">
        <v>0.67064949040423238</v>
      </c>
      <c r="J44" s="2">
        <v>0.67064949040423238</v>
      </c>
      <c r="K44" s="2">
        <v>0.67064949040423238</v>
      </c>
      <c r="L44" s="2">
        <v>0.67064949040423238</v>
      </c>
      <c r="M44" s="2">
        <v>0.67064949040423238</v>
      </c>
      <c r="N44" s="16"/>
      <c r="O44" s="2"/>
      <c r="P44" s="1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6"/>
      <c r="AC44" s="2"/>
      <c r="AD44" s="16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6"/>
      <c r="AQ44" s="2"/>
      <c r="AR44" s="1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6"/>
      <c r="BE44" s="2"/>
      <c r="BF44" s="16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6"/>
      <c r="BT44" s="6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3"/>
      <c r="CF44" s="6"/>
      <c r="CH44" s="6"/>
    </row>
    <row r="45" spans="1:86" x14ac:dyDescent="0.25">
      <c r="A45" s="10" t="s">
        <v>22</v>
      </c>
      <c r="B45" s="26">
        <f>算例!T45</f>
        <v>0.52306689040178389</v>
      </c>
      <c r="C45" s="87">
        <v>0.52306689040178389</v>
      </c>
      <c r="D45" s="2">
        <v>0.52306689040178389</v>
      </c>
      <c r="E45" s="2">
        <v>0.52306689040178389</v>
      </c>
      <c r="F45" s="2">
        <v>0.52306689040178389</v>
      </c>
      <c r="G45" s="2">
        <v>0.52306689040178389</v>
      </c>
      <c r="H45" s="2">
        <v>0.52306689040178389</v>
      </c>
      <c r="I45" s="2">
        <v>0.52306689040178389</v>
      </c>
      <c r="J45" s="2">
        <v>0.52306689040178389</v>
      </c>
      <c r="K45" s="2">
        <v>0.52306689040178389</v>
      </c>
      <c r="L45" s="2">
        <v>0.52306689040178389</v>
      </c>
      <c r="M45" s="2">
        <v>0.52306689040178389</v>
      </c>
      <c r="N45" s="16"/>
      <c r="O45" s="2"/>
      <c r="P45" s="1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6"/>
      <c r="AC45" s="2"/>
      <c r="AD45" s="1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6"/>
      <c r="AQ45" s="2"/>
      <c r="AR45" s="1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6"/>
      <c r="BE45" s="2"/>
      <c r="BF45" s="16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6"/>
      <c r="BT45" s="6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3"/>
      <c r="CF45" s="6"/>
      <c r="CH45" s="6"/>
    </row>
    <row r="46" spans="1:86" x14ac:dyDescent="0.25">
      <c r="A46" s="8"/>
      <c r="B46" s="26"/>
      <c r="C46" s="8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86" x14ac:dyDescent="0.25">
      <c r="A47" s="73" t="s">
        <v>139</v>
      </c>
      <c r="B47" s="26"/>
      <c r="C47" s="87"/>
      <c r="D47" s="76"/>
      <c r="E47" s="76"/>
      <c r="F47" s="76"/>
      <c r="G47" s="76"/>
      <c r="H47" s="76"/>
      <c r="I47" s="76"/>
      <c r="J47" s="76"/>
      <c r="K47" s="76"/>
      <c r="L47" s="76"/>
      <c r="M47" s="72"/>
      <c r="N47" s="2"/>
      <c r="O47" s="2"/>
      <c r="P47" s="2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2"/>
      <c r="AB47" s="2"/>
      <c r="AC47" s="2"/>
      <c r="AD47" s="2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2"/>
      <c r="AP47" s="2"/>
      <c r="AQ47" s="2"/>
      <c r="AR47" s="2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2"/>
      <c r="BD47" s="2"/>
      <c r="BE47" s="2"/>
      <c r="BF47" s="2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2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5"/>
    </row>
    <row r="48" spans="1:86" x14ac:dyDescent="0.25">
      <c r="A48" s="10" t="s">
        <v>1</v>
      </c>
      <c r="B48" s="26" t="str">
        <f>算例!T48</f>
        <v>得分</v>
      </c>
      <c r="C48" s="87" t="s">
        <v>208</v>
      </c>
      <c r="D48" s="2" t="s">
        <v>208</v>
      </c>
      <c r="E48" s="2" t="s">
        <v>208</v>
      </c>
      <c r="F48" s="2" t="s">
        <v>208</v>
      </c>
      <c r="G48" s="2" t="s">
        <v>208</v>
      </c>
      <c r="H48" s="2" t="s">
        <v>208</v>
      </c>
      <c r="I48" s="2" t="s">
        <v>208</v>
      </c>
      <c r="J48" s="2" t="s">
        <v>208</v>
      </c>
      <c r="K48" s="2" t="s">
        <v>208</v>
      </c>
      <c r="L48" s="2" t="s">
        <v>208</v>
      </c>
      <c r="M48" s="2" t="s">
        <v>208</v>
      </c>
      <c r="N48" s="16"/>
      <c r="O48" s="2"/>
      <c r="P48" s="1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"/>
      <c r="AC48" s="2"/>
      <c r="AD48" s="16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6"/>
      <c r="AQ48" s="2"/>
      <c r="AR48" s="1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6"/>
      <c r="BE48" s="2"/>
      <c r="BF48" s="16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6"/>
      <c r="BT48" s="6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3"/>
      <c r="CF48" s="6"/>
      <c r="CH48" s="6"/>
    </row>
    <row r="49" spans="1:86" x14ac:dyDescent="0.25">
      <c r="A49" s="10" t="s">
        <v>3</v>
      </c>
      <c r="B49" s="26">
        <f>算例!T49</f>
        <v>0.375</v>
      </c>
      <c r="C49" s="87">
        <v>0.375</v>
      </c>
      <c r="D49" s="2">
        <v>0.375</v>
      </c>
      <c r="E49" s="2">
        <v>0.375</v>
      </c>
      <c r="F49" s="2">
        <v>0.375</v>
      </c>
      <c r="G49" s="2">
        <v>0.375</v>
      </c>
      <c r="H49" s="2">
        <v>0.375</v>
      </c>
      <c r="I49" s="2">
        <v>0.375</v>
      </c>
      <c r="J49" s="2">
        <v>0.375</v>
      </c>
      <c r="K49" s="2">
        <v>0.375</v>
      </c>
      <c r="L49" s="2">
        <v>0.375</v>
      </c>
      <c r="M49" s="2">
        <v>0.375</v>
      </c>
      <c r="N49" s="16"/>
      <c r="O49" s="2"/>
      <c r="P49" s="1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6"/>
      <c r="AC49" s="2"/>
      <c r="AD49" s="16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6"/>
      <c r="AQ49" s="2"/>
      <c r="AR49" s="1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6"/>
      <c r="BE49" s="2"/>
      <c r="BF49" s="16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6"/>
      <c r="BT49" s="6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3"/>
      <c r="CF49" s="6"/>
      <c r="CH49" s="6"/>
    </row>
    <row r="50" spans="1:86" x14ac:dyDescent="0.25">
      <c r="A50" s="10" t="s">
        <v>4</v>
      </c>
      <c r="B50" s="26">
        <f>(算例!T50*参数!B11+迭代信息!W48*参数!B12)*参数!B11+迭代信息!AP48*参数!B12</f>
        <v>0.76332227207667658</v>
      </c>
      <c r="C50" s="87">
        <v>0.875</v>
      </c>
      <c r="D50" s="2">
        <v>0.875</v>
      </c>
      <c r="E50" s="2">
        <v>0.875</v>
      </c>
      <c r="F50" s="2">
        <v>0.875</v>
      </c>
      <c r="G50" s="2">
        <v>0.875</v>
      </c>
      <c r="H50" s="2">
        <v>0.875</v>
      </c>
      <c r="I50" s="2">
        <v>0.875</v>
      </c>
      <c r="J50" s="2">
        <v>0.80513315413634778</v>
      </c>
      <c r="K50" s="2">
        <v>0.80513315413634778</v>
      </c>
      <c r="L50" s="2">
        <v>0.80513315413634778</v>
      </c>
      <c r="M50" s="2">
        <v>0.80513315413634778</v>
      </c>
      <c r="N50" s="16"/>
      <c r="O50" s="2"/>
      <c r="P50" s="1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6"/>
      <c r="AC50" s="2"/>
      <c r="AD50" s="16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  <c r="AQ50" s="2"/>
      <c r="AR50" s="1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6"/>
      <c r="BE50" s="2"/>
      <c r="BF50" s="16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6"/>
      <c r="BT50" s="6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3"/>
      <c r="CF50" s="6"/>
      <c r="CH50" s="6"/>
    </row>
    <row r="51" spans="1:86" x14ac:dyDescent="0.25">
      <c r="A51" s="10" t="s">
        <v>5</v>
      </c>
      <c r="B51" s="26">
        <f>算例!T51*参数!B11+迭代信息!W76*参数!B12</f>
        <v>0.33995875011860649</v>
      </c>
      <c r="C51" s="87">
        <v>0.17435563013392796</v>
      </c>
      <c r="D51" s="2">
        <v>0.17435563013392796</v>
      </c>
      <c r="E51" s="2">
        <v>0.17435563013392796</v>
      </c>
      <c r="F51" s="2">
        <v>0.17435563013392796</v>
      </c>
      <c r="G51" s="2">
        <v>0.17435563013392796</v>
      </c>
      <c r="H51" s="2">
        <v>0.17435563013392796</v>
      </c>
      <c r="I51" s="2">
        <v>0.17435563013392796</v>
      </c>
      <c r="J51" s="2">
        <v>0.17435563013392796</v>
      </c>
      <c r="K51" s="2">
        <v>0.33995875011860649</v>
      </c>
      <c r="L51" s="2">
        <v>0.33995875011860649</v>
      </c>
      <c r="M51" s="2">
        <v>0.33995875011860649</v>
      </c>
      <c r="N51" s="16"/>
      <c r="O51" s="2"/>
      <c r="P51" s="1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6"/>
      <c r="AC51" s="2"/>
      <c r="AD51" s="16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6"/>
      <c r="AQ51" s="2"/>
      <c r="AR51" s="1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6"/>
      <c r="BE51" s="2"/>
      <c r="BF51" s="16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6"/>
      <c r="BT51" s="6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3"/>
      <c r="CF51" s="6"/>
      <c r="CH51" s="6"/>
    </row>
    <row r="52" spans="1:86" x14ac:dyDescent="0.25">
      <c r="A52" s="10" t="s">
        <v>6</v>
      </c>
      <c r="B52" s="26">
        <f>算例!T52*参数!B11+迭代信息!W19*参数!B12</f>
        <v>0.36518214621443834</v>
      </c>
      <c r="C52" s="87">
        <v>0.14261148400297316</v>
      </c>
      <c r="D52" s="2">
        <v>0.14261148400297316</v>
      </c>
      <c r="E52" s="2">
        <v>0.14261148400297316</v>
      </c>
      <c r="F52" s="2">
        <v>0.14261148400297316</v>
      </c>
      <c r="G52" s="2">
        <v>0.14261148400297316</v>
      </c>
      <c r="H52" s="2">
        <v>0.14261148400297316</v>
      </c>
      <c r="I52" s="2">
        <v>0.36518214621443834</v>
      </c>
      <c r="J52" s="2">
        <v>0.36518214621443834</v>
      </c>
      <c r="K52" s="2">
        <v>0.36518214621443834</v>
      </c>
      <c r="L52" s="2">
        <v>0.36518214621443834</v>
      </c>
      <c r="M52" s="2">
        <v>0.36518214621443834</v>
      </c>
      <c r="N52" s="16"/>
      <c r="O52" s="2"/>
      <c r="P52" s="1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6"/>
      <c r="AC52" s="2"/>
      <c r="AD52" s="1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6"/>
      <c r="AQ52" s="2"/>
      <c r="AR52" s="1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6"/>
      <c r="BE52" s="2"/>
      <c r="BF52" s="16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6"/>
      <c r="BT52" s="6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3"/>
      <c r="CF52" s="6"/>
      <c r="CH52" s="6"/>
    </row>
    <row r="53" spans="1:86" x14ac:dyDescent="0.25">
      <c r="A53" s="10" t="s">
        <v>7</v>
      </c>
      <c r="B53" s="26">
        <f>算例!T53</f>
        <v>0.72916666666666663</v>
      </c>
      <c r="C53" s="87">
        <v>0.72916666666666663</v>
      </c>
      <c r="D53" s="2">
        <v>0.72916666666666663</v>
      </c>
      <c r="E53" s="2">
        <v>0.72916666666666663</v>
      </c>
      <c r="F53" s="2">
        <v>0.72916666666666663</v>
      </c>
      <c r="G53" s="2">
        <v>0.72916666666666663</v>
      </c>
      <c r="H53" s="2">
        <v>0.72916666666666663</v>
      </c>
      <c r="I53" s="2">
        <v>0.72916666666666663</v>
      </c>
      <c r="J53" s="2">
        <v>0.72916666666666663</v>
      </c>
      <c r="K53" s="2">
        <v>0.72916666666666663</v>
      </c>
      <c r="L53" s="2">
        <v>0.72916666666666663</v>
      </c>
      <c r="M53" s="2">
        <v>0.72916666666666663</v>
      </c>
      <c r="N53" s="16"/>
      <c r="O53" s="2"/>
      <c r="P53" s="1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6"/>
      <c r="AC53" s="2"/>
      <c r="AD53" s="1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6"/>
      <c r="AQ53" s="2"/>
      <c r="AR53" s="1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16"/>
      <c r="BE53" s="2"/>
      <c r="BF53" s="16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6"/>
      <c r="BT53" s="6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3"/>
      <c r="CF53" s="6"/>
      <c r="CH53" s="6"/>
    </row>
    <row r="54" spans="1:86" x14ac:dyDescent="0.25">
      <c r="A54" s="10" t="s">
        <v>8</v>
      </c>
      <c r="B54" s="26">
        <f>算例!T54*参数!B11+迭代信息!D90*参数!B12</f>
        <v>0.75967538025924375</v>
      </c>
      <c r="C54" s="87">
        <v>0.87177815066963993</v>
      </c>
      <c r="D54" s="2">
        <v>0.87177815066963993</v>
      </c>
      <c r="E54" s="2">
        <v>0.87177815066963993</v>
      </c>
      <c r="F54" s="2">
        <v>0.75967538025924375</v>
      </c>
      <c r="G54" s="2">
        <v>0.75967538025924375</v>
      </c>
      <c r="H54" s="2">
        <v>0.75967538025924375</v>
      </c>
      <c r="I54" s="2">
        <v>0.75967538025924375</v>
      </c>
      <c r="J54" s="2">
        <v>0.75967538025924375</v>
      </c>
      <c r="K54" s="2">
        <v>0.75967538025924375</v>
      </c>
      <c r="L54" s="2">
        <v>0.75967538025924375</v>
      </c>
      <c r="M54" s="2">
        <v>0.75967538025924375</v>
      </c>
      <c r="N54" s="16"/>
      <c r="O54" s="2"/>
      <c r="P54" s="1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6"/>
      <c r="AC54" s="2"/>
      <c r="AD54" s="1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6"/>
      <c r="AQ54" s="2"/>
      <c r="AR54" s="1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6"/>
      <c r="BE54" s="2"/>
      <c r="BF54" s="16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6"/>
      <c r="BT54" s="6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3"/>
      <c r="CF54" s="6"/>
      <c r="CH54" s="6"/>
    </row>
    <row r="55" spans="1:86" x14ac:dyDescent="0.25">
      <c r="A55" s="10" t="s">
        <v>9</v>
      </c>
      <c r="B55" s="26">
        <f>算例!T55</f>
        <v>0.41666666666666669</v>
      </c>
      <c r="C55" s="87">
        <v>0.41666666666666669</v>
      </c>
      <c r="D55" s="2">
        <v>0.41666666666666669</v>
      </c>
      <c r="E55" s="2">
        <v>0.41666666666666669</v>
      </c>
      <c r="F55" s="2">
        <v>0.41666666666666669</v>
      </c>
      <c r="G55" s="2">
        <v>0.41666666666666669</v>
      </c>
      <c r="H55" s="2">
        <v>0.41666666666666669</v>
      </c>
      <c r="I55" s="2">
        <v>0.41666666666666669</v>
      </c>
      <c r="J55" s="2">
        <v>0.41666666666666669</v>
      </c>
      <c r="K55" s="2">
        <v>0.41666666666666669</v>
      </c>
      <c r="L55" s="2">
        <v>0.41666666666666669</v>
      </c>
      <c r="M55" s="2">
        <v>0.41666666666666669</v>
      </c>
      <c r="N55" s="16"/>
      <c r="O55" s="2"/>
      <c r="P55" s="1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6"/>
      <c r="AC55" s="2"/>
      <c r="AD55" s="1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6"/>
      <c r="AQ55" s="2"/>
      <c r="AR55" s="1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6"/>
      <c r="BE55" s="2"/>
      <c r="BF55" s="16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6"/>
      <c r="BT55" s="6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3"/>
      <c r="CF55" s="6"/>
      <c r="CH55" s="6"/>
    </row>
    <row r="56" spans="1:86" x14ac:dyDescent="0.25">
      <c r="A56" s="10" t="s">
        <v>10</v>
      </c>
      <c r="B56" s="26">
        <f>算例!T56*参数!B11+迭代信息!AP26*参数!B12</f>
        <v>0.51441784078242103</v>
      </c>
      <c r="C56" s="87">
        <v>0.41666666666666669</v>
      </c>
      <c r="D56" s="2">
        <v>0.41666666666666669</v>
      </c>
      <c r="E56" s="2">
        <v>0.41666666666666669</v>
      </c>
      <c r="F56" s="2">
        <v>0.41666666666666669</v>
      </c>
      <c r="G56" s="2">
        <v>0.41666666666666669</v>
      </c>
      <c r="H56" s="2">
        <v>0.41666666666666669</v>
      </c>
      <c r="I56" s="2">
        <v>0.41666666666666669</v>
      </c>
      <c r="J56" s="2">
        <v>0.41666666666666669</v>
      </c>
      <c r="K56" s="2">
        <v>0.41666666666666669</v>
      </c>
      <c r="L56" s="2">
        <v>0.41666666666666669</v>
      </c>
      <c r="M56" s="2">
        <v>0.51441784078242103</v>
      </c>
      <c r="N56" s="16"/>
      <c r="O56" s="2"/>
      <c r="P56" s="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6"/>
      <c r="AC56" s="2"/>
      <c r="AD56" s="1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6"/>
      <c r="AQ56" s="2"/>
      <c r="AR56" s="1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6"/>
      <c r="BE56" s="2"/>
      <c r="BF56" s="16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6"/>
      <c r="BT56" s="6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3"/>
      <c r="CF56" s="6"/>
      <c r="CH56" s="6"/>
    </row>
    <row r="57" spans="1:86" x14ac:dyDescent="0.25">
      <c r="A57" s="10" t="s">
        <v>11</v>
      </c>
      <c r="B57" s="26">
        <f>算例!T57</f>
        <v>0.75554106391368792</v>
      </c>
      <c r="C57" s="87">
        <v>0.75554106391368792</v>
      </c>
      <c r="D57" s="2">
        <v>0.75554106391368792</v>
      </c>
      <c r="E57" s="2">
        <v>0.75554106391368792</v>
      </c>
      <c r="F57" s="2">
        <v>0.75554106391368792</v>
      </c>
      <c r="G57" s="2">
        <v>0.75554106391368792</v>
      </c>
      <c r="H57" s="2">
        <v>0.75554106391368792</v>
      </c>
      <c r="I57" s="2">
        <v>0.75554106391368792</v>
      </c>
      <c r="J57" s="2">
        <v>0.75554106391368792</v>
      </c>
      <c r="K57" s="2">
        <v>0.75554106391368792</v>
      </c>
      <c r="L57" s="2">
        <v>0.75554106391368792</v>
      </c>
      <c r="M57" s="2">
        <v>0.75554106391368792</v>
      </c>
      <c r="N57" s="16"/>
      <c r="O57" s="2"/>
      <c r="P57" s="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6"/>
      <c r="AC57" s="2"/>
      <c r="AD57" s="1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6"/>
      <c r="AQ57" s="2"/>
      <c r="AR57" s="1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6"/>
      <c r="BE57" s="2"/>
      <c r="BF57" s="16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6"/>
      <c r="BT57" s="6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3"/>
      <c r="CF57" s="6"/>
      <c r="CH57" s="6"/>
    </row>
    <row r="58" spans="1:86" x14ac:dyDescent="0.25">
      <c r="A58" s="10" t="s">
        <v>12</v>
      </c>
      <c r="B58" s="26">
        <f>算例!T58*参数!B11+迭代信息!D132*参数!B12</f>
        <v>0.75893760919203834</v>
      </c>
      <c r="C58" s="87">
        <v>0.87177815066963993</v>
      </c>
      <c r="D58" s="2">
        <v>0.87177815066963993</v>
      </c>
      <c r="E58" s="2">
        <v>0.87177815066963993</v>
      </c>
      <c r="F58" s="2">
        <v>0.87177815066963993</v>
      </c>
      <c r="G58" s="2">
        <v>0.75893760919203834</v>
      </c>
      <c r="H58" s="2">
        <v>0.75893760919203834</v>
      </c>
      <c r="I58" s="2">
        <v>0.75893760919203834</v>
      </c>
      <c r="J58" s="2">
        <v>0.75893760919203834</v>
      </c>
      <c r="K58" s="2">
        <v>0.75893760919203834</v>
      </c>
      <c r="L58" s="2">
        <v>0.75893760919203834</v>
      </c>
      <c r="M58" s="2">
        <v>0.75893760919203834</v>
      </c>
      <c r="N58" s="16"/>
      <c r="O58" s="2"/>
      <c r="P58" s="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6"/>
      <c r="AC58" s="2"/>
      <c r="AD58" s="1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6"/>
      <c r="AQ58" s="2"/>
      <c r="AR58" s="1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6"/>
      <c r="BE58" s="2"/>
      <c r="BF58" s="16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6"/>
      <c r="BT58" s="6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3"/>
      <c r="CF58" s="6"/>
      <c r="CH58" s="6"/>
    </row>
    <row r="59" spans="1:86" x14ac:dyDescent="0.25">
      <c r="A59" s="10" t="s">
        <v>13</v>
      </c>
      <c r="B59" s="26">
        <f>算例!T59</f>
        <v>0.19448936652326546</v>
      </c>
      <c r="C59" s="87">
        <v>0.19448936652326546</v>
      </c>
      <c r="D59" s="2">
        <v>0.19448936652326546</v>
      </c>
      <c r="E59" s="2">
        <v>0.19448936652326546</v>
      </c>
      <c r="F59" s="2">
        <v>0.19448936652326546</v>
      </c>
      <c r="G59" s="2">
        <v>0.19448936652326546</v>
      </c>
      <c r="H59" s="2">
        <v>0.19448936652326546</v>
      </c>
      <c r="I59" s="2">
        <v>0.19448936652326546</v>
      </c>
      <c r="J59" s="2">
        <v>0.19448936652326546</v>
      </c>
      <c r="K59" s="2">
        <v>0.19448936652326546</v>
      </c>
      <c r="L59" s="2">
        <v>0.19448936652326546</v>
      </c>
      <c r="M59" s="2">
        <v>0.19448936652326546</v>
      </c>
      <c r="N59" s="16"/>
      <c r="O59" s="2"/>
      <c r="P59" s="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2"/>
      <c r="AD59" s="16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6"/>
      <c r="AQ59" s="2"/>
      <c r="AR59" s="1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6"/>
      <c r="BE59" s="2"/>
      <c r="BF59" s="16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6"/>
      <c r="BT59" s="6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3"/>
      <c r="CF59" s="6"/>
      <c r="CH59" s="6"/>
    </row>
    <row r="60" spans="1:86" x14ac:dyDescent="0.25">
      <c r="A60" s="10" t="s">
        <v>14</v>
      </c>
      <c r="B60" s="26">
        <f>算例!T60</f>
        <v>0.75</v>
      </c>
      <c r="C60" s="87">
        <v>0.75</v>
      </c>
      <c r="D60" s="2">
        <v>0.75</v>
      </c>
      <c r="E60" s="2">
        <v>0.75</v>
      </c>
      <c r="F60" s="2">
        <v>0.75</v>
      </c>
      <c r="G60" s="2">
        <v>0.75</v>
      </c>
      <c r="H60" s="2">
        <v>0.75</v>
      </c>
      <c r="I60" s="2">
        <v>0.75</v>
      </c>
      <c r="J60" s="2">
        <v>0.75</v>
      </c>
      <c r="K60" s="2">
        <v>0.75</v>
      </c>
      <c r="L60" s="2">
        <v>0.75</v>
      </c>
      <c r="M60" s="2">
        <v>0.75</v>
      </c>
      <c r="N60" s="16"/>
      <c r="O60" s="2"/>
      <c r="P60" s="1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6"/>
      <c r="AC60" s="2"/>
      <c r="AD60" s="16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6"/>
      <c r="AQ60" s="2"/>
      <c r="AR60" s="16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6"/>
      <c r="BE60" s="2"/>
      <c r="BF60" s="16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6"/>
      <c r="BT60" s="6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3"/>
      <c r="CF60" s="6"/>
      <c r="CH60" s="6"/>
    </row>
    <row r="61" spans="1:86" x14ac:dyDescent="0.25">
      <c r="A61" s="10" t="s">
        <v>15</v>
      </c>
      <c r="B61" s="26">
        <f>算例!T61*参数!B11+迭代信息!D153*参数!B12</f>
        <v>0.80680352326116278</v>
      </c>
      <c r="C61" s="87">
        <v>0.87177815066963993</v>
      </c>
      <c r="D61" s="2">
        <v>0.87177815066963993</v>
      </c>
      <c r="E61" s="2">
        <v>0.87177815066963993</v>
      </c>
      <c r="F61" s="2">
        <v>0.87177815066963993</v>
      </c>
      <c r="G61" s="2">
        <v>0.87177815066963993</v>
      </c>
      <c r="H61" s="2">
        <v>0.80680352326116278</v>
      </c>
      <c r="I61" s="2">
        <v>0.80680352326116278</v>
      </c>
      <c r="J61" s="2">
        <v>0.80680352326116278</v>
      </c>
      <c r="K61" s="2">
        <v>0.80680352326116278</v>
      </c>
      <c r="L61" s="2">
        <v>0.80680352326116278</v>
      </c>
      <c r="M61" s="2">
        <v>0.80680352326116278</v>
      </c>
      <c r="N61" s="16"/>
      <c r="O61" s="2"/>
      <c r="P61" s="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6"/>
      <c r="AC61" s="2"/>
      <c r="AD61" s="16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6"/>
      <c r="AQ61" s="2"/>
      <c r="AR61" s="16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6"/>
      <c r="BE61" s="2"/>
      <c r="BF61" s="16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6"/>
      <c r="BT61" s="6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3"/>
      <c r="CF61" s="6"/>
      <c r="CH61" s="6"/>
    </row>
    <row r="62" spans="1:86" x14ac:dyDescent="0.25">
      <c r="A62" s="10" t="s">
        <v>16</v>
      </c>
      <c r="B62" s="26">
        <f>(算例!T62*参数!B11+迭代信息!D19*参数!B12)*参数!B11+迭代信息!D160*参数!B12</f>
        <v>0.72779726619656793</v>
      </c>
      <c r="C62" s="87">
        <v>1</v>
      </c>
      <c r="D62" s="2">
        <v>0.84182806087090867</v>
      </c>
      <c r="E62" s="2">
        <v>0.84182806087090867</v>
      </c>
      <c r="F62" s="2">
        <v>0.84182806087090867</v>
      </c>
      <c r="G62" s="2">
        <v>0.84182806087090867</v>
      </c>
      <c r="H62" s="2">
        <v>0.72779726619656793</v>
      </c>
      <c r="I62" s="2">
        <v>0.72779726619656793</v>
      </c>
      <c r="J62" s="2">
        <v>0.72779726619656793</v>
      </c>
      <c r="K62" s="2">
        <v>0.72779726619656793</v>
      </c>
      <c r="L62" s="2">
        <v>0.72779726619656793</v>
      </c>
      <c r="M62" s="2">
        <v>0.72779726619656793</v>
      </c>
      <c r="N62" s="16"/>
      <c r="O62" s="2"/>
      <c r="P62" s="1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6"/>
      <c r="AC62" s="2"/>
      <c r="AD62" s="16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16"/>
      <c r="AQ62" s="2"/>
      <c r="AR62" s="16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6"/>
      <c r="BE62" s="2"/>
      <c r="BF62" s="16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6"/>
      <c r="BT62" s="6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3"/>
      <c r="CF62" s="6"/>
      <c r="CH62" s="6"/>
    </row>
    <row r="63" spans="1:86" x14ac:dyDescent="0.25">
      <c r="A63" s="10" t="s">
        <v>17</v>
      </c>
      <c r="B63" s="26">
        <f>算例!T63</f>
        <v>0.29653145545584347</v>
      </c>
      <c r="C63" s="87">
        <v>0.29653145545584347</v>
      </c>
      <c r="D63" s="2">
        <v>0.29653145545584347</v>
      </c>
      <c r="E63" s="2">
        <v>0.29653145545584347</v>
      </c>
      <c r="F63" s="2">
        <v>0.29653145545584347</v>
      </c>
      <c r="G63" s="2">
        <v>0.29653145545584347</v>
      </c>
      <c r="H63" s="2">
        <v>0.29653145545584347</v>
      </c>
      <c r="I63" s="2">
        <v>0.29653145545584347</v>
      </c>
      <c r="J63" s="2">
        <v>0.29653145545584347</v>
      </c>
      <c r="K63" s="2">
        <v>0.29653145545584347</v>
      </c>
      <c r="L63" s="2">
        <v>0.29653145545584347</v>
      </c>
      <c r="M63" s="2">
        <v>0.29653145545584347</v>
      </c>
      <c r="N63" s="16"/>
      <c r="O63" s="2"/>
      <c r="P63" s="1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6"/>
      <c r="AC63" s="2"/>
      <c r="AD63" s="16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6"/>
      <c r="AQ63" s="2"/>
      <c r="AR63" s="16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16"/>
      <c r="BE63" s="2"/>
      <c r="BF63" s="16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6"/>
      <c r="BT63" s="6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3"/>
      <c r="CF63" s="6"/>
      <c r="CH63" s="6"/>
    </row>
    <row r="64" spans="1:86" x14ac:dyDescent="0.25">
      <c r="A64" s="10" t="s">
        <v>18</v>
      </c>
      <c r="B64" s="26">
        <f>算例!T64*参数!B11+迭代信息!D118*参数!B12</f>
        <v>0.81241079221423418</v>
      </c>
      <c r="C64" s="87">
        <v>0.87177815066963993</v>
      </c>
      <c r="D64" s="2">
        <v>0.87177815066963993</v>
      </c>
      <c r="E64" s="2">
        <v>0.87177815066963993</v>
      </c>
      <c r="F64" s="2">
        <v>0.87177815066963993</v>
      </c>
      <c r="G64" s="2">
        <v>0.81241079221423418</v>
      </c>
      <c r="H64" s="2">
        <v>0.81241079221423418</v>
      </c>
      <c r="I64" s="2">
        <v>0.81241079221423418</v>
      </c>
      <c r="J64" s="2">
        <v>0.81241079221423418</v>
      </c>
      <c r="K64" s="2">
        <v>0.81241079221423418</v>
      </c>
      <c r="L64" s="2">
        <v>0.81241079221423418</v>
      </c>
      <c r="M64" s="2">
        <v>0.81241079221423418</v>
      </c>
      <c r="N64" s="16"/>
      <c r="O64" s="2"/>
      <c r="P64" s="1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6"/>
      <c r="AC64" s="2"/>
      <c r="AD64" s="16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16"/>
      <c r="AQ64" s="2"/>
      <c r="AR64" s="16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6"/>
      <c r="BE64" s="2"/>
      <c r="BF64" s="16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6"/>
      <c r="BT64" s="6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3"/>
      <c r="CF64" s="6"/>
      <c r="CH64" s="6"/>
    </row>
    <row r="65" spans="1:86" x14ac:dyDescent="0.25">
      <c r="A65" s="10" t="s">
        <v>19</v>
      </c>
      <c r="B65" s="26">
        <f>算例!T65*参数!B11+迭代信息!D76*参数!B12</f>
        <v>0.77153621548418361</v>
      </c>
      <c r="C65" s="87">
        <v>1</v>
      </c>
      <c r="D65" s="2">
        <v>1</v>
      </c>
      <c r="E65" s="2">
        <v>1</v>
      </c>
      <c r="F65" s="2">
        <v>0.77153621548418361</v>
      </c>
      <c r="G65" s="2">
        <v>0.77153621548418361</v>
      </c>
      <c r="H65" s="2">
        <v>0.77153621548418361</v>
      </c>
      <c r="I65" s="2">
        <v>0.77153621548418361</v>
      </c>
      <c r="J65" s="2">
        <v>0.77153621548418361</v>
      </c>
      <c r="K65" s="2">
        <v>0.77153621548418361</v>
      </c>
      <c r="L65" s="2">
        <v>0.77153621548418361</v>
      </c>
      <c r="M65" s="2">
        <v>0.77153621548418361</v>
      </c>
      <c r="N65" s="16"/>
      <c r="O65" s="2"/>
      <c r="P65" s="1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6"/>
      <c r="AC65" s="2"/>
      <c r="AD65" s="16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16"/>
      <c r="AQ65" s="2"/>
      <c r="AR65" s="16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6"/>
      <c r="BE65" s="2"/>
      <c r="BF65" s="16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6"/>
      <c r="BT65" s="6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3"/>
      <c r="CF65" s="6"/>
      <c r="CH65" s="6"/>
    </row>
    <row r="66" spans="1:86" x14ac:dyDescent="0.25">
      <c r="A66" s="10" t="s">
        <v>20</v>
      </c>
      <c r="B66" s="26">
        <f>算例!T66</f>
        <v>0.6393039771577359</v>
      </c>
      <c r="C66" s="87">
        <v>0.6393039771577359</v>
      </c>
      <c r="D66" s="2">
        <v>0.6393039771577359</v>
      </c>
      <c r="E66" s="2">
        <v>0.6393039771577359</v>
      </c>
      <c r="F66" s="2">
        <v>0.6393039771577359</v>
      </c>
      <c r="G66" s="2">
        <v>0.6393039771577359</v>
      </c>
      <c r="H66" s="2">
        <v>0.6393039771577359</v>
      </c>
      <c r="I66" s="2">
        <v>0.6393039771577359</v>
      </c>
      <c r="J66" s="2">
        <v>0.6393039771577359</v>
      </c>
      <c r="K66" s="2">
        <v>0.6393039771577359</v>
      </c>
      <c r="L66" s="2">
        <v>0.6393039771577359</v>
      </c>
      <c r="M66" s="2">
        <v>0.6393039771577359</v>
      </c>
      <c r="N66" s="16"/>
      <c r="O66" s="2"/>
      <c r="P66" s="1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6"/>
      <c r="AC66" s="2"/>
      <c r="AD66" s="16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16"/>
      <c r="AQ66" s="2"/>
      <c r="AR66" s="16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6"/>
      <c r="BE66" s="2"/>
      <c r="BF66" s="16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6"/>
      <c r="BT66" s="6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3"/>
      <c r="CF66" s="6"/>
      <c r="CH66" s="6"/>
    </row>
    <row r="67" spans="1:86" x14ac:dyDescent="0.25">
      <c r="A67" s="10" t="s">
        <v>21</v>
      </c>
      <c r="B67" s="26">
        <f>算例!T67</f>
        <v>0.5</v>
      </c>
      <c r="C67" s="87">
        <v>0.5</v>
      </c>
      <c r="D67" s="2">
        <v>0.5</v>
      </c>
      <c r="E67" s="2">
        <v>0.5</v>
      </c>
      <c r="F67" s="2">
        <v>0.5</v>
      </c>
      <c r="G67" s="2">
        <v>0.5</v>
      </c>
      <c r="H67" s="2">
        <v>0.5</v>
      </c>
      <c r="I67" s="2">
        <v>0.5</v>
      </c>
      <c r="J67" s="2">
        <v>0.5</v>
      </c>
      <c r="K67" s="2">
        <v>0.5</v>
      </c>
      <c r="L67" s="2">
        <v>0.5</v>
      </c>
      <c r="M67" s="2">
        <v>0.5</v>
      </c>
      <c r="N67" s="16"/>
      <c r="O67" s="2"/>
      <c r="P67" s="1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6"/>
      <c r="AC67" s="2"/>
      <c r="AD67" s="16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6"/>
      <c r="AQ67" s="2"/>
      <c r="AR67" s="16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6"/>
      <c r="BE67" s="2"/>
      <c r="BF67" s="16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6"/>
      <c r="BT67" s="6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3"/>
      <c r="CF67" s="6"/>
      <c r="CH67" s="6"/>
    </row>
    <row r="68" spans="1:86" x14ac:dyDescent="0.25">
      <c r="A68" s="10" t="s">
        <v>22</v>
      </c>
      <c r="B68" s="26">
        <f>算例!T68*参数!B11+迭代信息!AP48*参数!B12</f>
        <v>0.86075569500850269</v>
      </c>
      <c r="C68" s="87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16"/>
      <c r="O68" s="2"/>
      <c r="P68" s="1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6"/>
      <c r="AC68" s="2"/>
      <c r="AD68" s="16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16"/>
      <c r="AQ68" s="2"/>
      <c r="AR68" s="16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6"/>
      <c r="BE68" s="2"/>
      <c r="BF68" s="16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6"/>
      <c r="BT68" s="6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3"/>
      <c r="CF68" s="6"/>
      <c r="CH68" s="6"/>
    </row>
    <row r="69" spans="1:86" s="1" customFormat="1" ht="16.2" customHeight="1" x14ac:dyDescent="0.25">
      <c r="A69" s="7"/>
      <c r="B69" s="26"/>
      <c r="C69" s="87"/>
      <c r="D69" s="2"/>
      <c r="E69" s="2"/>
      <c r="F69" s="2"/>
      <c r="G69" s="2"/>
      <c r="H69" s="2"/>
      <c r="I69" s="2"/>
      <c r="J69" s="2"/>
      <c r="K69" s="2"/>
      <c r="L69" s="2"/>
      <c r="M69" s="2"/>
      <c r="N69" s="16"/>
      <c r="O69" s="2"/>
      <c r="P69" s="1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6"/>
      <c r="AC69" s="2"/>
      <c r="AD69" s="16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16"/>
      <c r="AQ69" s="2"/>
      <c r="AR69" s="16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6"/>
      <c r="BE69" s="2"/>
      <c r="BF69" s="16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5"/>
      <c r="BT69" s="15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5"/>
      <c r="CH69" s="15"/>
    </row>
    <row r="70" spans="1:86" s="1" customFormat="1" ht="16.2" customHeight="1" x14ac:dyDescent="0.25">
      <c r="A70" s="73" t="s">
        <v>138</v>
      </c>
      <c r="B70" s="26"/>
      <c r="C70" s="87"/>
      <c r="D70" s="76"/>
      <c r="E70" s="76"/>
      <c r="F70" s="76"/>
      <c r="G70" s="76"/>
      <c r="H70" s="76"/>
      <c r="I70" s="76"/>
      <c r="J70" s="76"/>
      <c r="K70" s="76"/>
      <c r="L70" s="76"/>
      <c r="M70" s="72"/>
      <c r="N70" s="2"/>
      <c r="O70" s="2"/>
      <c r="P70" s="2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2"/>
      <c r="AB70" s="2"/>
      <c r="AC70" s="2"/>
      <c r="AD70" s="2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2"/>
      <c r="AP70" s="2"/>
      <c r="AQ70" s="2"/>
      <c r="AR70" s="2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2"/>
      <c r="BD70" s="2"/>
      <c r="BE70" s="2"/>
      <c r="BF70" s="2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2"/>
      <c r="BR70"/>
      <c r="BS70"/>
      <c r="BT70"/>
      <c r="BU70" s="73"/>
      <c r="BV70" s="73"/>
      <c r="BW70" s="73"/>
      <c r="BX70" s="73"/>
      <c r="BY70" s="73"/>
      <c r="BZ70" s="73"/>
      <c r="CA70" s="73"/>
      <c r="CB70" s="73"/>
      <c r="CC70" s="73"/>
      <c r="CD70" s="73"/>
      <c r="CE70" s="5"/>
      <c r="CF70"/>
      <c r="CG70"/>
      <c r="CH70"/>
    </row>
    <row r="71" spans="1:86" s="1" customFormat="1" ht="16.2" customHeight="1" x14ac:dyDescent="0.25">
      <c r="A71" s="10" t="s">
        <v>1</v>
      </c>
      <c r="B71" s="26" t="str">
        <f>算例!T71</f>
        <v>得分</v>
      </c>
      <c r="C71" s="87" t="s">
        <v>208</v>
      </c>
      <c r="D71" s="2" t="s">
        <v>208</v>
      </c>
      <c r="E71" s="2" t="s">
        <v>208</v>
      </c>
      <c r="F71" s="2" t="s">
        <v>208</v>
      </c>
      <c r="G71" s="2" t="s">
        <v>208</v>
      </c>
      <c r="H71" s="2" t="s">
        <v>208</v>
      </c>
      <c r="I71" s="2" t="s">
        <v>208</v>
      </c>
      <c r="J71" s="2" t="s">
        <v>208</v>
      </c>
      <c r="K71" s="2" t="s">
        <v>208</v>
      </c>
      <c r="L71" s="2" t="s">
        <v>208</v>
      </c>
      <c r="M71" s="2" t="s">
        <v>208</v>
      </c>
      <c r="N71" s="16"/>
      <c r="O71" s="2"/>
      <c r="P71" s="1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6"/>
      <c r="AC71" s="2"/>
      <c r="AD71" s="16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6"/>
      <c r="AQ71" s="2"/>
      <c r="AR71" s="16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6"/>
      <c r="BE71" s="2"/>
      <c r="BF71" s="16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6"/>
      <c r="BS71"/>
      <c r="BT71" s="6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3"/>
      <c r="CF71" s="6"/>
      <c r="CG71"/>
      <c r="CH71" s="6"/>
    </row>
    <row r="72" spans="1:86" s="1" customFormat="1" ht="16.2" customHeight="1" x14ac:dyDescent="0.25">
      <c r="A72" s="10" t="s">
        <v>3</v>
      </c>
      <c r="B72" s="26">
        <f>算例!T72</f>
        <v>0.25</v>
      </c>
      <c r="C72" s="87">
        <v>0.25</v>
      </c>
      <c r="D72" s="2">
        <v>0.25</v>
      </c>
      <c r="E72" s="2">
        <v>0.25</v>
      </c>
      <c r="F72" s="2">
        <v>0.25</v>
      </c>
      <c r="G72" s="2">
        <v>0.25</v>
      </c>
      <c r="H72" s="2">
        <v>0.25</v>
      </c>
      <c r="I72" s="2">
        <v>0.25</v>
      </c>
      <c r="J72" s="2">
        <v>0.25</v>
      </c>
      <c r="K72" s="2">
        <v>0.25</v>
      </c>
      <c r="L72" s="2">
        <v>0.25</v>
      </c>
      <c r="M72" s="2">
        <v>0.25</v>
      </c>
      <c r="N72" s="16"/>
      <c r="O72" s="2"/>
      <c r="P72" s="1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6"/>
      <c r="AC72" s="2"/>
      <c r="AD72" s="16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16"/>
      <c r="AQ72" s="2"/>
      <c r="AR72" s="16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6"/>
      <c r="BE72" s="2"/>
      <c r="BF72" s="16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6"/>
      <c r="BS72"/>
      <c r="BT72" s="6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3"/>
      <c r="CF72" s="6"/>
      <c r="CG72"/>
      <c r="CH72" s="6"/>
    </row>
    <row r="73" spans="1:86" s="1" customFormat="1" ht="16.2" customHeight="1" x14ac:dyDescent="0.25">
      <c r="A73" s="10" t="s">
        <v>4</v>
      </c>
      <c r="B73" s="26">
        <f>算例!T73</f>
        <v>0.52083333333333337</v>
      </c>
      <c r="C73" s="87">
        <v>0.52083333333333337</v>
      </c>
      <c r="D73" s="2">
        <v>0.52083333333333337</v>
      </c>
      <c r="E73" s="2">
        <v>0.52083333333333337</v>
      </c>
      <c r="F73" s="2">
        <v>0.52083333333333337</v>
      </c>
      <c r="G73" s="2">
        <v>0.52083333333333337</v>
      </c>
      <c r="H73" s="2">
        <v>0.52083333333333337</v>
      </c>
      <c r="I73" s="2">
        <v>0.52083333333333337</v>
      </c>
      <c r="J73" s="2">
        <v>0.52083333333333337</v>
      </c>
      <c r="K73" s="2">
        <v>0.52083333333333337</v>
      </c>
      <c r="L73" s="2">
        <v>0.52083333333333337</v>
      </c>
      <c r="M73" s="2">
        <v>0.52083333333333337</v>
      </c>
      <c r="N73" s="16"/>
      <c r="O73" s="2"/>
      <c r="P73" s="1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6"/>
      <c r="AC73" s="2"/>
      <c r="AD73" s="16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16"/>
      <c r="AQ73" s="2"/>
      <c r="AR73" s="16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6"/>
      <c r="BE73" s="2"/>
      <c r="BF73" s="16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6"/>
      <c r="BS73"/>
      <c r="BT73" s="6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3"/>
      <c r="CF73" s="6"/>
      <c r="CG73"/>
      <c r="CH73" s="6"/>
    </row>
    <row r="74" spans="1:86" s="1" customFormat="1" ht="16.2" customHeight="1" x14ac:dyDescent="0.25">
      <c r="A74" s="10" t="s">
        <v>5</v>
      </c>
      <c r="B74" s="26">
        <f>算例!T74</f>
        <v>0.5</v>
      </c>
      <c r="C74" s="87">
        <v>0.5</v>
      </c>
      <c r="D74" s="2">
        <v>0.5</v>
      </c>
      <c r="E74" s="2">
        <v>0.5</v>
      </c>
      <c r="F74" s="2">
        <v>0.5</v>
      </c>
      <c r="G74" s="2">
        <v>0.5</v>
      </c>
      <c r="H74" s="2">
        <v>0.5</v>
      </c>
      <c r="I74" s="2">
        <v>0.5</v>
      </c>
      <c r="J74" s="2">
        <v>0.5</v>
      </c>
      <c r="K74" s="2">
        <v>0.5</v>
      </c>
      <c r="L74" s="2">
        <v>0.5</v>
      </c>
      <c r="M74" s="2">
        <v>0.5</v>
      </c>
      <c r="N74" s="16"/>
      <c r="O74" s="2"/>
      <c r="P74" s="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6"/>
      <c r="AC74" s="2"/>
      <c r="AD74" s="16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16"/>
      <c r="AQ74" s="2"/>
      <c r="AR74" s="16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6"/>
      <c r="BE74" s="2"/>
      <c r="BF74" s="16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6"/>
      <c r="BS74"/>
      <c r="BT74" s="6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3"/>
      <c r="CF74" s="6"/>
      <c r="CG74"/>
      <c r="CH74" s="6"/>
    </row>
    <row r="75" spans="1:86" s="1" customFormat="1" ht="16.2" customHeight="1" x14ac:dyDescent="0.25">
      <c r="A75" s="10" t="s">
        <v>6</v>
      </c>
      <c r="B75" s="26">
        <f>算例!T75*参数!B11+迭代信息!W20*参数!B12</f>
        <v>0.53375679952703392</v>
      </c>
      <c r="C75" s="87">
        <v>0.75</v>
      </c>
      <c r="D75" s="2">
        <v>0.75</v>
      </c>
      <c r="E75" s="2">
        <v>0.75</v>
      </c>
      <c r="F75" s="2">
        <v>0.75</v>
      </c>
      <c r="G75" s="2">
        <v>0.75</v>
      </c>
      <c r="H75" s="2">
        <v>0.75</v>
      </c>
      <c r="I75" s="2">
        <v>0.53375679952703392</v>
      </c>
      <c r="J75" s="2">
        <v>0.53375679952703392</v>
      </c>
      <c r="K75" s="2">
        <v>0.53375679952703392</v>
      </c>
      <c r="L75" s="2">
        <v>0.53375679952703392</v>
      </c>
      <c r="M75" s="2">
        <v>0.53375679952703392</v>
      </c>
      <c r="N75" s="16"/>
      <c r="O75" s="2"/>
      <c r="P75" s="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6"/>
      <c r="AC75" s="2"/>
      <c r="AD75" s="16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6"/>
      <c r="AQ75" s="2"/>
      <c r="AR75" s="16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6"/>
      <c r="BE75" s="2"/>
      <c r="BF75" s="16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6"/>
      <c r="BS75"/>
      <c r="BT75" s="6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3"/>
      <c r="CF75" s="6"/>
      <c r="CG75"/>
      <c r="CH75" s="6"/>
    </row>
    <row r="76" spans="1:86" s="1" customFormat="1" ht="16.2" customHeight="1" x14ac:dyDescent="0.25">
      <c r="A76" s="10" t="s">
        <v>7</v>
      </c>
      <c r="B76" s="26">
        <f>算例!T76</f>
        <v>0.14261148400297316</v>
      </c>
      <c r="C76" s="87">
        <v>0.14261148400297316</v>
      </c>
      <c r="D76" s="2">
        <v>0.14261148400297316</v>
      </c>
      <c r="E76" s="2">
        <v>0.14261148400297316</v>
      </c>
      <c r="F76" s="2">
        <v>0.14261148400297316</v>
      </c>
      <c r="G76" s="2">
        <v>0.14261148400297316</v>
      </c>
      <c r="H76" s="2">
        <v>0.14261148400297316</v>
      </c>
      <c r="I76" s="2">
        <v>0.14261148400297316</v>
      </c>
      <c r="J76" s="2">
        <v>0.14261148400297316</v>
      </c>
      <c r="K76" s="2">
        <v>0.14261148400297316</v>
      </c>
      <c r="L76" s="2">
        <v>0.14261148400297316</v>
      </c>
      <c r="M76" s="2">
        <v>0.14261148400297316</v>
      </c>
      <c r="N76" s="16"/>
      <c r="O76" s="2"/>
      <c r="P76" s="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6"/>
      <c r="AC76" s="2"/>
      <c r="AD76" s="16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16"/>
      <c r="AQ76" s="2"/>
      <c r="AR76" s="16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6"/>
      <c r="BE76" s="2"/>
      <c r="BF76" s="16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6"/>
      <c r="BS76"/>
      <c r="BT76" s="6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3"/>
      <c r="CF76" s="6"/>
      <c r="CG76"/>
      <c r="CH76" s="6"/>
    </row>
    <row r="77" spans="1:86" s="1" customFormat="1" ht="16.2" customHeight="1" x14ac:dyDescent="0.25">
      <c r="A77" s="10" t="s">
        <v>8</v>
      </c>
      <c r="B77" s="26">
        <f>算例!T77</f>
        <v>0.15559149321861238</v>
      </c>
      <c r="C77" s="87">
        <v>0.15559149321861238</v>
      </c>
      <c r="D77" s="2">
        <v>0.15559149321861238</v>
      </c>
      <c r="E77" s="2">
        <v>0.15559149321861238</v>
      </c>
      <c r="F77" s="2">
        <v>0.15559149321861238</v>
      </c>
      <c r="G77" s="2">
        <v>0.15559149321861238</v>
      </c>
      <c r="H77" s="2">
        <v>0.15559149321861238</v>
      </c>
      <c r="I77" s="2">
        <v>0.15559149321861238</v>
      </c>
      <c r="J77" s="2">
        <v>0.15559149321861238</v>
      </c>
      <c r="K77" s="2">
        <v>0.15559149321861238</v>
      </c>
      <c r="L77" s="2">
        <v>0.15559149321861238</v>
      </c>
      <c r="M77" s="2">
        <v>0.15559149321861238</v>
      </c>
      <c r="N77" s="16"/>
      <c r="O77" s="2"/>
      <c r="P77" s="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6"/>
      <c r="AC77" s="2"/>
      <c r="AD77" s="16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16"/>
      <c r="AQ77" s="2"/>
      <c r="AR77" s="16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6"/>
      <c r="BE77" s="2"/>
      <c r="BF77" s="16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6"/>
      <c r="BS77"/>
      <c r="BT77" s="6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3"/>
      <c r="CF77" s="6"/>
      <c r="CG77"/>
      <c r="CH77" s="6"/>
    </row>
    <row r="78" spans="1:86" s="1" customFormat="1" ht="16.2" customHeight="1" x14ac:dyDescent="0.25">
      <c r="A78" s="10" t="s">
        <v>9</v>
      </c>
      <c r="B78" s="26">
        <f>算例!T78</f>
        <v>0.10416666666666667</v>
      </c>
      <c r="C78" s="87">
        <v>0.10416666666666667</v>
      </c>
      <c r="D78" s="2">
        <v>0.10416666666666667</v>
      </c>
      <c r="E78" s="2">
        <v>0.10416666666666667</v>
      </c>
      <c r="F78" s="2">
        <v>0.10416666666666667</v>
      </c>
      <c r="G78" s="2">
        <v>0.10416666666666667</v>
      </c>
      <c r="H78" s="2">
        <v>0.10416666666666667</v>
      </c>
      <c r="I78" s="2">
        <v>0.10416666666666667</v>
      </c>
      <c r="J78" s="2">
        <v>0.10416666666666667</v>
      </c>
      <c r="K78" s="2">
        <v>0.10416666666666667</v>
      </c>
      <c r="L78" s="2">
        <v>0.10416666666666667</v>
      </c>
      <c r="M78" s="2">
        <v>0.10416666666666667</v>
      </c>
      <c r="N78" s="16"/>
      <c r="O78" s="2"/>
      <c r="P78" s="1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6"/>
      <c r="AC78" s="2"/>
      <c r="AD78" s="16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16"/>
      <c r="AQ78" s="2"/>
      <c r="AR78" s="16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6"/>
      <c r="BE78" s="2"/>
      <c r="BF78" s="16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6"/>
      <c r="BS78"/>
      <c r="BT78" s="6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3"/>
      <c r="CF78" s="6"/>
      <c r="CG78"/>
      <c r="CH78" s="6"/>
    </row>
    <row r="79" spans="1:86" s="1" customFormat="1" ht="16.2" customHeight="1" x14ac:dyDescent="0.25">
      <c r="A79" s="10" t="s">
        <v>10</v>
      </c>
      <c r="B79" s="26">
        <f>((算例!T79*参数!B11+迭代信息!D98*参数!B12)*参数!B11+迭代信息!D133*参数!B12)*参数!B11+迭代信息!AP63*参数!B12</f>
        <v>0.57180909220291343</v>
      </c>
      <c r="C79" s="87">
        <v>0.75</v>
      </c>
      <c r="D79" s="2">
        <v>0.75</v>
      </c>
      <c r="E79" s="2">
        <v>0.75</v>
      </c>
      <c r="F79" s="2">
        <v>0.66958828578059171</v>
      </c>
      <c r="G79" s="2">
        <v>0.61243345515392855</v>
      </c>
      <c r="H79" s="2">
        <v>0.61243345515392855</v>
      </c>
      <c r="I79" s="2">
        <v>0.61243345515392855</v>
      </c>
      <c r="J79" s="2">
        <v>0.61243345515392855</v>
      </c>
      <c r="K79" s="2">
        <v>0.61243345515392855</v>
      </c>
      <c r="L79" s="2">
        <v>0.61243345515392855</v>
      </c>
      <c r="M79" s="2">
        <v>0.61243345515392855</v>
      </c>
      <c r="N79" s="16"/>
      <c r="O79" s="2"/>
      <c r="P79" s="1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6"/>
      <c r="AC79" s="2"/>
      <c r="AD79" s="16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6"/>
      <c r="AQ79" s="2"/>
      <c r="AR79" s="16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6"/>
      <c r="BE79" s="2"/>
      <c r="BF79" s="16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6"/>
      <c r="BS79"/>
      <c r="BT79" s="6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3"/>
      <c r="CF79" s="6"/>
      <c r="CG79"/>
      <c r="CH79" s="6"/>
    </row>
    <row r="80" spans="1:86" s="1" customFormat="1" ht="16.2" customHeight="1" x14ac:dyDescent="0.25">
      <c r="A80" s="10" t="s">
        <v>11</v>
      </c>
      <c r="B80" s="26">
        <f>算例!T80*参数!B11+迭代信息!D161*参数!B12</f>
        <v>0.17576593504453206</v>
      </c>
      <c r="C80" s="87">
        <v>5.8118543377975992E-2</v>
      </c>
      <c r="D80" s="2">
        <v>5.8118543377975992E-2</v>
      </c>
      <c r="E80" s="2">
        <v>5.8118543377975992E-2</v>
      </c>
      <c r="F80" s="2">
        <v>5.8118543377975992E-2</v>
      </c>
      <c r="G80" s="2">
        <v>5.8118543377975992E-2</v>
      </c>
      <c r="H80" s="2">
        <v>0.17576593504453206</v>
      </c>
      <c r="I80" s="2">
        <v>0.17576593504453206</v>
      </c>
      <c r="J80" s="2">
        <v>0.17576593504453206</v>
      </c>
      <c r="K80" s="2">
        <v>0.17576593504453206</v>
      </c>
      <c r="L80" s="2">
        <v>0.17576593504453206</v>
      </c>
      <c r="M80" s="2">
        <v>0.17576593504453206</v>
      </c>
      <c r="N80" s="16"/>
      <c r="O80" s="2"/>
      <c r="P80" s="1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6"/>
      <c r="AC80" s="2"/>
      <c r="AD80" s="16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16"/>
      <c r="AQ80" s="2"/>
      <c r="AR80" s="16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6"/>
      <c r="BE80" s="2"/>
      <c r="BF80" s="16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6"/>
      <c r="BS80"/>
      <c r="BT80" s="6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3"/>
      <c r="CF80" s="6"/>
      <c r="CG80"/>
      <c r="CH80" s="6"/>
    </row>
    <row r="81" spans="1:86" s="1" customFormat="1" ht="16.2" customHeight="1" x14ac:dyDescent="0.25">
      <c r="A81" s="10" t="s">
        <v>12</v>
      </c>
      <c r="B81" s="26">
        <f>算例!T81</f>
        <v>0.52306689040178389</v>
      </c>
      <c r="C81" s="87">
        <v>0.52306689040178389</v>
      </c>
      <c r="D81" s="2">
        <v>0.52306689040178389</v>
      </c>
      <c r="E81" s="2">
        <v>0.52306689040178389</v>
      </c>
      <c r="F81" s="2">
        <v>0.52306689040178389</v>
      </c>
      <c r="G81" s="2">
        <v>0.52306689040178389</v>
      </c>
      <c r="H81" s="2">
        <v>0.52306689040178389</v>
      </c>
      <c r="I81" s="2">
        <v>0.52306689040178389</v>
      </c>
      <c r="J81" s="2">
        <v>0.52306689040178389</v>
      </c>
      <c r="K81" s="2">
        <v>0.52306689040178389</v>
      </c>
      <c r="L81" s="2">
        <v>0.52306689040178389</v>
      </c>
      <c r="M81" s="2">
        <v>0.52306689040178389</v>
      </c>
      <c r="N81" s="16"/>
      <c r="O81" s="2"/>
      <c r="P81" s="1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6"/>
      <c r="AC81" s="2"/>
      <c r="AD81" s="16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16"/>
      <c r="AQ81" s="2"/>
      <c r="AR81" s="16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6"/>
      <c r="BE81" s="2"/>
      <c r="BF81" s="16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6"/>
      <c r="BS81"/>
      <c r="BT81" s="6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3"/>
      <c r="CF81" s="6"/>
      <c r="CG81"/>
      <c r="CH81" s="6"/>
    </row>
    <row r="82" spans="1:86" s="1" customFormat="1" ht="16.2" customHeight="1" x14ac:dyDescent="0.25">
      <c r="A82" s="10" t="s">
        <v>13</v>
      </c>
      <c r="B82" s="26">
        <f>算例!T82</f>
        <v>0.29059271688987998</v>
      </c>
      <c r="C82" s="87">
        <v>0.29059271688987998</v>
      </c>
      <c r="D82" s="2">
        <v>0.29059271688987998</v>
      </c>
      <c r="E82" s="2">
        <v>0.29059271688987998</v>
      </c>
      <c r="F82" s="2">
        <v>0.29059271688987998</v>
      </c>
      <c r="G82" s="2">
        <v>0.29059271688987998</v>
      </c>
      <c r="H82" s="2">
        <v>0.29059271688987998</v>
      </c>
      <c r="I82" s="2">
        <v>0.29059271688987998</v>
      </c>
      <c r="J82" s="2">
        <v>0.29059271688987998</v>
      </c>
      <c r="K82" s="2">
        <v>0.29059271688987998</v>
      </c>
      <c r="L82" s="2">
        <v>0.29059271688987998</v>
      </c>
      <c r="M82" s="2">
        <v>0.29059271688987998</v>
      </c>
      <c r="N82" s="16"/>
      <c r="O82" s="2"/>
      <c r="P82" s="1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6"/>
      <c r="AC82" s="2"/>
      <c r="AD82" s="16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16"/>
      <c r="AQ82" s="2"/>
      <c r="AR82" s="16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6"/>
      <c r="BE82" s="2"/>
      <c r="BF82" s="16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6"/>
      <c r="BS82"/>
      <c r="BT82" s="6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3"/>
      <c r="CF82" s="6"/>
      <c r="CG82"/>
      <c r="CH82" s="6"/>
    </row>
    <row r="83" spans="1:86" s="1" customFormat="1" ht="16.2" customHeight="1" x14ac:dyDescent="0.25">
      <c r="A83" s="10" t="s">
        <v>14</v>
      </c>
      <c r="B83" s="26">
        <f>算例!T83</f>
        <v>0.41666666666666669</v>
      </c>
      <c r="C83" s="87">
        <v>0.41666666666666669</v>
      </c>
      <c r="D83" s="2">
        <v>0.41666666666666669</v>
      </c>
      <c r="E83" s="2">
        <v>0.41666666666666669</v>
      </c>
      <c r="F83" s="2">
        <v>0.41666666666666669</v>
      </c>
      <c r="G83" s="2">
        <v>0.41666666666666669</v>
      </c>
      <c r="H83" s="2">
        <v>0.41666666666666669</v>
      </c>
      <c r="I83" s="2">
        <v>0.41666666666666669</v>
      </c>
      <c r="J83" s="2">
        <v>0.41666666666666669</v>
      </c>
      <c r="K83" s="2">
        <v>0.41666666666666669</v>
      </c>
      <c r="L83" s="2">
        <v>0.41666666666666669</v>
      </c>
      <c r="M83" s="2">
        <v>0.41666666666666669</v>
      </c>
      <c r="N83" s="16"/>
      <c r="O83" s="2"/>
      <c r="P83" s="1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6"/>
      <c r="AC83" s="2"/>
      <c r="AD83" s="16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6"/>
      <c r="AQ83" s="2"/>
      <c r="AR83" s="16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6"/>
      <c r="BE83" s="2"/>
      <c r="BF83" s="16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6"/>
      <c r="BS83"/>
      <c r="BT83" s="6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3"/>
      <c r="CF83" s="6"/>
      <c r="CG83"/>
      <c r="CH83" s="6"/>
    </row>
    <row r="84" spans="1:86" s="1" customFormat="1" ht="16.2" customHeight="1" x14ac:dyDescent="0.25">
      <c r="A84" s="10" t="s">
        <v>15</v>
      </c>
      <c r="B84" s="26">
        <f>算例!T84*参数!B11+迭代信息!D154*参数!B12</f>
        <v>0.65303936672550944</v>
      </c>
      <c r="C84" s="87">
        <v>0.87177815066963993</v>
      </c>
      <c r="D84" s="2">
        <v>0.87177815066963993</v>
      </c>
      <c r="E84" s="2">
        <v>0.87177815066963993</v>
      </c>
      <c r="F84" s="2">
        <v>0.87177815066963993</v>
      </c>
      <c r="G84" s="2">
        <v>0.87177815066963993</v>
      </c>
      <c r="H84" s="2">
        <v>0.65303936672550944</v>
      </c>
      <c r="I84" s="2">
        <v>0.65303936672550944</v>
      </c>
      <c r="J84" s="2">
        <v>0.65303936672550944</v>
      </c>
      <c r="K84" s="2">
        <v>0.65303936672550944</v>
      </c>
      <c r="L84" s="2">
        <v>0.65303936672550944</v>
      </c>
      <c r="M84" s="2">
        <v>0.65303936672550944</v>
      </c>
      <c r="N84" s="16"/>
      <c r="O84" s="2"/>
      <c r="P84" s="1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6"/>
      <c r="AC84" s="2"/>
      <c r="AD84" s="16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16"/>
      <c r="AQ84" s="2"/>
      <c r="AR84" s="16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6"/>
      <c r="BE84" s="2"/>
      <c r="BF84" s="16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6"/>
      <c r="BS84"/>
      <c r="BT84" s="6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3"/>
      <c r="CF84" s="6"/>
      <c r="CG84"/>
      <c r="CH84" s="6"/>
    </row>
    <row r="85" spans="1:86" s="1" customFormat="1" ht="16.2" customHeight="1" x14ac:dyDescent="0.25">
      <c r="A85" s="10" t="s">
        <v>16</v>
      </c>
      <c r="B85" s="26">
        <f>算例!T85</f>
        <v>0.15559149321861238</v>
      </c>
      <c r="C85" s="87">
        <v>0.15559149321861238</v>
      </c>
      <c r="D85" s="2">
        <v>0.15559149321861238</v>
      </c>
      <c r="E85" s="2">
        <v>0.15559149321861238</v>
      </c>
      <c r="F85" s="2">
        <v>0.15559149321861238</v>
      </c>
      <c r="G85" s="2">
        <v>0.15559149321861238</v>
      </c>
      <c r="H85" s="2">
        <v>0.15559149321861238</v>
      </c>
      <c r="I85" s="2">
        <v>0.15559149321861238</v>
      </c>
      <c r="J85" s="2">
        <v>0.15559149321861238</v>
      </c>
      <c r="K85" s="2">
        <v>0.15559149321861238</v>
      </c>
      <c r="L85" s="2">
        <v>0.15559149321861238</v>
      </c>
      <c r="M85" s="2">
        <v>0.15559149321861238</v>
      </c>
      <c r="N85" s="16"/>
      <c r="O85" s="2"/>
      <c r="P85" s="1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6"/>
      <c r="AC85" s="2"/>
      <c r="AD85" s="16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6"/>
      <c r="AQ85" s="2"/>
      <c r="AR85" s="16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6"/>
      <c r="BE85" s="2"/>
      <c r="BF85" s="16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6"/>
      <c r="BS85"/>
      <c r="BT85" s="6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3"/>
      <c r="CF85" s="6"/>
      <c r="CG85"/>
      <c r="CH85" s="6"/>
    </row>
    <row r="86" spans="1:86" s="1" customFormat="1" ht="16.2" customHeight="1" x14ac:dyDescent="0.25">
      <c r="A86" s="10" t="s">
        <v>17</v>
      </c>
      <c r="B86" s="26">
        <f>算例!T86</f>
        <v>0.31374526480654097</v>
      </c>
      <c r="C86" s="87">
        <v>0.31374526480654097</v>
      </c>
      <c r="D86" s="2">
        <v>0.31374526480654097</v>
      </c>
      <c r="E86" s="2">
        <v>0.31374526480654097</v>
      </c>
      <c r="F86" s="2">
        <v>0.31374526480654097</v>
      </c>
      <c r="G86" s="2">
        <v>0.31374526480654097</v>
      </c>
      <c r="H86" s="2">
        <v>0.31374526480654097</v>
      </c>
      <c r="I86" s="2">
        <v>0.31374526480654097</v>
      </c>
      <c r="J86" s="2">
        <v>0.31374526480654097</v>
      </c>
      <c r="K86" s="2">
        <v>0.31374526480654097</v>
      </c>
      <c r="L86" s="2">
        <v>0.31374526480654097</v>
      </c>
      <c r="M86" s="2">
        <v>0.31374526480654097</v>
      </c>
      <c r="N86" s="16"/>
      <c r="O86" s="2"/>
      <c r="P86" s="1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6"/>
      <c r="AC86" s="2"/>
      <c r="AD86" s="16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16"/>
      <c r="AQ86" s="2"/>
      <c r="AR86" s="16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6"/>
      <c r="BE86" s="2"/>
      <c r="BF86" s="16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6"/>
      <c r="BS86"/>
      <c r="BT86" s="6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3"/>
      <c r="CF86" s="6"/>
      <c r="CG86"/>
      <c r="CH86" s="6"/>
    </row>
    <row r="87" spans="1:86" s="1" customFormat="1" ht="16.2" customHeight="1" x14ac:dyDescent="0.25">
      <c r="A87" s="10" t="s">
        <v>18</v>
      </c>
      <c r="B87" s="26">
        <f>算例!T87*参数!B11+迭代信息!D119*参数!B12</f>
        <v>0.28325277375506486</v>
      </c>
      <c r="C87" s="87">
        <v>0.125</v>
      </c>
      <c r="D87" s="2">
        <v>0.125</v>
      </c>
      <c r="E87" s="2">
        <v>0.125</v>
      </c>
      <c r="F87" s="2">
        <v>0.125</v>
      </c>
      <c r="G87" s="2">
        <v>0.28325277375506486</v>
      </c>
      <c r="H87" s="2">
        <v>0.28325277375506486</v>
      </c>
      <c r="I87" s="2">
        <v>0.28325277375506486</v>
      </c>
      <c r="J87" s="2">
        <v>0.28325277375506486</v>
      </c>
      <c r="K87" s="2">
        <v>0.28325277375506486</v>
      </c>
      <c r="L87" s="2">
        <v>0.28325277375506486</v>
      </c>
      <c r="M87" s="2">
        <v>0.28325277375506486</v>
      </c>
      <c r="N87" s="16"/>
      <c r="O87" s="2"/>
      <c r="P87" s="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6"/>
      <c r="AC87" s="2"/>
      <c r="AD87" s="16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6"/>
      <c r="AQ87" s="2"/>
      <c r="AR87" s="16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6"/>
      <c r="BE87" s="2"/>
      <c r="BF87" s="16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6"/>
      <c r="BS87"/>
      <c r="BT87" s="6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3"/>
      <c r="CF87" s="6"/>
      <c r="CG87"/>
      <c r="CH87" s="6"/>
    </row>
    <row r="88" spans="1:86" s="1" customFormat="1" ht="16.2" customHeight="1" x14ac:dyDescent="0.25">
      <c r="A88" s="10" t="s">
        <v>19</v>
      </c>
      <c r="B88" s="26">
        <f>(算例!T88*参数!B11+迭代信息!D42*参数!B12)*参数!B11+迭代信息!W6*参数!B12</f>
        <v>0.59636833737329076</v>
      </c>
      <c r="C88" s="87">
        <v>1</v>
      </c>
      <c r="D88" s="2">
        <v>1</v>
      </c>
      <c r="E88" s="2">
        <v>0.74487488452967177</v>
      </c>
      <c r="F88" s="2">
        <v>0.74487488452967177</v>
      </c>
      <c r="G88" s="2">
        <v>0.74487488452967177</v>
      </c>
      <c r="H88" s="2">
        <v>0.74487488452967177</v>
      </c>
      <c r="I88" s="2">
        <v>0.59636833737329076</v>
      </c>
      <c r="J88" s="2">
        <v>0.59636833737329076</v>
      </c>
      <c r="K88" s="2">
        <v>0.59636833737329076</v>
      </c>
      <c r="L88" s="2">
        <v>0.59636833737329076</v>
      </c>
      <c r="M88" s="2">
        <v>0.59636833737329076</v>
      </c>
      <c r="N88" s="16"/>
      <c r="O88" s="2"/>
      <c r="P88" s="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6"/>
      <c r="AC88" s="2"/>
      <c r="AD88" s="16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16"/>
      <c r="AQ88" s="2"/>
      <c r="AR88" s="16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6"/>
      <c r="BE88" s="2"/>
      <c r="BF88" s="16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6"/>
      <c r="BS88"/>
      <c r="BT88" s="6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3"/>
      <c r="CF88" s="6"/>
      <c r="CG88"/>
      <c r="CH88" s="6"/>
    </row>
    <row r="89" spans="1:86" s="1" customFormat="1" ht="16.2" customHeight="1" x14ac:dyDescent="0.25">
      <c r="A89" s="10" t="s">
        <v>20</v>
      </c>
      <c r="B89" s="26">
        <f>算例!T89</f>
        <v>0.31374526480654097</v>
      </c>
      <c r="C89" s="87">
        <v>0.31374526480654097</v>
      </c>
      <c r="D89" s="2">
        <v>0.31374526480654097</v>
      </c>
      <c r="E89" s="2">
        <v>0.31374526480654097</v>
      </c>
      <c r="F89" s="2">
        <v>0.31374526480654097</v>
      </c>
      <c r="G89" s="2">
        <v>0.31374526480654097</v>
      </c>
      <c r="H89" s="2">
        <v>0.31374526480654097</v>
      </c>
      <c r="I89" s="2">
        <v>0.31374526480654097</v>
      </c>
      <c r="J89" s="2">
        <v>0.31374526480654097</v>
      </c>
      <c r="K89" s="2">
        <v>0.31374526480654097</v>
      </c>
      <c r="L89" s="2">
        <v>0.31374526480654097</v>
      </c>
      <c r="M89" s="2">
        <v>0.31374526480654097</v>
      </c>
      <c r="N89" s="16"/>
      <c r="O89" s="2"/>
      <c r="P89" s="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6"/>
      <c r="AC89" s="2"/>
      <c r="AD89" s="16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16"/>
      <c r="AQ89" s="2"/>
      <c r="AR89" s="16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6"/>
      <c r="BE89" s="2"/>
      <c r="BF89" s="16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6"/>
      <c r="BS89"/>
      <c r="BT89" s="6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3"/>
      <c r="CF89" s="6"/>
      <c r="CG89"/>
      <c r="CH89" s="6"/>
    </row>
    <row r="90" spans="1:86" s="1" customFormat="1" ht="16.2" customHeight="1" x14ac:dyDescent="0.25">
      <c r="A90" s="10" t="s">
        <v>21</v>
      </c>
      <c r="B90" s="26">
        <f>算例!T90*参数!B11+迭代信息!W77*参数!B12</f>
        <v>0.5895100771588393</v>
      </c>
      <c r="C90" s="87">
        <v>0.75554106391368792</v>
      </c>
      <c r="D90" s="2">
        <v>0.75554106391368792</v>
      </c>
      <c r="E90" s="2">
        <v>0.75554106391368792</v>
      </c>
      <c r="F90" s="2">
        <v>0.75554106391368792</v>
      </c>
      <c r="G90" s="2">
        <v>0.75554106391368792</v>
      </c>
      <c r="H90" s="2">
        <v>0.75554106391368792</v>
      </c>
      <c r="I90" s="2">
        <v>0.75554106391368792</v>
      </c>
      <c r="J90" s="2">
        <v>0.75554106391368792</v>
      </c>
      <c r="K90" s="2">
        <v>0.5895100771588393</v>
      </c>
      <c r="L90" s="2">
        <v>0.5895100771588393</v>
      </c>
      <c r="M90" s="2">
        <v>0.5895100771588393</v>
      </c>
      <c r="N90" s="16"/>
      <c r="O90" s="2"/>
      <c r="P90" s="1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6"/>
      <c r="AC90" s="2"/>
      <c r="AD90" s="16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16"/>
      <c r="AQ90" s="2"/>
      <c r="AR90" s="16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6"/>
      <c r="BE90" s="2"/>
      <c r="BF90" s="16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6"/>
      <c r="BS90"/>
      <c r="BT90" s="6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3"/>
      <c r="CF90" s="6"/>
      <c r="CG90"/>
      <c r="CH90" s="6"/>
    </row>
    <row r="91" spans="1:86" s="1" customFormat="1" ht="16.2" customHeight="1" x14ac:dyDescent="0.25">
      <c r="A91" s="10" t="s">
        <v>22</v>
      </c>
      <c r="B91" s="26">
        <f>(算例!T91*参数!B11+迭代信息!D119*参数!B12)*参数!B11+迭代信息!AP49*参数!B12</f>
        <v>0.56648011683317667</v>
      </c>
      <c r="C91" s="87">
        <v>1</v>
      </c>
      <c r="D91" s="2">
        <v>1</v>
      </c>
      <c r="E91" s="2">
        <v>1</v>
      </c>
      <c r="F91" s="2">
        <v>1</v>
      </c>
      <c r="G91" s="2">
        <v>0.72075277375506486</v>
      </c>
      <c r="H91" s="2">
        <v>0.72075277375506486</v>
      </c>
      <c r="I91" s="2">
        <v>0.72075277375506486</v>
      </c>
      <c r="J91" s="2">
        <v>0.72075277375506486</v>
      </c>
      <c r="K91" s="2">
        <v>0.72075277375506486</v>
      </c>
      <c r="L91" s="2">
        <v>0.72075277375506486</v>
      </c>
      <c r="M91" s="2">
        <v>0.72075277375506486</v>
      </c>
      <c r="N91" s="16"/>
      <c r="O91" s="2"/>
      <c r="P91" s="1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6"/>
      <c r="AC91" s="2"/>
      <c r="AD91" s="16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6"/>
      <c r="AQ91" s="2"/>
      <c r="AR91" s="16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6"/>
      <c r="BE91" s="2"/>
      <c r="BF91" s="16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6"/>
      <c r="BS91"/>
      <c r="BT91" s="6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3"/>
      <c r="CF91" s="6"/>
      <c r="CG91"/>
      <c r="CH91" s="6"/>
    </row>
    <row r="92" spans="1:86" s="1" customFormat="1" ht="16.2" customHeight="1" x14ac:dyDescent="0.25">
      <c r="A92" s="7"/>
      <c r="B92" s="26"/>
      <c r="C92" s="87"/>
      <c r="D92" s="2"/>
      <c r="E92" s="2"/>
      <c r="F92" s="2"/>
      <c r="G92" s="2"/>
      <c r="H92" s="2"/>
      <c r="I92" s="2"/>
      <c r="J92" s="2"/>
      <c r="K92" s="2"/>
      <c r="L92" s="2"/>
      <c r="M92" s="2"/>
      <c r="N92" s="16"/>
      <c r="O92" s="2"/>
      <c r="P92" s="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6"/>
      <c r="AC92" s="2"/>
      <c r="AD92" s="16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16"/>
      <c r="AQ92" s="2"/>
      <c r="AR92" s="16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6"/>
      <c r="BE92" s="2"/>
      <c r="BF92" s="16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15"/>
      <c r="BT92" s="15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5"/>
      <c r="CH92" s="15"/>
    </row>
    <row r="93" spans="1:86" s="1" customFormat="1" ht="16.2" customHeight="1" x14ac:dyDescent="0.25">
      <c r="A93" s="73" t="s">
        <v>137</v>
      </c>
      <c r="B93" s="26"/>
      <c r="C93" s="87"/>
      <c r="D93" s="76"/>
      <c r="E93" s="76"/>
      <c r="F93" s="76"/>
      <c r="G93" s="76"/>
      <c r="H93" s="76"/>
      <c r="I93" s="76"/>
      <c r="J93" s="76"/>
      <c r="K93" s="76"/>
      <c r="L93" s="76"/>
      <c r="M93" s="72"/>
      <c r="N93" s="2"/>
      <c r="O93" s="2"/>
      <c r="P93" s="2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2"/>
      <c r="AB93" s="2"/>
      <c r="AC93" s="2"/>
      <c r="AD93" s="2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2"/>
      <c r="AP93" s="2"/>
      <c r="AQ93" s="2"/>
      <c r="AR93" s="2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2"/>
      <c r="BD93" s="2"/>
      <c r="BE93" s="2"/>
      <c r="BF93" s="2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2"/>
      <c r="BR93"/>
      <c r="BS93"/>
      <c r="BT93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5"/>
      <c r="CF93"/>
      <c r="CG93"/>
      <c r="CH93"/>
    </row>
    <row r="94" spans="1:86" s="1" customFormat="1" ht="16.2" customHeight="1" x14ac:dyDescent="0.25">
      <c r="A94" s="10" t="s">
        <v>1</v>
      </c>
      <c r="B94" s="26" t="str">
        <f>算例!T94</f>
        <v>得分</v>
      </c>
      <c r="C94" s="87" t="s">
        <v>208</v>
      </c>
      <c r="D94" s="2" t="s">
        <v>208</v>
      </c>
      <c r="E94" s="2" t="s">
        <v>208</v>
      </c>
      <c r="F94" s="2" t="s">
        <v>208</v>
      </c>
      <c r="G94" s="2" t="s">
        <v>208</v>
      </c>
      <c r="H94" s="2" t="s">
        <v>208</v>
      </c>
      <c r="I94" s="2" t="s">
        <v>208</v>
      </c>
      <c r="J94" s="2" t="s">
        <v>208</v>
      </c>
      <c r="K94" s="2" t="s">
        <v>208</v>
      </c>
      <c r="L94" s="2" t="s">
        <v>208</v>
      </c>
      <c r="M94" s="2" t="s">
        <v>208</v>
      </c>
      <c r="N94" s="16"/>
      <c r="O94" s="2"/>
      <c r="P94" s="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6"/>
      <c r="AC94" s="2"/>
      <c r="AD94" s="16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16"/>
      <c r="AQ94" s="2"/>
      <c r="AR94" s="16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6"/>
      <c r="BE94" s="2"/>
      <c r="BF94" s="16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6"/>
      <c r="BS94"/>
      <c r="BT94" s="6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3"/>
      <c r="CF94" s="6"/>
      <c r="CG94"/>
      <c r="CH94" s="6"/>
    </row>
    <row r="95" spans="1:86" s="1" customFormat="1" ht="16.2" customHeight="1" x14ac:dyDescent="0.25">
      <c r="A95" s="10" t="s">
        <v>3</v>
      </c>
      <c r="B95" s="26">
        <f>算例!T95</f>
        <v>0.5</v>
      </c>
      <c r="C95" s="87">
        <v>0.5</v>
      </c>
      <c r="D95" s="2">
        <v>0.5</v>
      </c>
      <c r="E95" s="2">
        <v>0.5</v>
      </c>
      <c r="F95" s="2">
        <v>0.5</v>
      </c>
      <c r="G95" s="2">
        <v>0.5</v>
      </c>
      <c r="H95" s="2">
        <v>0.5</v>
      </c>
      <c r="I95" s="2">
        <v>0.5</v>
      </c>
      <c r="J95" s="2">
        <v>0.5</v>
      </c>
      <c r="K95" s="2">
        <v>0.5</v>
      </c>
      <c r="L95" s="2">
        <v>0.5</v>
      </c>
      <c r="M95" s="2">
        <v>0.5</v>
      </c>
      <c r="N95" s="16"/>
      <c r="O95" s="2"/>
      <c r="P95" s="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6"/>
      <c r="AC95" s="2"/>
      <c r="AD95" s="16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6"/>
      <c r="AQ95" s="2"/>
      <c r="AR95" s="16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6"/>
      <c r="BE95" s="2"/>
      <c r="BF95" s="16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6"/>
      <c r="BS95"/>
      <c r="BT95" s="6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3"/>
      <c r="CF95" s="6"/>
      <c r="CG95"/>
      <c r="CH95" s="6"/>
    </row>
    <row r="96" spans="1:86" s="1" customFormat="1" ht="16.2" customHeight="1" x14ac:dyDescent="0.25">
      <c r="A96" s="10" t="s">
        <v>4</v>
      </c>
      <c r="B96" s="26">
        <f>算例!T96*参数!B11+迭代信息!AP50*参数!B12</f>
        <v>0.73361260596169564</v>
      </c>
      <c r="C96" s="87">
        <v>1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16"/>
      <c r="O96" s="2"/>
      <c r="P96" s="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6"/>
      <c r="AC96" s="2"/>
      <c r="AD96" s="16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16"/>
      <c r="AQ96" s="2"/>
      <c r="AR96" s="16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6"/>
      <c r="BE96" s="2"/>
      <c r="BF96" s="16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6"/>
      <c r="BS96"/>
      <c r="BT96" s="6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3"/>
      <c r="CF96" s="6"/>
      <c r="CG96"/>
      <c r="CH96" s="6"/>
    </row>
    <row r="97" spans="1:86" s="1" customFormat="1" ht="16.2" customHeight="1" x14ac:dyDescent="0.25">
      <c r="A97" s="10" t="s">
        <v>5</v>
      </c>
      <c r="B97" s="26">
        <f>算例!T97*参数!B11+迭代信息!W78*参数!B12</f>
        <v>0.8394952374036605</v>
      </c>
      <c r="C97" s="87">
        <v>1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0.8394952374036605</v>
      </c>
      <c r="L97" s="2">
        <v>0.8394952374036605</v>
      </c>
      <c r="M97" s="2">
        <v>0.8394952374036605</v>
      </c>
      <c r="N97" s="16"/>
      <c r="O97" s="2"/>
      <c r="P97" s="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6"/>
      <c r="AC97" s="2"/>
      <c r="AD97" s="16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16"/>
      <c r="AQ97" s="2"/>
      <c r="AR97" s="16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6"/>
      <c r="BE97" s="2"/>
      <c r="BF97" s="16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6"/>
      <c r="BS97"/>
      <c r="BT97" s="6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3"/>
      <c r="CF97" s="6"/>
      <c r="CG97"/>
      <c r="CH97" s="6"/>
    </row>
    <row r="98" spans="1:86" s="1" customFormat="1" ht="16.2" customHeight="1" x14ac:dyDescent="0.25">
      <c r="A98" s="10" t="s">
        <v>6</v>
      </c>
      <c r="B98" s="26">
        <f>算例!T98</f>
        <v>0.625</v>
      </c>
      <c r="C98" s="87">
        <v>0.625</v>
      </c>
      <c r="D98" s="2">
        <v>0.625</v>
      </c>
      <c r="E98" s="2">
        <v>0.625</v>
      </c>
      <c r="F98" s="2">
        <v>0.625</v>
      </c>
      <c r="G98" s="2">
        <v>0.625</v>
      </c>
      <c r="H98" s="2">
        <v>0.625</v>
      </c>
      <c r="I98" s="2">
        <v>0.625</v>
      </c>
      <c r="J98" s="2">
        <v>0.625</v>
      </c>
      <c r="K98" s="2">
        <v>0.625</v>
      </c>
      <c r="L98" s="2">
        <v>0.625</v>
      </c>
      <c r="M98" s="2">
        <v>0.625</v>
      </c>
      <c r="N98" s="16"/>
      <c r="O98" s="2"/>
      <c r="P98" s="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6"/>
      <c r="AC98" s="2"/>
      <c r="AD98" s="16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6"/>
      <c r="AQ98" s="2"/>
      <c r="AR98" s="16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6"/>
      <c r="BE98" s="2"/>
      <c r="BF98" s="16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6"/>
      <c r="BS98"/>
      <c r="BT98" s="6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3"/>
      <c r="CF98" s="6"/>
      <c r="CG98"/>
      <c r="CH98" s="6"/>
    </row>
    <row r="99" spans="1:86" s="1" customFormat="1" ht="16.2" customHeight="1" x14ac:dyDescent="0.25">
      <c r="A99" s="10" t="s">
        <v>7</v>
      </c>
      <c r="B99" s="26">
        <f>算例!T99</f>
        <v>0.52306689040178389</v>
      </c>
      <c r="C99" s="87">
        <v>0.52306689040178389</v>
      </c>
      <c r="D99" s="2">
        <v>0.52306689040178389</v>
      </c>
      <c r="E99" s="2">
        <v>0.52306689040178389</v>
      </c>
      <c r="F99" s="2">
        <v>0.52306689040178389</v>
      </c>
      <c r="G99" s="2">
        <v>0.52306689040178389</v>
      </c>
      <c r="H99" s="2">
        <v>0.52306689040178389</v>
      </c>
      <c r="I99" s="2">
        <v>0.52306689040178389</v>
      </c>
      <c r="J99" s="2">
        <v>0.52306689040178389</v>
      </c>
      <c r="K99" s="2">
        <v>0.52306689040178389</v>
      </c>
      <c r="L99" s="2">
        <v>0.52306689040178389</v>
      </c>
      <c r="M99" s="2">
        <v>0.52306689040178389</v>
      </c>
      <c r="N99" s="16"/>
      <c r="O99" s="2"/>
      <c r="P99" s="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6"/>
      <c r="AC99" s="2"/>
      <c r="AD99" s="16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6"/>
      <c r="AQ99" s="2"/>
      <c r="AR99" s="16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6"/>
      <c r="BE99" s="2"/>
      <c r="BF99" s="16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6"/>
      <c r="BS99"/>
      <c r="BT99" s="6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3"/>
      <c r="CF99" s="6"/>
      <c r="CG99"/>
      <c r="CH99" s="6"/>
    </row>
    <row r="100" spans="1:86" s="1" customFormat="1" ht="16.2" customHeight="1" x14ac:dyDescent="0.25">
      <c r="A100" s="10" t="s">
        <v>8</v>
      </c>
      <c r="B100" s="26">
        <f>(算例!T100*参数!B11+迭代信息!D21*参数!B12)*参数!B11+迭代信息!W92*参数!B12</f>
        <v>0.46725163605771547</v>
      </c>
      <c r="C100" s="87">
        <v>0.19448936652326546</v>
      </c>
      <c r="D100" s="2">
        <v>0.35972153249123101</v>
      </c>
      <c r="E100" s="2">
        <v>0.35972153249123101</v>
      </c>
      <c r="F100" s="2">
        <v>0.35972153249123101</v>
      </c>
      <c r="G100" s="2">
        <v>0.35972153249123101</v>
      </c>
      <c r="H100" s="2">
        <v>0.35972153249123101</v>
      </c>
      <c r="I100" s="2">
        <v>0.35972153249123101</v>
      </c>
      <c r="J100" s="2">
        <v>0.35972153249123101</v>
      </c>
      <c r="K100" s="2">
        <v>0.46725163605771547</v>
      </c>
      <c r="L100" s="2">
        <v>0.46725163605771547</v>
      </c>
      <c r="M100" s="2">
        <v>0.46725163605771547</v>
      </c>
      <c r="N100" s="16"/>
      <c r="O100" s="2"/>
      <c r="P100" s="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6"/>
      <c r="AC100" s="2"/>
      <c r="AD100" s="16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16"/>
      <c r="AQ100" s="2"/>
      <c r="AR100" s="16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6"/>
      <c r="BE100" s="2"/>
      <c r="BF100" s="16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6"/>
      <c r="BS100"/>
      <c r="BT100" s="6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3"/>
      <c r="CF100" s="6"/>
      <c r="CG100"/>
      <c r="CH100" s="6"/>
    </row>
    <row r="101" spans="1:86" s="1" customFormat="1" ht="16.2" customHeight="1" x14ac:dyDescent="0.25">
      <c r="A101" s="10" t="s">
        <v>9</v>
      </c>
      <c r="B101" s="26">
        <f>算例!T101</f>
        <v>0.625</v>
      </c>
      <c r="C101" s="87">
        <v>0.625</v>
      </c>
      <c r="D101" s="2">
        <v>0.625</v>
      </c>
      <c r="E101" s="2">
        <v>0.625</v>
      </c>
      <c r="F101" s="2">
        <v>0.625</v>
      </c>
      <c r="G101" s="2">
        <v>0.625</v>
      </c>
      <c r="H101" s="2">
        <v>0.625</v>
      </c>
      <c r="I101" s="2">
        <v>0.625</v>
      </c>
      <c r="J101" s="2">
        <v>0.625</v>
      </c>
      <c r="K101" s="2">
        <v>0.625</v>
      </c>
      <c r="L101" s="2">
        <v>0.625</v>
      </c>
      <c r="M101" s="2">
        <v>0.625</v>
      </c>
      <c r="N101" s="16"/>
      <c r="O101" s="2"/>
      <c r="P101" s="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6"/>
      <c r="AC101" s="2"/>
      <c r="AD101" s="16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16"/>
      <c r="AQ101" s="2"/>
      <c r="AR101" s="16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6"/>
      <c r="BE101" s="2"/>
      <c r="BF101" s="16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6"/>
      <c r="BS101"/>
      <c r="BT101" s="6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3"/>
      <c r="CF101" s="6"/>
      <c r="CG101"/>
      <c r="CH101" s="6"/>
    </row>
    <row r="102" spans="1:86" s="1" customFormat="1" ht="16.2" customHeight="1" x14ac:dyDescent="0.25">
      <c r="A102" s="10" t="s">
        <v>10</v>
      </c>
      <c r="B102" s="26">
        <f>算例!T102</f>
        <v>0.75</v>
      </c>
      <c r="C102" s="87">
        <v>0.75</v>
      </c>
      <c r="D102" s="2">
        <v>0.75</v>
      </c>
      <c r="E102" s="2">
        <v>0.75</v>
      </c>
      <c r="F102" s="2">
        <v>0.75</v>
      </c>
      <c r="G102" s="2">
        <v>0.75</v>
      </c>
      <c r="H102" s="2">
        <v>0.75</v>
      </c>
      <c r="I102" s="2">
        <v>0.75</v>
      </c>
      <c r="J102" s="2">
        <v>0.75</v>
      </c>
      <c r="K102" s="2">
        <v>0.75</v>
      </c>
      <c r="L102" s="2">
        <v>0.75</v>
      </c>
      <c r="M102" s="2">
        <v>0.75</v>
      </c>
      <c r="N102" s="16"/>
      <c r="O102" s="2"/>
      <c r="P102" s="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6"/>
      <c r="AC102" s="2"/>
      <c r="AD102" s="16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16"/>
      <c r="AQ102" s="2"/>
      <c r="AR102" s="16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6"/>
      <c r="BE102" s="2"/>
      <c r="BF102" s="16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6"/>
      <c r="BS102"/>
      <c r="BT102" s="6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3"/>
      <c r="CF102" s="6"/>
      <c r="CG102"/>
      <c r="CH102" s="6"/>
    </row>
    <row r="103" spans="1:86" s="1" customFormat="1" ht="16.2" customHeight="1" x14ac:dyDescent="0.25">
      <c r="A103" s="10" t="s">
        <v>11</v>
      </c>
      <c r="B103" s="26">
        <f>算例!T103</f>
        <v>0.625</v>
      </c>
      <c r="C103" s="87">
        <v>0.625</v>
      </c>
      <c r="D103" s="2">
        <v>0.625</v>
      </c>
      <c r="E103" s="2">
        <v>0.625</v>
      </c>
      <c r="F103" s="2">
        <v>0.625</v>
      </c>
      <c r="G103" s="2">
        <v>0.625</v>
      </c>
      <c r="H103" s="2">
        <v>0.625</v>
      </c>
      <c r="I103" s="2">
        <v>0.625</v>
      </c>
      <c r="J103" s="2">
        <v>0.625</v>
      </c>
      <c r="K103" s="2">
        <v>0.625</v>
      </c>
      <c r="L103" s="2">
        <v>0.625</v>
      </c>
      <c r="M103" s="2">
        <v>0.625</v>
      </c>
      <c r="N103" s="16"/>
      <c r="O103" s="2"/>
      <c r="P103" s="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6"/>
      <c r="AC103" s="2"/>
      <c r="AD103" s="16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6"/>
      <c r="AQ103" s="2"/>
      <c r="AR103" s="16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6"/>
      <c r="BE103" s="2"/>
      <c r="BF103" s="16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6"/>
      <c r="BS103"/>
      <c r="BT103" s="6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3"/>
      <c r="CF103" s="6"/>
      <c r="CG103"/>
      <c r="CH103" s="6"/>
    </row>
    <row r="104" spans="1:86" s="1" customFormat="1" ht="16.2" customHeight="1" x14ac:dyDescent="0.25">
      <c r="A104" s="10" t="s">
        <v>12</v>
      </c>
      <c r="B104" s="26">
        <f>算例!T104*参数!B11+迭代信息!W28*参数!B12</f>
        <v>0.41464783687007056</v>
      </c>
      <c r="C104" s="87">
        <v>0.20833333333333334</v>
      </c>
      <c r="D104" s="2">
        <v>0.20833333333333334</v>
      </c>
      <c r="E104" s="2">
        <v>0.20833333333333334</v>
      </c>
      <c r="F104" s="2">
        <v>0.20833333333333334</v>
      </c>
      <c r="G104" s="2">
        <v>0.20833333333333334</v>
      </c>
      <c r="H104" s="2">
        <v>0.20833333333333334</v>
      </c>
      <c r="I104" s="2">
        <v>0.41464783687007056</v>
      </c>
      <c r="J104" s="2">
        <v>0.41464783687007056</v>
      </c>
      <c r="K104" s="2">
        <v>0.41464783687007056</v>
      </c>
      <c r="L104" s="2">
        <v>0.41464783687007056</v>
      </c>
      <c r="M104" s="2">
        <v>0.41464783687007056</v>
      </c>
      <c r="N104" s="16"/>
      <c r="O104" s="2"/>
      <c r="P104" s="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6"/>
      <c r="AC104" s="2"/>
      <c r="AD104" s="16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6"/>
      <c r="AQ104" s="2"/>
      <c r="AR104" s="16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6"/>
      <c r="BE104" s="2"/>
      <c r="BF104" s="16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6"/>
      <c r="BS104"/>
      <c r="BT104" s="6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3"/>
      <c r="CF104" s="6"/>
      <c r="CG104"/>
      <c r="CH104" s="6"/>
    </row>
    <row r="105" spans="1:86" s="1" customFormat="1" ht="16.2" customHeight="1" x14ac:dyDescent="0.25">
      <c r="A105" s="10" t="s">
        <v>13</v>
      </c>
      <c r="B105" s="26">
        <f>算例!T105</f>
        <v>0.10416666666666667</v>
      </c>
      <c r="C105" s="87">
        <v>0.10416666666666667</v>
      </c>
      <c r="D105" s="2">
        <v>0.10416666666666667</v>
      </c>
      <c r="E105" s="2">
        <v>0.10416666666666667</v>
      </c>
      <c r="F105" s="2">
        <v>0.10416666666666667</v>
      </c>
      <c r="G105" s="2">
        <v>0.10416666666666667</v>
      </c>
      <c r="H105" s="2">
        <v>0.10416666666666667</v>
      </c>
      <c r="I105" s="2">
        <v>0.10416666666666667</v>
      </c>
      <c r="J105" s="2">
        <v>0.10416666666666667</v>
      </c>
      <c r="K105" s="2">
        <v>0.10416666666666667</v>
      </c>
      <c r="L105" s="2">
        <v>0.10416666666666667</v>
      </c>
      <c r="M105" s="2">
        <v>0.10416666666666667</v>
      </c>
      <c r="N105" s="16"/>
      <c r="O105" s="2"/>
      <c r="P105" s="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6"/>
      <c r="AC105" s="2"/>
      <c r="AD105" s="16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6"/>
      <c r="AQ105" s="2"/>
      <c r="AR105" s="16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6"/>
      <c r="BE105" s="2"/>
      <c r="BF105" s="16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6"/>
      <c r="BS105"/>
      <c r="BT105" s="6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3"/>
      <c r="CF105" s="6"/>
      <c r="CG105"/>
      <c r="CH105" s="6"/>
    </row>
    <row r="106" spans="1:86" s="1" customFormat="1" ht="16.2" customHeight="1" x14ac:dyDescent="0.25">
      <c r="A106" s="10" t="s">
        <v>14</v>
      </c>
      <c r="B106" s="26">
        <f>算例!T106</f>
        <v>0.87177815066963993</v>
      </c>
      <c r="C106" s="87">
        <v>0.87177815066963993</v>
      </c>
      <c r="D106" s="2">
        <v>0.87177815066963993</v>
      </c>
      <c r="E106" s="2">
        <v>0.87177815066963993</v>
      </c>
      <c r="F106" s="2">
        <v>0.87177815066963993</v>
      </c>
      <c r="G106" s="2">
        <v>0.87177815066963993</v>
      </c>
      <c r="H106" s="2">
        <v>0.87177815066963993</v>
      </c>
      <c r="I106" s="2">
        <v>0.87177815066963993</v>
      </c>
      <c r="J106" s="2">
        <v>0.87177815066963993</v>
      </c>
      <c r="K106" s="2">
        <v>0.87177815066963993</v>
      </c>
      <c r="L106" s="2">
        <v>0.87177815066963993</v>
      </c>
      <c r="M106" s="2">
        <v>0.87177815066963993</v>
      </c>
      <c r="N106" s="16"/>
      <c r="O106" s="2"/>
      <c r="P106" s="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6"/>
      <c r="AC106" s="2"/>
      <c r="AD106" s="16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6"/>
      <c r="AQ106" s="2"/>
      <c r="AR106" s="16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6"/>
      <c r="BE106" s="2"/>
      <c r="BF106" s="16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6"/>
      <c r="BS106"/>
      <c r="BT106" s="6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3"/>
      <c r="CF106" s="6"/>
      <c r="CG106"/>
      <c r="CH106" s="6"/>
    </row>
    <row r="107" spans="1:86" s="1" customFormat="1" ht="16.2" customHeight="1" x14ac:dyDescent="0.25">
      <c r="A107" s="10" t="s">
        <v>15</v>
      </c>
      <c r="B107" s="26">
        <f>算例!T107</f>
        <v>0.44479718318376521</v>
      </c>
      <c r="C107" s="87">
        <v>0.44479718318376521</v>
      </c>
      <c r="D107" s="2">
        <v>0.44479718318376521</v>
      </c>
      <c r="E107" s="2">
        <v>0.44479718318376521</v>
      </c>
      <c r="F107" s="2">
        <v>0.44479718318376521</v>
      </c>
      <c r="G107" s="2">
        <v>0.44479718318376521</v>
      </c>
      <c r="H107" s="2">
        <v>0.44479718318376521</v>
      </c>
      <c r="I107" s="2">
        <v>0.44479718318376521</v>
      </c>
      <c r="J107" s="2">
        <v>0.44479718318376521</v>
      </c>
      <c r="K107" s="2">
        <v>0.44479718318376521</v>
      </c>
      <c r="L107" s="2">
        <v>0.44479718318376521</v>
      </c>
      <c r="M107" s="2">
        <v>0.44479718318376521</v>
      </c>
      <c r="N107" s="16"/>
      <c r="O107" s="2"/>
      <c r="P107" s="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6"/>
      <c r="AC107" s="2"/>
      <c r="AD107" s="16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6"/>
      <c r="AQ107" s="2"/>
      <c r="AR107" s="16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6"/>
      <c r="BE107" s="2"/>
      <c r="BF107" s="16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6"/>
      <c r="BS107"/>
      <c r="BT107" s="6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3"/>
      <c r="CF107" s="6"/>
      <c r="CG107"/>
      <c r="CH107" s="6"/>
    </row>
    <row r="108" spans="1:86" s="1" customFormat="1" ht="16.2" customHeight="1" x14ac:dyDescent="0.25">
      <c r="A108" s="10" t="s">
        <v>16</v>
      </c>
      <c r="B108" s="26">
        <f>算例!T108</f>
        <v>0.75554106391368792</v>
      </c>
      <c r="C108" s="87">
        <v>0.75554106391368792</v>
      </c>
      <c r="D108" s="2">
        <v>0.75554106391368792</v>
      </c>
      <c r="E108" s="2">
        <v>0.75554106391368792</v>
      </c>
      <c r="F108" s="2">
        <v>0.75554106391368792</v>
      </c>
      <c r="G108" s="2">
        <v>0.75554106391368792</v>
      </c>
      <c r="H108" s="2">
        <v>0.75554106391368792</v>
      </c>
      <c r="I108" s="2">
        <v>0.75554106391368792</v>
      </c>
      <c r="J108" s="2">
        <v>0.75554106391368792</v>
      </c>
      <c r="K108" s="2">
        <v>0.75554106391368792</v>
      </c>
      <c r="L108" s="2">
        <v>0.75554106391368792</v>
      </c>
      <c r="M108" s="2">
        <v>0.75554106391368792</v>
      </c>
      <c r="N108" s="16"/>
      <c r="O108" s="2"/>
      <c r="P108" s="1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6"/>
      <c r="AC108" s="2"/>
      <c r="AD108" s="16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6"/>
      <c r="AQ108" s="2"/>
      <c r="AR108" s="16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6"/>
      <c r="BE108" s="2"/>
      <c r="BF108" s="16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6"/>
      <c r="BS108"/>
      <c r="BT108" s="6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3"/>
      <c r="CF108" s="6"/>
      <c r="CG108"/>
      <c r="CH108" s="6"/>
    </row>
    <row r="109" spans="1:86" s="1" customFormat="1" ht="16.2" customHeight="1" x14ac:dyDescent="0.25">
      <c r="A109" s="10" t="s">
        <v>17</v>
      </c>
      <c r="B109" s="26">
        <f>算例!T109</f>
        <v>0.31481921458332768</v>
      </c>
      <c r="C109" s="87">
        <v>0.31481921458332768</v>
      </c>
      <c r="D109" s="2">
        <v>0.31481921458332768</v>
      </c>
      <c r="E109" s="2">
        <v>0.31481921458332768</v>
      </c>
      <c r="F109" s="2">
        <v>0.31481921458332768</v>
      </c>
      <c r="G109" s="2">
        <v>0.31481921458332768</v>
      </c>
      <c r="H109" s="2">
        <v>0.31481921458332768</v>
      </c>
      <c r="I109" s="2">
        <v>0.31481921458332768</v>
      </c>
      <c r="J109" s="2">
        <v>0.31481921458332768</v>
      </c>
      <c r="K109" s="2">
        <v>0.31481921458332768</v>
      </c>
      <c r="L109" s="2">
        <v>0.31481921458332768</v>
      </c>
      <c r="M109" s="2">
        <v>0.31481921458332768</v>
      </c>
      <c r="N109" s="16"/>
      <c r="O109" s="2"/>
      <c r="P109" s="1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6"/>
      <c r="AC109" s="2"/>
      <c r="AD109" s="16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6"/>
      <c r="AQ109" s="2"/>
      <c r="AR109" s="16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6"/>
      <c r="BE109" s="2"/>
      <c r="BF109" s="16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6"/>
      <c r="BS109"/>
      <c r="BT109" s="6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3"/>
      <c r="CF109" s="6"/>
      <c r="CG109"/>
      <c r="CH109" s="6"/>
    </row>
    <row r="110" spans="1:86" s="1" customFormat="1" ht="16.2" customHeight="1" x14ac:dyDescent="0.25">
      <c r="A110" s="10" t="s">
        <v>18</v>
      </c>
      <c r="B110" s="26">
        <f>算例!T110*参数!B11+迭代信息!D120*参数!B12</f>
        <v>0.3656470057798773</v>
      </c>
      <c r="C110" s="87">
        <v>0.29653145545584347</v>
      </c>
      <c r="D110" s="2">
        <v>0.29653145545584347</v>
      </c>
      <c r="E110" s="2">
        <v>0.29653145545584347</v>
      </c>
      <c r="F110" s="2">
        <v>0.29653145545584347</v>
      </c>
      <c r="G110" s="2">
        <v>0.3656470057798773</v>
      </c>
      <c r="H110" s="2">
        <v>0.3656470057798773</v>
      </c>
      <c r="I110" s="2">
        <v>0.3656470057798773</v>
      </c>
      <c r="J110" s="2">
        <v>0.3656470057798773</v>
      </c>
      <c r="K110" s="2">
        <v>0.3656470057798773</v>
      </c>
      <c r="L110" s="2">
        <v>0.3656470057798773</v>
      </c>
      <c r="M110" s="2">
        <v>0.3656470057798773</v>
      </c>
      <c r="N110" s="16"/>
      <c r="O110" s="2"/>
      <c r="P110" s="1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6"/>
      <c r="AC110" s="2"/>
      <c r="AD110" s="16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6"/>
      <c r="AQ110" s="2"/>
      <c r="AR110" s="16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6"/>
      <c r="BE110" s="2"/>
      <c r="BF110" s="16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6"/>
      <c r="BS110"/>
      <c r="BT110" s="6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3"/>
      <c r="CF110" s="6"/>
      <c r="CG110"/>
      <c r="CH110" s="6"/>
    </row>
    <row r="111" spans="1:86" s="1" customFormat="1" ht="16.2" customHeight="1" x14ac:dyDescent="0.25">
      <c r="A111" s="10" t="s">
        <v>19</v>
      </c>
      <c r="B111" s="26">
        <f>(算例!T111*参数!B11+迭代信息!W7*参数!B12)*参数!B11+迭代信息!W78*参数!B12</f>
        <v>0.73530834811899026</v>
      </c>
      <c r="C111" s="87">
        <v>0.875</v>
      </c>
      <c r="D111" s="2">
        <v>0.875</v>
      </c>
      <c r="E111" s="2">
        <v>0.875</v>
      </c>
      <c r="F111" s="2">
        <v>0.875</v>
      </c>
      <c r="G111" s="2">
        <v>0.875</v>
      </c>
      <c r="H111" s="2">
        <v>0.875</v>
      </c>
      <c r="I111" s="2">
        <v>0.79162622143065953</v>
      </c>
      <c r="J111" s="2">
        <v>0.79162622143065953</v>
      </c>
      <c r="K111" s="2">
        <v>0.73530834811899026</v>
      </c>
      <c r="L111" s="2">
        <v>0.73530834811899026</v>
      </c>
      <c r="M111" s="2">
        <v>0.73530834811899026</v>
      </c>
      <c r="N111" s="16"/>
      <c r="O111" s="2"/>
      <c r="P111" s="1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6"/>
      <c r="AC111" s="2"/>
      <c r="AD111" s="16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6"/>
      <c r="AQ111" s="2"/>
      <c r="AR111" s="16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6"/>
      <c r="BE111" s="2"/>
      <c r="BF111" s="16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6"/>
      <c r="BS111"/>
      <c r="BT111" s="6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3"/>
      <c r="CF111" s="6"/>
      <c r="CG111"/>
      <c r="CH111" s="6"/>
    </row>
    <row r="112" spans="1:86" s="1" customFormat="1" ht="16.2" customHeight="1" x14ac:dyDescent="0.25">
      <c r="A112" s="10" t="s">
        <v>20</v>
      </c>
      <c r="B112" s="26">
        <f>算例!T112*参数!B11+迭代信息!AP50*参数!B12</f>
        <v>0.39048523836496607</v>
      </c>
      <c r="C112" s="87">
        <v>0.31374526480654097</v>
      </c>
      <c r="D112" s="2">
        <v>0.31374526480654097</v>
      </c>
      <c r="E112" s="2">
        <v>0.31374526480654097</v>
      </c>
      <c r="F112" s="2">
        <v>0.31374526480654097</v>
      </c>
      <c r="G112" s="2">
        <v>0.31374526480654097</v>
      </c>
      <c r="H112" s="2">
        <v>0.31374526480654097</v>
      </c>
      <c r="I112" s="2">
        <v>0.31374526480654097</v>
      </c>
      <c r="J112" s="2">
        <v>0.31374526480654097</v>
      </c>
      <c r="K112" s="2">
        <v>0.31374526480654097</v>
      </c>
      <c r="L112" s="2">
        <v>0.31374526480654097</v>
      </c>
      <c r="M112" s="2">
        <v>0.31374526480654097</v>
      </c>
      <c r="N112" s="16"/>
      <c r="O112" s="2"/>
      <c r="P112" s="1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6"/>
      <c r="AC112" s="2"/>
      <c r="AD112" s="16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6"/>
      <c r="AQ112" s="2"/>
      <c r="AR112" s="16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6"/>
      <c r="BE112" s="2"/>
      <c r="BF112" s="16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6"/>
      <c r="BS112"/>
      <c r="BT112" s="6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3"/>
      <c r="CF112" s="6"/>
      <c r="CG112"/>
      <c r="CH112" s="6"/>
    </row>
    <row r="113" spans="1:86" s="1" customFormat="1" ht="16.2" customHeight="1" x14ac:dyDescent="0.25">
      <c r="A113" s="10" t="s">
        <v>21</v>
      </c>
      <c r="B113" s="26">
        <f>(算例!T113*参数!B11+迭代信息!W7*参数!B12)*参数!B11+迭代信息!W78*参数!B12</f>
        <v>0.73530834811899026</v>
      </c>
      <c r="C113" s="87">
        <v>0.875</v>
      </c>
      <c r="D113" s="2">
        <v>0.875</v>
      </c>
      <c r="E113" s="2">
        <v>0.875</v>
      </c>
      <c r="F113" s="2">
        <v>0.875</v>
      </c>
      <c r="G113" s="2">
        <v>0.875</v>
      </c>
      <c r="H113" s="2">
        <v>0.875</v>
      </c>
      <c r="I113" s="2">
        <v>0.79162622143065953</v>
      </c>
      <c r="J113" s="2">
        <v>0.79162622143065953</v>
      </c>
      <c r="K113" s="2">
        <v>0.73530834811899026</v>
      </c>
      <c r="L113" s="2">
        <v>0.73530834811899026</v>
      </c>
      <c r="M113" s="2">
        <v>0.73530834811899026</v>
      </c>
      <c r="N113" s="16"/>
      <c r="O113" s="2"/>
      <c r="P113" s="1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6"/>
      <c r="AC113" s="2"/>
      <c r="AD113" s="16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6"/>
      <c r="AQ113" s="2"/>
      <c r="AR113" s="16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6"/>
      <c r="BE113" s="2"/>
      <c r="BF113" s="16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6"/>
      <c r="BS113"/>
      <c r="BT113" s="6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3"/>
      <c r="CF113" s="6"/>
      <c r="CG113"/>
      <c r="CH113" s="6"/>
    </row>
    <row r="114" spans="1:86" s="1" customFormat="1" ht="16.2" customHeight="1" x14ac:dyDescent="0.25">
      <c r="A114" s="10" t="s">
        <v>22</v>
      </c>
      <c r="B114" s="26">
        <f>(算例!T114*参数!B11+迭代信息!D120*参数!B12)*参数!B11+迭代信息!AP50*参数!B12</f>
        <v>0.37795611598841672</v>
      </c>
      <c r="C114" s="87">
        <v>0.14261148400297316</v>
      </c>
      <c r="D114" s="2">
        <v>0.14261148400297316</v>
      </c>
      <c r="E114" s="2">
        <v>0.14261148400297316</v>
      </c>
      <c r="F114" s="2">
        <v>0.14261148400297316</v>
      </c>
      <c r="G114" s="2">
        <v>0.28868702005344216</v>
      </c>
      <c r="H114" s="2">
        <v>0.28868702005344216</v>
      </c>
      <c r="I114" s="2">
        <v>0.28868702005344216</v>
      </c>
      <c r="J114" s="2">
        <v>0.28868702005344216</v>
      </c>
      <c r="K114" s="2">
        <v>0.28868702005344216</v>
      </c>
      <c r="L114" s="2">
        <v>0.28868702005344216</v>
      </c>
      <c r="M114" s="2">
        <v>0.28868702005344216</v>
      </c>
      <c r="N114" s="16"/>
      <c r="O114" s="2"/>
      <c r="P114" s="1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6"/>
      <c r="AC114" s="2"/>
      <c r="AD114" s="16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6"/>
      <c r="AQ114" s="2"/>
      <c r="AR114" s="16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6"/>
      <c r="BE114" s="2"/>
      <c r="BF114" s="16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6"/>
      <c r="BS114"/>
      <c r="BT114" s="6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3"/>
      <c r="CF114" s="6"/>
      <c r="CG114"/>
      <c r="CH114" s="6"/>
    </row>
    <row r="115" spans="1:86" x14ac:dyDescent="0.25"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</row>
    <row r="116" spans="1:86" ht="13.2" customHeight="1" x14ac:dyDescent="0.25">
      <c r="A116" s="31" t="s">
        <v>56</v>
      </c>
      <c r="B116" s="32">
        <f>算例!B117</f>
        <v>4</v>
      </c>
      <c r="C116" s="89" t="s">
        <v>55</v>
      </c>
      <c r="D116" s="32">
        <f>算例!D117</f>
        <v>5</v>
      </c>
      <c r="E116" s="32"/>
      <c r="F116" s="32"/>
      <c r="G116" s="3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6" x14ac:dyDescent="0.25">
      <c r="A117" s="13"/>
      <c r="B117" s="13"/>
      <c r="C117" s="90"/>
      <c r="D117" s="13"/>
      <c r="E117" s="13"/>
      <c r="F117" s="13"/>
      <c r="G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6" x14ac:dyDescent="0.25">
      <c r="A118" s="14"/>
      <c r="B118" s="14"/>
      <c r="C118" s="90"/>
      <c r="D118" s="14"/>
      <c r="E118" s="14"/>
      <c r="F118" s="14"/>
      <c r="G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19" spans="1:86" x14ac:dyDescent="0.25"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</row>
    <row r="120" spans="1:86" x14ac:dyDescent="0.25">
      <c r="A120" s="161" t="s">
        <v>143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3"/>
    </row>
    <row r="121" spans="1:86" x14ac:dyDescent="0.25">
      <c r="A121" s="17"/>
      <c r="B121" s="7" t="s">
        <v>3</v>
      </c>
      <c r="C121" s="91" t="s">
        <v>4</v>
      </c>
      <c r="D121" s="7" t="s">
        <v>5</v>
      </c>
      <c r="E121" s="7" t="s">
        <v>6</v>
      </c>
      <c r="F121" s="7" t="s">
        <v>7</v>
      </c>
      <c r="G121" s="7" t="s">
        <v>8</v>
      </c>
      <c r="H121" s="7" t="s">
        <v>9</v>
      </c>
      <c r="I121" s="7" t="s">
        <v>10</v>
      </c>
      <c r="J121" s="7" t="s">
        <v>11</v>
      </c>
      <c r="K121" s="7" t="s">
        <v>12</v>
      </c>
      <c r="L121" s="7" t="s">
        <v>13</v>
      </c>
      <c r="M121" s="7" t="s">
        <v>14</v>
      </c>
      <c r="N121" s="7" t="s">
        <v>15</v>
      </c>
      <c r="O121" s="7" t="s">
        <v>16</v>
      </c>
      <c r="P121" s="7" t="s">
        <v>17</v>
      </c>
      <c r="Q121" s="7" t="s">
        <v>18</v>
      </c>
      <c r="R121" s="7" t="s">
        <v>19</v>
      </c>
      <c r="S121" s="7" t="s">
        <v>20</v>
      </c>
      <c r="T121" s="7" t="s">
        <v>21</v>
      </c>
      <c r="U121" s="18" t="s">
        <v>22</v>
      </c>
    </row>
    <row r="122" spans="1:86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91">
        <f t="shared" ref="C122:C141" si="1">(ABS($B$4-B3)+ABS($B$27-B26)+ABS($B$50-B49)+ABS($B$73-B72)+ABS($B$96-B95))/$D$116</f>
        <v>0.24180424181701426</v>
      </c>
      <c r="D122" s="19">
        <f>(ABS($B$5-B3)+ABS($B$28-B26)+ABS($B$51-B49)+ABS($B$74-B72)+ABS($B$97-B95))/$D$116</f>
        <v>0.19157396412367744</v>
      </c>
      <c r="E122" s="19">
        <f>(ABS($B$6-B3)+ABS($B$29-B26)+ABS($B$52-B49)+ABS($B$75-B72)+ABS($B$98-B95))/$D$116</f>
        <v>0.19680790601966486</v>
      </c>
      <c r="F122" s="19">
        <f>(ABS($B$7-B3)+ABS($B$30-B26)+ABS($B$53-B49)+ABS($B$76-B72)+ABS($B$99-B95))/$D$116</f>
        <v>0.12192441461309547</v>
      </c>
      <c r="G122" s="19">
        <f>(ABS($B$8-B3)+ABS($B$31-B26)+ABS($B$54-B49)+ABS($B$77-B72)+ABS($B$100-B95))/$D$116</f>
        <v>0.16011059048523341</v>
      </c>
      <c r="H122" s="19">
        <f t="shared" ref="H122:H127" si="2">(ABS($B$9-B3)+ABS($B$32-B26)+ABS($B$55-B49)+ABS($B$78-B72)+ABS($B$101-B95))/$D$116</f>
        <v>0.1125</v>
      </c>
      <c r="I122" s="19">
        <f t="shared" ref="I122:I130" si="3">(ABS($B$10-B3)+ABS($B$33-B26)+ABS($B$56-B49)+ABS($B$79-B72)+ABS($B$102-B95))/$D$116</f>
        <v>0.19510618202861407</v>
      </c>
      <c r="J122" s="19">
        <f t="shared" ref="J122:J129" si="4">(ABS($B$11-B3)+ABS($B$34-B26)+ABS($B$57-B49)+ABS($B$80-B72)+ABS($B$103-B95))/$D$116</f>
        <v>0.26718965487671775</v>
      </c>
      <c r="K122" s="19">
        <f t="shared" ref="K122:K130" si="5">(ABS($B$12-B3)+ABS($B$35-B26)+ABS($B$58-B49)+ABS($B$81-B72)+ABS($B$104-B95))/$D$116</f>
        <v>0.18262979050538955</v>
      </c>
      <c r="L122" s="19">
        <f t="shared" ref="L122:L131" si="6">(ABS($B$13-B3)+ABS($B$36-B26)+ABS($B$59-B49)+ABS($B$82-B72)+ABS($B$105-B95))/$D$116</f>
        <v>0.29838733673998957</v>
      </c>
      <c r="M122" s="19">
        <f t="shared" ref="M122:M132" si="7">(ABS($B$14-B3)+ABS($B$37-B26)+ABS($B$60-B49)+ABS($B$83-B72)+ABS($B$106-B95))/$D$116</f>
        <v>0.27212207306547748</v>
      </c>
      <c r="N122" s="19">
        <f t="shared" ref="N122:N133" si="8">(ABS($B$15-B3)+ABS($B$38-B26)+ABS($B$61-B49)+ABS($B$84-B72)+ABS($B$107-B95))/$D$116</f>
        <v>0.30479337870137319</v>
      </c>
      <c r="O122" s="19">
        <f t="shared" ref="O122:O135" si="9">(ABS($B$16-B3)+ABS($B$39-B26)+ABS($B$62-B49)+ABS($B$85-B72)+ABS($B$108-B95))/$D$116</f>
        <v>0.28488370375479177</v>
      </c>
      <c r="P122" s="19">
        <f t="shared" ref="P122:P135" si="10">(ABS($B$17-B3)+ABS($B$40-B26)+ABS($B$63-B49)+ABS($B$86-B72)+ABS($B$109-B95))/$D$116</f>
        <v>9.0478918953473958E-2</v>
      </c>
      <c r="Q122" s="19">
        <f t="shared" ref="Q122:Q136" si="11">(ABS($B$18-B3)+ABS($B$41-B26)+ABS($B$64-B49)+ABS($B$87-B72)+ABS($B$110-B95))/$D$116</f>
        <v>0.14600331203788436</v>
      </c>
      <c r="R122" s="19">
        <f t="shared" ref="R122:R137" si="12">(ABS($B$19-B3)+ABS($B$42-B26)+ABS($B$65-B49)+ABS($B$88-B72)+ABS($B$111-B95))/$D$116</f>
        <v>0.31655764896368516</v>
      </c>
      <c r="S122" s="19">
        <f t="shared" ref="S122:S138" si="13">(ABS($B$20-B3)+ABS($B$43-B26)+ABS($B$66-B49)+ABS($B$89-B72)+ABS($B$112-B95))/$D$116</f>
        <v>0.20190934929255927</v>
      </c>
      <c r="T122" s="19">
        <f t="shared" ref="T122:T139" si="14">(ABS($B$21-B3)+ABS($B$44-B26)+ABS($B$67-B49)+ABS($B$90-B72)+ABS($B$113-B95))/$D$116</f>
        <v>0.18083378697471944</v>
      </c>
      <c r="U122" s="21">
        <f t="shared" ref="U122:U140" si="15">(ABS($B$22-B3)+ABS($B$45-B26)+ABS($B$68-B49)+ABS($B$91-B72)+ABS($B$114-B95))/$D$116</f>
        <v>0.25062918300993892</v>
      </c>
    </row>
    <row r="123" spans="1:86" x14ac:dyDescent="0.25">
      <c r="A123" s="17" t="s">
        <v>4</v>
      </c>
      <c r="B123" s="19">
        <f t="shared" si="0"/>
        <v>0.24180424181701426</v>
      </c>
      <c r="C123" s="91">
        <f t="shared" si="1"/>
        <v>0</v>
      </c>
      <c r="D123" s="19">
        <f>(ABS($B$5-B4)+ABS($B$28-B27)+ABS($B$51-B50)+ABS($B$74-B73)+ABS($B$97-B96))/$D$116</f>
        <v>0.14826649688934684</v>
      </c>
      <c r="E123" s="19">
        <f>(ABS($B$6-B4)+ABS($B$29-B27)+ABS($B$52-B50)+ABS($B$75-B73)+ABS($B$98-B96))/$D$116</f>
        <v>0.18861214783667915</v>
      </c>
      <c r="F123" s="19">
        <f>(ABS($B$7-B4)+ABS($B$30-B27)+ABS($B$53-B50)+ABS($B$76-B73)+ABS($B$99-B96))/$D$116</f>
        <v>0.16283523360272953</v>
      </c>
      <c r="G123" s="19">
        <f>(ABS($B$8-B4)+ABS($B$31-B27)+ABS($B$54-B50)+ABS($B$77-B73)+ABS($B$100-B96))/$D$116</f>
        <v>0.14381055693489939</v>
      </c>
      <c r="H123" s="19">
        <f t="shared" si="2"/>
        <v>0.23763757515034761</v>
      </c>
      <c r="I123" s="19">
        <f t="shared" si="3"/>
        <v>8.1976654284887318E-2</v>
      </c>
      <c r="J123" s="19">
        <f t="shared" si="4"/>
        <v>0.21511080446159023</v>
      </c>
      <c r="K123" s="19">
        <f t="shared" si="5"/>
        <v>9.4208739390976709E-2</v>
      </c>
      <c r="L123" s="19">
        <f t="shared" si="6"/>
        <v>0.43228782513438518</v>
      </c>
      <c r="M123" s="19">
        <f t="shared" si="7"/>
        <v>0.11214793916448011</v>
      </c>
      <c r="N123" s="19">
        <f t="shared" si="8"/>
        <v>0.19126871168771684</v>
      </c>
      <c r="O123" s="19">
        <f t="shared" si="9"/>
        <v>0.20045733004183397</v>
      </c>
      <c r="P123" s="19">
        <f t="shared" si="10"/>
        <v>0.25678505484787184</v>
      </c>
      <c r="Q123" s="19">
        <f t="shared" si="11"/>
        <v>0.16917753552220205</v>
      </c>
      <c r="R123" s="19">
        <f t="shared" si="12"/>
        <v>0.10958793956535048</v>
      </c>
      <c r="S123" s="19">
        <f t="shared" si="13"/>
        <v>0.22082722765719617</v>
      </c>
      <c r="T123" s="19">
        <f t="shared" si="14"/>
        <v>0.10428491681673539</v>
      </c>
      <c r="U123" s="21">
        <f t="shared" si="15"/>
        <v>0.13799793882366282</v>
      </c>
    </row>
    <row r="124" spans="1:86" x14ac:dyDescent="0.25">
      <c r="A124" s="17" t="s">
        <v>5</v>
      </c>
      <c r="B124" s="19">
        <f t="shared" si="0"/>
        <v>0.19157396412367744</v>
      </c>
      <c r="C124" s="91">
        <f t="shared" si="1"/>
        <v>0.14826649688934684</v>
      </c>
      <c r="D124" s="19">
        <f t="shared" ref="D124:D141" si="16">(ABS($B$5-B5)+ABS($B$28-B28)+ABS($B$51-B51)+ABS($B$74-B74)+ABS($B$97-B97))/$D$116</f>
        <v>0</v>
      </c>
      <c r="E124" s="19">
        <f>(ABS($B$6-B5)+ABS($B$29-B28)+ABS($B$52-B51)+ABS($B$75-B74)+ABS($B$98-B97))/$D$116</f>
        <v>0.10112139529578434</v>
      </c>
      <c r="F124" s="19">
        <f>(ABS($B$7-B5)+ABS($B$30-B28)+ABS($B$53-B51)+ABS($B$76-B74)+ABS($B$99-B97))/$D$116</f>
        <v>0.2542716225760594</v>
      </c>
      <c r="G124" s="19">
        <f>(ABS($B$8-B5)+ABS($B$31-B28)+ABS($B$54-B51)+ABS($B$77-B74)+ABS($B$100-B97))/$D$116</f>
        <v>0.28228496376393969</v>
      </c>
      <c r="H124" s="19">
        <f t="shared" si="2"/>
        <v>0.1624072974570108</v>
      </c>
      <c r="I124" s="19">
        <f t="shared" si="3"/>
        <v>9.5013479485624872E-2</v>
      </c>
      <c r="J124" s="19">
        <f t="shared" si="4"/>
        <v>0.2754302856670619</v>
      </c>
      <c r="K124" s="19">
        <f t="shared" si="5"/>
        <v>0.23394678914079198</v>
      </c>
      <c r="L124" s="19">
        <f t="shared" si="6"/>
        <v>0.32637438082182435</v>
      </c>
      <c r="M124" s="19">
        <f t="shared" si="7"/>
        <v>0.12879136505507088</v>
      </c>
      <c r="N124" s="19">
        <f t="shared" si="8"/>
        <v>0.26303400949171735</v>
      </c>
      <c r="O124" s="19">
        <f t="shared" si="9"/>
        <v>0.24090790897966077</v>
      </c>
      <c r="P124" s="19">
        <f t="shared" si="10"/>
        <v>0.19253827720197764</v>
      </c>
      <c r="Q124" s="19">
        <f t="shared" si="11"/>
        <v>0.27427616665953586</v>
      </c>
      <c r="R124" s="19">
        <f t="shared" si="12"/>
        <v>0.18067494050643315</v>
      </c>
      <c r="S124" s="19">
        <f t="shared" si="13"/>
        <v>0.23465187416028704</v>
      </c>
      <c r="T124" s="19">
        <f t="shared" si="14"/>
        <v>0.14654420801249374</v>
      </c>
      <c r="U124" s="21">
        <f t="shared" si="15"/>
        <v>0.21065665945504355</v>
      </c>
    </row>
    <row r="125" spans="1:86" x14ac:dyDescent="0.25">
      <c r="A125" s="17" t="s">
        <v>6</v>
      </c>
      <c r="B125" s="19">
        <f t="shared" si="0"/>
        <v>0.19680790601966486</v>
      </c>
      <c r="C125" s="91">
        <f t="shared" si="1"/>
        <v>0.18861214783667915</v>
      </c>
      <c r="D125" s="19">
        <f t="shared" si="16"/>
        <v>0.10112139529578434</v>
      </c>
      <c r="E125" s="19">
        <f t="shared" ref="E125:E141" si="17">(ABS($B$6-B6)+ABS($B$29-B29)+ABS($B$52-B52)+ABS($B$75-B75)+ABS($B$98-B98))/$D$116</f>
        <v>0</v>
      </c>
      <c r="F125" s="19">
        <f>(ABS($B$7-B6)+ABS($B$30-B29)+ABS($B$53-B52)+ABS($B$76-B75)+ABS($B$99-B98))/$D$116</f>
        <v>0.25950556447204676</v>
      </c>
      <c r="G125" s="19">
        <f>(ABS($B$8-B6)+ABS($B$31-B29)+ABS($B$54-B52)+ABS($B$77-B75)+ABS($B$100-B98))/$D$116</f>
        <v>0.28751890565992716</v>
      </c>
      <c r="H125" s="19">
        <f t="shared" si="2"/>
        <v>0.15930790601966488</v>
      </c>
      <c r="I125" s="19">
        <f t="shared" si="3"/>
        <v>0.12841136823746538</v>
      </c>
      <c r="J125" s="19">
        <f t="shared" si="4"/>
        <v>0.18781161018209111</v>
      </c>
      <c r="K125" s="19">
        <f t="shared" si="5"/>
        <v>0.22995397487606581</v>
      </c>
      <c r="L125" s="19">
        <f t="shared" si="6"/>
        <v>0.24884506377518631</v>
      </c>
      <c r="M125" s="19">
        <f t="shared" si="7"/>
        <v>0.17339709322204341</v>
      </c>
      <c r="N125" s="19">
        <f t="shared" si="8"/>
        <v>0.17093900894887876</v>
      </c>
      <c r="O125" s="19">
        <f t="shared" si="9"/>
        <v>0.20550565906016516</v>
      </c>
      <c r="P125" s="19">
        <f t="shared" si="10"/>
        <v>0.2078615775362978</v>
      </c>
      <c r="Q125" s="19">
        <f t="shared" si="11"/>
        <v>0.27951010855552327</v>
      </c>
      <c r="R125" s="19">
        <f t="shared" si="12"/>
        <v>0.12367688445824492</v>
      </c>
      <c r="S125" s="19">
        <f t="shared" si="13"/>
        <v>0.15765316238665555</v>
      </c>
      <c r="T125" s="19">
        <f t="shared" si="14"/>
        <v>0.18239876934526369</v>
      </c>
      <c r="U125" s="21">
        <f t="shared" si="15"/>
        <v>0.20238788154021742</v>
      </c>
    </row>
    <row r="126" spans="1:86" x14ac:dyDescent="0.25">
      <c r="A126" s="17" t="s">
        <v>7</v>
      </c>
      <c r="B126" s="19">
        <f t="shared" si="0"/>
        <v>0.12192441461309547</v>
      </c>
      <c r="C126" s="91">
        <f t="shared" si="1"/>
        <v>0.16283523360272953</v>
      </c>
      <c r="D126" s="19">
        <f t="shared" si="16"/>
        <v>0.2542716225760594</v>
      </c>
      <c r="E126" s="19">
        <f t="shared" si="17"/>
        <v>0.25950556447204676</v>
      </c>
      <c r="F126" s="19">
        <f t="shared" ref="F126:F141" si="18">(ABS($B$7-B7)+ABS($B$30-B30)+ABS($B$53-B53)+ABS($B$76-B76)+ABS($B$99-B99))/$D$116</f>
        <v>0</v>
      </c>
      <c r="G126" s="19">
        <f>(ABS($B$8-B7)+ABS($B$31-B30)+ABS($B$54-B53)+ABS($B$77-B76)+ABS($B$100-B99))/$D$116</f>
        <v>5.2604935719107182E-2</v>
      </c>
      <c r="H126" s="19">
        <f t="shared" si="2"/>
        <v>0.11557558538690452</v>
      </c>
      <c r="I126" s="19">
        <f t="shared" si="3"/>
        <v>0.20203670416802755</v>
      </c>
      <c r="J126" s="19">
        <f t="shared" si="4"/>
        <v>0.15852702068024585</v>
      </c>
      <c r="K126" s="19">
        <f t="shared" si="5"/>
        <v>0.12263057296354332</v>
      </c>
      <c r="L126" s="19">
        <f t="shared" si="6"/>
        <v>0.37031175135308503</v>
      </c>
      <c r="M126" s="19">
        <f t="shared" si="7"/>
        <v>0.19315306485119271</v>
      </c>
      <c r="N126" s="19">
        <f t="shared" si="8"/>
        <v>0.23505112664780206</v>
      </c>
      <c r="O126" s="19">
        <f t="shared" si="9"/>
        <v>0.16869905301599147</v>
      </c>
      <c r="P126" s="19">
        <f t="shared" si="10"/>
        <v>0.16240333356656941</v>
      </c>
      <c r="Q126" s="19">
        <f t="shared" si="11"/>
        <v>7.6261059984313165E-2</v>
      </c>
      <c r="R126" s="19">
        <f t="shared" si="12"/>
        <v>0.23758864074940034</v>
      </c>
      <c r="S126" s="19">
        <f t="shared" si="13"/>
        <v>0.16811217304256038</v>
      </c>
      <c r="T126" s="19">
        <f t="shared" si="14"/>
        <v>0.21179124158879431</v>
      </c>
      <c r="U126" s="21">
        <f t="shared" si="15"/>
        <v>0.18088693095636779</v>
      </c>
    </row>
    <row r="127" spans="1:86" x14ac:dyDescent="0.25">
      <c r="A127" s="17" t="s">
        <v>8</v>
      </c>
      <c r="B127" s="19">
        <f t="shared" si="0"/>
        <v>0.16011059048523341</v>
      </c>
      <c r="C127" s="91">
        <f t="shared" si="1"/>
        <v>0.14381055693489939</v>
      </c>
      <c r="D127" s="19">
        <f t="shared" si="16"/>
        <v>0.28228496376393969</v>
      </c>
      <c r="E127" s="19">
        <f t="shared" si="17"/>
        <v>0.28751890565992716</v>
      </c>
      <c r="F127" s="19">
        <f t="shared" si="18"/>
        <v>5.2604935719107182E-2</v>
      </c>
      <c r="G127" s="19">
        <f t="shared" ref="G127:G141" si="19">(ABS($B$8-B8)+ABS($B$31-B31)+ABS($B$54-B54)+ABS($B$77-B77)+ABS($B$100-B100))/$D$116</f>
        <v>0</v>
      </c>
      <c r="H127" s="19">
        <f t="shared" si="2"/>
        <v>0.16818052110601167</v>
      </c>
      <c r="I127" s="19">
        <f t="shared" si="3"/>
        <v>0.22432845449281361</v>
      </c>
      <c r="J127" s="19">
        <f t="shared" si="4"/>
        <v>0.17599060296931771</v>
      </c>
      <c r="K127" s="19">
        <f t="shared" si="5"/>
        <v>0.10774907581561539</v>
      </c>
      <c r="L127" s="19">
        <f t="shared" si="6"/>
        <v>0.37599899080333804</v>
      </c>
      <c r="M127" s="19">
        <f t="shared" si="7"/>
        <v>0.21283307270573976</v>
      </c>
      <c r="N127" s="19">
        <f t="shared" si="8"/>
        <v>0.2285348806610242</v>
      </c>
      <c r="O127" s="19">
        <f t="shared" si="9"/>
        <v>0.19671239420387185</v>
      </c>
      <c r="P127" s="19">
        <f t="shared" si="10"/>
        <v>0.18749016386179354</v>
      </c>
      <c r="Q127" s="19">
        <f t="shared" si="11"/>
        <v>8.9144404842506436E-2</v>
      </c>
      <c r="R127" s="19">
        <f t="shared" si="12"/>
        <v>0.25339849650024993</v>
      </c>
      <c r="S127" s="19">
        <f t="shared" si="13"/>
        <v>0.17379941249281339</v>
      </c>
      <c r="T127" s="19">
        <f t="shared" si="14"/>
        <v>0.21311548388931642</v>
      </c>
      <c r="U127" s="21">
        <f t="shared" si="15"/>
        <v>0.17437068496958996</v>
      </c>
    </row>
    <row r="128" spans="1:86" x14ac:dyDescent="0.25">
      <c r="A128" s="17" t="s">
        <v>9</v>
      </c>
      <c r="B128" s="19">
        <f t="shared" si="0"/>
        <v>0.1125</v>
      </c>
      <c r="C128" s="91">
        <f t="shared" si="1"/>
        <v>0.23763757515034761</v>
      </c>
      <c r="D128" s="19">
        <f t="shared" si="16"/>
        <v>0.1624072974570108</v>
      </c>
      <c r="E128" s="19">
        <f t="shared" si="17"/>
        <v>0.15930790601966488</v>
      </c>
      <c r="F128" s="19">
        <f t="shared" si="18"/>
        <v>0.11557558538690452</v>
      </c>
      <c r="G128" s="19">
        <f t="shared" si="19"/>
        <v>0.16818052110601167</v>
      </c>
      <c r="H128" s="19">
        <f t="shared" ref="H128:H141" si="20">(ABS($B$9-B9)+ABS($B$32-B32)+ABS($B$55-B55)+ABS($B$78-B78)+ABS($B$101-B101))/$D$116</f>
        <v>0</v>
      </c>
      <c r="I128" s="19">
        <f t="shared" si="3"/>
        <v>0.19093951536194739</v>
      </c>
      <c r="J128" s="19">
        <f t="shared" si="4"/>
        <v>0.18332936222786389</v>
      </c>
      <c r="K128" s="19">
        <f t="shared" si="5"/>
        <v>0.23820615835044784</v>
      </c>
      <c r="L128" s="19">
        <f t="shared" si="6"/>
        <v>0.31088733673998953</v>
      </c>
      <c r="M128" s="19">
        <f t="shared" si="7"/>
        <v>0.22718216255952434</v>
      </c>
      <c r="N128" s="19">
        <f t="shared" si="8"/>
        <v>0.30062671203470653</v>
      </c>
      <c r="O128" s="19">
        <f t="shared" si="9"/>
        <v>0.19295363437557006</v>
      </c>
      <c r="P128" s="19">
        <f t="shared" si="10"/>
        <v>0.15297891895347396</v>
      </c>
      <c r="Q128" s="19">
        <f t="shared" si="11"/>
        <v>0.1918366453712177</v>
      </c>
      <c r="R128" s="19">
        <f t="shared" si="12"/>
        <v>0.26239098229701846</v>
      </c>
      <c r="S128" s="19">
        <f t="shared" si="13"/>
        <v>0.19774268262589262</v>
      </c>
      <c r="T128" s="19">
        <f t="shared" si="14"/>
        <v>0.19492691646974572</v>
      </c>
      <c r="U128" s="21">
        <f t="shared" si="15"/>
        <v>0.25568927250398588</v>
      </c>
    </row>
    <row r="129" spans="1:21" x14ac:dyDescent="0.25">
      <c r="A129" s="17" t="s">
        <v>10</v>
      </c>
      <c r="B129" s="19">
        <f t="shared" si="0"/>
        <v>0.19510618202861407</v>
      </c>
      <c r="C129" s="91">
        <f t="shared" si="1"/>
        <v>8.1976654284887318E-2</v>
      </c>
      <c r="D129" s="19">
        <f t="shared" si="16"/>
        <v>9.5013479485624872E-2</v>
      </c>
      <c r="E129" s="19">
        <f t="shared" si="17"/>
        <v>0.12841136823746538</v>
      </c>
      <c r="F129" s="19">
        <f t="shared" si="18"/>
        <v>0.20203670416802755</v>
      </c>
      <c r="G129" s="19">
        <f t="shared" si="19"/>
        <v>0.22432845449281361</v>
      </c>
      <c r="H129" s="19">
        <f t="shared" si="20"/>
        <v>0.19093951536194739</v>
      </c>
      <c r="I129" s="19">
        <f t="shared" si="3"/>
        <v>0</v>
      </c>
      <c r="J129" s="19">
        <f t="shared" si="4"/>
        <v>0.25652870059236343</v>
      </c>
      <c r="K129" s="19">
        <f t="shared" si="5"/>
        <v>0.16676352370895225</v>
      </c>
      <c r="L129" s="19">
        <f t="shared" si="6"/>
        <v>0.37725643201265163</v>
      </c>
      <c r="M129" s="19">
        <f t="shared" si="7"/>
        <v>0.14479445211445641</v>
      </c>
      <c r="N129" s="19">
        <f t="shared" si="8"/>
        <v>0.21540878753585352</v>
      </c>
      <c r="O129" s="19">
        <f t="shared" si="9"/>
        <v>0.22422274947043747</v>
      </c>
      <c r="P129" s="19">
        <f t="shared" si="10"/>
        <v>0.21008699505947165</v>
      </c>
      <c r="Q129" s="19">
        <f t="shared" si="11"/>
        <v>0.22204124825150409</v>
      </c>
      <c r="R129" s="19">
        <f t="shared" si="12"/>
        <v>0.1330497185505693</v>
      </c>
      <c r="S129" s="19">
        <f t="shared" si="13"/>
        <v>0.21575028908558855</v>
      </c>
      <c r="T129" s="19">
        <f t="shared" si="14"/>
        <v>6.5631198173170618E-2</v>
      </c>
      <c r="U129" s="21">
        <f t="shared" si="15"/>
        <v>0.17260293815302752</v>
      </c>
    </row>
    <row r="130" spans="1:21" x14ac:dyDescent="0.25">
      <c r="A130" s="17" t="s">
        <v>11</v>
      </c>
      <c r="B130" s="19">
        <f t="shared" si="0"/>
        <v>0.26718965487671775</v>
      </c>
      <c r="C130" s="91">
        <f t="shared" si="1"/>
        <v>0.21511080446159023</v>
      </c>
      <c r="D130" s="19">
        <f t="shared" si="16"/>
        <v>0.2754302856670619</v>
      </c>
      <c r="E130" s="19">
        <f t="shared" si="17"/>
        <v>0.18781161018209111</v>
      </c>
      <c r="F130" s="19">
        <f t="shared" si="18"/>
        <v>0.15852702068024585</v>
      </c>
      <c r="G130" s="19">
        <f t="shared" si="19"/>
        <v>0.17599060296931771</v>
      </c>
      <c r="H130" s="19">
        <f t="shared" si="20"/>
        <v>0.18332936222786389</v>
      </c>
      <c r="I130" s="19">
        <f t="shared" si="3"/>
        <v>0.25652870059236343</v>
      </c>
      <c r="J130" s="19">
        <f t="shared" ref="J130:J141" si="21">(ABS($B$11-B11)+ABS($B$34-B34)+ABS($B$57-B57)+ABS($B$80-B80)+ABS($B$103-B103))/$D$116</f>
        <v>0</v>
      </c>
      <c r="K130" s="19">
        <f t="shared" si="5"/>
        <v>0.25734605432835711</v>
      </c>
      <c r="L130" s="19">
        <f t="shared" si="6"/>
        <v>0.26310773341093413</v>
      </c>
      <c r="M130" s="19">
        <f t="shared" si="7"/>
        <v>0.16044550874576299</v>
      </c>
      <c r="N130" s="19">
        <f t="shared" si="8"/>
        <v>0.17826369608573267</v>
      </c>
      <c r="O130" s="19">
        <f t="shared" si="9"/>
        <v>5.6579851247008081E-2</v>
      </c>
      <c r="P130" s="19">
        <f t="shared" si="10"/>
        <v>0.30766857383019175</v>
      </c>
      <c r="Q130" s="19">
        <f t="shared" si="11"/>
        <v>0.21097654134912691</v>
      </c>
      <c r="R130" s="19">
        <f t="shared" si="12"/>
        <v>0.13970074073814334</v>
      </c>
      <c r="S130" s="19">
        <f t="shared" si="13"/>
        <v>0.13458431616078845</v>
      </c>
      <c r="T130" s="19">
        <f t="shared" si="14"/>
        <v>0.31628323801313013</v>
      </c>
      <c r="U130" s="21">
        <f t="shared" si="15"/>
        <v>0.23405592464260866</v>
      </c>
    </row>
    <row r="131" spans="1:21" x14ac:dyDescent="0.25">
      <c r="A131" s="17" t="s">
        <v>12</v>
      </c>
      <c r="B131" s="19">
        <f t="shared" si="0"/>
        <v>0.18262979050538955</v>
      </c>
      <c r="C131" s="91">
        <f t="shared" si="1"/>
        <v>9.4208739390976709E-2</v>
      </c>
      <c r="D131" s="19">
        <f t="shared" si="16"/>
        <v>0.23394678914079198</v>
      </c>
      <c r="E131" s="19">
        <f t="shared" si="17"/>
        <v>0.22995397487606581</v>
      </c>
      <c r="F131" s="19">
        <f t="shared" si="18"/>
        <v>0.12263057296354332</v>
      </c>
      <c r="G131" s="19">
        <f t="shared" si="19"/>
        <v>0.10774907581561539</v>
      </c>
      <c r="H131" s="19">
        <f t="shared" si="20"/>
        <v>0.23820615835044784</v>
      </c>
      <c r="I131" s="19">
        <f>(ABS($B$10-B12)+ABS($B$33-B35)+ABS($B$56-B58)+ABS($B$79-B81)+ABS($B$102-B104))/$D$116</f>
        <v>0.16676352370895225</v>
      </c>
      <c r="J131" s="19">
        <f t="shared" si="21"/>
        <v>0.25734605432835711</v>
      </c>
      <c r="K131" s="19">
        <f t="shared" ref="K131:K141" si="22">(ABS($B$12-B12)+ABS($B$35-B35)+ABS($B$58-B58)+ABS($B$81-B81)+ABS($B$104-B104))/$D$116</f>
        <v>0</v>
      </c>
      <c r="L131" s="19">
        <f t="shared" si="6"/>
        <v>0.39038220974918025</v>
      </c>
      <c r="M131" s="19">
        <f t="shared" si="7"/>
        <v>0.19782823141592526</v>
      </c>
      <c r="N131" s="19">
        <f t="shared" si="8"/>
        <v>0.16228327715446489</v>
      </c>
      <c r="O131" s="19">
        <f t="shared" si="9"/>
        <v>0.2861376222932791</v>
      </c>
      <c r="P131" s="19">
        <f t="shared" si="10"/>
        <v>0.17321277279600031</v>
      </c>
      <c r="Q131" s="19">
        <f t="shared" si="11"/>
        <v>8.73591186241858E-2</v>
      </c>
      <c r="R131" s="19">
        <f t="shared" si="12"/>
        <v>0.1961286741432707</v>
      </c>
      <c r="S131" s="19">
        <f t="shared" si="13"/>
        <v>0.17892161227199127</v>
      </c>
      <c r="T131" s="19">
        <f t="shared" si="14"/>
        <v>0.144436667048085</v>
      </c>
      <c r="U131" s="21">
        <f t="shared" si="15"/>
        <v>9.6059342937552805E-2</v>
      </c>
    </row>
    <row r="132" spans="1:21" x14ac:dyDescent="0.25">
      <c r="A132" s="17" t="s">
        <v>13</v>
      </c>
      <c r="B132" s="19">
        <f t="shared" si="0"/>
        <v>0.29838733673998957</v>
      </c>
      <c r="C132" s="91">
        <f t="shared" si="1"/>
        <v>0.43228782513438518</v>
      </c>
      <c r="D132" s="19">
        <f t="shared" si="16"/>
        <v>0.32637438082182435</v>
      </c>
      <c r="E132" s="19">
        <f t="shared" si="17"/>
        <v>0.24884506377518631</v>
      </c>
      <c r="F132" s="19">
        <f t="shared" si="18"/>
        <v>0.37031175135308503</v>
      </c>
      <c r="G132" s="19">
        <f t="shared" si="19"/>
        <v>0.37599899080333804</v>
      </c>
      <c r="H132" s="19">
        <f t="shared" si="20"/>
        <v>0.31088733673998953</v>
      </c>
      <c r="I132" s="19">
        <f t="shared" ref="I132:I141" si="23">(ABS($B$10-B13)+ABS($B$33-B36)+ABS($B$56-B59)+ABS($B$79-B82)+ABS($B$102-B105))/$D$116</f>
        <v>0.37725643201265163</v>
      </c>
      <c r="J132" s="19">
        <f t="shared" si="21"/>
        <v>0.26310773341093413</v>
      </c>
      <c r="K132" s="19">
        <f t="shared" si="22"/>
        <v>0.39038220974918025</v>
      </c>
      <c r="L132" s="19">
        <f t="shared" ref="L132:L141" si="24">(ABS($B$13-B13)+ABS($B$36-B36)+ABS($B$59-B59)+ABS($B$82-B82)+ABS($B$105-B105))/$D$116</f>
        <v>0</v>
      </c>
      <c r="M132" s="19">
        <f t="shared" si="7"/>
        <v>0.37540610385308282</v>
      </c>
      <c r="N132" s="19">
        <f t="shared" si="8"/>
        <v>0.3112940272773333</v>
      </c>
      <c r="O132" s="19">
        <f t="shared" si="9"/>
        <v>0.29460236774185516</v>
      </c>
      <c r="P132" s="19">
        <f t="shared" si="10"/>
        <v>0.21716943695318003</v>
      </c>
      <c r="Q132" s="19">
        <f t="shared" si="11"/>
        <v>0.32734834158779885</v>
      </c>
      <c r="R132" s="19">
        <f t="shared" si="12"/>
        <v>0.3568777614109383</v>
      </c>
      <c r="S132" s="19">
        <f t="shared" si="13"/>
        <v>0.21146059747718904</v>
      </c>
      <c r="T132" s="19">
        <f t="shared" si="14"/>
        <v>0.43124383312045006</v>
      </c>
      <c r="U132" s="21">
        <f t="shared" si="15"/>
        <v>0.35241539171077035</v>
      </c>
    </row>
    <row r="133" spans="1:21" x14ac:dyDescent="0.25">
      <c r="A133" s="17" t="s">
        <v>14</v>
      </c>
      <c r="B133" s="19">
        <f t="shared" si="0"/>
        <v>0.27212207306547748</v>
      </c>
      <c r="C133" s="91">
        <f t="shared" si="1"/>
        <v>0.11214793916448011</v>
      </c>
      <c r="D133" s="19">
        <f t="shared" si="16"/>
        <v>0.12879136505507088</v>
      </c>
      <c r="E133" s="19">
        <f t="shared" si="17"/>
        <v>0.17339709322204341</v>
      </c>
      <c r="F133" s="19">
        <f t="shared" si="18"/>
        <v>0.19315306485119271</v>
      </c>
      <c r="G133" s="19">
        <f t="shared" si="19"/>
        <v>0.21283307270573976</v>
      </c>
      <c r="H133" s="19">
        <f t="shared" si="20"/>
        <v>0.22718216255952434</v>
      </c>
      <c r="I133" s="19">
        <f t="shared" si="23"/>
        <v>0.14479445211445641</v>
      </c>
      <c r="J133" s="19">
        <f t="shared" si="21"/>
        <v>0.16044550874576299</v>
      </c>
      <c r="K133" s="19">
        <f t="shared" si="22"/>
        <v>0.19782823141592526</v>
      </c>
      <c r="L133" s="19">
        <f t="shared" si="24"/>
        <v>0.37540610385308282</v>
      </c>
      <c r="M133" s="19">
        <f t="shared" ref="M133:M141" si="25">(ABS($B$14-B14)+ABS($B$37-B37)+ABS($B$60-B60)+ABS($B$83-B83)+ABS($B$106-B106))/$D$116</f>
        <v>0</v>
      </c>
      <c r="N133" s="19">
        <f t="shared" si="8"/>
        <v>0.18138256590375174</v>
      </c>
      <c r="O133" s="19">
        <f t="shared" si="9"/>
        <v>0.13480422557973465</v>
      </c>
      <c r="P133" s="19">
        <f t="shared" si="10"/>
        <v>0.287102886096335</v>
      </c>
      <c r="Q133" s="19">
        <f t="shared" si="11"/>
        <v>0.20482427560133581</v>
      </c>
      <c r="R133" s="19">
        <f t="shared" si="12"/>
        <v>9.9023496918467555E-2</v>
      </c>
      <c r="S133" s="19">
        <f t="shared" si="13"/>
        <v>0.16394550637589375</v>
      </c>
      <c r="T133" s="19">
        <f t="shared" si="14"/>
        <v>0.21042565028762703</v>
      </c>
      <c r="U133" s="21">
        <f t="shared" si="15"/>
        <v>0.17453810173017684</v>
      </c>
    </row>
    <row r="134" spans="1:21" x14ac:dyDescent="0.25">
      <c r="A134" s="17" t="s">
        <v>15</v>
      </c>
      <c r="B134" s="19">
        <f t="shared" si="0"/>
        <v>0.30479337870137319</v>
      </c>
      <c r="C134" s="91">
        <f t="shared" si="1"/>
        <v>0.19126871168771684</v>
      </c>
      <c r="D134" s="19">
        <f t="shared" si="16"/>
        <v>0.26303400949171735</v>
      </c>
      <c r="E134" s="19">
        <f t="shared" si="17"/>
        <v>0.17093900894887876</v>
      </c>
      <c r="F134" s="19">
        <f t="shared" si="18"/>
        <v>0.23505112664780206</v>
      </c>
      <c r="G134" s="19">
        <f t="shared" si="19"/>
        <v>0.2285348806610242</v>
      </c>
      <c r="H134" s="19">
        <f t="shared" si="20"/>
        <v>0.30062671203470653</v>
      </c>
      <c r="I134" s="19">
        <f t="shared" si="23"/>
        <v>0.21540878753585352</v>
      </c>
      <c r="J134" s="19">
        <f t="shared" si="21"/>
        <v>0.17826369608573267</v>
      </c>
      <c r="K134" s="19">
        <f t="shared" si="22"/>
        <v>0.16228327715446489</v>
      </c>
      <c r="L134" s="19">
        <f t="shared" si="24"/>
        <v>0.3112940272773333</v>
      </c>
      <c r="M134" s="19">
        <f t="shared" si="25"/>
        <v>0.18138256590375174</v>
      </c>
      <c r="N134" s="19">
        <f t="shared" ref="N134:N141" si="26">(ABS($B$15-B15)+ABS($B$38-B38)+ABS($B$61-B61)+ABS($B$84-B84)+ABS($B$107-B107))/$D$116</f>
        <v>0</v>
      </c>
      <c r="O134" s="19">
        <f t="shared" si="9"/>
        <v>0.19498970129595422</v>
      </c>
      <c r="P134" s="19">
        <f t="shared" si="10"/>
        <v>0.29769306500573683</v>
      </c>
      <c r="Q134" s="19">
        <f t="shared" si="11"/>
        <v>0.19269304520627259</v>
      </c>
      <c r="R134" s="19">
        <f t="shared" si="12"/>
        <v>0.10489780773049148</v>
      </c>
      <c r="S134" s="19">
        <f t="shared" si="13"/>
        <v>0.12460880733633357</v>
      </c>
      <c r="T134" s="19">
        <f t="shared" si="14"/>
        <v>0.26808293097424984</v>
      </c>
      <c r="U134" s="21">
        <f t="shared" si="15"/>
        <v>0.10248149126850961</v>
      </c>
    </row>
    <row r="135" spans="1:21" x14ac:dyDescent="0.25">
      <c r="A135" s="17" t="s">
        <v>16</v>
      </c>
      <c r="B135" s="19">
        <f t="shared" si="0"/>
        <v>0.28488370375479177</v>
      </c>
      <c r="C135" s="91">
        <f t="shared" si="1"/>
        <v>0.20045733004183397</v>
      </c>
      <c r="D135" s="19">
        <f t="shared" si="16"/>
        <v>0.24090790897966077</v>
      </c>
      <c r="E135" s="19">
        <f t="shared" si="17"/>
        <v>0.20550565906016516</v>
      </c>
      <c r="F135" s="19">
        <f t="shared" si="18"/>
        <v>0.16869905301599147</v>
      </c>
      <c r="G135" s="19">
        <f t="shared" si="19"/>
        <v>0.19671239420387185</v>
      </c>
      <c r="H135" s="19">
        <f t="shared" si="20"/>
        <v>0.19295363437557006</v>
      </c>
      <c r="I135" s="19">
        <f t="shared" si="23"/>
        <v>0.22422274947043747</v>
      </c>
      <c r="J135" s="19">
        <f t="shared" si="21"/>
        <v>5.6579851247008081E-2</v>
      </c>
      <c r="K135" s="19">
        <f t="shared" si="22"/>
        <v>0.2861376222932791</v>
      </c>
      <c r="L135" s="19">
        <f t="shared" si="24"/>
        <v>0.29460236774185516</v>
      </c>
      <c r="M135" s="19">
        <f t="shared" si="25"/>
        <v>0.13480422557973465</v>
      </c>
      <c r="N135" s="19">
        <f t="shared" si="26"/>
        <v>0.19498970129595422</v>
      </c>
      <c r="O135" s="19">
        <f t="shared" si="9"/>
        <v>0</v>
      </c>
      <c r="P135" s="19">
        <f t="shared" si="10"/>
        <v>0.32536262270826571</v>
      </c>
      <c r="Q135" s="19">
        <f t="shared" si="11"/>
        <v>0.23976810931404896</v>
      </c>
      <c r="R135" s="19">
        <f t="shared" si="12"/>
        <v>0.12436896945546924</v>
      </c>
      <c r="S135" s="19">
        <f t="shared" si="13"/>
        <v>0.15227836503886247</v>
      </c>
      <c r="T135" s="19">
        <f t="shared" si="14"/>
        <v>0.28985394764360806</v>
      </c>
      <c r="U135" s="21">
        <f t="shared" si="15"/>
        <v>0.26284749260753071</v>
      </c>
    </row>
    <row r="136" spans="1:21" x14ac:dyDescent="0.25">
      <c r="A136" s="17" t="s">
        <v>17</v>
      </c>
      <c r="B136" s="19">
        <f t="shared" si="0"/>
        <v>9.0478918953473958E-2</v>
      </c>
      <c r="C136" s="91">
        <f t="shared" si="1"/>
        <v>0.25678505484787184</v>
      </c>
      <c r="D136" s="19">
        <f t="shared" si="16"/>
        <v>0.19253827720197764</v>
      </c>
      <c r="E136" s="19">
        <f t="shared" si="17"/>
        <v>0.2078615775362978</v>
      </c>
      <c r="F136" s="19">
        <f t="shared" si="18"/>
        <v>0.16240333356656941</v>
      </c>
      <c r="G136" s="19">
        <f t="shared" si="19"/>
        <v>0.18749016386179354</v>
      </c>
      <c r="H136" s="19">
        <f t="shared" si="20"/>
        <v>0.15297891895347396</v>
      </c>
      <c r="I136" s="19">
        <f t="shared" si="23"/>
        <v>0.21008699505947165</v>
      </c>
      <c r="J136" s="19">
        <f t="shared" si="21"/>
        <v>0.30766857383019175</v>
      </c>
      <c r="K136" s="19">
        <f t="shared" si="22"/>
        <v>0.17321277279600031</v>
      </c>
      <c r="L136" s="19">
        <f t="shared" si="24"/>
        <v>0.21716943695318003</v>
      </c>
      <c r="M136" s="19">
        <f t="shared" si="25"/>
        <v>0.287102886096335</v>
      </c>
      <c r="N136" s="19">
        <f t="shared" si="26"/>
        <v>0.29769306500573683</v>
      </c>
      <c r="O136" s="19">
        <f t="shared" ref="O136:O141" si="27">(ABS($B$16-B17)+ABS($B$39-B40)+ABS($B$62-B63)+ABS($B$85-B86)+ABS($B$108-B109))/$D$116</f>
        <v>0.32536262270826571</v>
      </c>
      <c r="P136" s="19">
        <f t="shared" ref="P136:P141" si="28">(ABS($B$17-B17)+ABS($B$40-B40)+ABS($B$63-B63)+ABS($B$86-B86)+ABS($B$109-B109))/$D$116</f>
        <v>0</v>
      </c>
      <c r="Q136" s="19">
        <f t="shared" si="11"/>
        <v>0.11943992380128328</v>
      </c>
      <c r="R136" s="19">
        <f t="shared" si="12"/>
        <v>0.33153846199454268</v>
      </c>
      <c r="S136" s="19">
        <f t="shared" si="13"/>
        <v>0.1730842576694033</v>
      </c>
      <c r="T136" s="19">
        <f t="shared" si="14"/>
        <v>0.21407439616726998</v>
      </c>
      <c r="U136" s="21">
        <f t="shared" si="15"/>
        <v>0.21679244243616327</v>
      </c>
    </row>
    <row r="137" spans="1:21" x14ac:dyDescent="0.25">
      <c r="A137" s="17" t="s">
        <v>18</v>
      </c>
      <c r="B137" s="19">
        <f t="shared" si="0"/>
        <v>0.14600331203788436</v>
      </c>
      <c r="C137" s="91">
        <f t="shared" si="1"/>
        <v>0.16917753552220205</v>
      </c>
      <c r="D137" s="19">
        <f t="shared" si="16"/>
        <v>0.27427616665953586</v>
      </c>
      <c r="E137" s="19">
        <f t="shared" si="17"/>
        <v>0.27951010855552327</v>
      </c>
      <c r="F137" s="19">
        <f t="shared" si="18"/>
        <v>7.6261059984313165E-2</v>
      </c>
      <c r="G137" s="19">
        <f t="shared" si="19"/>
        <v>8.9144404842506436E-2</v>
      </c>
      <c r="H137" s="19">
        <f t="shared" si="20"/>
        <v>0.1918366453712177</v>
      </c>
      <c r="I137" s="19">
        <f t="shared" si="23"/>
        <v>0.22204124825150409</v>
      </c>
      <c r="J137" s="19">
        <f t="shared" si="21"/>
        <v>0.21097654134912691</v>
      </c>
      <c r="K137" s="19">
        <f t="shared" si="22"/>
        <v>8.73591186241858E-2</v>
      </c>
      <c r="L137" s="19">
        <f t="shared" si="24"/>
        <v>0.32734834158779885</v>
      </c>
      <c r="M137" s="19">
        <f t="shared" si="25"/>
        <v>0.20482427560133581</v>
      </c>
      <c r="N137" s="19">
        <f t="shared" si="26"/>
        <v>0.19269304520627259</v>
      </c>
      <c r="O137" s="19">
        <f t="shared" si="27"/>
        <v>0.23976810931404896</v>
      </c>
      <c r="P137" s="19">
        <f t="shared" si="28"/>
        <v>0.11943992380128328</v>
      </c>
      <c r="Q137" s="19">
        <f>(ABS($B$18-B18)+ABS($B$41-B41)+ABS($B$64-B64)+ABS($B$87-B87)+ABS($B$110-B110))/$D$116</f>
        <v>0</v>
      </c>
      <c r="R137" s="19">
        <f t="shared" si="12"/>
        <v>0.24064536530587005</v>
      </c>
      <c r="S137" s="19">
        <f t="shared" si="13"/>
        <v>0.13508405631130976</v>
      </c>
      <c r="T137" s="19">
        <f t="shared" si="14"/>
        <v>0.23179578567227077</v>
      </c>
      <c r="U137" s="21">
        <f t="shared" si="15"/>
        <v>0.10954951505547039</v>
      </c>
    </row>
    <row r="138" spans="1:21" x14ac:dyDescent="0.25">
      <c r="A138" s="17" t="s">
        <v>19</v>
      </c>
      <c r="B138" s="19">
        <f t="shared" si="0"/>
        <v>0.31655764896368516</v>
      </c>
      <c r="C138" s="91">
        <f t="shared" si="1"/>
        <v>0.10958793956535048</v>
      </c>
      <c r="D138" s="19">
        <f t="shared" si="16"/>
        <v>0.18067494050643315</v>
      </c>
      <c r="E138" s="19">
        <f t="shared" si="17"/>
        <v>0.12367688445824492</v>
      </c>
      <c r="F138" s="19">
        <f t="shared" si="18"/>
        <v>0.23758864074940034</v>
      </c>
      <c r="G138" s="19">
        <f t="shared" si="19"/>
        <v>0.25339849650024993</v>
      </c>
      <c r="H138" s="19">
        <f t="shared" si="20"/>
        <v>0.26239098229701846</v>
      </c>
      <c r="I138" s="19">
        <f t="shared" si="23"/>
        <v>0.1330497185505693</v>
      </c>
      <c r="J138" s="19">
        <f t="shared" si="21"/>
        <v>0.13970074073814334</v>
      </c>
      <c r="K138" s="19">
        <f t="shared" si="22"/>
        <v>0.1961286741432707</v>
      </c>
      <c r="L138" s="19">
        <f t="shared" si="24"/>
        <v>0.3568777614109383</v>
      </c>
      <c r="M138" s="19">
        <f t="shared" si="25"/>
        <v>9.9023496918467555E-2</v>
      </c>
      <c r="N138" s="19">
        <f t="shared" si="26"/>
        <v>0.10489780773049148</v>
      </c>
      <c r="O138" s="19">
        <f t="shared" si="27"/>
        <v>0.12436896945546924</v>
      </c>
      <c r="P138" s="19">
        <f t="shared" si="28"/>
        <v>0.33153846199454268</v>
      </c>
      <c r="Q138" s="19">
        <f>(ABS($B$18-B19)+ABS($B$41-B42)+ABS($B$64-B65)+ABS($B$87-B88)+ABS($B$110-B111))/$D$116</f>
        <v>0.24064536530587005</v>
      </c>
      <c r="R138" s="19">
        <f>(ABS($B$19-B19)+ABS($B$42-B42)+ABS($B$65-B65)+ABS($B$88-B88)+ABS($B$111-B111))/$D$116</f>
        <v>0</v>
      </c>
      <c r="S138" s="19">
        <f t="shared" si="13"/>
        <v>0.1695494716373501</v>
      </c>
      <c r="T138" s="19">
        <f t="shared" si="14"/>
        <v>0.18572386198896568</v>
      </c>
      <c r="U138" s="21">
        <f t="shared" si="15"/>
        <v>0.1504338113681071</v>
      </c>
    </row>
    <row r="139" spans="1:21" x14ac:dyDescent="0.25">
      <c r="A139" s="17" t="s">
        <v>20</v>
      </c>
      <c r="B139" s="19">
        <f t="shared" si="0"/>
        <v>0.20190934929255927</v>
      </c>
      <c r="C139" s="91">
        <f t="shared" si="1"/>
        <v>0.22082722765719617</v>
      </c>
      <c r="D139" s="19">
        <f t="shared" si="16"/>
        <v>0.23465187416028704</v>
      </c>
      <c r="E139" s="19">
        <f t="shared" si="17"/>
        <v>0.15765316238665555</v>
      </c>
      <c r="F139" s="19">
        <f t="shared" si="18"/>
        <v>0.16811217304256038</v>
      </c>
      <c r="G139" s="19">
        <f t="shared" si="19"/>
        <v>0.17379941249281339</v>
      </c>
      <c r="H139" s="19">
        <f t="shared" si="20"/>
        <v>0.19774268262589262</v>
      </c>
      <c r="I139" s="19">
        <f t="shared" si="23"/>
        <v>0.21575028908558855</v>
      </c>
      <c r="J139" s="19">
        <f t="shared" si="21"/>
        <v>0.13458431616078845</v>
      </c>
      <c r="K139" s="19">
        <f t="shared" si="22"/>
        <v>0.17892161227199127</v>
      </c>
      <c r="L139" s="19">
        <f t="shared" si="24"/>
        <v>0.21146059747718904</v>
      </c>
      <c r="M139" s="19">
        <f t="shared" si="25"/>
        <v>0.16394550637589375</v>
      </c>
      <c r="N139" s="19">
        <f t="shared" si="26"/>
        <v>0.12460880733633357</v>
      </c>
      <c r="O139" s="19">
        <f t="shared" si="27"/>
        <v>0.15227836503886247</v>
      </c>
      <c r="P139" s="19">
        <f t="shared" si="28"/>
        <v>0.1730842576694033</v>
      </c>
      <c r="Q139" s="19">
        <f>(ABS($B$18-B20)+ABS($B$41-B43)+ABS($B$64-B66)+ABS($B$87-B89)+ABS($B$110-B112))/$D$116</f>
        <v>0.13508405631130976</v>
      </c>
      <c r="R139" s="19">
        <f>(ABS($B$19-B20)+ABS($B$42-B43)+ABS($B$65-B66)+ABS($B$88-B89)+ABS($B$111-B112))/$D$116</f>
        <v>0.1695494716373501</v>
      </c>
      <c r="S139" s="19">
        <f>(ABS($B$20-B20)+ABS($B$43-B43)+ABS($B$66-B66)+ABS($B$89-B89)+ABS($B$112-B112))/$D$116</f>
        <v>0</v>
      </c>
      <c r="T139" s="19">
        <f t="shared" si="14"/>
        <v>0.27550482650635527</v>
      </c>
      <c r="U139" s="21">
        <f t="shared" si="15"/>
        <v>0.14596644318420104</v>
      </c>
    </row>
    <row r="140" spans="1:21" x14ac:dyDescent="0.25">
      <c r="A140" s="17" t="s">
        <v>21</v>
      </c>
      <c r="B140" s="19">
        <f t="shared" si="0"/>
        <v>0.18083378697471944</v>
      </c>
      <c r="C140" s="91">
        <f t="shared" si="1"/>
        <v>0.10428491681673539</v>
      </c>
      <c r="D140" s="19">
        <f t="shared" si="16"/>
        <v>0.14654420801249374</v>
      </c>
      <c r="E140" s="19">
        <f t="shared" si="17"/>
        <v>0.18239876934526369</v>
      </c>
      <c r="F140" s="19">
        <f t="shared" si="18"/>
        <v>0.21179124158879431</v>
      </c>
      <c r="G140" s="19">
        <f t="shared" si="19"/>
        <v>0.21311548388931642</v>
      </c>
      <c r="H140" s="19">
        <f t="shared" si="20"/>
        <v>0.19492691646974572</v>
      </c>
      <c r="I140" s="19">
        <f t="shared" si="23"/>
        <v>6.5631198173170618E-2</v>
      </c>
      <c r="J140" s="19">
        <f t="shared" si="21"/>
        <v>0.31628323801313013</v>
      </c>
      <c r="K140" s="19">
        <f t="shared" si="22"/>
        <v>0.144436667048085</v>
      </c>
      <c r="L140" s="19">
        <f t="shared" si="24"/>
        <v>0.43124383312045006</v>
      </c>
      <c r="M140" s="19">
        <f t="shared" si="25"/>
        <v>0.21042565028762703</v>
      </c>
      <c r="N140" s="19">
        <f t="shared" si="26"/>
        <v>0.26808293097424984</v>
      </c>
      <c r="O140" s="19">
        <f t="shared" si="27"/>
        <v>0.28985394764360806</v>
      </c>
      <c r="P140" s="19">
        <f t="shared" si="28"/>
        <v>0.21407439616726998</v>
      </c>
      <c r="Q140" s="19">
        <f>(ABS($B$18-B21)+ABS($B$41-B44)+ABS($B$64-B67)+ABS($B$87-B90)+ABS($B$110-B113))/$D$116</f>
        <v>0.23179578567227077</v>
      </c>
      <c r="R140" s="19">
        <f>(ABS($B$19-B21)+ABS($B$42-B44)+ABS($B$65-B67)+ABS($B$88-B90)+ABS($B$111-B113))/$D$116</f>
        <v>0.18572386198896568</v>
      </c>
      <c r="S140" s="19">
        <f>(ABS($B$20-B21)+ABS($B$43-B44)+ABS($B$66-B67)+ABS($B$89-B90)+ABS($B$112-B113))/$D$116</f>
        <v>0.27550482650635527</v>
      </c>
      <c r="T140" s="19">
        <f>(ABS($B$21-B21)+ABS($B$44-B44)+ABS($B$67-B67)+ABS($B$90-B90)+ABS($B$113-B113))/$D$116</f>
        <v>0</v>
      </c>
      <c r="U140" s="21">
        <f t="shared" si="15"/>
        <v>0.22313071941308066</v>
      </c>
    </row>
    <row r="141" spans="1:21" x14ac:dyDescent="0.25">
      <c r="A141" s="22" t="s">
        <v>22</v>
      </c>
      <c r="B141" s="19">
        <f t="shared" si="0"/>
        <v>0.25062918300993892</v>
      </c>
      <c r="C141" s="91">
        <f t="shared" si="1"/>
        <v>0.13799793882366282</v>
      </c>
      <c r="D141" s="19">
        <f t="shared" si="16"/>
        <v>0.21065665945504355</v>
      </c>
      <c r="E141" s="19">
        <f t="shared" si="17"/>
        <v>0.20238788154021742</v>
      </c>
      <c r="F141" s="19">
        <f t="shared" si="18"/>
        <v>0.18088693095636779</v>
      </c>
      <c r="G141" s="19">
        <f t="shared" si="19"/>
        <v>0.17437068496958996</v>
      </c>
      <c r="H141" s="19">
        <f t="shared" si="20"/>
        <v>0.25568927250398588</v>
      </c>
      <c r="I141" s="19">
        <f t="shared" si="23"/>
        <v>0.17260293815302752</v>
      </c>
      <c r="J141" s="19">
        <f t="shared" si="21"/>
        <v>0.23405592464260866</v>
      </c>
      <c r="K141" s="19">
        <f t="shared" si="22"/>
        <v>9.6059342937552805E-2</v>
      </c>
      <c r="L141" s="19">
        <f t="shared" si="24"/>
        <v>0.35241539171077035</v>
      </c>
      <c r="M141" s="19">
        <f t="shared" si="25"/>
        <v>0.17453810173017684</v>
      </c>
      <c r="N141" s="19">
        <f t="shared" si="26"/>
        <v>0.10248149126850961</v>
      </c>
      <c r="O141" s="19">
        <f t="shared" si="27"/>
        <v>0.26284749260753071</v>
      </c>
      <c r="P141" s="19">
        <f t="shared" si="28"/>
        <v>0.21679244243616327</v>
      </c>
      <c r="Q141" s="19">
        <f>(ABS($B$18-B22)+ABS($B$41-B45)+ABS($B$64-B68)+ABS($B$87-B91)+ABS($B$110-B114))/$D$116</f>
        <v>0.10954951505547039</v>
      </c>
      <c r="R141" s="19">
        <f>(ABS($B$19-B22)+ABS($B$42-B45)+ABS($B$65-B68)+ABS($B$88-B91)+ABS($B$111-B114))/$D$116</f>
        <v>0.1504338113681071</v>
      </c>
      <c r="S141" s="19">
        <f>(ABS($B$20-B22)+ABS($B$43-B45)+ABS($B$66-B68)+ABS($B$89-B91)+ABS($B$112-B114))/$D$116</f>
        <v>0.14596644318420104</v>
      </c>
      <c r="T141" s="19">
        <f>(ABS($B$21-B22)+ABS($B$44-B45)+ABS($B$67-B68)+ABS($B$90-B91)+ABS($B$113-B114))/$D$116</f>
        <v>0.22313071941308066</v>
      </c>
      <c r="U141" s="21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topLeftCell="A103" zoomScale="85" zoomScaleNormal="85" workbookViewId="0">
      <selection activeCell="B113" sqref="B113"/>
    </sheetView>
  </sheetViews>
  <sheetFormatPr defaultRowHeight="13.8" x14ac:dyDescent="0.25"/>
  <cols>
    <col min="1" max="1" width="10.109375" style="88" bestFit="1" customWidth="1"/>
    <col min="2" max="2" width="7.44140625" style="88" bestFit="1" customWidth="1"/>
    <col min="3" max="3" width="9.77734375" style="88" bestFit="1" customWidth="1"/>
    <col min="4" max="11" width="7.44140625" style="88" bestFit="1" customWidth="1"/>
    <col min="12" max="12" width="8.5546875" style="88" bestFit="1" customWidth="1"/>
    <col min="13" max="13" width="7.44140625" style="88" bestFit="1" customWidth="1"/>
    <col min="14" max="14" width="8.5546875" style="88" bestFit="1" customWidth="1"/>
    <col min="15" max="25" width="7.44140625" style="88" bestFit="1" customWidth="1"/>
    <col min="26" max="26" width="8.5546875" style="88" bestFit="1" customWidth="1"/>
    <col min="27" max="27" width="7.44140625" style="88" bestFit="1" customWidth="1"/>
    <col min="28" max="28" width="8.5546875" style="88" bestFit="1" customWidth="1"/>
    <col min="29" max="31" width="7.44140625" style="88" bestFit="1" customWidth="1"/>
    <col min="32" max="32" width="5.21875" style="88" bestFit="1" customWidth="1"/>
    <col min="33" max="39" width="7.44140625" style="88" bestFit="1" customWidth="1"/>
    <col min="40" max="40" width="8.5546875" style="88" bestFit="1" customWidth="1"/>
    <col min="41" max="41" width="7.44140625" style="88" bestFit="1" customWidth="1"/>
    <col min="42" max="42" width="8.5546875" style="88" bestFit="1" customWidth="1"/>
    <col min="43" max="52" width="7.44140625" style="88" bestFit="1" customWidth="1"/>
    <col min="53" max="53" width="3" style="88" bestFit="1" customWidth="1"/>
    <col min="54" max="54" width="8.5546875" style="88" bestFit="1" customWidth="1"/>
    <col min="55" max="55" width="4.109375" style="88" bestFit="1" customWidth="1"/>
    <col min="56" max="56" width="8.5546875" style="88" bestFit="1" customWidth="1"/>
    <col min="57" max="57" width="5.33203125" style="88" bestFit="1" customWidth="1"/>
    <col min="58" max="61" width="4.109375" style="88" bestFit="1" customWidth="1"/>
    <col min="62" max="67" width="3" style="88" bestFit="1" customWidth="1"/>
    <col min="68" max="68" width="8.5546875" style="88" bestFit="1" customWidth="1"/>
    <col min="69" max="69" width="4.109375" style="88" bestFit="1" customWidth="1"/>
    <col min="70" max="70" width="8.5546875" style="88" bestFit="1" customWidth="1"/>
    <col min="71" max="71" width="5.33203125" style="88" bestFit="1" customWidth="1"/>
    <col min="72" max="75" width="4.109375" style="88" bestFit="1" customWidth="1"/>
    <col min="76" max="81" width="3" style="88" bestFit="1" customWidth="1"/>
    <col min="82" max="82" width="8.5546875" style="88" bestFit="1" customWidth="1"/>
    <col min="83" max="83" width="4.109375" style="88" bestFit="1" customWidth="1"/>
    <col min="84" max="84" width="8.5546875" style="88" bestFit="1" customWidth="1"/>
    <col min="85" max="85" width="5.33203125" style="88" bestFit="1" customWidth="1"/>
    <col min="86" max="89" width="4.109375" style="88" bestFit="1" customWidth="1"/>
    <col min="90" max="95" width="3" style="88" bestFit="1" customWidth="1"/>
    <col min="96" max="96" width="8.5546875" style="88" bestFit="1" customWidth="1"/>
    <col min="97" max="97" width="4.109375" style="88" bestFit="1" customWidth="1"/>
    <col min="98" max="98" width="8.5546875" style="88" bestFit="1" customWidth="1"/>
    <col min="99" max="16384" width="8.88671875" style="88"/>
  </cols>
  <sheetData>
    <row r="1" spans="1:83" x14ac:dyDescent="0.25">
      <c r="A1" s="92" t="s">
        <v>141</v>
      </c>
      <c r="B1" s="93" t="s">
        <v>23</v>
      </c>
      <c r="C1" s="87" t="s">
        <v>187</v>
      </c>
      <c r="D1" s="87" t="s">
        <v>188</v>
      </c>
      <c r="E1" s="87" t="s">
        <v>189</v>
      </c>
      <c r="F1" s="87" t="s">
        <v>190</v>
      </c>
      <c r="G1" s="87" t="s">
        <v>191</v>
      </c>
      <c r="H1" s="87" t="s">
        <v>192</v>
      </c>
      <c r="I1" s="87" t="s">
        <v>193</v>
      </c>
      <c r="J1" s="87" t="s">
        <v>194</v>
      </c>
      <c r="K1" s="87" t="s">
        <v>195</v>
      </c>
      <c r="L1" s="87" t="s">
        <v>196</v>
      </c>
      <c r="M1" s="87" t="s">
        <v>197</v>
      </c>
      <c r="N1" s="95"/>
      <c r="O1" s="95"/>
      <c r="P1" s="95"/>
      <c r="Q1" s="94"/>
      <c r="R1" s="94"/>
      <c r="S1" s="94"/>
      <c r="T1" s="94"/>
      <c r="U1" s="94"/>
      <c r="V1" s="94"/>
      <c r="W1" s="94"/>
      <c r="X1" s="94"/>
      <c r="Y1" s="94"/>
      <c r="Z1" s="94"/>
      <c r="AA1" s="91"/>
      <c r="AB1" s="95"/>
      <c r="AC1" s="95"/>
      <c r="AD1" s="95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1"/>
      <c r="AP1" s="95"/>
      <c r="AQ1" s="95"/>
      <c r="AR1" s="95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1"/>
      <c r="BD1" s="95"/>
      <c r="BE1" s="95"/>
      <c r="BF1" s="95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1"/>
      <c r="BU1" s="92"/>
      <c r="BV1" s="92"/>
      <c r="BW1" s="92"/>
      <c r="BX1" s="92"/>
      <c r="BY1" s="92"/>
      <c r="BZ1" s="92"/>
      <c r="CA1" s="92"/>
      <c r="CB1" s="92"/>
      <c r="CC1" s="92"/>
      <c r="CD1" s="92"/>
      <c r="CE1" s="96"/>
    </row>
    <row r="2" spans="1:83" x14ac:dyDescent="0.25">
      <c r="A2" s="97" t="s">
        <v>1</v>
      </c>
      <c r="B2" s="93"/>
      <c r="C2" s="87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9"/>
    </row>
    <row r="3" spans="1:83" x14ac:dyDescent="0.25">
      <c r="A3" s="97" t="s">
        <v>3</v>
      </c>
      <c r="B3" s="93">
        <f>算例!AA3</f>
        <v>0.5</v>
      </c>
      <c r="C3" s="87">
        <v>0.5</v>
      </c>
      <c r="D3" s="95">
        <v>0.5</v>
      </c>
      <c r="E3" s="95">
        <v>0.5</v>
      </c>
      <c r="F3" s="95">
        <v>0.5</v>
      </c>
      <c r="G3" s="95">
        <v>0.5</v>
      </c>
      <c r="H3" s="95">
        <v>0.5</v>
      </c>
      <c r="I3" s="95">
        <v>0.5</v>
      </c>
      <c r="J3" s="95">
        <v>0.5</v>
      </c>
      <c r="K3" s="95">
        <v>0.5</v>
      </c>
      <c r="L3" s="95">
        <v>0.5</v>
      </c>
      <c r="M3" s="95">
        <v>0.5</v>
      </c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U3" s="98"/>
      <c r="BV3" s="98"/>
      <c r="BW3" s="98"/>
      <c r="BX3" s="98"/>
      <c r="BY3" s="98"/>
      <c r="BZ3" s="98"/>
      <c r="CA3" s="98"/>
      <c r="CB3" s="98"/>
      <c r="CC3" s="98"/>
      <c r="CD3" s="98"/>
      <c r="CE3" s="99"/>
    </row>
    <row r="4" spans="1:83" x14ac:dyDescent="0.25">
      <c r="A4" s="97" t="s">
        <v>4</v>
      </c>
      <c r="B4" s="93">
        <f>算例!AA4</f>
        <v>0.625</v>
      </c>
      <c r="C4" s="87">
        <v>0.625</v>
      </c>
      <c r="D4" s="95">
        <v>0.625</v>
      </c>
      <c r="E4" s="95">
        <v>0.625</v>
      </c>
      <c r="F4" s="95">
        <v>0.625</v>
      </c>
      <c r="G4" s="95">
        <v>0.625</v>
      </c>
      <c r="H4" s="95">
        <v>0.625</v>
      </c>
      <c r="I4" s="95">
        <v>0.625</v>
      </c>
      <c r="J4" s="95">
        <v>0.625</v>
      </c>
      <c r="K4" s="95">
        <v>0.625</v>
      </c>
      <c r="L4" s="95">
        <v>0.625</v>
      </c>
      <c r="M4" s="95">
        <v>0.625</v>
      </c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U4" s="98"/>
      <c r="BV4" s="98"/>
      <c r="BW4" s="98"/>
      <c r="BX4" s="98"/>
      <c r="BY4" s="98"/>
      <c r="BZ4" s="98"/>
      <c r="CA4" s="98"/>
      <c r="CB4" s="98"/>
      <c r="CC4" s="98"/>
      <c r="CD4" s="98"/>
      <c r="CE4" s="99"/>
    </row>
    <row r="5" spans="1:83" x14ac:dyDescent="0.25">
      <c r="A5" s="97" t="s">
        <v>5</v>
      </c>
      <c r="B5" s="93">
        <f>算例!AA5</f>
        <v>0.72916666666666663</v>
      </c>
      <c r="C5" s="87">
        <v>0.72916666666666663</v>
      </c>
      <c r="D5" s="95">
        <v>0.72916666666666663</v>
      </c>
      <c r="E5" s="95">
        <v>0.72916666666666663</v>
      </c>
      <c r="F5" s="95">
        <v>0.72916666666666663</v>
      </c>
      <c r="G5" s="95">
        <v>0.72916666666666663</v>
      </c>
      <c r="H5" s="95">
        <v>0.72916666666666663</v>
      </c>
      <c r="I5" s="95">
        <v>0.72916666666666663</v>
      </c>
      <c r="J5" s="95">
        <v>0.72916666666666663</v>
      </c>
      <c r="K5" s="95">
        <v>0.72916666666666663</v>
      </c>
      <c r="L5" s="95">
        <v>0.72916666666666663</v>
      </c>
      <c r="M5" s="95">
        <v>0.72916666666666663</v>
      </c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9"/>
    </row>
    <row r="6" spans="1:83" x14ac:dyDescent="0.25">
      <c r="A6" s="97" t="s">
        <v>6</v>
      </c>
      <c r="B6" s="93">
        <f>算例!AA6*参数!B11+迭代信息!X17*参数!B12</f>
        <v>0.81378857070356991</v>
      </c>
      <c r="C6" s="87">
        <v>1</v>
      </c>
      <c r="D6" s="95">
        <v>1</v>
      </c>
      <c r="E6" s="95">
        <v>1</v>
      </c>
      <c r="F6" s="95">
        <v>1</v>
      </c>
      <c r="G6" s="95">
        <v>1</v>
      </c>
      <c r="H6" s="95">
        <v>1</v>
      </c>
      <c r="I6" s="95">
        <v>0.81378857070356991</v>
      </c>
      <c r="J6" s="95">
        <v>0.81378857070356991</v>
      </c>
      <c r="K6" s="95">
        <v>0.81378857070356991</v>
      </c>
      <c r="L6" s="95">
        <v>0.81378857070356991</v>
      </c>
      <c r="M6" s="95">
        <v>0.81378857070356991</v>
      </c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U6" s="98"/>
      <c r="BV6" s="98"/>
      <c r="BW6" s="98"/>
      <c r="BX6" s="98"/>
      <c r="BY6" s="98"/>
      <c r="BZ6" s="98"/>
      <c r="CA6" s="98"/>
      <c r="CB6" s="98"/>
      <c r="CC6" s="98"/>
      <c r="CD6" s="98"/>
      <c r="CE6" s="99"/>
    </row>
    <row r="7" spans="1:83" x14ac:dyDescent="0.25">
      <c r="A7" s="97" t="s">
        <v>7</v>
      </c>
      <c r="B7" s="93">
        <f>算例!AA7</f>
        <v>0.72916666666666663</v>
      </c>
      <c r="C7" s="87">
        <v>0.72916666666666663</v>
      </c>
      <c r="D7" s="95">
        <v>0.72916666666666663</v>
      </c>
      <c r="E7" s="95">
        <v>0.72916666666666663</v>
      </c>
      <c r="F7" s="95">
        <v>0.72916666666666663</v>
      </c>
      <c r="G7" s="95">
        <v>0.72916666666666663</v>
      </c>
      <c r="H7" s="95">
        <v>0.72916666666666663</v>
      </c>
      <c r="I7" s="95">
        <v>0.72916666666666663</v>
      </c>
      <c r="J7" s="95">
        <v>0.72916666666666663</v>
      </c>
      <c r="K7" s="95">
        <v>0.72916666666666663</v>
      </c>
      <c r="L7" s="95">
        <v>0.72916666666666663</v>
      </c>
      <c r="M7" s="95">
        <v>0.72916666666666663</v>
      </c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9"/>
    </row>
    <row r="8" spans="1:83" x14ac:dyDescent="0.25">
      <c r="A8" s="97" t="s">
        <v>8</v>
      </c>
      <c r="B8" s="93">
        <f>(算例!AA8*参数!B11+迭代信息!E88*参数!B12)*参数!B11+迭代信息!X88*参数!B12</f>
        <v>0.46511560263145824</v>
      </c>
      <c r="C8" s="87">
        <v>0.17435563013392796</v>
      </c>
      <c r="D8" s="95">
        <v>0.17435563013392796</v>
      </c>
      <c r="E8" s="95">
        <v>0.17435563013392796</v>
      </c>
      <c r="F8" s="95">
        <v>0.35208501500610939</v>
      </c>
      <c r="G8" s="95">
        <v>0.35208501500610939</v>
      </c>
      <c r="H8" s="95">
        <v>0.35208501500610939</v>
      </c>
      <c r="I8" s="95">
        <v>0.35208501500610939</v>
      </c>
      <c r="J8" s="95">
        <v>0.35208501500610939</v>
      </c>
      <c r="K8" s="95">
        <v>0.46511560263145824</v>
      </c>
      <c r="L8" s="95">
        <v>0.46511560263145824</v>
      </c>
      <c r="M8" s="95">
        <v>0.46511560263145824</v>
      </c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9"/>
    </row>
    <row r="9" spans="1:83" x14ac:dyDescent="0.25">
      <c r="A9" s="97" t="s">
        <v>9</v>
      </c>
      <c r="B9" s="93">
        <f>算例!AA9</f>
        <v>1</v>
      </c>
      <c r="C9" s="87">
        <v>1</v>
      </c>
      <c r="D9" s="95">
        <v>1</v>
      </c>
      <c r="E9" s="95">
        <v>1</v>
      </c>
      <c r="F9" s="95">
        <v>1</v>
      </c>
      <c r="G9" s="95">
        <v>1</v>
      </c>
      <c r="H9" s="95">
        <v>1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9"/>
    </row>
    <row r="10" spans="1:83" x14ac:dyDescent="0.25">
      <c r="A10" s="97" t="s">
        <v>10</v>
      </c>
      <c r="B10" s="93">
        <f>算例!AA10</f>
        <v>0.125</v>
      </c>
      <c r="C10" s="87">
        <v>0.125</v>
      </c>
      <c r="D10" s="95">
        <v>0.125</v>
      </c>
      <c r="E10" s="95">
        <v>0.125</v>
      </c>
      <c r="F10" s="95">
        <v>0.125</v>
      </c>
      <c r="G10" s="95">
        <v>0.125</v>
      </c>
      <c r="H10" s="95">
        <v>0.125</v>
      </c>
      <c r="I10" s="95">
        <v>0.125</v>
      </c>
      <c r="J10" s="95">
        <v>0.125</v>
      </c>
      <c r="K10" s="95">
        <v>0.125</v>
      </c>
      <c r="L10" s="95">
        <v>0.125</v>
      </c>
      <c r="M10" s="95">
        <v>0.125</v>
      </c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9"/>
    </row>
    <row r="11" spans="1:83" x14ac:dyDescent="0.25">
      <c r="A11" s="97" t="s">
        <v>11</v>
      </c>
      <c r="B11" s="93">
        <f>算例!AA11*参数!B11+迭代信息!X88*参数!B12</f>
        <v>0.72657309512840351</v>
      </c>
      <c r="C11" s="87">
        <v>0.875</v>
      </c>
      <c r="D11" s="95">
        <v>0.875</v>
      </c>
      <c r="E11" s="95">
        <v>0.875</v>
      </c>
      <c r="F11" s="95">
        <v>0.875</v>
      </c>
      <c r="G11" s="95">
        <v>0.875</v>
      </c>
      <c r="H11" s="95">
        <v>0.875</v>
      </c>
      <c r="I11" s="95">
        <v>0.875</v>
      </c>
      <c r="J11" s="95">
        <v>0.875</v>
      </c>
      <c r="K11" s="95">
        <v>0.72657309512840351</v>
      </c>
      <c r="L11" s="95">
        <v>0.72657309512840351</v>
      </c>
      <c r="M11" s="95">
        <v>0.72657309512840351</v>
      </c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9"/>
    </row>
    <row r="12" spans="1:83" x14ac:dyDescent="0.25">
      <c r="A12" s="97" t="s">
        <v>12</v>
      </c>
      <c r="B12" s="93">
        <f>算例!AA12*参数!B11+迭代信息!E165*参数!B12</f>
        <v>0.66483457041050742</v>
      </c>
      <c r="C12" s="87">
        <v>0.875</v>
      </c>
      <c r="D12" s="95">
        <v>0.875</v>
      </c>
      <c r="E12" s="95">
        <v>0.875</v>
      </c>
      <c r="F12" s="95">
        <v>0.875</v>
      </c>
      <c r="G12" s="95">
        <v>0.875</v>
      </c>
      <c r="H12" s="95">
        <v>0.66483457041050742</v>
      </c>
      <c r="I12" s="95">
        <v>0.66483457041050742</v>
      </c>
      <c r="J12" s="95">
        <v>0.66483457041050742</v>
      </c>
      <c r="K12" s="95">
        <v>0.66483457041050742</v>
      </c>
      <c r="L12" s="95">
        <v>0.66483457041050742</v>
      </c>
      <c r="M12" s="95">
        <v>0.66483457041050742</v>
      </c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9"/>
    </row>
    <row r="13" spans="1:83" x14ac:dyDescent="0.25">
      <c r="A13" s="97" t="s">
        <v>13</v>
      </c>
      <c r="B13" s="93">
        <f>算例!AA13</f>
        <v>0.87177815066963993</v>
      </c>
      <c r="C13" s="87">
        <v>0.87177815066963993</v>
      </c>
      <c r="D13" s="95">
        <v>0.87177815066963993</v>
      </c>
      <c r="E13" s="95">
        <v>0.87177815066963993</v>
      </c>
      <c r="F13" s="95">
        <v>0.87177815066963993</v>
      </c>
      <c r="G13" s="95">
        <v>0.87177815066963993</v>
      </c>
      <c r="H13" s="95">
        <v>0.87177815066963993</v>
      </c>
      <c r="I13" s="95">
        <v>0.87177815066963993</v>
      </c>
      <c r="J13" s="95">
        <v>0.87177815066963993</v>
      </c>
      <c r="K13" s="95">
        <v>0.87177815066963993</v>
      </c>
      <c r="L13" s="95">
        <v>0.87177815066963993</v>
      </c>
      <c r="M13" s="95">
        <v>0.87177815066963993</v>
      </c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U13" s="98"/>
      <c r="BV13" s="98"/>
      <c r="BW13" s="98"/>
      <c r="BX13" s="98"/>
      <c r="BY13" s="98"/>
      <c r="BZ13" s="98"/>
      <c r="CA13" s="98"/>
      <c r="CB13" s="98"/>
      <c r="CC13" s="98"/>
      <c r="CD13" s="98"/>
      <c r="CE13" s="99"/>
    </row>
    <row r="14" spans="1:83" x14ac:dyDescent="0.25">
      <c r="A14" s="97" t="s">
        <v>14</v>
      </c>
      <c r="B14" s="93">
        <f>算例!AA14</f>
        <v>0.5</v>
      </c>
      <c r="C14" s="87">
        <v>0.5</v>
      </c>
      <c r="D14" s="95">
        <v>0.5</v>
      </c>
      <c r="E14" s="95">
        <v>0.5</v>
      </c>
      <c r="F14" s="95">
        <v>0.5</v>
      </c>
      <c r="G14" s="95">
        <v>0.5</v>
      </c>
      <c r="H14" s="95">
        <v>0.5</v>
      </c>
      <c r="I14" s="95">
        <v>0.5</v>
      </c>
      <c r="J14" s="95">
        <v>0.5</v>
      </c>
      <c r="K14" s="95">
        <v>0.5</v>
      </c>
      <c r="L14" s="95">
        <v>0.5</v>
      </c>
      <c r="M14" s="95">
        <v>0.5</v>
      </c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9"/>
    </row>
    <row r="15" spans="1:83" x14ac:dyDescent="0.25">
      <c r="A15" s="97" t="s">
        <v>15</v>
      </c>
      <c r="B15" s="93">
        <f>(算例!AA15*参数!B11+迭代信息!E116*参数!B12)*参数!B11+迭代信息!E151*参数!B12</f>
        <v>0.56387738315938607</v>
      </c>
      <c r="C15" s="87">
        <v>0.17435563013392796</v>
      </c>
      <c r="D15" s="95">
        <v>0.17435563013392796</v>
      </c>
      <c r="E15" s="95">
        <v>0.17435563013392796</v>
      </c>
      <c r="F15" s="95">
        <v>0.17435563013392796</v>
      </c>
      <c r="G15" s="95">
        <v>0.42557875985343058</v>
      </c>
      <c r="H15" s="95">
        <v>0.56387738315938607</v>
      </c>
      <c r="I15" s="95">
        <v>0.56387738315938607</v>
      </c>
      <c r="J15" s="95">
        <v>0.56387738315938607</v>
      </c>
      <c r="K15" s="95">
        <v>0.56387738315938607</v>
      </c>
      <c r="L15" s="95">
        <v>0.56387738315938607</v>
      </c>
      <c r="M15" s="95">
        <v>0.56387738315938607</v>
      </c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9"/>
    </row>
    <row r="16" spans="1:83" x14ac:dyDescent="0.25">
      <c r="A16" s="97" t="s">
        <v>16</v>
      </c>
      <c r="B16" s="93">
        <f>算例!AA16*参数!B11+迭代信息!E88*参数!B12</f>
        <v>0.336212941940632</v>
      </c>
      <c r="C16" s="87">
        <v>0.14261148400297316</v>
      </c>
      <c r="D16" s="95">
        <v>0.14261148400297316</v>
      </c>
      <c r="E16" s="95">
        <v>0.14261148400297316</v>
      </c>
      <c r="F16" s="95">
        <v>0.336212941940632</v>
      </c>
      <c r="G16" s="95">
        <v>0.336212941940632</v>
      </c>
      <c r="H16" s="95">
        <v>0.336212941940632</v>
      </c>
      <c r="I16" s="95">
        <v>0.336212941940632</v>
      </c>
      <c r="J16" s="95">
        <v>0.336212941940632</v>
      </c>
      <c r="K16" s="95">
        <v>0.336212941940632</v>
      </c>
      <c r="L16" s="95">
        <v>0.336212941940632</v>
      </c>
      <c r="M16" s="95">
        <v>0.336212941940632</v>
      </c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9"/>
    </row>
    <row r="17" spans="1:83" x14ac:dyDescent="0.25">
      <c r="A17" s="97" t="s">
        <v>17</v>
      </c>
      <c r="B17" s="93">
        <f>算例!AA17*参数!B11+迭代信息!E74*参数!B12</f>
        <v>0.47556947054902265</v>
      </c>
      <c r="C17" s="87">
        <v>0.25</v>
      </c>
      <c r="D17" s="95">
        <v>0.25</v>
      </c>
      <c r="E17" s="95">
        <v>0.25</v>
      </c>
      <c r="F17" s="95">
        <v>0.47556947054902265</v>
      </c>
      <c r="G17" s="95">
        <v>0.47556947054902265</v>
      </c>
      <c r="H17" s="95">
        <v>0.47556947054902265</v>
      </c>
      <c r="I17" s="95">
        <v>0.47556947054902265</v>
      </c>
      <c r="J17" s="95">
        <v>0.47556947054902265</v>
      </c>
      <c r="K17" s="95">
        <v>0.47556947054902265</v>
      </c>
      <c r="L17" s="95">
        <v>0.47556947054902265</v>
      </c>
      <c r="M17" s="95">
        <v>0.47556947054902265</v>
      </c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9"/>
    </row>
    <row r="18" spans="1:83" x14ac:dyDescent="0.25">
      <c r="A18" s="97" t="s">
        <v>18</v>
      </c>
      <c r="B18" s="93">
        <f>算例!AA18</f>
        <v>0.75</v>
      </c>
      <c r="C18" s="87">
        <v>0.75</v>
      </c>
      <c r="D18" s="95">
        <v>0.75</v>
      </c>
      <c r="E18" s="95">
        <v>0.75</v>
      </c>
      <c r="F18" s="95">
        <v>0.75</v>
      </c>
      <c r="G18" s="95">
        <v>0.75</v>
      </c>
      <c r="H18" s="95">
        <v>0.75</v>
      </c>
      <c r="I18" s="95">
        <v>0.75</v>
      </c>
      <c r="J18" s="95">
        <v>0.75</v>
      </c>
      <c r="K18" s="95">
        <v>0.75</v>
      </c>
      <c r="L18" s="95">
        <v>0.75</v>
      </c>
      <c r="M18" s="95">
        <v>0.75</v>
      </c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9"/>
    </row>
    <row r="19" spans="1:83" x14ac:dyDescent="0.25">
      <c r="A19" s="97" t="s">
        <v>19</v>
      </c>
      <c r="B19" s="93">
        <f>算例!AA19</f>
        <v>0.75554106391368792</v>
      </c>
      <c r="C19" s="87">
        <v>0.75554106391368792</v>
      </c>
      <c r="D19" s="95">
        <v>0.75554106391368792</v>
      </c>
      <c r="E19" s="95">
        <v>0.75554106391368792</v>
      </c>
      <c r="F19" s="95">
        <v>0.75554106391368792</v>
      </c>
      <c r="G19" s="95">
        <v>0.75554106391368792</v>
      </c>
      <c r="H19" s="95">
        <v>0.75554106391368792</v>
      </c>
      <c r="I19" s="95">
        <v>0.75554106391368792</v>
      </c>
      <c r="J19" s="95">
        <v>0.75554106391368792</v>
      </c>
      <c r="K19" s="95">
        <v>0.75554106391368792</v>
      </c>
      <c r="L19" s="95">
        <v>0.75554106391368792</v>
      </c>
      <c r="M19" s="95">
        <v>0.75554106391368792</v>
      </c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9"/>
    </row>
    <row r="20" spans="1:83" x14ac:dyDescent="0.25">
      <c r="A20" s="97" t="s">
        <v>20</v>
      </c>
      <c r="B20" s="93">
        <f>算例!AA20*参数!B11+迭代信息!E151*参数!B12</f>
        <v>0.85108800323267086</v>
      </c>
      <c r="C20" s="87">
        <v>1</v>
      </c>
      <c r="D20" s="95">
        <v>1</v>
      </c>
      <c r="E20" s="95">
        <v>1</v>
      </c>
      <c r="F20" s="95">
        <v>1</v>
      </c>
      <c r="G20" s="95">
        <v>1</v>
      </c>
      <c r="H20" s="95">
        <v>0.85108800323267086</v>
      </c>
      <c r="I20" s="95">
        <v>0.85108800323267086</v>
      </c>
      <c r="J20" s="95">
        <v>0.85108800323267086</v>
      </c>
      <c r="K20" s="95">
        <v>0.85108800323267086</v>
      </c>
      <c r="L20" s="95">
        <v>0.85108800323267086</v>
      </c>
      <c r="M20" s="95">
        <v>0.85108800323267086</v>
      </c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9"/>
    </row>
    <row r="21" spans="1:83" x14ac:dyDescent="0.25">
      <c r="A21" s="97" t="s">
        <v>21</v>
      </c>
      <c r="B21" s="93">
        <f>算例!AA21</f>
        <v>0.87177815066963993</v>
      </c>
      <c r="C21" s="87">
        <v>0.87177815066963993</v>
      </c>
      <c r="D21" s="95">
        <v>0.87177815066963993</v>
      </c>
      <c r="E21" s="95">
        <v>0.87177815066963993</v>
      </c>
      <c r="F21" s="95">
        <v>0.87177815066963993</v>
      </c>
      <c r="G21" s="95">
        <v>0.87177815066963993</v>
      </c>
      <c r="H21" s="95">
        <v>0.87177815066963993</v>
      </c>
      <c r="I21" s="95">
        <v>0.87177815066963993</v>
      </c>
      <c r="J21" s="95">
        <v>0.87177815066963993</v>
      </c>
      <c r="K21" s="95">
        <v>0.87177815066963993</v>
      </c>
      <c r="L21" s="95">
        <v>0.87177815066963993</v>
      </c>
      <c r="M21" s="95">
        <v>0.87177815066963993</v>
      </c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U21" s="98"/>
      <c r="BV21" s="98"/>
      <c r="BW21" s="98"/>
      <c r="BX21" s="98"/>
      <c r="BY21" s="98"/>
      <c r="BZ21" s="98"/>
      <c r="CA21" s="98"/>
      <c r="CB21" s="98"/>
      <c r="CC21" s="98"/>
      <c r="CD21" s="98"/>
      <c r="CE21" s="99"/>
    </row>
    <row r="22" spans="1:83" x14ac:dyDescent="0.25">
      <c r="A22" s="97" t="s">
        <v>22</v>
      </c>
      <c r="B22" s="93">
        <f>算例!AA22</f>
        <v>0.4947159086309435</v>
      </c>
      <c r="C22" s="87">
        <v>0.4947159086309435</v>
      </c>
      <c r="D22" s="95">
        <v>0.4947159086309435</v>
      </c>
      <c r="E22" s="95">
        <v>0.4947159086309435</v>
      </c>
      <c r="F22" s="95">
        <v>0.4947159086309435</v>
      </c>
      <c r="G22" s="95">
        <v>0.4947159086309435</v>
      </c>
      <c r="H22" s="95">
        <v>0.4947159086309435</v>
      </c>
      <c r="I22" s="95">
        <v>0.4947159086309435</v>
      </c>
      <c r="J22" s="95">
        <v>0.4947159086309435</v>
      </c>
      <c r="K22" s="95">
        <v>0.4947159086309435</v>
      </c>
      <c r="L22" s="95">
        <v>0.4947159086309435</v>
      </c>
      <c r="M22" s="95">
        <v>0.4947159086309435</v>
      </c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9"/>
    </row>
    <row r="23" spans="1:83" s="100" customFormat="1" x14ac:dyDescent="0.25">
      <c r="A23" s="91"/>
      <c r="B23" s="93"/>
      <c r="C23" s="87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</row>
    <row r="24" spans="1:83" x14ac:dyDescent="0.25">
      <c r="A24" s="92" t="s">
        <v>140</v>
      </c>
      <c r="B24" s="93"/>
      <c r="C24" s="87"/>
      <c r="D24" s="94"/>
      <c r="E24" s="94"/>
      <c r="F24" s="94"/>
      <c r="G24" s="94"/>
      <c r="H24" s="94"/>
      <c r="I24" s="94"/>
      <c r="J24" s="94"/>
      <c r="K24" s="94"/>
      <c r="L24" s="94"/>
      <c r="M24" s="91"/>
      <c r="N24" s="95"/>
      <c r="O24" s="95"/>
      <c r="P24" s="95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1"/>
      <c r="AB24" s="95"/>
      <c r="AC24" s="95"/>
      <c r="AD24" s="95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1"/>
      <c r="AP24" s="95"/>
      <c r="AQ24" s="95"/>
      <c r="AR24" s="95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1"/>
      <c r="BD24" s="95"/>
      <c r="BE24" s="95"/>
      <c r="BF24" s="95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1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6"/>
    </row>
    <row r="25" spans="1:83" x14ac:dyDescent="0.25">
      <c r="A25" s="97" t="s">
        <v>1</v>
      </c>
      <c r="B25" s="93" t="str">
        <f>算例!AA25</f>
        <v>得分</v>
      </c>
      <c r="C25" s="87" t="s">
        <v>208</v>
      </c>
      <c r="D25" s="95" t="s">
        <v>208</v>
      </c>
      <c r="E25" s="95" t="s">
        <v>208</v>
      </c>
      <c r="F25" s="95" t="s">
        <v>208</v>
      </c>
      <c r="G25" s="95" t="s">
        <v>208</v>
      </c>
      <c r="H25" s="95" t="s">
        <v>208</v>
      </c>
      <c r="I25" s="95" t="s">
        <v>208</v>
      </c>
      <c r="J25" s="95" t="s">
        <v>208</v>
      </c>
      <c r="K25" s="95" t="s">
        <v>208</v>
      </c>
      <c r="L25" s="95" t="s">
        <v>208</v>
      </c>
      <c r="M25" s="95" t="s">
        <v>208</v>
      </c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9"/>
    </row>
    <row r="26" spans="1:83" x14ac:dyDescent="0.25">
      <c r="A26" s="97" t="s">
        <v>3</v>
      </c>
      <c r="B26" s="93">
        <f>算例!AA26</f>
        <v>0.87177815066963993</v>
      </c>
      <c r="C26" s="87">
        <v>0.87177815066963993</v>
      </c>
      <c r="D26" s="95">
        <v>0.87177815066963993</v>
      </c>
      <c r="E26" s="95">
        <v>0.87177815066963993</v>
      </c>
      <c r="F26" s="95">
        <v>0.87177815066963993</v>
      </c>
      <c r="G26" s="95">
        <v>0.87177815066963993</v>
      </c>
      <c r="H26" s="95">
        <v>0.87177815066963993</v>
      </c>
      <c r="I26" s="95">
        <v>0.87177815066963993</v>
      </c>
      <c r="J26" s="95">
        <v>0.87177815066963993</v>
      </c>
      <c r="K26" s="95">
        <v>0.87177815066963993</v>
      </c>
      <c r="L26" s="95">
        <v>0.87177815066963993</v>
      </c>
      <c r="M26" s="95">
        <v>0.87177815066963993</v>
      </c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9"/>
    </row>
    <row r="27" spans="1:83" x14ac:dyDescent="0.25">
      <c r="A27" s="97" t="s">
        <v>4</v>
      </c>
      <c r="B27" s="93">
        <f>算例!AA27</f>
        <v>0.87177815066963993</v>
      </c>
      <c r="C27" s="87">
        <v>0.87177815066963993</v>
      </c>
      <c r="D27" s="95">
        <v>0.87177815066963993</v>
      </c>
      <c r="E27" s="95">
        <v>0.87177815066963993</v>
      </c>
      <c r="F27" s="95">
        <v>0.87177815066963993</v>
      </c>
      <c r="G27" s="95">
        <v>0.87177815066963993</v>
      </c>
      <c r="H27" s="95">
        <v>0.87177815066963993</v>
      </c>
      <c r="I27" s="95">
        <v>0.87177815066963993</v>
      </c>
      <c r="J27" s="95">
        <v>0.87177815066963993</v>
      </c>
      <c r="K27" s="95">
        <v>0.87177815066963993</v>
      </c>
      <c r="L27" s="95">
        <v>0.87177815066963993</v>
      </c>
      <c r="M27" s="95">
        <v>0.87177815066963993</v>
      </c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U27" s="98"/>
      <c r="BV27" s="98"/>
      <c r="BW27" s="98"/>
      <c r="BX27" s="98"/>
      <c r="BY27" s="98"/>
      <c r="BZ27" s="98"/>
      <c r="CA27" s="98"/>
      <c r="CB27" s="98"/>
      <c r="CC27" s="98"/>
      <c r="CD27" s="98"/>
      <c r="CE27" s="99"/>
    </row>
    <row r="28" spans="1:83" x14ac:dyDescent="0.25">
      <c r="A28" s="97" t="s">
        <v>5</v>
      </c>
      <c r="B28" s="93">
        <f>算例!AA28</f>
        <v>0.52083333333333337</v>
      </c>
      <c r="C28" s="87">
        <v>0.52083333333333337</v>
      </c>
      <c r="D28" s="95">
        <v>0.52083333333333337</v>
      </c>
      <c r="E28" s="95">
        <v>0.52083333333333337</v>
      </c>
      <c r="F28" s="95">
        <v>0.52083333333333337</v>
      </c>
      <c r="G28" s="95">
        <v>0.52083333333333337</v>
      </c>
      <c r="H28" s="95">
        <v>0.52083333333333337</v>
      </c>
      <c r="I28" s="95">
        <v>0.52083333333333337</v>
      </c>
      <c r="J28" s="95">
        <v>0.52083333333333337</v>
      </c>
      <c r="K28" s="95">
        <v>0.52083333333333337</v>
      </c>
      <c r="L28" s="95">
        <v>0.52083333333333337</v>
      </c>
      <c r="M28" s="95">
        <v>0.52083333333333337</v>
      </c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U28" s="98"/>
      <c r="BV28" s="98"/>
      <c r="BW28" s="98"/>
      <c r="BX28" s="98"/>
      <c r="BY28" s="98"/>
      <c r="BZ28" s="98"/>
      <c r="CA28" s="98"/>
      <c r="CB28" s="98"/>
      <c r="CC28" s="98"/>
      <c r="CD28" s="98"/>
      <c r="CE28" s="99"/>
    </row>
    <row r="29" spans="1:83" x14ac:dyDescent="0.25">
      <c r="A29" s="97" t="s">
        <v>6</v>
      </c>
      <c r="B29" s="93">
        <f>算例!AA29</f>
        <v>0.40476756160713562</v>
      </c>
      <c r="C29" s="87">
        <v>0.40476756160713562</v>
      </c>
      <c r="D29" s="95">
        <v>0.40476756160713562</v>
      </c>
      <c r="E29" s="95">
        <v>0.40476756160713562</v>
      </c>
      <c r="F29" s="95">
        <v>0.40476756160713562</v>
      </c>
      <c r="G29" s="95">
        <v>0.40476756160713562</v>
      </c>
      <c r="H29" s="95">
        <v>0.40476756160713562</v>
      </c>
      <c r="I29" s="95">
        <v>0.40476756160713562</v>
      </c>
      <c r="J29" s="95">
        <v>0.40476756160713562</v>
      </c>
      <c r="K29" s="95">
        <v>0.40476756160713562</v>
      </c>
      <c r="L29" s="95">
        <v>0.40476756160713562</v>
      </c>
      <c r="M29" s="95">
        <v>0.40476756160713562</v>
      </c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9"/>
    </row>
    <row r="30" spans="1:83" x14ac:dyDescent="0.25">
      <c r="A30" s="97" t="s">
        <v>7</v>
      </c>
      <c r="B30" s="93">
        <f>算例!AA30</f>
        <v>0.625</v>
      </c>
      <c r="C30" s="87">
        <v>0.625</v>
      </c>
      <c r="D30" s="95">
        <v>0.625</v>
      </c>
      <c r="E30" s="95">
        <v>0.625</v>
      </c>
      <c r="F30" s="95">
        <v>0.625</v>
      </c>
      <c r="G30" s="95">
        <v>0.625</v>
      </c>
      <c r="H30" s="95">
        <v>0.625</v>
      </c>
      <c r="I30" s="95">
        <v>0.625</v>
      </c>
      <c r="J30" s="95">
        <v>0.625</v>
      </c>
      <c r="K30" s="95">
        <v>0.625</v>
      </c>
      <c r="L30" s="95">
        <v>0.625</v>
      </c>
      <c r="M30" s="95">
        <v>0.625</v>
      </c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9"/>
    </row>
    <row r="31" spans="1:83" x14ac:dyDescent="0.25">
      <c r="A31" s="97" t="s">
        <v>8</v>
      </c>
      <c r="B31" s="93">
        <f>算例!AA31*参数!B11+迭代信息!E18*参数!B12</f>
        <v>0.74022172433082334</v>
      </c>
      <c r="C31" s="87">
        <v>1</v>
      </c>
      <c r="D31" s="95">
        <v>0.74022172433082334</v>
      </c>
      <c r="E31" s="95">
        <v>0.74022172433082334</v>
      </c>
      <c r="F31" s="95">
        <v>0.74022172433082334</v>
      </c>
      <c r="G31" s="95">
        <v>0.74022172433082334</v>
      </c>
      <c r="H31" s="95">
        <v>0.74022172433082334</v>
      </c>
      <c r="I31" s="95">
        <v>0.74022172433082334</v>
      </c>
      <c r="J31" s="95">
        <v>0.74022172433082334</v>
      </c>
      <c r="K31" s="95">
        <v>0.74022172433082334</v>
      </c>
      <c r="L31" s="95">
        <v>0.74022172433082334</v>
      </c>
      <c r="M31" s="95">
        <v>0.74022172433082334</v>
      </c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9"/>
    </row>
    <row r="32" spans="1:83" x14ac:dyDescent="0.25">
      <c r="A32" s="97" t="s">
        <v>9</v>
      </c>
      <c r="B32" s="93">
        <f>算例!AA32</f>
        <v>0.75</v>
      </c>
      <c r="C32" s="87">
        <v>0.75</v>
      </c>
      <c r="D32" s="95">
        <v>0.75</v>
      </c>
      <c r="E32" s="95">
        <v>0.75</v>
      </c>
      <c r="F32" s="95">
        <v>0.75</v>
      </c>
      <c r="G32" s="95">
        <v>0.75</v>
      </c>
      <c r="H32" s="95">
        <v>0.75</v>
      </c>
      <c r="I32" s="95">
        <v>0.75</v>
      </c>
      <c r="J32" s="95">
        <v>0.75</v>
      </c>
      <c r="K32" s="95">
        <v>0.75</v>
      </c>
      <c r="L32" s="95">
        <v>0.75</v>
      </c>
      <c r="M32" s="95">
        <v>0.75</v>
      </c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9"/>
    </row>
    <row r="33" spans="1:83" x14ac:dyDescent="0.25">
      <c r="A33" s="97" t="s">
        <v>10</v>
      </c>
      <c r="B33" s="93">
        <f>算例!AA33*参数!B11+迭代信息!E166*参数!B12</f>
        <v>0.44037699528640017</v>
      </c>
      <c r="C33" s="87">
        <v>0.29059271688987998</v>
      </c>
      <c r="D33" s="95">
        <v>0.29059271688987998</v>
      </c>
      <c r="E33" s="95">
        <v>0.29059271688987998</v>
      </c>
      <c r="F33" s="95">
        <v>0.29059271688987998</v>
      </c>
      <c r="G33" s="95">
        <v>0.29059271688987998</v>
      </c>
      <c r="H33" s="95">
        <v>0.44037699528640017</v>
      </c>
      <c r="I33" s="95">
        <v>0.44037699528640017</v>
      </c>
      <c r="J33" s="95">
        <v>0.44037699528640017</v>
      </c>
      <c r="K33" s="95">
        <v>0.44037699528640017</v>
      </c>
      <c r="L33" s="95">
        <v>0.44037699528640017</v>
      </c>
      <c r="M33" s="95">
        <v>0.44037699528640017</v>
      </c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9"/>
    </row>
    <row r="34" spans="1:83" x14ac:dyDescent="0.25">
      <c r="A34" s="97" t="s">
        <v>11</v>
      </c>
      <c r="B34" s="93">
        <f>((算例!AA34*参数!B11+迭代信息!E18*参数!B12)*参数!B11+迭代信息!E159*参数!B12)*参数!B11+迭代信息!X18*参数!B12</f>
        <v>0.44342809360294971</v>
      </c>
      <c r="C34" s="87">
        <v>0.11669361991395928</v>
      </c>
      <c r="D34" s="95">
        <v>0.29856853428780306</v>
      </c>
      <c r="E34" s="95">
        <v>0.29856853428780306</v>
      </c>
      <c r="F34" s="95">
        <v>0.29856853428780306</v>
      </c>
      <c r="G34" s="95">
        <v>0.29856853428780306</v>
      </c>
      <c r="H34" s="95">
        <v>0.38448383589278323</v>
      </c>
      <c r="I34" s="95">
        <v>0.44342809360294971</v>
      </c>
      <c r="J34" s="95">
        <v>0.44342809360294971</v>
      </c>
      <c r="K34" s="95">
        <v>0.44342809360294971</v>
      </c>
      <c r="L34" s="95">
        <v>0.44342809360294971</v>
      </c>
      <c r="M34" s="95">
        <v>0.44342809360294971</v>
      </c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9"/>
    </row>
    <row r="35" spans="1:83" x14ac:dyDescent="0.25">
      <c r="A35" s="97" t="s">
        <v>12</v>
      </c>
      <c r="B35" s="93">
        <f>算例!AA35</f>
        <v>0.75</v>
      </c>
      <c r="C35" s="87">
        <v>0.75</v>
      </c>
      <c r="D35" s="95">
        <v>0.75</v>
      </c>
      <c r="E35" s="95">
        <v>0.75</v>
      </c>
      <c r="F35" s="95">
        <v>0.75</v>
      </c>
      <c r="G35" s="95">
        <v>0.75</v>
      </c>
      <c r="H35" s="95">
        <v>0.75</v>
      </c>
      <c r="I35" s="95">
        <v>0.75</v>
      </c>
      <c r="J35" s="95">
        <v>0.75</v>
      </c>
      <c r="K35" s="95">
        <v>0.75</v>
      </c>
      <c r="L35" s="95">
        <v>0.75</v>
      </c>
      <c r="M35" s="95">
        <v>0.75</v>
      </c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9"/>
    </row>
    <row r="36" spans="1:83" x14ac:dyDescent="0.25">
      <c r="A36" s="97" t="s">
        <v>13</v>
      </c>
      <c r="B36" s="93">
        <f>算例!AA36</f>
        <v>0.25</v>
      </c>
      <c r="C36" s="87">
        <v>0.25</v>
      </c>
      <c r="D36" s="95">
        <v>0.25</v>
      </c>
      <c r="E36" s="95">
        <v>0.25</v>
      </c>
      <c r="F36" s="95">
        <v>0.25</v>
      </c>
      <c r="G36" s="95">
        <v>0.25</v>
      </c>
      <c r="H36" s="95">
        <v>0.25</v>
      </c>
      <c r="I36" s="95">
        <v>0.25</v>
      </c>
      <c r="J36" s="95">
        <v>0.25</v>
      </c>
      <c r="K36" s="95">
        <v>0.25</v>
      </c>
      <c r="L36" s="95">
        <v>0.25</v>
      </c>
      <c r="M36" s="95">
        <v>0.25</v>
      </c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U36" s="98"/>
      <c r="BV36" s="98"/>
      <c r="BW36" s="98"/>
      <c r="BX36" s="98"/>
      <c r="BY36" s="98"/>
      <c r="BZ36" s="98"/>
      <c r="CA36" s="98"/>
      <c r="CB36" s="98"/>
      <c r="CC36" s="98"/>
      <c r="CD36" s="98"/>
      <c r="CE36" s="99"/>
    </row>
    <row r="37" spans="1:83" x14ac:dyDescent="0.25">
      <c r="A37" s="97" t="s">
        <v>14</v>
      </c>
      <c r="B37" s="93">
        <f>算例!AA37</f>
        <v>0.87177815066963993</v>
      </c>
      <c r="C37" s="87">
        <v>0.87177815066963993</v>
      </c>
      <c r="D37" s="95">
        <v>0.87177815066963993</v>
      </c>
      <c r="E37" s="95">
        <v>0.87177815066963993</v>
      </c>
      <c r="F37" s="95">
        <v>0.87177815066963993</v>
      </c>
      <c r="G37" s="95">
        <v>0.87177815066963993</v>
      </c>
      <c r="H37" s="95">
        <v>0.87177815066963993</v>
      </c>
      <c r="I37" s="95">
        <v>0.87177815066963993</v>
      </c>
      <c r="J37" s="95">
        <v>0.87177815066963993</v>
      </c>
      <c r="K37" s="95">
        <v>0.87177815066963993</v>
      </c>
      <c r="L37" s="95">
        <v>0.87177815066963993</v>
      </c>
      <c r="M37" s="95">
        <v>0.87177815066963993</v>
      </c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U37" s="98"/>
      <c r="BV37" s="98"/>
      <c r="BW37" s="98"/>
      <c r="BX37" s="98"/>
      <c r="BY37" s="98"/>
      <c r="BZ37" s="98"/>
      <c r="CA37" s="98"/>
      <c r="CB37" s="98"/>
      <c r="CC37" s="98"/>
      <c r="CD37" s="98"/>
      <c r="CE37" s="99"/>
    </row>
    <row r="38" spans="1:83" x14ac:dyDescent="0.25">
      <c r="A38" s="97" t="s">
        <v>15</v>
      </c>
      <c r="B38" s="93">
        <f>算例!AA38*参数!B11+迭代信息!E152*参数!B12</f>
        <v>0.4273335484895</v>
      </c>
      <c r="C38" s="87">
        <v>0.31374526480654097</v>
      </c>
      <c r="D38" s="95">
        <v>0.31374526480654097</v>
      </c>
      <c r="E38" s="95">
        <v>0.31374526480654097</v>
      </c>
      <c r="F38" s="95">
        <v>0.31374526480654097</v>
      </c>
      <c r="G38" s="95">
        <v>0.31374526480654097</v>
      </c>
      <c r="H38" s="95">
        <v>0.4273335484895</v>
      </c>
      <c r="I38" s="95">
        <v>0.4273335484895</v>
      </c>
      <c r="J38" s="95">
        <v>0.4273335484895</v>
      </c>
      <c r="K38" s="95">
        <v>0.4273335484895</v>
      </c>
      <c r="L38" s="95">
        <v>0.4273335484895</v>
      </c>
      <c r="M38" s="95">
        <v>0.4273335484895</v>
      </c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U38" s="98"/>
      <c r="BV38" s="98"/>
      <c r="BW38" s="98"/>
      <c r="BX38" s="98"/>
      <c r="BY38" s="98"/>
      <c r="BZ38" s="98"/>
      <c r="CA38" s="98"/>
      <c r="CB38" s="98"/>
      <c r="CC38" s="98"/>
      <c r="CD38" s="98"/>
      <c r="CE38" s="99"/>
    </row>
    <row r="39" spans="1:83" x14ac:dyDescent="0.25">
      <c r="A39" s="97" t="s">
        <v>16</v>
      </c>
      <c r="B39" s="93">
        <f>((算例!AA39*参数!B11+迭代信息!E18*参数!B12)*参数!B11+迭代信息!E159*参数!B12)*参数!B11+迭代信息!X89*参数!B12</f>
        <v>0.46092047452096557</v>
      </c>
      <c r="C39" s="87">
        <v>0.20833333333333334</v>
      </c>
      <c r="D39" s="95">
        <v>0.34438839099749008</v>
      </c>
      <c r="E39" s="95">
        <v>0.34438839099749008</v>
      </c>
      <c r="F39" s="95">
        <v>0.34438839099749008</v>
      </c>
      <c r="G39" s="95">
        <v>0.34438839099749008</v>
      </c>
      <c r="H39" s="95">
        <v>0.40739376424762674</v>
      </c>
      <c r="I39" s="95">
        <v>0.40739376424762674</v>
      </c>
      <c r="J39" s="95">
        <v>0.40739376424762674</v>
      </c>
      <c r="K39" s="95">
        <v>0.46092047452096557</v>
      </c>
      <c r="L39" s="95">
        <v>0.46092047452096557</v>
      </c>
      <c r="M39" s="95">
        <v>0.46092047452096557</v>
      </c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U39" s="98"/>
      <c r="BV39" s="98"/>
      <c r="BW39" s="98"/>
      <c r="BX39" s="98"/>
      <c r="BY39" s="98"/>
      <c r="BZ39" s="98"/>
      <c r="CA39" s="98"/>
      <c r="CB39" s="98"/>
      <c r="CC39" s="98"/>
      <c r="CD39" s="98"/>
      <c r="CE39" s="99"/>
    </row>
    <row r="40" spans="1:83" x14ac:dyDescent="0.25">
      <c r="A40" s="97" t="s">
        <v>17</v>
      </c>
      <c r="B40" s="93">
        <f>算例!AA40</f>
        <v>0.625</v>
      </c>
      <c r="C40" s="87">
        <v>0.625</v>
      </c>
      <c r="D40" s="95">
        <v>0.625</v>
      </c>
      <c r="E40" s="95">
        <v>0.625</v>
      </c>
      <c r="F40" s="95">
        <v>0.625</v>
      </c>
      <c r="G40" s="95">
        <v>0.625</v>
      </c>
      <c r="H40" s="95">
        <v>0.625</v>
      </c>
      <c r="I40" s="95">
        <v>0.625</v>
      </c>
      <c r="J40" s="95">
        <v>0.625</v>
      </c>
      <c r="K40" s="95">
        <v>0.625</v>
      </c>
      <c r="L40" s="95">
        <v>0.625</v>
      </c>
      <c r="M40" s="95">
        <v>0.625</v>
      </c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U40" s="98"/>
      <c r="BV40" s="98"/>
      <c r="BW40" s="98"/>
      <c r="BX40" s="98"/>
      <c r="BY40" s="98"/>
      <c r="BZ40" s="98"/>
      <c r="CA40" s="98"/>
      <c r="CB40" s="98"/>
      <c r="CC40" s="98"/>
      <c r="CD40" s="98"/>
      <c r="CE40" s="99"/>
    </row>
    <row r="41" spans="1:83" x14ac:dyDescent="0.25">
      <c r="A41" s="97" t="s">
        <v>18</v>
      </c>
      <c r="B41" s="93">
        <f>算例!AA41</f>
        <v>0.625</v>
      </c>
      <c r="C41" s="87">
        <v>0.625</v>
      </c>
      <c r="D41" s="95">
        <v>0.625</v>
      </c>
      <c r="E41" s="95">
        <v>0.625</v>
      </c>
      <c r="F41" s="95">
        <v>0.625</v>
      </c>
      <c r="G41" s="95">
        <v>0.625</v>
      </c>
      <c r="H41" s="95">
        <v>0.625</v>
      </c>
      <c r="I41" s="95">
        <v>0.625</v>
      </c>
      <c r="J41" s="95">
        <v>0.625</v>
      </c>
      <c r="K41" s="95">
        <v>0.625</v>
      </c>
      <c r="L41" s="95">
        <v>0.625</v>
      </c>
      <c r="M41" s="95">
        <v>0.625</v>
      </c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U41" s="98"/>
      <c r="BV41" s="98"/>
      <c r="BW41" s="98"/>
      <c r="BX41" s="98"/>
      <c r="BY41" s="98"/>
      <c r="BZ41" s="98"/>
      <c r="CA41" s="98"/>
      <c r="CB41" s="98"/>
      <c r="CC41" s="98"/>
      <c r="CD41" s="98"/>
      <c r="CE41" s="99"/>
    </row>
    <row r="42" spans="1:83" x14ac:dyDescent="0.25">
      <c r="A42" s="97" t="s">
        <v>19</v>
      </c>
      <c r="B42" s="93">
        <f>算例!AA42*参数!B11+迭代信息!E75*参数!B12</f>
        <v>0.42972632644592301</v>
      </c>
      <c r="C42" s="87">
        <v>0.22239859159188261</v>
      </c>
      <c r="D42" s="95">
        <v>0.22239859159188261</v>
      </c>
      <c r="E42" s="95">
        <v>0.22239859159188261</v>
      </c>
      <c r="F42" s="95">
        <v>0.42972632644592301</v>
      </c>
      <c r="G42" s="95">
        <v>0.42972632644592301</v>
      </c>
      <c r="H42" s="95">
        <v>0.42972632644592301</v>
      </c>
      <c r="I42" s="95">
        <v>0.42972632644592301</v>
      </c>
      <c r="J42" s="95">
        <v>0.42972632644592301</v>
      </c>
      <c r="K42" s="95">
        <v>0.42972632644592301</v>
      </c>
      <c r="L42" s="95">
        <v>0.42972632644592301</v>
      </c>
      <c r="M42" s="95">
        <v>0.42972632644592301</v>
      </c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U42" s="98"/>
      <c r="BV42" s="98"/>
      <c r="BW42" s="98"/>
      <c r="BX42" s="98"/>
      <c r="BY42" s="98"/>
      <c r="BZ42" s="98"/>
      <c r="CA42" s="98"/>
      <c r="CB42" s="98"/>
      <c r="CC42" s="98"/>
      <c r="CD42" s="98"/>
      <c r="CE42" s="99"/>
    </row>
    <row r="43" spans="1:83" x14ac:dyDescent="0.25">
      <c r="A43" s="97" t="s">
        <v>20</v>
      </c>
      <c r="B43" s="93">
        <f>(算例!AA43*参数!B11+迭代信息!E117*参数!B12)*参数!B11+迭代信息!X47*参数!B12</f>
        <v>0.43131747088548389</v>
      </c>
      <c r="C43" s="87">
        <v>0.10416666666666667</v>
      </c>
      <c r="D43" s="95">
        <v>0.10416666666666667</v>
      </c>
      <c r="E43" s="95">
        <v>0.10416666666666667</v>
      </c>
      <c r="F43" s="95">
        <v>0.10416666666666667</v>
      </c>
      <c r="G43" s="95">
        <v>0.31024043034720922</v>
      </c>
      <c r="H43" s="95">
        <v>0.31024043034720922</v>
      </c>
      <c r="I43" s="95">
        <v>0.31024043034720922</v>
      </c>
      <c r="J43" s="95">
        <v>0.43131747088548389</v>
      </c>
      <c r="K43" s="95">
        <v>0.43131747088548389</v>
      </c>
      <c r="L43" s="95">
        <v>0.43131747088548389</v>
      </c>
      <c r="M43" s="95">
        <v>0.43131747088548389</v>
      </c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U43" s="98"/>
      <c r="BV43" s="98"/>
      <c r="BW43" s="98"/>
      <c r="BX43" s="98"/>
      <c r="BY43" s="98"/>
      <c r="BZ43" s="98"/>
      <c r="CA43" s="98"/>
      <c r="CB43" s="98"/>
      <c r="CC43" s="98"/>
      <c r="CD43" s="98"/>
      <c r="CE43" s="99"/>
    </row>
    <row r="44" spans="1:83" x14ac:dyDescent="0.25">
      <c r="A44" s="97" t="s">
        <v>21</v>
      </c>
      <c r="B44" s="93">
        <f>算例!AA44</f>
        <v>0.75</v>
      </c>
      <c r="C44" s="87">
        <v>0.75</v>
      </c>
      <c r="D44" s="95">
        <v>0.75</v>
      </c>
      <c r="E44" s="95">
        <v>0.75</v>
      </c>
      <c r="F44" s="95">
        <v>0.75</v>
      </c>
      <c r="G44" s="95">
        <v>0.75</v>
      </c>
      <c r="H44" s="95">
        <v>0.75</v>
      </c>
      <c r="I44" s="95">
        <v>0.75</v>
      </c>
      <c r="J44" s="95">
        <v>0.75</v>
      </c>
      <c r="K44" s="95">
        <v>0.75</v>
      </c>
      <c r="L44" s="95">
        <v>0.75</v>
      </c>
      <c r="M44" s="95">
        <v>0.75</v>
      </c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U44" s="98"/>
      <c r="BV44" s="98"/>
      <c r="BW44" s="98"/>
      <c r="BX44" s="98"/>
      <c r="BY44" s="98"/>
      <c r="BZ44" s="98"/>
      <c r="CA44" s="98"/>
      <c r="CB44" s="98"/>
      <c r="CC44" s="98"/>
      <c r="CD44" s="98"/>
      <c r="CE44" s="99"/>
    </row>
    <row r="45" spans="1:83" x14ac:dyDescent="0.25">
      <c r="A45" s="97" t="s">
        <v>22</v>
      </c>
      <c r="B45" s="93">
        <f>算例!AA45</f>
        <v>0.52306689040178389</v>
      </c>
      <c r="C45" s="87">
        <v>0.52306689040178389</v>
      </c>
      <c r="D45" s="95">
        <v>0.52306689040178389</v>
      </c>
      <c r="E45" s="95">
        <v>0.52306689040178389</v>
      </c>
      <c r="F45" s="95">
        <v>0.52306689040178389</v>
      </c>
      <c r="G45" s="95">
        <v>0.52306689040178389</v>
      </c>
      <c r="H45" s="95">
        <v>0.52306689040178389</v>
      </c>
      <c r="I45" s="95">
        <v>0.52306689040178389</v>
      </c>
      <c r="J45" s="95">
        <v>0.52306689040178389</v>
      </c>
      <c r="K45" s="95">
        <v>0.52306689040178389</v>
      </c>
      <c r="L45" s="95">
        <v>0.52306689040178389</v>
      </c>
      <c r="M45" s="95">
        <v>0.52306689040178389</v>
      </c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U45" s="98"/>
      <c r="BV45" s="98"/>
      <c r="BW45" s="98"/>
      <c r="BX45" s="98"/>
      <c r="BY45" s="98"/>
      <c r="BZ45" s="98"/>
      <c r="CA45" s="98"/>
      <c r="CB45" s="98"/>
      <c r="CC45" s="98"/>
      <c r="CD45" s="98"/>
      <c r="CE45" s="99"/>
    </row>
    <row r="46" spans="1:83" x14ac:dyDescent="0.25">
      <c r="A46" s="93"/>
      <c r="B46" s="93">
        <f>算例!AA46</f>
        <v>0</v>
      </c>
      <c r="C46" s="87">
        <v>0</v>
      </c>
      <c r="D46" s="95">
        <v>0</v>
      </c>
      <c r="E46" s="95">
        <v>0</v>
      </c>
      <c r="F46" s="95">
        <v>0</v>
      </c>
      <c r="G46" s="95">
        <v>0</v>
      </c>
      <c r="H46" s="95">
        <v>0</v>
      </c>
      <c r="I46" s="95">
        <v>0</v>
      </c>
      <c r="J46" s="95">
        <v>0</v>
      </c>
      <c r="K46" s="95">
        <v>0</v>
      </c>
      <c r="L46" s="95">
        <v>0</v>
      </c>
      <c r="M46" s="95">
        <v>0</v>
      </c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95"/>
      <c r="BP46" s="95"/>
      <c r="BQ46" s="95"/>
    </row>
    <row r="47" spans="1:83" x14ac:dyDescent="0.25">
      <c r="A47" s="92" t="s">
        <v>139</v>
      </c>
      <c r="B47" s="93">
        <f>算例!AA47</f>
        <v>0</v>
      </c>
      <c r="C47" s="87">
        <v>0</v>
      </c>
      <c r="D47" s="94">
        <v>0</v>
      </c>
      <c r="E47" s="94">
        <v>0</v>
      </c>
      <c r="F47" s="94">
        <v>0</v>
      </c>
      <c r="G47" s="94">
        <v>0</v>
      </c>
      <c r="H47" s="94">
        <v>0</v>
      </c>
      <c r="I47" s="94">
        <v>0</v>
      </c>
      <c r="J47" s="94">
        <v>0</v>
      </c>
      <c r="K47" s="94">
        <v>0</v>
      </c>
      <c r="L47" s="94">
        <v>0</v>
      </c>
      <c r="M47" s="91">
        <v>0</v>
      </c>
      <c r="N47" s="95"/>
      <c r="O47" s="95"/>
      <c r="P47" s="95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1"/>
      <c r="AB47" s="95"/>
      <c r="AC47" s="95"/>
      <c r="AD47" s="95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1"/>
      <c r="AP47" s="95"/>
      <c r="AQ47" s="95"/>
      <c r="AR47" s="95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1"/>
      <c r="BD47" s="95"/>
      <c r="BE47" s="95"/>
      <c r="BF47" s="95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1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6"/>
    </row>
    <row r="48" spans="1:83" x14ac:dyDescent="0.25">
      <c r="A48" s="97" t="s">
        <v>1</v>
      </c>
      <c r="B48" s="93" t="str">
        <f>算例!AA48</f>
        <v>得分</v>
      </c>
      <c r="C48" s="87" t="s">
        <v>208</v>
      </c>
      <c r="D48" s="95" t="s">
        <v>208</v>
      </c>
      <c r="E48" s="95" t="s">
        <v>208</v>
      </c>
      <c r="F48" s="95" t="s">
        <v>208</v>
      </c>
      <c r="G48" s="95" t="s">
        <v>208</v>
      </c>
      <c r="H48" s="95" t="s">
        <v>208</v>
      </c>
      <c r="I48" s="95" t="s">
        <v>208</v>
      </c>
      <c r="J48" s="95" t="s">
        <v>208</v>
      </c>
      <c r="K48" s="95" t="s">
        <v>208</v>
      </c>
      <c r="L48" s="95" t="s">
        <v>208</v>
      </c>
      <c r="M48" s="95" t="s">
        <v>208</v>
      </c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U48" s="98"/>
      <c r="BV48" s="98"/>
      <c r="BW48" s="98"/>
      <c r="BX48" s="98"/>
      <c r="BY48" s="98"/>
      <c r="BZ48" s="98"/>
      <c r="CA48" s="98"/>
      <c r="CB48" s="98"/>
      <c r="CC48" s="98"/>
      <c r="CD48" s="98"/>
      <c r="CE48" s="99"/>
    </row>
    <row r="49" spans="1:83" x14ac:dyDescent="0.25">
      <c r="A49" s="97" t="s">
        <v>3</v>
      </c>
      <c r="B49" s="93">
        <f>算例!AA49*参数!B11+迭代信息!X76*参数!B12</f>
        <v>0.50758041045281521</v>
      </c>
      <c r="C49" s="87">
        <v>0.41666666666666669</v>
      </c>
      <c r="D49" s="95">
        <v>0.41666666666666669</v>
      </c>
      <c r="E49" s="95">
        <v>0.41666666666666669</v>
      </c>
      <c r="F49" s="95">
        <v>0.41666666666666669</v>
      </c>
      <c r="G49" s="95">
        <v>0.41666666666666669</v>
      </c>
      <c r="H49" s="95">
        <v>0.41666666666666669</v>
      </c>
      <c r="I49" s="95">
        <v>0.41666666666666669</v>
      </c>
      <c r="J49" s="95">
        <v>0.41666666666666669</v>
      </c>
      <c r="K49" s="95">
        <v>0.50758041045281521</v>
      </c>
      <c r="L49" s="95">
        <v>0.50758041045281521</v>
      </c>
      <c r="M49" s="95">
        <v>0.50758041045281521</v>
      </c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95"/>
      <c r="BP49" s="95"/>
      <c r="BQ49" s="95"/>
      <c r="BU49" s="98"/>
      <c r="BV49" s="98"/>
      <c r="BW49" s="98"/>
      <c r="BX49" s="98"/>
      <c r="BY49" s="98"/>
      <c r="BZ49" s="98"/>
      <c r="CA49" s="98"/>
      <c r="CB49" s="98"/>
      <c r="CC49" s="98"/>
      <c r="CD49" s="98"/>
      <c r="CE49" s="99"/>
    </row>
    <row r="50" spans="1:83" x14ac:dyDescent="0.25">
      <c r="A50" s="97" t="s">
        <v>4</v>
      </c>
      <c r="B50" s="93">
        <f>算例!AA50</f>
        <v>0.40682980364583193</v>
      </c>
      <c r="C50" s="87">
        <v>0.40682980364583193</v>
      </c>
      <c r="D50" s="95">
        <v>0.40682980364583193</v>
      </c>
      <c r="E50" s="95">
        <v>0.40682980364583193</v>
      </c>
      <c r="F50" s="95">
        <v>0.40682980364583193</v>
      </c>
      <c r="G50" s="95">
        <v>0.40682980364583193</v>
      </c>
      <c r="H50" s="95">
        <v>0.40682980364583193</v>
      </c>
      <c r="I50" s="95">
        <v>0.40682980364583193</v>
      </c>
      <c r="J50" s="95">
        <v>0.40682980364583193</v>
      </c>
      <c r="K50" s="95">
        <v>0.40682980364583193</v>
      </c>
      <c r="L50" s="95">
        <v>0.40682980364583193</v>
      </c>
      <c r="M50" s="95">
        <v>0.40682980364583193</v>
      </c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5"/>
      <c r="BG50" s="95"/>
      <c r="BH50" s="95"/>
      <c r="BI50" s="95"/>
      <c r="BJ50" s="95"/>
      <c r="BK50" s="95"/>
      <c r="BL50" s="95"/>
      <c r="BM50" s="95"/>
      <c r="BN50" s="95"/>
      <c r="BO50" s="95"/>
      <c r="BP50" s="95"/>
      <c r="BQ50" s="95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9"/>
    </row>
    <row r="51" spans="1:83" x14ac:dyDescent="0.25">
      <c r="A51" s="97" t="s">
        <v>5</v>
      </c>
      <c r="B51" s="93">
        <f>算例!AA51</f>
        <v>0.44479718318376521</v>
      </c>
      <c r="C51" s="87">
        <v>0.44479718318376521</v>
      </c>
      <c r="D51" s="95">
        <v>0.44479718318376521</v>
      </c>
      <c r="E51" s="95">
        <v>0.44479718318376521</v>
      </c>
      <c r="F51" s="95">
        <v>0.44479718318376521</v>
      </c>
      <c r="G51" s="95">
        <v>0.44479718318376521</v>
      </c>
      <c r="H51" s="95">
        <v>0.44479718318376521</v>
      </c>
      <c r="I51" s="95">
        <v>0.44479718318376521</v>
      </c>
      <c r="J51" s="95">
        <v>0.44479718318376521</v>
      </c>
      <c r="K51" s="95">
        <v>0.44479718318376521</v>
      </c>
      <c r="L51" s="95">
        <v>0.44479718318376521</v>
      </c>
      <c r="M51" s="95">
        <v>0.44479718318376521</v>
      </c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5"/>
      <c r="BO51" s="95"/>
      <c r="BP51" s="95"/>
      <c r="BQ51" s="95"/>
      <c r="BU51" s="98"/>
      <c r="BV51" s="98"/>
      <c r="BW51" s="98"/>
      <c r="BX51" s="98"/>
      <c r="BY51" s="98"/>
      <c r="BZ51" s="98"/>
      <c r="CA51" s="98"/>
      <c r="CB51" s="98"/>
      <c r="CC51" s="98"/>
      <c r="CD51" s="98"/>
      <c r="CE51" s="99"/>
    </row>
    <row r="52" spans="1:83" x14ac:dyDescent="0.25">
      <c r="A52" s="97" t="s">
        <v>6</v>
      </c>
      <c r="B52" s="93">
        <f>算例!AA52</f>
        <v>0.75</v>
      </c>
      <c r="C52" s="87">
        <v>0.75</v>
      </c>
      <c r="D52" s="95">
        <v>0.75</v>
      </c>
      <c r="E52" s="95">
        <v>0.75</v>
      </c>
      <c r="F52" s="95">
        <v>0.75</v>
      </c>
      <c r="G52" s="95">
        <v>0.75</v>
      </c>
      <c r="H52" s="95">
        <v>0.75</v>
      </c>
      <c r="I52" s="95">
        <v>0.75</v>
      </c>
      <c r="J52" s="95">
        <v>0.75</v>
      </c>
      <c r="K52" s="95">
        <v>0.75</v>
      </c>
      <c r="L52" s="95">
        <v>0.75</v>
      </c>
      <c r="M52" s="95">
        <v>0.75</v>
      </c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95"/>
      <c r="BG52" s="95"/>
      <c r="BH52" s="95"/>
      <c r="BI52" s="95"/>
      <c r="BJ52" s="95"/>
      <c r="BK52" s="95"/>
      <c r="BL52" s="95"/>
      <c r="BM52" s="95"/>
      <c r="BN52" s="95"/>
      <c r="BO52" s="95"/>
      <c r="BP52" s="95"/>
      <c r="BQ52" s="95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9"/>
    </row>
    <row r="53" spans="1:83" x14ac:dyDescent="0.25">
      <c r="A53" s="97" t="s">
        <v>7</v>
      </c>
      <c r="B53" s="93">
        <f>算例!AA53</f>
        <v>0.58466425565475144</v>
      </c>
      <c r="C53" s="87">
        <v>0.58466425565475144</v>
      </c>
      <c r="D53" s="95">
        <v>0.58466425565475144</v>
      </c>
      <c r="E53" s="95">
        <v>0.58466425565475144</v>
      </c>
      <c r="F53" s="95">
        <v>0.58466425565475144</v>
      </c>
      <c r="G53" s="95">
        <v>0.58466425565475144</v>
      </c>
      <c r="H53" s="95">
        <v>0.58466425565475144</v>
      </c>
      <c r="I53" s="95">
        <v>0.58466425565475144</v>
      </c>
      <c r="J53" s="95">
        <v>0.58466425565475144</v>
      </c>
      <c r="K53" s="95">
        <v>0.58466425565475144</v>
      </c>
      <c r="L53" s="95">
        <v>0.58466425565475144</v>
      </c>
      <c r="M53" s="95">
        <v>0.58466425565475144</v>
      </c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95"/>
      <c r="BG53" s="95"/>
      <c r="BH53" s="95"/>
      <c r="BI53" s="95"/>
      <c r="BJ53" s="95"/>
      <c r="BK53" s="95"/>
      <c r="BL53" s="95"/>
      <c r="BM53" s="95"/>
      <c r="BN53" s="95"/>
      <c r="BO53" s="95"/>
      <c r="BP53" s="95"/>
      <c r="BQ53" s="95"/>
      <c r="BU53" s="98"/>
      <c r="BV53" s="98"/>
      <c r="BW53" s="98"/>
      <c r="BX53" s="98"/>
      <c r="BY53" s="98"/>
      <c r="BZ53" s="98"/>
      <c r="CA53" s="98"/>
      <c r="CB53" s="98"/>
      <c r="CC53" s="98"/>
      <c r="CD53" s="98"/>
      <c r="CE53" s="99"/>
    </row>
    <row r="54" spans="1:83" x14ac:dyDescent="0.25">
      <c r="A54" s="97" t="s">
        <v>8</v>
      </c>
      <c r="B54" s="93">
        <f>算例!AA54</f>
        <v>0.5</v>
      </c>
      <c r="C54" s="87">
        <v>0.5</v>
      </c>
      <c r="D54" s="95">
        <v>0.5</v>
      </c>
      <c r="E54" s="95">
        <v>0.5</v>
      </c>
      <c r="F54" s="95">
        <v>0.5</v>
      </c>
      <c r="G54" s="95">
        <v>0.5</v>
      </c>
      <c r="H54" s="95">
        <v>0.5</v>
      </c>
      <c r="I54" s="95">
        <v>0.5</v>
      </c>
      <c r="J54" s="95">
        <v>0.5</v>
      </c>
      <c r="K54" s="95">
        <v>0.5</v>
      </c>
      <c r="L54" s="95">
        <v>0.5</v>
      </c>
      <c r="M54" s="95">
        <v>0.5</v>
      </c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95"/>
      <c r="BG54" s="95"/>
      <c r="BH54" s="95"/>
      <c r="BI54" s="95"/>
      <c r="BJ54" s="95"/>
      <c r="BK54" s="95"/>
      <c r="BL54" s="95"/>
      <c r="BM54" s="95"/>
      <c r="BN54" s="95"/>
      <c r="BO54" s="95"/>
      <c r="BP54" s="95"/>
      <c r="BQ54" s="95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9"/>
    </row>
    <row r="55" spans="1:83" x14ac:dyDescent="0.25">
      <c r="A55" s="97" t="s">
        <v>9</v>
      </c>
      <c r="B55" s="93">
        <f>算例!AA55</f>
        <v>0.625</v>
      </c>
      <c r="C55" s="87">
        <v>0.625</v>
      </c>
      <c r="D55" s="95">
        <v>0.625</v>
      </c>
      <c r="E55" s="95">
        <v>0.625</v>
      </c>
      <c r="F55" s="95">
        <v>0.625</v>
      </c>
      <c r="G55" s="95">
        <v>0.625</v>
      </c>
      <c r="H55" s="95">
        <v>0.625</v>
      </c>
      <c r="I55" s="95">
        <v>0.625</v>
      </c>
      <c r="J55" s="95">
        <v>0.625</v>
      </c>
      <c r="K55" s="95">
        <v>0.625</v>
      </c>
      <c r="L55" s="95">
        <v>0.625</v>
      </c>
      <c r="M55" s="95">
        <v>0.625</v>
      </c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95"/>
      <c r="BG55" s="95"/>
      <c r="BH55" s="95"/>
      <c r="BI55" s="95"/>
      <c r="BJ55" s="95"/>
      <c r="BK55" s="95"/>
      <c r="BL55" s="95"/>
      <c r="BM55" s="95"/>
      <c r="BN55" s="95"/>
      <c r="BO55" s="95"/>
      <c r="BP55" s="95"/>
      <c r="BQ55" s="95"/>
      <c r="BU55" s="98"/>
      <c r="BV55" s="98"/>
      <c r="BW55" s="98"/>
      <c r="BX55" s="98"/>
      <c r="BY55" s="98"/>
      <c r="BZ55" s="98"/>
      <c r="CA55" s="98"/>
      <c r="CB55" s="98"/>
      <c r="CC55" s="98"/>
      <c r="CD55" s="98"/>
      <c r="CE55" s="99"/>
    </row>
    <row r="56" spans="1:83" x14ac:dyDescent="0.25">
      <c r="A56" s="97" t="s">
        <v>10</v>
      </c>
      <c r="B56" s="93">
        <f>算例!AA56</f>
        <v>0.75</v>
      </c>
      <c r="C56" s="87">
        <v>0.75</v>
      </c>
      <c r="D56" s="95">
        <v>0.75</v>
      </c>
      <c r="E56" s="95">
        <v>0.75</v>
      </c>
      <c r="F56" s="95">
        <v>0.75</v>
      </c>
      <c r="G56" s="95">
        <v>0.75</v>
      </c>
      <c r="H56" s="95">
        <v>0.75</v>
      </c>
      <c r="I56" s="95">
        <v>0.75</v>
      </c>
      <c r="J56" s="95">
        <v>0.75</v>
      </c>
      <c r="K56" s="95">
        <v>0.75</v>
      </c>
      <c r="L56" s="95">
        <v>0.75</v>
      </c>
      <c r="M56" s="95">
        <v>0.75</v>
      </c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95"/>
      <c r="BG56" s="95"/>
      <c r="BH56" s="95"/>
      <c r="BI56" s="95"/>
      <c r="BJ56" s="95"/>
      <c r="BK56" s="95"/>
      <c r="BL56" s="95"/>
      <c r="BM56" s="95"/>
      <c r="BN56" s="95"/>
      <c r="BO56" s="95"/>
      <c r="BP56" s="95"/>
      <c r="BQ56" s="95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9"/>
    </row>
    <row r="57" spans="1:83" x14ac:dyDescent="0.25">
      <c r="A57" s="97" t="s">
        <v>11</v>
      </c>
      <c r="B57" s="93">
        <f>算例!AA57*参数!B11+迭代信息!X90*参数!B12</f>
        <v>0.4457614969102725</v>
      </c>
      <c r="C57" s="87">
        <v>0.37066431931980437</v>
      </c>
      <c r="D57" s="95">
        <v>0.37066431931980437</v>
      </c>
      <c r="E57" s="95">
        <v>0.37066431931980437</v>
      </c>
      <c r="F57" s="95">
        <v>0.37066431931980437</v>
      </c>
      <c r="G57" s="95">
        <v>0.37066431931980437</v>
      </c>
      <c r="H57" s="95">
        <v>0.37066431931980437</v>
      </c>
      <c r="I57" s="95">
        <v>0.37066431931980437</v>
      </c>
      <c r="J57" s="95">
        <v>0.37066431931980437</v>
      </c>
      <c r="K57" s="95">
        <v>0.4457614969102725</v>
      </c>
      <c r="L57" s="95">
        <v>0.4457614969102725</v>
      </c>
      <c r="M57" s="95">
        <v>0.4457614969102725</v>
      </c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95"/>
      <c r="BO57" s="95"/>
      <c r="BP57" s="95"/>
      <c r="BQ57" s="95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9"/>
    </row>
    <row r="58" spans="1:83" x14ac:dyDescent="0.25">
      <c r="A58" s="97" t="s">
        <v>12</v>
      </c>
      <c r="B58" s="93">
        <f>算例!AA58*参数!B11+迭代信息!E97*参数!B12</f>
        <v>0.43226457280040154</v>
      </c>
      <c r="C58" s="87">
        <v>0.31481921458332768</v>
      </c>
      <c r="D58" s="95">
        <v>0.31481921458332768</v>
      </c>
      <c r="E58" s="95">
        <v>0.31481921458332768</v>
      </c>
      <c r="F58" s="95">
        <v>0.43226457280040154</v>
      </c>
      <c r="G58" s="95">
        <v>0.43226457280040154</v>
      </c>
      <c r="H58" s="95">
        <v>0.43226457280040154</v>
      </c>
      <c r="I58" s="95">
        <v>0.43226457280040154</v>
      </c>
      <c r="J58" s="95">
        <v>0.43226457280040154</v>
      </c>
      <c r="K58" s="95">
        <v>0.43226457280040154</v>
      </c>
      <c r="L58" s="95">
        <v>0.43226457280040154</v>
      </c>
      <c r="M58" s="95">
        <v>0.43226457280040154</v>
      </c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95"/>
      <c r="BP58" s="95"/>
      <c r="BQ58" s="95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9"/>
    </row>
    <row r="59" spans="1:83" x14ac:dyDescent="0.25">
      <c r="A59" s="97" t="s">
        <v>13</v>
      </c>
      <c r="B59" s="93">
        <f>算例!AA59*参数!B11+迭代信息!AQ48*参数!B12</f>
        <v>0.57473170739254553</v>
      </c>
      <c r="C59" s="87">
        <v>0.625</v>
      </c>
      <c r="D59" s="95">
        <v>0.625</v>
      </c>
      <c r="E59" s="95">
        <v>0.625</v>
      </c>
      <c r="F59" s="95">
        <v>0.625</v>
      </c>
      <c r="G59" s="95">
        <v>0.625</v>
      </c>
      <c r="H59" s="95">
        <v>0.625</v>
      </c>
      <c r="I59" s="95">
        <v>0.625</v>
      </c>
      <c r="J59" s="95">
        <v>0.625</v>
      </c>
      <c r="K59" s="95">
        <v>0.625</v>
      </c>
      <c r="L59" s="95">
        <v>0.625</v>
      </c>
      <c r="M59" s="95">
        <v>0.625</v>
      </c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U59" s="98"/>
      <c r="BV59" s="98"/>
      <c r="BW59" s="98"/>
      <c r="BX59" s="98"/>
      <c r="BY59" s="98"/>
      <c r="BZ59" s="98"/>
      <c r="CA59" s="98"/>
      <c r="CB59" s="98"/>
      <c r="CC59" s="98"/>
      <c r="CD59" s="98"/>
      <c r="CE59" s="99"/>
    </row>
    <row r="60" spans="1:83" x14ac:dyDescent="0.25">
      <c r="A60" s="97" t="s">
        <v>14</v>
      </c>
      <c r="B60" s="93">
        <f>算例!AA60</f>
        <v>0.5</v>
      </c>
      <c r="C60" s="87">
        <v>0.5</v>
      </c>
      <c r="D60" s="95">
        <v>0.5</v>
      </c>
      <c r="E60" s="95">
        <v>0.5</v>
      </c>
      <c r="F60" s="95">
        <v>0.5</v>
      </c>
      <c r="G60" s="95">
        <v>0.5</v>
      </c>
      <c r="H60" s="95">
        <v>0.5</v>
      </c>
      <c r="I60" s="95">
        <v>0.5</v>
      </c>
      <c r="J60" s="95">
        <v>0.5</v>
      </c>
      <c r="K60" s="95">
        <v>0.5</v>
      </c>
      <c r="L60" s="95">
        <v>0.5</v>
      </c>
      <c r="M60" s="95">
        <v>0.5</v>
      </c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95"/>
      <c r="BO60" s="95"/>
      <c r="BP60" s="95"/>
      <c r="BQ60" s="95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9"/>
    </row>
    <row r="61" spans="1:83" x14ac:dyDescent="0.25">
      <c r="A61" s="97" t="s">
        <v>15</v>
      </c>
      <c r="B61" s="93">
        <f>算例!AA61*参数!B11+迭代信息!E118*参数!B12</f>
        <v>0.72090977154381108</v>
      </c>
      <c r="C61" s="87">
        <v>0.875</v>
      </c>
      <c r="D61" s="95">
        <v>0.875</v>
      </c>
      <c r="E61" s="95">
        <v>0.875</v>
      </c>
      <c r="F61" s="95">
        <v>0.875</v>
      </c>
      <c r="G61" s="95">
        <v>0.72090977154381108</v>
      </c>
      <c r="H61" s="95">
        <v>0.72090977154381108</v>
      </c>
      <c r="I61" s="95">
        <v>0.72090977154381108</v>
      </c>
      <c r="J61" s="95">
        <v>0.72090977154381108</v>
      </c>
      <c r="K61" s="95">
        <v>0.72090977154381108</v>
      </c>
      <c r="L61" s="95">
        <v>0.72090977154381108</v>
      </c>
      <c r="M61" s="95">
        <v>0.72090977154381108</v>
      </c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BO61" s="95"/>
      <c r="BP61" s="95"/>
      <c r="BQ61" s="95"/>
      <c r="BU61" s="98"/>
      <c r="BV61" s="98"/>
      <c r="BW61" s="98"/>
      <c r="BX61" s="98"/>
      <c r="BY61" s="98"/>
      <c r="BZ61" s="98"/>
      <c r="CA61" s="98"/>
      <c r="CB61" s="98"/>
      <c r="CC61" s="98"/>
      <c r="CD61" s="98"/>
      <c r="CE61" s="99"/>
    </row>
    <row r="62" spans="1:83" x14ac:dyDescent="0.25">
      <c r="A62" s="97" t="s">
        <v>16</v>
      </c>
      <c r="B62" s="93">
        <f>算例!AA62</f>
        <v>0.41666666666666669</v>
      </c>
      <c r="C62" s="87">
        <v>0.41666666666666669</v>
      </c>
      <c r="D62" s="95">
        <v>0.41666666666666669</v>
      </c>
      <c r="E62" s="95">
        <v>0.41666666666666669</v>
      </c>
      <c r="F62" s="95">
        <v>0.41666666666666669</v>
      </c>
      <c r="G62" s="95">
        <v>0.41666666666666669</v>
      </c>
      <c r="H62" s="95">
        <v>0.41666666666666669</v>
      </c>
      <c r="I62" s="95">
        <v>0.41666666666666669</v>
      </c>
      <c r="J62" s="95">
        <v>0.41666666666666669</v>
      </c>
      <c r="K62" s="95">
        <v>0.41666666666666669</v>
      </c>
      <c r="L62" s="95">
        <v>0.41666666666666669</v>
      </c>
      <c r="M62" s="95">
        <v>0.41666666666666669</v>
      </c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  <c r="BL62" s="95"/>
      <c r="BM62" s="95"/>
      <c r="BN62" s="95"/>
      <c r="BO62" s="95"/>
      <c r="BP62" s="95"/>
      <c r="BQ62" s="95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9"/>
    </row>
    <row r="63" spans="1:83" x14ac:dyDescent="0.25">
      <c r="A63" s="97" t="s">
        <v>17</v>
      </c>
      <c r="B63" s="93">
        <f>算例!AA63</f>
        <v>0.41666666666666669</v>
      </c>
      <c r="C63" s="87">
        <v>0.41666666666666669</v>
      </c>
      <c r="D63" s="95">
        <v>0.41666666666666669</v>
      </c>
      <c r="E63" s="95">
        <v>0.41666666666666669</v>
      </c>
      <c r="F63" s="95">
        <v>0.41666666666666669</v>
      </c>
      <c r="G63" s="95">
        <v>0.41666666666666669</v>
      </c>
      <c r="H63" s="95">
        <v>0.41666666666666669</v>
      </c>
      <c r="I63" s="95">
        <v>0.41666666666666669</v>
      </c>
      <c r="J63" s="95">
        <v>0.41666666666666669</v>
      </c>
      <c r="K63" s="95">
        <v>0.41666666666666669</v>
      </c>
      <c r="L63" s="95">
        <v>0.41666666666666669</v>
      </c>
      <c r="M63" s="95">
        <v>0.41666666666666669</v>
      </c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95"/>
      <c r="BO63" s="95"/>
      <c r="BP63" s="95"/>
      <c r="BQ63" s="95"/>
      <c r="BU63" s="98"/>
      <c r="BV63" s="98"/>
      <c r="BW63" s="98"/>
      <c r="BX63" s="98"/>
      <c r="BY63" s="98"/>
      <c r="BZ63" s="98"/>
      <c r="CA63" s="98"/>
      <c r="CB63" s="98"/>
      <c r="CC63" s="98"/>
      <c r="CD63" s="98"/>
      <c r="CE63" s="99"/>
    </row>
    <row r="64" spans="1:83" x14ac:dyDescent="0.25">
      <c r="A64" s="97" t="s">
        <v>18</v>
      </c>
      <c r="B64" s="93">
        <f>算例!AA64</f>
        <v>0.5</v>
      </c>
      <c r="C64" s="87">
        <v>0.5</v>
      </c>
      <c r="D64" s="95">
        <v>0.5</v>
      </c>
      <c r="E64" s="95">
        <v>0.5</v>
      </c>
      <c r="F64" s="95">
        <v>0.5</v>
      </c>
      <c r="G64" s="95">
        <v>0.5</v>
      </c>
      <c r="H64" s="95">
        <v>0.5</v>
      </c>
      <c r="I64" s="95">
        <v>0.5</v>
      </c>
      <c r="J64" s="95">
        <v>0.5</v>
      </c>
      <c r="K64" s="95">
        <v>0.5</v>
      </c>
      <c r="L64" s="95">
        <v>0.5</v>
      </c>
      <c r="M64" s="95">
        <v>0.5</v>
      </c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95"/>
      <c r="BK64" s="95"/>
      <c r="BL64" s="95"/>
      <c r="BM64" s="95"/>
      <c r="BN64" s="95"/>
      <c r="BO64" s="95"/>
      <c r="BP64" s="95"/>
      <c r="BQ64" s="95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9"/>
    </row>
    <row r="65" spans="1:86" x14ac:dyDescent="0.25">
      <c r="A65" s="97" t="s">
        <v>19</v>
      </c>
      <c r="B65" s="93">
        <f>算例!AA65</f>
        <v>0.375</v>
      </c>
      <c r="C65" s="87">
        <v>0.375</v>
      </c>
      <c r="D65" s="95">
        <v>0.375</v>
      </c>
      <c r="E65" s="95">
        <v>0.375</v>
      </c>
      <c r="F65" s="95">
        <v>0.375</v>
      </c>
      <c r="G65" s="95">
        <v>0.375</v>
      </c>
      <c r="H65" s="95">
        <v>0.375</v>
      </c>
      <c r="I65" s="95">
        <v>0.375</v>
      </c>
      <c r="J65" s="95">
        <v>0.375</v>
      </c>
      <c r="K65" s="95">
        <v>0.375</v>
      </c>
      <c r="L65" s="95">
        <v>0.375</v>
      </c>
      <c r="M65" s="95">
        <v>0.375</v>
      </c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95"/>
      <c r="BG65" s="95"/>
      <c r="BH65" s="95"/>
      <c r="BI65" s="95"/>
      <c r="BJ65" s="95"/>
      <c r="BK65" s="95"/>
      <c r="BL65" s="95"/>
      <c r="BM65" s="95"/>
      <c r="BN65" s="95"/>
      <c r="BO65" s="95"/>
      <c r="BP65" s="95"/>
      <c r="BQ65" s="95"/>
      <c r="BU65" s="98"/>
      <c r="BV65" s="98"/>
      <c r="BW65" s="98"/>
      <c r="BX65" s="98"/>
      <c r="BY65" s="98"/>
      <c r="BZ65" s="98"/>
      <c r="CA65" s="98"/>
      <c r="CB65" s="98"/>
      <c r="CC65" s="98"/>
      <c r="CD65" s="98"/>
      <c r="CE65" s="99"/>
    </row>
    <row r="66" spans="1:86" x14ac:dyDescent="0.25">
      <c r="A66" s="97" t="s">
        <v>20</v>
      </c>
      <c r="B66" s="93">
        <f>算例!AA66*参数!B11+迭代信息!E153*参数!B12</f>
        <v>0.77562803688985871</v>
      </c>
      <c r="C66" s="87">
        <v>1</v>
      </c>
      <c r="D66" s="95">
        <v>1</v>
      </c>
      <c r="E66" s="95">
        <v>1</v>
      </c>
      <c r="F66" s="95">
        <v>1</v>
      </c>
      <c r="G66" s="95">
        <v>1</v>
      </c>
      <c r="H66" s="95">
        <v>0.77562803688985871</v>
      </c>
      <c r="I66" s="95">
        <v>0.77562803688985871</v>
      </c>
      <c r="J66" s="95">
        <v>0.77562803688985871</v>
      </c>
      <c r="K66" s="95">
        <v>0.77562803688985871</v>
      </c>
      <c r="L66" s="95">
        <v>0.77562803688985871</v>
      </c>
      <c r="M66" s="95">
        <v>0.77562803688985871</v>
      </c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95"/>
      <c r="BO66" s="95"/>
      <c r="BP66" s="95"/>
      <c r="BQ66" s="95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9"/>
    </row>
    <row r="67" spans="1:86" x14ac:dyDescent="0.25">
      <c r="A67" s="97" t="s">
        <v>21</v>
      </c>
      <c r="B67" s="93">
        <f>(算例!AA67*参数!B11+迭代信息!E41*参数!B12)*参数!B11+迭代信息!X5*参数!B12</f>
        <v>0.72155739744032465</v>
      </c>
      <c r="C67" s="87">
        <v>1</v>
      </c>
      <c r="D67" s="95">
        <v>1</v>
      </c>
      <c r="E67" s="95">
        <v>0.82525184088789572</v>
      </c>
      <c r="F67" s="95">
        <v>0.82525184088789572</v>
      </c>
      <c r="G67" s="95">
        <v>0.82525184088789572</v>
      </c>
      <c r="H67" s="95">
        <v>0.82525184088789572</v>
      </c>
      <c r="I67" s="95">
        <v>0.72155739744032465</v>
      </c>
      <c r="J67" s="95">
        <v>0.72155739744032465</v>
      </c>
      <c r="K67" s="95">
        <v>0.72155739744032465</v>
      </c>
      <c r="L67" s="95">
        <v>0.72155739744032465</v>
      </c>
      <c r="M67" s="95">
        <v>0.72155739744032465</v>
      </c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  <c r="BM67" s="95"/>
      <c r="BN67" s="95"/>
      <c r="BO67" s="95"/>
      <c r="BP67" s="95"/>
      <c r="BQ67" s="95"/>
      <c r="BU67" s="98"/>
      <c r="BV67" s="98"/>
      <c r="BW67" s="98"/>
      <c r="BX67" s="98"/>
      <c r="BY67" s="98"/>
      <c r="BZ67" s="98"/>
      <c r="CA67" s="98"/>
      <c r="CB67" s="98"/>
      <c r="CC67" s="98"/>
      <c r="CD67" s="98"/>
      <c r="CE67" s="99"/>
    </row>
    <row r="68" spans="1:86" x14ac:dyDescent="0.25">
      <c r="A68" s="97" t="s">
        <v>22</v>
      </c>
      <c r="B68" s="93">
        <f>算例!AA68</f>
        <v>0.19965607760416246</v>
      </c>
      <c r="C68" s="87">
        <v>0.19965607760416246</v>
      </c>
      <c r="D68" s="95">
        <v>0.19965607760416246</v>
      </c>
      <c r="E68" s="95">
        <v>0.19965607760416246</v>
      </c>
      <c r="F68" s="95">
        <v>0.19965607760416246</v>
      </c>
      <c r="G68" s="95">
        <v>0.19965607760416246</v>
      </c>
      <c r="H68" s="95">
        <v>0.19965607760416246</v>
      </c>
      <c r="I68" s="95">
        <v>0.19965607760416246</v>
      </c>
      <c r="J68" s="95">
        <v>0.19965607760416246</v>
      </c>
      <c r="K68" s="95">
        <v>0.19965607760416246</v>
      </c>
      <c r="L68" s="95">
        <v>0.19965607760416246</v>
      </c>
      <c r="M68" s="95">
        <v>0.19965607760416246</v>
      </c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95"/>
      <c r="BO68" s="95"/>
      <c r="BP68" s="95"/>
      <c r="BQ68" s="95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9"/>
    </row>
    <row r="69" spans="1:86" s="100" customFormat="1" ht="16.2" customHeight="1" x14ac:dyDescent="0.25">
      <c r="A69" s="91"/>
      <c r="B69" s="93">
        <f>算例!AA69</f>
        <v>0</v>
      </c>
      <c r="C69" s="87">
        <v>0</v>
      </c>
      <c r="D69" s="95">
        <v>0</v>
      </c>
      <c r="E69" s="95">
        <v>0</v>
      </c>
      <c r="F69" s="95">
        <v>0</v>
      </c>
      <c r="G69" s="95">
        <v>0</v>
      </c>
      <c r="H69" s="95">
        <v>0</v>
      </c>
      <c r="I69" s="95">
        <v>0</v>
      </c>
      <c r="J69" s="95">
        <v>0</v>
      </c>
      <c r="K69" s="95">
        <v>0</v>
      </c>
      <c r="L69" s="95">
        <v>0</v>
      </c>
      <c r="M69" s="95">
        <v>0</v>
      </c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U69" s="95"/>
      <c r="BV69" s="95"/>
      <c r="BW69" s="95"/>
      <c r="BX69" s="95"/>
      <c r="BY69" s="95"/>
      <c r="BZ69" s="95"/>
      <c r="CA69" s="95"/>
      <c r="CB69" s="95"/>
      <c r="CC69" s="95"/>
      <c r="CD69" s="95"/>
      <c r="CE69" s="95"/>
    </row>
    <row r="70" spans="1:86" s="100" customFormat="1" ht="16.2" customHeight="1" x14ac:dyDescent="0.25">
      <c r="A70" s="92" t="s">
        <v>138</v>
      </c>
      <c r="B70" s="93">
        <f>算例!AA70</f>
        <v>0</v>
      </c>
      <c r="C70" s="87">
        <v>0</v>
      </c>
      <c r="D70" s="94">
        <v>0</v>
      </c>
      <c r="E70" s="94">
        <v>0</v>
      </c>
      <c r="F70" s="94">
        <v>0</v>
      </c>
      <c r="G70" s="94">
        <v>0</v>
      </c>
      <c r="H70" s="94">
        <v>0</v>
      </c>
      <c r="I70" s="94">
        <v>0</v>
      </c>
      <c r="J70" s="94">
        <v>0</v>
      </c>
      <c r="K70" s="94">
        <v>0</v>
      </c>
      <c r="L70" s="94">
        <v>0</v>
      </c>
      <c r="M70" s="91">
        <v>0</v>
      </c>
      <c r="N70" s="95"/>
      <c r="O70" s="95"/>
      <c r="P70" s="95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1"/>
      <c r="AB70" s="95"/>
      <c r="AC70" s="95"/>
      <c r="AD70" s="95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1"/>
      <c r="AP70" s="95"/>
      <c r="AQ70" s="95"/>
      <c r="AR70" s="95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1"/>
      <c r="BD70" s="95"/>
      <c r="BE70" s="95"/>
      <c r="BF70" s="95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1"/>
      <c r="BR70" s="88"/>
      <c r="BS70" s="88"/>
      <c r="BT70" s="88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6"/>
      <c r="CF70" s="88"/>
      <c r="CG70" s="88"/>
      <c r="CH70" s="88"/>
    </row>
    <row r="71" spans="1:86" s="100" customFormat="1" ht="16.2" customHeight="1" x14ac:dyDescent="0.25">
      <c r="A71" s="97" t="s">
        <v>1</v>
      </c>
      <c r="B71" s="93" t="str">
        <f>算例!AA71</f>
        <v>得分</v>
      </c>
      <c r="C71" s="87" t="s">
        <v>208</v>
      </c>
      <c r="D71" s="95" t="s">
        <v>208</v>
      </c>
      <c r="E71" s="95" t="s">
        <v>208</v>
      </c>
      <c r="F71" s="95" t="s">
        <v>208</v>
      </c>
      <c r="G71" s="95" t="s">
        <v>208</v>
      </c>
      <c r="H71" s="95" t="s">
        <v>208</v>
      </c>
      <c r="I71" s="95" t="s">
        <v>208</v>
      </c>
      <c r="J71" s="95" t="s">
        <v>208</v>
      </c>
      <c r="K71" s="95" t="s">
        <v>208</v>
      </c>
      <c r="L71" s="95" t="s">
        <v>208</v>
      </c>
      <c r="M71" s="95" t="s">
        <v>208</v>
      </c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  <c r="BQ71" s="95"/>
      <c r="BR71" s="88"/>
      <c r="BS71" s="88"/>
      <c r="BT71" s="88"/>
      <c r="BU71" s="98"/>
      <c r="BV71" s="98"/>
      <c r="BW71" s="98"/>
      <c r="BX71" s="98"/>
      <c r="BY71" s="98"/>
      <c r="BZ71" s="98"/>
      <c r="CA71" s="98"/>
      <c r="CB71" s="98"/>
      <c r="CC71" s="98"/>
      <c r="CD71" s="98"/>
      <c r="CE71" s="99"/>
      <c r="CF71" s="88"/>
      <c r="CG71" s="88"/>
      <c r="CH71" s="88"/>
    </row>
    <row r="72" spans="1:86" s="100" customFormat="1" ht="16.2" customHeight="1" x14ac:dyDescent="0.25">
      <c r="A72" s="97" t="s">
        <v>3</v>
      </c>
      <c r="B72" s="93">
        <f>算例!AA72*参数!B11+迭代信息!X77*参数!B12</f>
        <v>0.73323255215177086</v>
      </c>
      <c r="C72" s="87">
        <v>0.75</v>
      </c>
      <c r="D72" s="95">
        <v>0.75</v>
      </c>
      <c r="E72" s="95">
        <v>0.75</v>
      </c>
      <c r="F72" s="95">
        <v>0.75</v>
      </c>
      <c r="G72" s="95">
        <v>0.75</v>
      </c>
      <c r="H72" s="95">
        <v>0.75</v>
      </c>
      <c r="I72" s="95">
        <v>0.75</v>
      </c>
      <c r="J72" s="95">
        <v>0.75</v>
      </c>
      <c r="K72" s="95">
        <v>0.73323255215177086</v>
      </c>
      <c r="L72" s="95">
        <v>0.73323255215177086</v>
      </c>
      <c r="M72" s="95">
        <v>0.73323255215177086</v>
      </c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5"/>
      <c r="BN72" s="95"/>
      <c r="BO72" s="95"/>
      <c r="BP72" s="95"/>
      <c r="BQ72" s="95"/>
      <c r="BR72" s="88"/>
      <c r="BS72" s="88"/>
      <c r="BT72" s="8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9"/>
      <c r="CF72" s="88"/>
      <c r="CG72" s="88"/>
      <c r="CH72" s="88"/>
    </row>
    <row r="73" spans="1:86" s="100" customFormat="1" ht="16.2" customHeight="1" x14ac:dyDescent="0.25">
      <c r="A73" s="97" t="s">
        <v>4</v>
      </c>
      <c r="B73" s="93">
        <f>算例!AA73</f>
        <v>0.625</v>
      </c>
      <c r="C73" s="87">
        <v>0.625</v>
      </c>
      <c r="D73" s="95">
        <v>0.625</v>
      </c>
      <c r="E73" s="95">
        <v>0.625</v>
      </c>
      <c r="F73" s="95">
        <v>0.625</v>
      </c>
      <c r="G73" s="95">
        <v>0.625</v>
      </c>
      <c r="H73" s="95">
        <v>0.625</v>
      </c>
      <c r="I73" s="95">
        <v>0.625</v>
      </c>
      <c r="J73" s="95">
        <v>0.625</v>
      </c>
      <c r="K73" s="95">
        <v>0.625</v>
      </c>
      <c r="L73" s="95">
        <v>0.625</v>
      </c>
      <c r="M73" s="95">
        <v>0.625</v>
      </c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88"/>
      <c r="BS73" s="88"/>
      <c r="BT73" s="88"/>
      <c r="BU73" s="98"/>
      <c r="BV73" s="98"/>
      <c r="BW73" s="98"/>
      <c r="BX73" s="98"/>
      <c r="BY73" s="98"/>
      <c r="BZ73" s="98"/>
      <c r="CA73" s="98"/>
      <c r="CB73" s="98"/>
      <c r="CC73" s="98"/>
      <c r="CD73" s="98"/>
      <c r="CE73" s="99"/>
      <c r="CF73" s="88"/>
      <c r="CG73" s="88"/>
      <c r="CH73" s="88"/>
    </row>
    <row r="74" spans="1:86" s="100" customFormat="1" ht="16.2" customHeight="1" x14ac:dyDescent="0.25">
      <c r="A74" s="97" t="s">
        <v>5</v>
      </c>
      <c r="B74" s="93">
        <f>算例!AA74</f>
        <v>0.58466425565475144</v>
      </c>
      <c r="C74" s="87">
        <v>0.58466425565475144</v>
      </c>
      <c r="D74" s="95">
        <v>0.58466425565475144</v>
      </c>
      <c r="E74" s="95">
        <v>0.58466425565475144</v>
      </c>
      <c r="F74" s="95">
        <v>0.58466425565475144</v>
      </c>
      <c r="G74" s="95">
        <v>0.58466425565475144</v>
      </c>
      <c r="H74" s="95">
        <v>0.58466425565475144</v>
      </c>
      <c r="I74" s="95">
        <v>0.58466425565475144</v>
      </c>
      <c r="J74" s="95">
        <v>0.58466425565475144</v>
      </c>
      <c r="K74" s="95">
        <v>0.58466425565475144</v>
      </c>
      <c r="L74" s="95">
        <v>0.58466425565475144</v>
      </c>
      <c r="M74" s="95">
        <v>0.58466425565475144</v>
      </c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95"/>
      <c r="BG74" s="95"/>
      <c r="BH74" s="95"/>
      <c r="BI74" s="95"/>
      <c r="BJ74" s="95"/>
      <c r="BK74" s="95"/>
      <c r="BL74" s="95"/>
      <c r="BM74" s="95"/>
      <c r="BN74" s="95"/>
      <c r="BO74" s="95"/>
      <c r="BP74" s="95"/>
      <c r="BQ74" s="95"/>
      <c r="BR74" s="88"/>
      <c r="BS74" s="88"/>
      <c r="BT74" s="8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9"/>
      <c r="CF74" s="88"/>
      <c r="CG74" s="88"/>
      <c r="CH74" s="88"/>
    </row>
    <row r="75" spans="1:86" s="100" customFormat="1" ht="16.2" customHeight="1" x14ac:dyDescent="0.25">
      <c r="A75" s="97" t="s">
        <v>6</v>
      </c>
      <c r="B75" s="93">
        <f>算例!AA75*参数!B11+迭代信息!X20*参数!B12</f>
        <v>0.68425061749288985</v>
      </c>
      <c r="C75" s="87">
        <v>0.875</v>
      </c>
      <c r="D75" s="95">
        <v>0.875</v>
      </c>
      <c r="E75" s="95">
        <v>0.875</v>
      </c>
      <c r="F75" s="95">
        <v>0.875</v>
      </c>
      <c r="G75" s="95">
        <v>0.875</v>
      </c>
      <c r="H75" s="95">
        <v>0.875</v>
      </c>
      <c r="I75" s="95">
        <v>0.68425061749288985</v>
      </c>
      <c r="J75" s="95">
        <v>0.68425061749288985</v>
      </c>
      <c r="K75" s="95">
        <v>0.68425061749288985</v>
      </c>
      <c r="L75" s="95">
        <v>0.68425061749288985</v>
      </c>
      <c r="M75" s="95">
        <v>0.68425061749288985</v>
      </c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95"/>
      <c r="BD75" s="95"/>
      <c r="BE75" s="95"/>
      <c r="BF75" s="95"/>
      <c r="BG75" s="95"/>
      <c r="BH75" s="95"/>
      <c r="BI75" s="95"/>
      <c r="BJ75" s="95"/>
      <c r="BK75" s="95"/>
      <c r="BL75" s="95"/>
      <c r="BM75" s="95"/>
      <c r="BN75" s="95"/>
      <c r="BO75" s="95"/>
      <c r="BP75" s="95"/>
      <c r="BQ75" s="95"/>
      <c r="BR75" s="88"/>
      <c r="BS75" s="88"/>
      <c r="BT75" s="88"/>
      <c r="BU75" s="98"/>
      <c r="BV75" s="98"/>
      <c r="BW75" s="98"/>
      <c r="BX75" s="98"/>
      <c r="BY75" s="98"/>
      <c r="BZ75" s="98"/>
      <c r="CA75" s="98"/>
      <c r="CB75" s="98"/>
      <c r="CC75" s="98"/>
      <c r="CD75" s="98"/>
      <c r="CE75" s="99"/>
      <c r="CF75" s="88"/>
      <c r="CG75" s="88"/>
      <c r="CH75" s="88"/>
    </row>
    <row r="76" spans="1:86" s="100" customFormat="1" ht="16.2" customHeight="1" x14ac:dyDescent="0.25">
      <c r="A76" s="97" t="s">
        <v>7</v>
      </c>
      <c r="B76" s="93">
        <f>算例!AA76*参数!B11+迭代信息!X49*参数!B12</f>
        <v>0.27581384375185758</v>
      </c>
      <c r="C76" s="87">
        <v>0.13492252053571185</v>
      </c>
      <c r="D76" s="95">
        <v>0.13492252053571185</v>
      </c>
      <c r="E76" s="95">
        <v>0.13492252053571185</v>
      </c>
      <c r="F76" s="95">
        <v>0.13492252053571185</v>
      </c>
      <c r="G76" s="95">
        <v>0.13492252053571185</v>
      </c>
      <c r="H76" s="95">
        <v>0.13492252053571185</v>
      </c>
      <c r="I76" s="95">
        <v>0.13492252053571185</v>
      </c>
      <c r="J76" s="95">
        <v>0.27581384375185758</v>
      </c>
      <c r="K76" s="95">
        <v>0.27581384375185758</v>
      </c>
      <c r="L76" s="95">
        <v>0.27581384375185758</v>
      </c>
      <c r="M76" s="95">
        <v>0.27581384375185758</v>
      </c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5"/>
      <c r="BA76" s="95"/>
      <c r="BB76" s="95"/>
      <c r="BC76" s="95"/>
      <c r="BD76" s="95"/>
      <c r="BE76" s="95"/>
      <c r="BF76" s="95"/>
      <c r="BG76" s="95"/>
      <c r="BH76" s="95"/>
      <c r="BI76" s="95"/>
      <c r="BJ76" s="95"/>
      <c r="BK76" s="95"/>
      <c r="BL76" s="95"/>
      <c r="BM76" s="95"/>
      <c r="BN76" s="95"/>
      <c r="BO76" s="95"/>
      <c r="BP76" s="95"/>
      <c r="BQ76" s="95"/>
      <c r="BR76" s="88"/>
      <c r="BS76" s="88"/>
      <c r="BT76" s="88"/>
      <c r="BU76" s="98"/>
      <c r="BV76" s="98"/>
      <c r="BW76" s="98"/>
      <c r="BX76" s="98"/>
      <c r="BY76" s="98"/>
      <c r="BZ76" s="98"/>
      <c r="CA76" s="98"/>
      <c r="CB76" s="98"/>
      <c r="CC76" s="98"/>
      <c r="CD76" s="98"/>
      <c r="CE76" s="99"/>
      <c r="CF76" s="88"/>
      <c r="CG76" s="88"/>
      <c r="CH76" s="88"/>
    </row>
    <row r="77" spans="1:86" s="100" customFormat="1" ht="16.2" customHeight="1" x14ac:dyDescent="0.25">
      <c r="A77" s="97" t="s">
        <v>8</v>
      </c>
      <c r="B77" s="93">
        <f>算例!AA77</f>
        <v>0.22487086755951979</v>
      </c>
      <c r="C77" s="87">
        <v>0.22487086755951979</v>
      </c>
      <c r="D77" s="95">
        <v>0.22487086755951979</v>
      </c>
      <c r="E77" s="95">
        <v>0.22487086755951979</v>
      </c>
      <c r="F77" s="95">
        <v>0.22487086755951979</v>
      </c>
      <c r="G77" s="95">
        <v>0.22487086755951979</v>
      </c>
      <c r="H77" s="95">
        <v>0.22487086755951979</v>
      </c>
      <c r="I77" s="95">
        <v>0.22487086755951979</v>
      </c>
      <c r="J77" s="95">
        <v>0.22487086755951979</v>
      </c>
      <c r="K77" s="95">
        <v>0.22487086755951979</v>
      </c>
      <c r="L77" s="95">
        <v>0.22487086755951979</v>
      </c>
      <c r="M77" s="95">
        <v>0.22487086755951979</v>
      </c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88"/>
      <c r="BS77" s="88"/>
      <c r="BT77" s="88"/>
      <c r="BU77" s="98"/>
      <c r="BV77" s="98"/>
      <c r="BW77" s="98"/>
      <c r="BX77" s="98"/>
      <c r="BY77" s="98"/>
      <c r="BZ77" s="98"/>
      <c r="CA77" s="98"/>
      <c r="CB77" s="98"/>
      <c r="CC77" s="98"/>
      <c r="CD77" s="98"/>
      <c r="CE77" s="99"/>
      <c r="CF77" s="88"/>
      <c r="CG77" s="88"/>
      <c r="CH77" s="88"/>
    </row>
    <row r="78" spans="1:86" s="100" customFormat="1" ht="16.2" customHeight="1" x14ac:dyDescent="0.25">
      <c r="A78" s="97" t="s">
        <v>9</v>
      </c>
      <c r="B78" s="93">
        <f>算例!AA78</f>
        <v>0.75</v>
      </c>
      <c r="C78" s="87">
        <v>0.75</v>
      </c>
      <c r="D78" s="95">
        <v>0.75</v>
      </c>
      <c r="E78" s="95">
        <v>0.75</v>
      </c>
      <c r="F78" s="95">
        <v>0.75</v>
      </c>
      <c r="G78" s="95">
        <v>0.75</v>
      </c>
      <c r="H78" s="95">
        <v>0.75</v>
      </c>
      <c r="I78" s="95">
        <v>0.75</v>
      </c>
      <c r="J78" s="95">
        <v>0.75</v>
      </c>
      <c r="K78" s="95">
        <v>0.75</v>
      </c>
      <c r="L78" s="95">
        <v>0.75</v>
      </c>
      <c r="M78" s="95">
        <v>0.75</v>
      </c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88"/>
      <c r="BS78" s="88"/>
      <c r="BT78" s="88"/>
      <c r="BU78" s="98"/>
      <c r="BV78" s="98"/>
      <c r="BW78" s="98"/>
      <c r="BX78" s="98"/>
      <c r="BY78" s="98"/>
      <c r="BZ78" s="98"/>
      <c r="CA78" s="98"/>
      <c r="CB78" s="98"/>
      <c r="CC78" s="98"/>
      <c r="CD78" s="98"/>
      <c r="CE78" s="99"/>
      <c r="CF78" s="88"/>
      <c r="CG78" s="88"/>
      <c r="CH78" s="88"/>
    </row>
    <row r="79" spans="1:86" s="100" customFormat="1" ht="16.2" customHeight="1" x14ac:dyDescent="0.25">
      <c r="A79" s="97" t="s">
        <v>10</v>
      </c>
      <c r="B79" s="93">
        <f>算例!AA79</f>
        <v>0.40682980364583193</v>
      </c>
      <c r="C79" s="87">
        <v>0.40682980364583193</v>
      </c>
      <c r="D79" s="95">
        <v>0.40682980364583193</v>
      </c>
      <c r="E79" s="95">
        <v>0.40682980364583193</v>
      </c>
      <c r="F79" s="95">
        <v>0.40682980364583193</v>
      </c>
      <c r="G79" s="95">
        <v>0.40682980364583193</v>
      </c>
      <c r="H79" s="95">
        <v>0.40682980364583193</v>
      </c>
      <c r="I79" s="95">
        <v>0.40682980364583193</v>
      </c>
      <c r="J79" s="95">
        <v>0.40682980364583193</v>
      </c>
      <c r="K79" s="95">
        <v>0.40682980364583193</v>
      </c>
      <c r="L79" s="95">
        <v>0.40682980364583193</v>
      </c>
      <c r="M79" s="95">
        <v>0.40682980364583193</v>
      </c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88"/>
      <c r="BS79" s="88"/>
      <c r="BT79" s="88"/>
      <c r="BU79" s="98"/>
      <c r="BV79" s="98"/>
      <c r="BW79" s="98"/>
      <c r="BX79" s="98"/>
      <c r="BY79" s="98"/>
      <c r="BZ79" s="98"/>
      <c r="CA79" s="98"/>
      <c r="CB79" s="98"/>
      <c r="CC79" s="98"/>
      <c r="CD79" s="98"/>
      <c r="CE79" s="99"/>
      <c r="CF79" s="88"/>
      <c r="CG79" s="88"/>
      <c r="CH79" s="88"/>
    </row>
    <row r="80" spans="1:86" s="100" customFormat="1" ht="16.2" customHeight="1" x14ac:dyDescent="0.25">
      <c r="A80" s="97" t="s">
        <v>11</v>
      </c>
      <c r="B80" s="93">
        <f>算例!AA80</f>
        <v>0.75</v>
      </c>
      <c r="C80" s="87">
        <v>0.75</v>
      </c>
      <c r="D80" s="95">
        <v>0.75</v>
      </c>
      <c r="E80" s="95">
        <v>0.75</v>
      </c>
      <c r="F80" s="95">
        <v>0.75</v>
      </c>
      <c r="G80" s="95">
        <v>0.75</v>
      </c>
      <c r="H80" s="95">
        <v>0.75</v>
      </c>
      <c r="I80" s="95">
        <v>0.75</v>
      </c>
      <c r="J80" s="95">
        <v>0.75</v>
      </c>
      <c r="K80" s="95">
        <v>0.75</v>
      </c>
      <c r="L80" s="95">
        <v>0.75</v>
      </c>
      <c r="M80" s="95">
        <v>0.75</v>
      </c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88"/>
      <c r="BS80" s="88"/>
      <c r="BT80" s="88"/>
      <c r="BU80" s="98"/>
      <c r="BV80" s="98"/>
      <c r="BW80" s="98"/>
      <c r="BX80" s="98"/>
      <c r="BY80" s="98"/>
      <c r="BZ80" s="98"/>
      <c r="CA80" s="98"/>
      <c r="CB80" s="98"/>
      <c r="CC80" s="98"/>
      <c r="CD80" s="98"/>
      <c r="CE80" s="99"/>
      <c r="CF80" s="88"/>
      <c r="CG80" s="88"/>
      <c r="CH80" s="88"/>
    </row>
    <row r="81" spans="1:86" s="100" customFormat="1" ht="16.2" customHeight="1" x14ac:dyDescent="0.25">
      <c r="A81" s="97" t="s">
        <v>12</v>
      </c>
      <c r="B81" s="93">
        <f>(算例!AA81*参数!B11+迭代信息!E63*参数!B12)*参数!B11+迭代信息!X98*参数!B12</f>
        <v>0.67905904379495796</v>
      </c>
      <c r="C81" s="87">
        <v>1</v>
      </c>
      <c r="D81" s="95">
        <v>1</v>
      </c>
      <c r="E81" s="95">
        <v>0.80552996287711542</v>
      </c>
      <c r="F81" s="95">
        <v>0.80552996287711542</v>
      </c>
      <c r="G81" s="95">
        <v>0.80552996287711542</v>
      </c>
      <c r="H81" s="95">
        <v>0.80552996287711542</v>
      </c>
      <c r="I81" s="95">
        <v>0.80552996287711542</v>
      </c>
      <c r="J81" s="95">
        <v>0.80552996287711542</v>
      </c>
      <c r="K81" s="95">
        <v>0.67905904379495796</v>
      </c>
      <c r="L81" s="95">
        <v>0.67905904379495796</v>
      </c>
      <c r="M81" s="95">
        <v>0.67905904379495796</v>
      </c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88"/>
      <c r="BS81" s="88"/>
      <c r="BT81" s="88"/>
      <c r="BU81" s="98"/>
      <c r="BV81" s="98"/>
      <c r="BW81" s="98"/>
      <c r="BX81" s="98"/>
      <c r="BY81" s="98"/>
      <c r="BZ81" s="98"/>
      <c r="CA81" s="98"/>
      <c r="CB81" s="98"/>
      <c r="CC81" s="98"/>
      <c r="CD81" s="98"/>
      <c r="CE81" s="99"/>
      <c r="CF81" s="88"/>
      <c r="CG81" s="88"/>
      <c r="CH81" s="88"/>
    </row>
    <row r="82" spans="1:86" s="100" customFormat="1" ht="16.2" customHeight="1" x14ac:dyDescent="0.25">
      <c r="A82" s="97" t="s">
        <v>13</v>
      </c>
      <c r="B82" s="93">
        <f>算例!AA82*参数!B11+迭代信息!AQ49*参数!B12</f>
        <v>0.30450287193653897</v>
      </c>
      <c r="C82" s="87">
        <v>0.17435563013392796</v>
      </c>
      <c r="D82" s="95">
        <v>0.17435563013392796</v>
      </c>
      <c r="E82" s="95">
        <v>0.17435563013392796</v>
      </c>
      <c r="F82" s="95">
        <v>0.17435563013392796</v>
      </c>
      <c r="G82" s="95">
        <v>0.17435563013392796</v>
      </c>
      <c r="H82" s="95">
        <v>0.17435563013392796</v>
      </c>
      <c r="I82" s="95">
        <v>0.17435563013392796</v>
      </c>
      <c r="J82" s="95">
        <v>0.17435563013392796</v>
      </c>
      <c r="K82" s="95">
        <v>0.17435563013392796</v>
      </c>
      <c r="L82" s="95">
        <v>0.17435563013392796</v>
      </c>
      <c r="M82" s="95">
        <v>0.17435563013392796</v>
      </c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88"/>
      <c r="BS82" s="88"/>
      <c r="BT82" s="88"/>
      <c r="BU82" s="98"/>
      <c r="BV82" s="98"/>
      <c r="BW82" s="98"/>
      <c r="BX82" s="98"/>
      <c r="BY82" s="98"/>
      <c r="BZ82" s="98"/>
      <c r="CA82" s="98"/>
      <c r="CB82" s="98"/>
      <c r="CC82" s="98"/>
      <c r="CD82" s="98"/>
      <c r="CE82" s="99"/>
      <c r="CF82" s="88"/>
      <c r="CG82" s="88"/>
      <c r="CH82" s="88"/>
    </row>
    <row r="83" spans="1:86" s="100" customFormat="1" ht="16.2" customHeight="1" x14ac:dyDescent="0.25">
      <c r="A83" s="97" t="s">
        <v>14</v>
      </c>
      <c r="B83" s="93">
        <f>算例!AA83</f>
        <v>0.5</v>
      </c>
      <c r="C83" s="87">
        <v>0.5</v>
      </c>
      <c r="D83" s="95">
        <v>0.5</v>
      </c>
      <c r="E83" s="95">
        <v>0.5</v>
      </c>
      <c r="F83" s="95">
        <v>0.5</v>
      </c>
      <c r="G83" s="95">
        <v>0.5</v>
      </c>
      <c r="H83" s="95">
        <v>0.5</v>
      </c>
      <c r="I83" s="95">
        <v>0.5</v>
      </c>
      <c r="J83" s="95">
        <v>0.5</v>
      </c>
      <c r="K83" s="95">
        <v>0.5</v>
      </c>
      <c r="L83" s="95">
        <v>0.5</v>
      </c>
      <c r="M83" s="95">
        <v>0.5</v>
      </c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88"/>
      <c r="BS83" s="88"/>
      <c r="BT83" s="88"/>
      <c r="BU83" s="98"/>
      <c r="BV83" s="98"/>
      <c r="BW83" s="98"/>
      <c r="BX83" s="98"/>
      <c r="BY83" s="98"/>
      <c r="BZ83" s="98"/>
      <c r="CA83" s="98"/>
      <c r="CB83" s="98"/>
      <c r="CC83" s="98"/>
      <c r="CD83" s="98"/>
      <c r="CE83" s="99"/>
      <c r="CF83" s="88"/>
      <c r="CG83" s="88"/>
      <c r="CH83" s="88"/>
    </row>
    <row r="84" spans="1:86" s="100" customFormat="1" ht="16.2" customHeight="1" x14ac:dyDescent="0.25">
      <c r="A84" s="97" t="s">
        <v>15</v>
      </c>
      <c r="B84" s="93">
        <f>算例!AA84*参数!B11+迭代信息!E154*参数!B12</f>
        <v>0.36209783546175134</v>
      </c>
      <c r="C84" s="87">
        <v>0.3125</v>
      </c>
      <c r="D84" s="95">
        <v>0.3125</v>
      </c>
      <c r="E84" s="95">
        <v>0.3125</v>
      </c>
      <c r="F84" s="95">
        <v>0.3125</v>
      </c>
      <c r="G84" s="95">
        <v>0.3125</v>
      </c>
      <c r="H84" s="95">
        <v>0.36209783546175134</v>
      </c>
      <c r="I84" s="95">
        <v>0.36209783546175134</v>
      </c>
      <c r="J84" s="95">
        <v>0.36209783546175134</v>
      </c>
      <c r="K84" s="95">
        <v>0.36209783546175134</v>
      </c>
      <c r="L84" s="95">
        <v>0.36209783546175134</v>
      </c>
      <c r="M84" s="95">
        <v>0.36209783546175134</v>
      </c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88"/>
      <c r="BS84" s="88"/>
      <c r="BT84" s="88"/>
      <c r="BU84" s="98"/>
      <c r="BV84" s="98"/>
      <c r="BW84" s="98"/>
      <c r="BX84" s="98"/>
      <c r="BY84" s="98"/>
      <c r="BZ84" s="98"/>
      <c r="CA84" s="98"/>
      <c r="CB84" s="98"/>
      <c r="CC84" s="98"/>
      <c r="CD84" s="98"/>
      <c r="CE84" s="99"/>
      <c r="CF84" s="88"/>
      <c r="CG84" s="88"/>
      <c r="CH84" s="88"/>
    </row>
    <row r="85" spans="1:86" s="100" customFormat="1" ht="16.2" customHeight="1" x14ac:dyDescent="0.25">
      <c r="A85" s="97" t="s">
        <v>16</v>
      </c>
      <c r="B85" s="93">
        <f>算例!AA85*参数!B11+迭代信息!X91*参数!B12</f>
        <v>0.30861064340939526</v>
      </c>
      <c r="C85" s="87">
        <v>0.17435563013392796</v>
      </c>
      <c r="D85" s="95">
        <v>0.17435563013392796</v>
      </c>
      <c r="E85" s="95">
        <v>0.17435563013392796</v>
      </c>
      <c r="F85" s="95">
        <v>0.17435563013392796</v>
      </c>
      <c r="G85" s="95">
        <v>0.17435563013392796</v>
      </c>
      <c r="H85" s="95">
        <v>0.17435563013392796</v>
      </c>
      <c r="I85" s="95">
        <v>0.17435563013392796</v>
      </c>
      <c r="J85" s="95">
        <v>0.17435563013392796</v>
      </c>
      <c r="K85" s="95">
        <v>0.30861064340939526</v>
      </c>
      <c r="L85" s="95">
        <v>0.30861064340939526</v>
      </c>
      <c r="M85" s="95">
        <v>0.30861064340939526</v>
      </c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88"/>
      <c r="BS85" s="88"/>
      <c r="BT85" s="88"/>
      <c r="BU85" s="98"/>
      <c r="BV85" s="98"/>
      <c r="BW85" s="98"/>
      <c r="BX85" s="98"/>
      <c r="BY85" s="98"/>
      <c r="BZ85" s="98"/>
      <c r="CA85" s="98"/>
      <c r="CB85" s="98"/>
      <c r="CC85" s="98"/>
      <c r="CD85" s="98"/>
      <c r="CE85" s="99"/>
      <c r="CF85" s="88"/>
      <c r="CG85" s="88"/>
      <c r="CH85" s="88"/>
    </row>
    <row r="86" spans="1:86" s="100" customFormat="1" ht="16.2" customHeight="1" x14ac:dyDescent="0.25">
      <c r="A86" s="97" t="s">
        <v>17</v>
      </c>
      <c r="B86" s="93">
        <f>算例!AA86*参数!B11+迭代信息!E77*参数!B12</f>
        <v>0.80607231209640506</v>
      </c>
      <c r="C86" s="87">
        <v>0.875</v>
      </c>
      <c r="D86" s="95">
        <v>0.875</v>
      </c>
      <c r="E86" s="95">
        <v>0.875</v>
      </c>
      <c r="F86" s="95">
        <v>0.80607231209640506</v>
      </c>
      <c r="G86" s="95">
        <v>0.80607231209640506</v>
      </c>
      <c r="H86" s="95">
        <v>0.80607231209640506</v>
      </c>
      <c r="I86" s="95">
        <v>0.80607231209640506</v>
      </c>
      <c r="J86" s="95">
        <v>0.80607231209640506</v>
      </c>
      <c r="K86" s="95">
        <v>0.80607231209640506</v>
      </c>
      <c r="L86" s="95">
        <v>0.80607231209640506</v>
      </c>
      <c r="M86" s="95">
        <v>0.80607231209640506</v>
      </c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88"/>
      <c r="BS86" s="88"/>
      <c r="BT86" s="88"/>
      <c r="BU86" s="98"/>
      <c r="BV86" s="98"/>
      <c r="BW86" s="98"/>
      <c r="BX86" s="98"/>
      <c r="BY86" s="98"/>
      <c r="BZ86" s="98"/>
      <c r="CA86" s="98"/>
      <c r="CB86" s="98"/>
      <c r="CC86" s="98"/>
      <c r="CD86" s="98"/>
      <c r="CE86" s="99"/>
      <c r="CF86" s="88"/>
      <c r="CG86" s="88"/>
      <c r="CH86" s="88"/>
    </row>
    <row r="87" spans="1:86" s="100" customFormat="1" ht="16.2" customHeight="1" x14ac:dyDescent="0.25">
      <c r="A87" s="97" t="s">
        <v>18</v>
      </c>
      <c r="B87" s="93">
        <f>算例!AA87*参数!B11+迭代信息!E119*参数!B12</f>
        <v>0.66333926968669998</v>
      </c>
      <c r="C87" s="87">
        <v>0.875</v>
      </c>
      <c r="D87" s="95">
        <v>0.875</v>
      </c>
      <c r="E87" s="95">
        <v>0.875</v>
      </c>
      <c r="F87" s="95">
        <v>0.875</v>
      </c>
      <c r="G87" s="95">
        <v>0.66333926968669998</v>
      </c>
      <c r="H87" s="95">
        <v>0.66333926968669998</v>
      </c>
      <c r="I87" s="95">
        <v>0.66333926968669998</v>
      </c>
      <c r="J87" s="95">
        <v>0.66333926968669998</v>
      </c>
      <c r="K87" s="95">
        <v>0.66333926968669998</v>
      </c>
      <c r="L87" s="95">
        <v>0.66333926968669998</v>
      </c>
      <c r="M87" s="95">
        <v>0.66333926968669998</v>
      </c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88"/>
      <c r="BS87" s="88"/>
      <c r="BT87" s="88"/>
      <c r="BU87" s="98"/>
      <c r="BV87" s="98"/>
      <c r="BW87" s="98"/>
      <c r="BX87" s="98"/>
      <c r="BY87" s="98"/>
      <c r="BZ87" s="98"/>
      <c r="CA87" s="98"/>
      <c r="CB87" s="98"/>
      <c r="CC87" s="98"/>
      <c r="CD87" s="98"/>
      <c r="CE87" s="99"/>
      <c r="CF87" s="88"/>
      <c r="CG87" s="88"/>
      <c r="CH87" s="88"/>
    </row>
    <row r="88" spans="1:86" s="100" customFormat="1" ht="16.2" customHeight="1" x14ac:dyDescent="0.25">
      <c r="A88" s="97" t="s">
        <v>19</v>
      </c>
      <c r="B88" s="93">
        <f>((算例!AA88*参数!B11+迭代信息!E42*参数!B12)*参数!B11+迭代信息!X6*参数!B12)*参数!B11+迭代信息!X77*参数!B12</f>
        <v>0.76005860978626694</v>
      </c>
      <c r="C88" s="87">
        <v>1</v>
      </c>
      <c r="D88" s="95">
        <v>1</v>
      </c>
      <c r="E88" s="95">
        <v>0.87854307686629574</v>
      </c>
      <c r="F88" s="95">
        <v>0.87854307686629574</v>
      </c>
      <c r="G88" s="95">
        <v>0.87854307686629574</v>
      </c>
      <c r="H88" s="95">
        <v>0.87854307686629574</v>
      </c>
      <c r="I88" s="95">
        <v>0.80365211526899216</v>
      </c>
      <c r="J88" s="95">
        <v>0.80365211526899216</v>
      </c>
      <c r="K88" s="95">
        <v>0.76005860978626694</v>
      </c>
      <c r="L88" s="95">
        <v>0.76005860978626694</v>
      </c>
      <c r="M88" s="95">
        <v>0.76005860978626694</v>
      </c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88"/>
      <c r="BS88" s="88"/>
      <c r="BT88" s="88"/>
      <c r="BU88" s="98"/>
      <c r="BV88" s="98"/>
      <c r="BW88" s="98"/>
      <c r="BX88" s="98"/>
      <c r="BY88" s="98"/>
      <c r="BZ88" s="98"/>
      <c r="CA88" s="98"/>
      <c r="CB88" s="98"/>
      <c r="CC88" s="98"/>
      <c r="CD88" s="98"/>
      <c r="CE88" s="99"/>
      <c r="CF88" s="88"/>
      <c r="CG88" s="88"/>
      <c r="CH88" s="88"/>
    </row>
    <row r="89" spans="1:86" s="100" customFormat="1" ht="16.2" customHeight="1" x14ac:dyDescent="0.25">
      <c r="A89" s="97" t="s">
        <v>20</v>
      </c>
      <c r="B89" s="93">
        <f>算例!AA89</f>
        <v>0.20833333333333334</v>
      </c>
      <c r="C89" s="87">
        <v>0.20833333333333334</v>
      </c>
      <c r="D89" s="95">
        <v>0.20833333333333334</v>
      </c>
      <c r="E89" s="95">
        <v>0.20833333333333334</v>
      </c>
      <c r="F89" s="95">
        <v>0.20833333333333334</v>
      </c>
      <c r="G89" s="95">
        <v>0.20833333333333334</v>
      </c>
      <c r="H89" s="95">
        <v>0.20833333333333334</v>
      </c>
      <c r="I89" s="95">
        <v>0.20833333333333334</v>
      </c>
      <c r="J89" s="95">
        <v>0.20833333333333334</v>
      </c>
      <c r="K89" s="95">
        <v>0.20833333333333334</v>
      </c>
      <c r="L89" s="95">
        <v>0.20833333333333334</v>
      </c>
      <c r="M89" s="95">
        <v>0.20833333333333334</v>
      </c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88"/>
      <c r="BS89" s="88"/>
      <c r="BT89" s="88"/>
      <c r="BU89" s="98"/>
      <c r="BV89" s="98"/>
      <c r="BW89" s="98"/>
      <c r="BX89" s="98"/>
      <c r="BY89" s="98"/>
      <c r="BZ89" s="98"/>
      <c r="CA89" s="98"/>
      <c r="CB89" s="98"/>
      <c r="CC89" s="98"/>
      <c r="CD89" s="98"/>
      <c r="CE89" s="99"/>
      <c r="CF89" s="88"/>
      <c r="CG89" s="88"/>
      <c r="CH89" s="88"/>
    </row>
    <row r="90" spans="1:86" s="100" customFormat="1" ht="16.2" customHeight="1" x14ac:dyDescent="0.25">
      <c r="A90" s="97" t="s">
        <v>21</v>
      </c>
      <c r="B90" s="93">
        <f>算例!AA90</f>
        <v>0.625</v>
      </c>
      <c r="C90" s="87">
        <v>0.625</v>
      </c>
      <c r="D90" s="95">
        <v>0.625</v>
      </c>
      <c r="E90" s="95">
        <v>0.625</v>
      </c>
      <c r="F90" s="95">
        <v>0.625</v>
      </c>
      <c r="G90" s="95">
        <v>0.625</v>
      </c>
      <c r="H90" s="95">
        <v>0.625</v>
      </c>
      <c r="I90" s="95">
        <v>0.625</v>
      </c>
      <c r="J90" s="95">
        <v>0.625</v>
      </c>
      <c r="K90" s="95">
        <v>0.625</v>
      </c>
      <c r="L90" s="95">
        <v>0.625</v>
      </c>
      <c r="M90" s="95">
        <v>0.625</v>
      </c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95"/>
      <c r="BO90" s="95"/>
      <c r="BP90" s="95"/>
      <c r="BQ90" s="95"/>
      <c r="BR90" s="88"/>
      <c r="BS90" s="88"/>
      <c r="BT90" s="88"/>
      <c r="BU90" s="98"/>
      <c r="BV90" s="98"/>
      <c r="BW90" s="98"/>
      <c r="BX90" s="98"/>
      <c r="BY90" s="98"/>
      <c r="BZ90" s="98"/>
      <c r="CA90" s="98"/>
      <c r="CB90" s="98"/>
      <c r="CC90" s="98"/>
      <c r="CD90" s="98"/>
      <c r="CE90" s="99"/>
      <c r="CF90" s="88"/>
      <c r="CG90" s="88"/>
      <c r="CH90" s="88"/>
    </row>
    <row r="91" spans="1:86" s="100" customFormat="1" ht="16.2" customHeight="1" x14ac:dyDescent="0.25">
      <c r="A91" s="97" t="s">
        <v>22</v>
      </c>
      <c r="B91" s="93">
        <f>算例!AA91</f>
        <v>0.5</v>
      </c>
      <c r="C91" s="87">
        <v>0.5</v>
      </c>
      <c r="D91" s="95">
        <v>0.5</v>
      </c>
      <c r="E91" s="95">
        <v>0.5</v>
      </c>
      <c r="F91" s="95">
        <v>0.5</v>
      </c>
      <c r="G91" s="95">
        <v>0.5</v>
      </c>
      <c r="H91" s="95">
        <v>0.5</v>
      </c>
      <c r="I91" s="95">
        <v>0.5</v>
      </c>
      <c r="J91" s="95">
        <v>0.5</v>
      </c>
      <c r="K91" s="95">
        <v>0.5</v>
      </c>
      <c r="L91" s="95">
        <v>0.5</v>
      </c>
      <c r="M91" s="95">
        <v>0.5</v>
      </c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88"/>
      <c r="BS91" s="88"/>
      <c r="BT91" s="88"/>
      <c r="BU91" s="98"/>
      <c r="BV91" s="98"/>
      <c r="BW91" s="98"/>
      <c r="BX91" s="98"/>
      <c r="BY91" s="98"/>
      <c r="BZ91" s="98"/>
      <c r="CA91" s="98"/>
      <c r="CB91" s="98"/>
      <c r="CC91" s="98"/>
      <c r="CD91" s="98"/>
      <c r="CE91" s="99"/>
      <c r="CF91" s="88"/>
      <c r="CG91" s="88"/>
      <c r="CH91" s="88"/>
    </row>
    <row r="92" spans="1:86" s="100" customFormat="1" ht="16.2" customHeight="1" x14ac:dyDescent="0.25">
      <c r="A92" s="91"/>
      <c r="B92" s="93">
        <f>算例!AA92</f>
        <v>0</v>
      </c>
      <c r="C92" s="87">
        <v>0</v>
      </c>
      <c r="D92" s="95">
        <v>0</v>
      </c>
      <c r="E92" s="95">
        <v>0</v>
      </c>
      <c r="F92" s="95">
        <v>0</v>
      </c>
      <c r="G92" s="95">
        <v>0</v>
      </c>
      <c r="H92" s="95">
        <v>0</v>
      </c>
      <c r="I92" s="95">
        <v>0</v>
      </c>
      <c r="J92" s="95">
        <v>0</v>
      </c>
      <c r="K92" s="95">
        <v>0</v>
      </c>
      <c r="L92" s="95">
        <v>0</v>
      </c>
      <c r="M92" s="95">
        <v>0</v>
      </c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U92" s="95"/>
      <c r="BV92" s="95"/>
      <c r="BW92" s="95"/>
      <c r="BX92" s="95"/>
      <c r="BY92" s="95"/>
      <c r="BZ92" s="95"/>
      <c r="CA92" s="95"/>
      <c r="CB92" s="95"/>
      <c r="CC92" s="95"/>
      <c r="CD92" s="95"/>
      <c r="CE92" s="95"/>
    </row>
    <row r="93" spans="1:86" s="100" customFormat="1" ht="16.2" customHeight="1" x14ac:dyDescent="0.25">
      <c r="A93" s="92" t="s">
        <v>137</v>
      </c>
      <c r="B93" s="93">
        <f>算例!AA93</f>
        <v>0</v>
      </c>
      <c r="C93" s="87">
        <v>0</v>
      </c>
      <c r="D93" s="94">
        <v>0</v>
      </c>
      <c r="E93" s="94">
        <v>0</v>
      </c>
      <c r="F93" s="94">
        <v>0</v>
      </c>
      <c r="G93" s="94">
        <v>0</v>
      </c>
      <c r="H93" s="94">
        <v>0</v>
      </c>
      <c r="I93" s="94">
        <v>0</v>
      </c>
      <c r="J93" s="94">
        <v>0</v>
      </c>
      <c r="K93" s="94">
        <v>0</v>
      </c>
      <c r="L93" s="94">
        <v>0</v>
      </c>
      <c r="M93" s="91">
        <v>0</v>
      </c>
      <c r="N93" s="95"/>
      <c r="O93" s="95"/>
      <c r="P93" s="95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1"/>
      <c r="AB93" s="95"/>
      <c r="AC93" s="95"/>
      <c r="AD93" s="95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1"/>
      <c r="AP93" s="95"/>
      <c r="AQ93" s="95"/>
      <c r="AR93" s="95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1"/>
      <c r="BD93" s="95"/>
      <c r="BE93" s="95"/>
      <c r="BF93" s="95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1"/>
      <c r="BR93" s="88"/>
      <c r="BS93" s="88"/>
      <c r="BT93" s="88"/>
      <c r="BU93" s="92"/>
      <c r="BV93" s="92"/>
      <c r="BW93" s="92"/>
      <c r="BX93" s="92"/>
      <c r="BY93" s="92"/>
      <c r="BZ93" s="92"/>
      <c r="CA93" s="92"/>
      <c r="CB93" s="92"/>
      <c r="CC93" s="92"/>
      <c r="CD93" s="92"/>
      <c r="CE93" s="96"/>
      <c r="CF93" s="88"/>
      <c r="CG93" s="88"/>
      <c r="CH93" s="88"/>
    </row>
    <row r="94" spans="1:86" s="100" customFormat="1" ht="16.2" customHeight="1" x14ac:dyDescent="0.25">
      <c r="A94" s="97" t="s">
        <v>1</v>
      </c>
      <c r="B94" s="93" t="str">
        <f>算例!AA94</f>
        <v>得分</v>
      </c>
      <c r="C94" s="87" t="s">
        <v>208</v>
      </c>
      <c r="D94" s="95" t="s">
        <v>208</v>
      </c>
      <c r="E94" s="95" t="s">
        <v>208</v>
      </c>
      <c r="F94" s="95" t="s">
        <v>208</v>
      </c>
      <c r="G94" s="95" t="s">
        <v>208</v>
      </c>
      <c r="H94" s="95" t="s">
        <v>208</v>
      </c>
      <c r="I94" s="95" t="s">
        <v>208</v>
      </c>
      <c r="J94" s="95" t="s">
        <v>208</v>
      </c>
      <c r="K94" s="95" t="s">
        <v>208</v>
      </c>
      <c r="L94" s="95" t="s">
        <v>208</v>
      </c>
      <c r="M94" s="95" t="s">
        <v>208</v>
      </c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88"/>
      <c r="BS94" s="88"/>
      <c r="BT94" s="88"/>
      <c r="BU94" s="98"/>
      <c r="BV94" s="98"/>
      <c r="BW94" s="98"/>
      <c r="BX94" s="98"/>
      <c r="BY94" s="98"/>
      <c r="BZ94" s="98"/>
      <c r="CA94" s="98"/>
      <c r="CB94" s="98"/>
      <c r="CC94" s="98"/>
      <c r="CD94" s="98"/>
      <c r="CE94" s="99"/>
      <c r="CF94" s="88"/>
      <c r="CG94" s="88"/>
      <c r="CH94" s="88"/>
    </row>
    <row r="95" spans="1:86" s="100" customFormat="1" ht="16.2" customHeight="1" x14ac:dyDescent="0.25">
      <c r="A95" s="97" t="s">
        <v>3</v>
      </c>
      <c r="B95" s="93">
        <f>算例!AA95</f>
        <v>0.875</v>
      </c>
      <c r="C95" s="87">
        <v>0.875</v>
      </c>
      <c r="D95" s="95">
        <v>0.875</v>
      </c>
      <c r="E95" s="95">
        <v>0.875</v>
      </c>
      <c r="F95" s="95">
        <v>0.875</v>
      </c>
      <c r="G95" s="95">
        <v>0.875</v>
      </c>
      <c r="H95" s="95">
        <v>0.875</v>
      </c>
      <c r="I95" s="95">
        <v>0.875</v>
      </c>
      <c r="J95" s="95">
        <v>0.875</v>
      </c>
      <c r="K95" s="95">
        <v>0.875</v>
      </c>
      <c r="L95" s="95">
        <v>0.875</v>
      </c>
      <c r="M95" s="95">
        <v>0.875</v>
      </c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88"/>
      <c r="BS95" s="88"/>
      <c r="BT95" s="88"/>
      <c r="BU95" s="98"/>
      <c r="BV95" s="98"/>
      <c r="BW95" s="98"/>
      <c r="BX95" s="98"/>
      <c r="BY95" s="98"/>
      <c r="BZ95" s="98"/>
      <c r="CA95" s="98"/>
      <c r="CB95" s="98"/>
      <c r="CC95" s="98"/>
      <c r="CD95" s="98"/>
      <c r="CE95" s="99"/>
      <c r="CF95" s="88"/>
      <c r="CG95" s="88"/>
      <c r="CH95" s="88"/>
    </row>
    <row r="96" spans="1:86" s="100" customFormat="1" ht="16.2" customHeight="1" x14ac:dyDescent="0.25">
      <c r="A96" s="97" t="s">
        <v>4</v>
      </c>
      <c r="B96" s="93">
        <f>算例!AA96*参数!B11+迭代信息!AQ50*参数!B12</f>
        <v>0.6067919623352922</v>
      </c>
      <c r="C96" s="87">
        <v>0.52306689040178389</v>
      </c>
      <c r="D96" s="95">
        <v>0.52306689040178389</v>
      </c>
      <c r="E96" s="95">
        <v>0.52306689040178389</v>
      </c>
      <c r="F96" s="95">
        <v>0.52306689040178389</v>
      </c>
      <c r="G96" s="95">
        <v>0.52306689040178389</v>
      </c>
      <c r="H96" s="95">
        <v>0.52306689040178389</v>
      </c>
      <c r="I96" s="95">
        <v>0.52306689040178389</v>
      </c>
      <c r="J96" s="95">
        <v>0.52306689040178389</v>
      </c>
      <c r="K96" s="95">
        <v>0.52306689040178389</v>
      </c>
      <c r="L96" s="95">
        <v>0.52306689040178389</v>
      </c>
      <c r="M96" s="95">
        <v>0.52306689040178389</v>
      </c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88"/>
      <c r="BS96" s="88"/>
      <c r="BT96" s="88"/>
      <c r="BU96" s="98"/>
      <c r="BV96" s="98"/>
      <c r="BW96" s="98"/>
      <c r="BX96" s="98"/>
      <c r="BY96" s="98"/>
      <c r="BZ96" s="98"/>
      <c r="CA96" s="98"/>
      <c r="CB96" s="98"/>
      <c r="CC96" s="98"/>
      <c r="CD96" s="98"/>
      <c r="CE96" s="99"/>
      <c r="CF96" s="88"/>
      <c r="CG96" s="88"/>
      <c r="CH96" s="88"/>
    </row>
    <row r="97" spans="1:86" s="100" customFormat="1" ht="16.2" customHeight="1" x14ac:dyDescent="0.25">
      <c r="A97" s="97" t="s">
        <v>5</v>
      </c>
      <c r="B97" s="93">
        <f>算例!AA97*参数!B11+迭代信息!X78*参数!B12</f>
        <v>0.35711226457311668</v>
      </c>
      <c r="C97" s="87">
        <v>5.8118543377975992E-2</v>
      </c>
      <c r="D97" s="95">
        <v>5.8118543377975992E-2</v>
      </c>
      <c r="E97" s="95">
        <v>5.8118543377975992E-2</v>
      </c>
      <c r="F97" s="95">
        <v>5.8118543377975992E-2</v>
      </c>
      <c r="G97" s="95">
        <v>5.8118543377975992E-2</v>
      </c>
      <c r="H97" s="95">
        <v>5.8118543377975992E-2</v>
      </c>
      <c r="I97" s="95">
        <v>5.8118543377975992E-2</v>
      </c>
      <c r="J97" s="95">
        <v>5.8118543377975992E-2</v>
      </c>
      <c r="K97" s="95">
        <v>0.35711226457311668</v>
      </c>
      <c r="L97" s="95">
        <v>0.35711226457311668</v>
      </c>
      <c r="M97" s="95">
        <v>0.35711226457311668</v>
      </c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88"/>
      <c r="BS97" s="88"/>
      <c r="BT97" s="88"/>
      <c r="BU97" s="98"/>
      <c r="BV97" s="98"/>
      <c r="BW97" s="98"/>
      <c r="BX97" s="98"/>
      <c r="BY97" s="98"/>
      <c r="BZ97" s="98"/>
      <c r="CA97" s="98"/>
      <c r="CB97" s="98"/>
      <c r="CC97" s="98"/>
      <c r="CD97" s="98"/>
      <c r="CE97" s="99"/>
      <c r="CF97" s="88"/>
      <c r="CG97" s="88"/>
      <c r="CH97" s="88"/>
    </row>
    <row r="98" spans="1:86" s="100" customFormat="1" ht="16.2" customHeight="1" x14ac:dyDescent="0.25">
      <c r="A98" s="97" t="s">
        <v>6</v>
      </c>
      <c r="B98" s="93">
        <f>算例!AA98</f>
        <v>0.625</v>
      </c>
      <c r="C98" s="87">
        <v>0.625</v>
      </c>
      <c r="D98" s="95">
        <v>0.625</v>
      </c>
      <c r="E98" s="95">
        <v>0.625</v>
      </c>
      <c r="F98" s="95">
        <v>0.625</v>
      </c>
      <c r="G98" s="95">
        <v>0.625</v>
      </c>
      <c r="H98" s="95">
        <v>0.625</v>
      </c>
      <c r="I98" s="95">
        <v>0.625</v>
      </c>
      <c r="J98" s="95">
        <v>0.625</v>
      </c>
      <c r="K98" s="95">
        <v>0.625</v>
      </c>
      <c r="L98" s="95">
        <v>0.625</v>
      </c>
      <c r="M98" s="95">
        <v>0.625</v>
      </c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5"/>
      <c r="BA98" s="95"/>
      <c r="BB98" s="95"/>
      <c r="BC98" s="95"/>
      <c r="BD98" s="95"/>
      <c r="BE98" s="95"/>
      <c r="BF98" s="95"/>
      <c r="BG98" s="95"/>
      <c r="BH98" s="95"/>
      <c r="BI98" s="95"/>
      <c r="BJ98" s="95"/>
      <c r="BK98" s="95"/>
      <c r="BL98" s="95"/>
      <c r="BM98" s="95"/>
      <c r="BN98" s="95"/>
      <c r="BO98" s="95"/>
      <c r="BP98" s="95"/>
      <c r="BQ98" s="95"/>
      <c r="BR98" s="88"/>
      <c r="BS98" s="88"/>
      <c r="BT98" s="88"/>
      <c r="BU98" s="98"/>
      <c r="BV98" s="98"/>
      <c r="BW98" s="98"/>
      <c r="BX98" s="98"/>
      <c r="BY98" s="98"/>
      <c r="BZ98" s="98"/>
      <c r="CA98" s="98"/>
      <c r="CB98" s="98"/>
      <c r="CC98" s="98"/>
      <c r="CD98" s="98"/>
      <c r="CE98" s="99"/>
      <c r="CF98" s="88"/>
      <c r="CG98" s="88"/>
      <c r="CH98" s="88"/>
    </row>
    <row r="99" spans="1:86" s="100" customFormat="1" ht="16.2" customHeight="1" x14ac:dyDescent="0.25">
      <c r="A99" s="97" t="s">
        <v>7</v>
      </c>
      <c r="B99" s="93">
        <f>算例!AA99</f>
        <v>1</v>
      </c>
      <c r="C99" s="87">
        <v>1</v>
      </c>
      <c r="D99" s="95">
        <v>1</v>
      </c>
      <c r="E99" s="95">
        <v>1</v>
      </c>
      <c r="F99" s="95">
        <v>1</v>
      </c>
      <c r="G99" s="95">
        <v>1</v>
      </c>
      <c r="H99" s="95">
        <v>1</v>
      </c>
      <c r="I99" s="95">
        <v>1</v>
      </c>
      <c r="J99" s="95">
        <v>1</v>
      </c>
      <c r="K99" s="95">
        <v>1</v>
      </c>
      <c r="L99" s="95">
        <v>1</v>
      </c>
      <c r="M99" s="95">
        <v>1</v>
      </c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95"/>
      <c r="BO99" s="95"/>
      <c r="BP99" s="95"/>
      <c r="BQ99" s="95"/>
      <c r="BR99" s="88"/>
      <c r="BS99" s="88"/>
      <c r="BT99" s="88"/>
      <c r="BU99" s="98"/>
      <c r="BV99" s="98"/>
      <c r="BW99" s="98"/>
      <c r="BX99" s="98"/>
      <c r="BY99" s="98"/>
      <c r="BZ99" s="98"/>
      <c r="CA99" s="98"/>
      <c r="CB99" s="98"/>
      <c r="CC99" s="98"/>
      <c r="CD99" s="98"/>
      <c r="CE99" s="99"/>
      <c r="CF99" s="88"/>
      <c r="CG99" s="88"/>
      <c r="CH99" s="88"/>
    </row>
    <row r="100" spans="1:86" s="100" customFormat="1" ht="16.2" customHeight="1" x14ac:dyDescent="0.25">
      <c r="A100" s="97" t="s">
        <v>8</v>
      </c>
      <c r="B100" s="93">
        <f>算例!AA100*参数!B11+迭代信息!E21*参数!B12</f>
        <v>0.85900461792141947</v>
      </c>
      <c r="C100" s="87">
        <v>1</v>
      </c>
      <c r="D100" s="95">
        <v>0.85900461792141947</v>
      </c>
      <c r="E100" s="95">
        <v>0.85900461792141947</v>
      </c>
      <c r="F100" s="95">
        <v>0.85900461792141947</v>
      </c>
      <c r="G100" s="95">
        <v>0.85900461792141947</v>
      </c>
      <c r="H100" s="95">
        <v>0.85900461792141947</v>
      </c>
      <c r="I100" s="95">
        <v>0.85900461792141947</v>
      </c>
      <c r="J100" s="95">
        <v>0.85900461792141947</v>
      </c>
      <c r="K100" s="95">
        <v>0.85900461792141947</v>
      </c>
      <c r="L100" s="95">
        <v>0.85900461792141947</v>
      </c>
      <c r="M100" s="95">
        <v>0.85900461792141947</v>
      </c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5"/>
      <c r="BA100" s="95"/>
      <c r="BB100" s="95"/>
      <c r="BC100" s="95"/>
      <c r="BD100" s="95"/>
      <c r="BE100" s="95"/>
      <c r="BF100" s="95"/>
      <c r="BG100" s="95"/>
      <c r="BH100" s="95"/>
      <c r="BI100" s="95"/>
      <c r="BJ100" s="95"/>
      <c r="BK100" s="95"/>
      <c r="BL100" s="95"/>
      <c r="BM100" s="95"/>
      <c r="BN100" s="95"/>
      <c r="BO100" s="95"/>
      <c r="BP100" s="95"/>
      <c r="BQ100" s="95"/>
      <c r="BR100" s="88"/>
      <c r="BS100" s="88"/>
      <c r="BT100" s="88"/>
      <c r="BU100" s="98"/>
      <c r="BV100" s="98"/>
      <c r="BW100" s="98"/>
      <c r="BX100" s="98"/>
      <c r="BY100" s="98"/>
      <c r="BZ100" s="98"/>
      <c r="CA100" s="98"/>
      <c r="CB100" s="98"/>
      <c r="CC100" s="98"/>
      <c r="CD100" s="98"/>
      <c r="CE100" s="99"/>
      <c r="CF100" s="88"/>
      <c r="CG100" s="88"/>
      <c r="CH100" s="88"/>
    </row>
    <row r="101" spans="1:86" s="100" customFormat="1" ht="16.2" customHeight="1" x14ac:dyDescent="0.25">
      <c r="A101" s="97" t="s">
        <v>9</v>
      </c>
      <c r="B101" s="93">
        <f>算例!AA101</f>
        <v>0.875</v>
      </c>
      <c r="C101" s="87">
        <v>0.875</v>
      </c>
      <c r="D101" s="95">
        <v>0.875</v>
      </c>
      <c r="E101" s="95">
        <v>0.875</v>
      </c>
      <c r="F101" s="95">
        <v>0.875</v>
      </c>
      <c r="G101" s="95">
        <v>0.875</v>
      </c>
      <c r="H101" s="95">
        <v>0.875</v>
      </c>
      <c r="I101" s="95">
        <v>0.875</v>
      </c>
      <c r="J101" s="95">
        <v>0.875</v>
      </c>
      <c r="K101" s="95">
        <v>0.875</v>
      </c>
      <c r="L101" s="95">
        <v>0.875</v>
      </c>
      <c r="M101" s="95">
        <v>0.875</v>
      </c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95"/>
      <c r="BO101" s="95"/>
      <c r="BP101" s="95"/>
      <c r="BQ101" s="95"/>
      <c r="BR101" s="88"/>
      <c r="BS101" s="88"/>
      <c r="BT101" s="88"/>
      <c r="BU101" s="98"/>
      <c r="BV101" s="98"/>
      <c r="BW101" s="98"/>
      <c r="BX101" s="98"/>
      <c r="BY101" s="98"/>
      <c r="BZ101" s="98"/>
      <c r="CA101" s="98"/>
      <c r="CB101" s="98"/>
      <c r="CC101" s="98"/>
      <c r="CD101" s="98"/>
      <c r="CE101" s="99"/>
      <c r="CF101" s="88"/>
      <c r="CG101" s="88"/>
      <c r="CH101" s="88"/>
    </row>
    <row r="102" spans="1:86" s="100" customFormat="1" ht="16.2" customHeight="1" x14ac:dyDescent="0.25">
      <c r="A102" s="97" t="s">
        <v>10</v>
      </c>
      <c r="B102" s="93">
        <f>算例!AA102</f>
        <v>0.625</v>
      </c>
      <c r="C102" s="87">
        <v>0.625</v>
      </c>
      <c r="D102" s="95">
        <v>0.625</v>
      </c>
      <c r="E102" s="95">
        <v>0.625</v>
      </c>
      <c r="F102" s="95">
        <v>0.625</v>
      </c>
      <c r="G102" s="95">
        <v>0.625</v>
      </c>
      <c r="H102" s="95">
        <v>0.625</v>
      </c>
      <c r="I102" s="95">
        <v>0.625</v>
      </c>
      <c r="J102" s="95">
        <v>0.625</v>
      </c>
      <c r="K102" s="95">
        <v>0.625</v>
      </c>
      <c r="L102" s="95">
        <v>0.625</v>
      </c>
      <c r="M102" s="95">
        <v>0.625</v>
      </c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5"/>
      <c r="BA102" s="95"/>
      <c r="BB102" s="95"/>
      <c r="BC102" s="95"/>
      <c r="BD102" s="95"/>
      <c r="BE102" s="95"/>
      <c r="BF102" s="95"/>
      <c r="BG102" s="95"/>
      <c r="BH102" s="95"/>
      <c r="BI102" s="95"/>
      <c r="BJ102" s="95"/>
      <c r="BK102" s="95"/>
      <c r="BL102" s="95"/>
      <c r="BM102" s="95"/>
      <c r="BN102" s="95"/>
      <c r="BO102" s="95"/>
      <c r="BP102" s="95"/>
      <c r="BQ102" s="95"/>
      <c r="BR102" s="88"/>
      <c r="BS102" s="88"/>
      <c r="BT102" s="88"/>
      <c r="BU102" s="98"/>
      <c r="BV102" s="98"/>
      <c r="BW102" s="98"/>
      <c r="BX102" s="98"/>
      <c r="BY102" s="98"/>
      <c r="BZ102" s="98"/>
      <c r="CA102" s="98"/>
      <c r="CB102" s="98"/>
      <c r="CC102" s="98"/>
      <c r="CD102" s="98"/>
      <c r="CE102" s="99"/>
      <c r="CF102" s="88"/>
      <c r="CG102" s="88"/>
      <c r="CH102" s="88"/>
    </row>
    <row r="103" spans="1:86" s="100" customFormat="1" ht="16.2" customHeight="1" x14ac:dyDescent="0.25">
      <c r="A103" s="97" t="s">
        <v>11</v>
      </c>
      <c r="B103" s="93">
        <f>算例!AA103</f>
        <v>0.875</v>
      </c>
      <c r="C103" s="87">
        <v>0.875</v>
      </c>
      <c r="D103" s="95">
        <v>0.875</v>
      </c>
      <c r="E103" s="95">
        <v>0.875</v>
      </c>
      <c r="F103" s="95">
        <v>0.875</v>
      </c>
      <c r="G103" s="95">
        <v>0.875</v>
      </c>
      <c r="H103" s="95">
        <v>0.875</v>
      </c>
      <c r="I103" s="95">
        <v>0.875</v>
      </c>
      <c r="J103" s="95">
        <v>0.875</v>
      </c>
      <c r="K103" s="95">
        <v>0.875</v>
      </c>
      <c r="L103" s="95">
        <v>0.875</v>
      </c>
      <c r="M103" s="95">
        <v>0.875</v>
      </c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5"/>
      <c r="BA103" s="95"/>
      <c r="BB103" s="95"/>
      <c r="BC103" s="95"/>
      <c r="BD103" s="95"/>
      <c r="BE103" s="95"/>
      <c r="BF103" s="95"/>
      <c r="BG103" s="95"/>
      <c r="BH103" s="95"/>
      <c r="BI103" s="95"/>
      <c r="BJ103" s="95"/>
      <c r="BK103" s="95"/>
      <c r="BL103" s="95"/>
      <c r="BM103" s="95"/>
      <c r="BN103" s="95"/>
      <c r="BO103" s="95"/>
      <c r="BP103" s="95"/>
      <c r="BQ103" s="95"/>
      <c r="BR103" s="88"/>
      <c r="BS103" s="88"/>
      <c r="BT103" s="88"/>
      <c r="BU103" s="98"/>
      <c r="BV103" s="98"/>
      <c r="BW103" s="98"/>
      <c r="BX103" s="98"/>
      <c r="BY103" s="98"/>
      <c r="BZ103" s="98"/>
      <c r="CA103" s="98"/>
      <c r="CB103" s="98"/>
      <c r="CC103" s="98"/>
      <c r="CD103" s="98"/>
      <c r="CE103" s="99"/>
      <c r="CF103" s="88"/>
      <c r="CG103" s="88"/>
      <c r="CH103" s="88"/>
    </row>
    <row r="104" spans="1:86" s="100" customFormat="1" ht="16.2" customHeight="1" x14ac:dyDescent="0.25">
      <c r="A104" s="97" t="s">
        <v>12</v>
      </c>
      <c r="B104" s="93">
        <f>算例!AA104</f>
        <v>0.625</v>
      </c>
      <c r="C104" s="87">
        <v>0.625</v>
      </c>
      <c r="D104" s="95">
        <v>0.625</v>
      </c>
      <c r="E104" s="95">
        <v>0.625</v>
      </c>
      <c r="F104" s="95">
        <v>0.625</v>
      </c>
      <c r="G104" s="95">
        <v>0.625</v>
      </c>
      <c r="H104" s="95">
        <v>0.625</v>
      </c>
      <c r="I104" s="95">
        <v>0.625</v>
      </c>
      <c r="J104" s="95">
        <v>0.625</v>
      </c>
      <c r="K104" s="95">
        <v>0.625</v>
      </c>
      <c r="L104" s="95">
        <v>0.625</v>
      </c>
      <c r="M104" s="95">
        <v>0.625</v>
      </c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5"/>
      <c r="BA104" s="95"/>
      <c r="BB104" s="95"/>
      <c r="BC104" s="95"/>
      <c r="BD104" s="95"/>
      <c r="BE104" s="95"/>
      <c r="BF104" s="95"/>
      <c r="BG104" s="95"/>
      <c r="BH104" s="95"/>
      <c r="BI104" s="95"/>
      <c r="BJ104" s="95"/>
      <c r="BK104" s="95"/>
      <c r="BL104" s="95"/>
      <c r="BM104" s="95"/>
      <c r="BN104" s="95"/>
      <c r="BO104" s="95"/>
      <c r="BP104" s="95"/>
      <c r="BQ104" s="95"/>
      <c r="BR104" s="88"/>
      <c r="BS104" s="88"/>
      <c r="BT104" s="88"/>
      <c r="BU104" s="98"/>
      <c r="BV104" s="98"/>
      <c r="BW104" s="98"/>
      <c r="BX104" s="98"/>
      <c r="BY104" s="98"/>
      <c r="BZ104" s="98"/>
      <c r="CA104" s="98"/>
      <c r="CB104" s="98"/>
      <c r="CC104" s="98"/>
      <c r="CD104" s="98"/>
      <c r="CE104" s="99"/>
      <c r="CF104" s="88"/>
      <c r="CG104" s="88"/>
      <c r="CH104" s="88"/>
    </row>
    <row r="105" spans="1:86" s="100" customFormat="1" ht="16.2" customHeight="1" x14ac:dyDescent="0.25">
      <c r="A105" s="97" t="s">
        <v>13</v>
      </c>
      <c r="B105" s="93">
        <f>算例!AA105*参数!B11+迭代信息!AQ50*参数!B12</f>
        <v>0.4905548755793403</v>
      </c>
      <c r="C105" s="87">
        <v>0.29059271688987998</v>
      </c>
      <c r="D105" s="95">
        <v>0.29059271688987998</v>
      </c>
      <c r="E105" s="95">
        <v>0.29059271688987998</v>
      </c>
      <c r="F105" s="95">
        <v>0.29059271688987998</v>
      </c>
      <c r="G105" s="95">
        <v>0.29059271688987998</v>
      </c>
      <c r="H105" s="95">
        <v>0.29059271688987998</v>
      </c>
      <c r="I105" s="95">
        <v>0.29059271688987998</v>
      </c>
      <c r="J105" s="95">
        <v>0.29059271688987998</v>
      </c>
      <c r="K105" s="95">
        <v>0.29059271688987998</v>
      </c>
      <c r="L105" s="95">
        <v>0.29059271688987998</v>
      </c>
      <c r="M105" s="95">
        <v>0.29059271688987998</v>
      </c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95"/>
      <c r="AW105" s="95"/>
      <c r="AX105" s="95"/>
      <c r="AY105" s="95"/>
      <c r="AZ105" s="95"/>
      <c r="BA105" s="95"/>
      <c r="BB105" s="95"/>
      <c r="BC105" s="95"/>
      <c r="BD105" s="95"/>
      <c r="BE105" s="95"/>
      <c r="BF105" s="95"/>
      <c r="BG105" s="95"/>
      <c r="BH105" s="95"/>
      <c r="BI105" s="95"/>
      <c r="BJ105" s="95"/>
      <c r="BK105" s="95"/>
      <c r="BL105" s="95"/>
      <c r="BM105" s="95"/>
      <c r="BN105" s="95"/>
      <c r="BO105" s="95"/>
      <c r="BP105" s="95"/>
      <c r="BQ105" s="95"/>
      <c r="BR105" s="88"/>
      <c r="BS105" s="88"/>
      <c r="BT105" s="88"/>
      <c r="BU105" s="98"/>
      <c r="BV105" s="98"/>
      <c r="BW105" s="98"/>
      <c r="BX105" s="98"/>
      <c r="BY105" s="98"/>
      <c r="BZ105" s="98"/>
      <c r="CA105" s="98"/>
      <c r="CB105" s="98"/>
      <c r="CC105" s="98"/>
      <c r="CD105" s="98"/>
      <c r="CE105" s="99"/>
      <c r="CF105" s="88"/>
      <c r="CG105" s="88"/>
      <c r="CH105" s="88"/>
    </row>
    <row r="106" spans="1:86" s="100" customFormat="1" ht="16.2" customHeight="1" x14ac:dyDescent="0.25">
      <c r="A106" s="97" t="s">
        <v>14</v>
      </c>
      <c r="B106" s="93">
        <f>算例!AA106</f>
        <v>0.75</v>
      </c>
      <c r="C106" s="87">
        <v>0.75</v>
      </c>
      <c r="D106" s="95">
        <v>0.75</v>
      </c>
      <c r="E106" s="95">
        <v>0.75</v>
      </c>
      <c r="F106" s="95">
        <v>0.75</v>
      </c>
      <c r="G106" s="95">
        <v>0.75</v>
      </c>
      <c r="H106" s="95">
        <v>0.75</v>
      </c>
      <c r="I106" s="95">
        <v>0.75</v>
      </c>
      <c r="J106" s="95">
        <v>0.75</v>
      </c>
      <c r="K106" s="95">
        <v>0.75</v>
      </c>
      <c r="L106" s="95">
        <v>0.75</v>
      </c>
      <c r="M106" s="95">
        <v>0.75</v>
      </c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  <c r="AY106" s="95"/>
      <c r="AZ106" s="95"/>
      <c r="BA106" s="95"/>
      <c r="BB106" s="95"/>
      <c r="BC106" s="95"/>
      <c r="BD106" s="95"/>
      <c r="BE106" s="95"/>
      <c r="BF106" s="95"/>
      <c r="BG106" s="95"/>
      <c r="BH106" s="95"/>
      <c r="BI106" s="95"/>
      <c r="BJ106" s="95"/>
      <c r="BK106" s="95"/>
      <c r="BL106" s="95"/>
      <c r="BM106" s="95"/>
      <c r="BN106" s="95"/>
      <c r="BO106" s="95"/>
      <c r="BP106" s="95"/>
      <c r="BQ106" s="95"/>
      <c r="BR106" s="88"/>
      <c r="BS106" s="88"/>
      <c r="BT106" s="88"/>
      <c r="BU106" s="98"/>
      <c r="BV106" s="98"/>
      <c r="BW106" s="98"/>
      <c r="BX106" s="98"/>
      <c r="BY106" s="98"/>
      <c r="BZ106" s="98"/>
      <c r="CA106" s="98"/>
      <c r="CB106" s="98"/>
      <c r="CC106" s="98"/>
      <c r="CD106" s="98"/>
      <c r="CE106" s="99"/>
      <c r="CF106" s="88"/>
      <c r="CG106" s="88"/>
      <c r="CH106" s="88"/>
    </row>
    <row r="107" spans="1:86" s="100" customFormat="1" ht="16.2" customHeight="1" x14ac:dyDescent="0.25">
      <c r="A107" s="97" t="s">
        <v>15</v>
      </c>
      <c r="B107" s="93">
        <f>算例!AA107</f>
        <v>0.87177815066963993</v>
      </c>
      <c r="C107" s="87">
        <v>0.87177815066963993</v>
      </c>
      <c r="D107" s="95">
        <v>0.87177815066963993</v>
      </c>
      <c r="E107" s="95">
        <v>0.87177815066963993</v>
      </c>
      <c r="F107" s="95">
        <v>0.87177815066963993</v>
      </c>
      <c r="G107" s="95">
        <v>0.87177815066963993</v>
      </c>
      <c r="H107" s="95">
        <v>0.87177815066963993</v>
      </c>
      <c r="I107" s="95">
        <v>0.87177815066963993</v>
      </c>
      <c r="J107" s="95">
        <v>0.87177815066963993</v>
      </c>
      <c r="K107" s="95">
        <v>0.87177815066963993</v>
      </c>
      <c r="L107" s="95">
        <v>0.87177815066963993</v>
      </c>
      <c r="M107" s="95">
        <v>0.87177815066963993</v>
      </c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  <c r="AP107" s="95"/>
      <c r="AQ107" s="95"/>
      <c r="AR107" s="95"/>
      <c r="AS107" s="95"/>
      <c r="AT107" s="95"/>
      <c r="AU107" s="95"/>
      <c r="AV107" s="95"/>
      <c r="AW107" s="95"/>
      <c r="AX107" s="95"/>
      <c r="AY107" s="95"/>
      <c r="AZ107" s="95"/>
      <c r="BA107" s="95"/>
      <c r="BB107" s="95"/>
      <c r="BC107" s="95"/>
      <c r="BD107" s="95"/>
      <c r="BE107" s="95"/>
      <c r="BF107" s="95"/>
      <c r="BG107" s="95"/>
      <c r="BH107" s="95"/>
      <c r="BI107" s="95"/>
      <c r="BJ107" s="95"/>
      <c r="BK107" s="95"/>
      <c r="BL107" s="95"/>
      <c r="BM107" s="95"/>
      <c r="BN107" s="95"/>
      <c r="BO107" s="95"/>
      <c r="BP107" s="95"/>
      <c r="BQ107" s="95"/>
      <c r="BR107" s="88"/>
      <c r="BS107" s="88"/>
      <c r="BT107" s="88"/>
      <c r="BU107" s="98"/>
      <c r="BV107" s="98"/>
      <c r="BW107" s="98"/>
      <c r="BX107" s="98"/>
      <c r="BY107" s="98"/>
      <c r="BZ107" s="98"/>
      <c r="CA107" s="98"/>
      <c r="CB107" s="98"/>
      <c r="CC107" s="98"/>
      <c r="CD107" s="98"/>
      <c r="CE107" s="99"/>
      <c r="CF107" s="88"/>
      <c r="CG107" s="88"/>
      <c r="CH107" s="88"/>
    </row>
    <row r="108" spans="1:86" s="100" customFormat="1" ht="16.2" customHeight="1" x14ac:dyDescent="0.25">
      <c r="A108" s="97" t="s">
        <v>16</v>
      </c>
      <c r="B108" s="93">
        <f>算例!AA108*参数!B11+迭代信息!E162*参数!B12</f>
        <v>0.49399506575998092</v>
      </c>
      <c r="C108" s="87">
        <v>0.3125</v>
      </c>
      <c r="D108" s="95">
        <v>0.3125</v>
      </c>
      <c r="E108" s="95">
        <v>0.3125</v>
      </c>
      <c r="F108" s="95">
        <v>0.3125</v>
      </c>
      <c r="G108" s="95">
        <v>0.3125</v>
      </c>
      <c r="H108" s="95">
        <v>0.49399506575998092</v>
      </c>
      <c r="I108" s="95">
        <v>0.49399506575998092</v>
      </c>
      <c r="J108" s="95">
        <v>0.49399506575998092</v>
      </c>
      <c r="K108" s="95">
        <v>0.49399506575998092</v>
      </c>
      <c r="L108" s="95">
        <v>0.49399506575998092</v>
      </c>
      <c r="M108" s="95">
        <v>0.49399506575998092</v>
      </c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5"/>
      <c r="BA108" s="95"/>
      <c r="BB108" s="95"/>
      <c r="BC108" s="95"/>
      <c r="BD108" s="95"/>
      <c r="BE108" s="95"/>
      <c r="BF108" s="95"/>
      <c r="BG108" s="95"/>
      <c r="BH108" s="95"/>
      <c r="BI108" s="95"/>
      <c r="BJ108" s="95"/>
      <c r="BK108" s="95"/>
      <c r="BL108" s="95"/>
      <c r="BM108" s="95"/>
      <c r="BN108" s="95"/>
      <c r="BO108" s="95"/>
      <c r="BP108" s="95"/>
      <c r="BQ108" s="95"/>
      <c r="BR108" s="88"/>
      <c r="BS108" s="88"/>
      <c r="BT108" s="88"/>
      <c r="BU108" s="98"/>
      <c r="BV108" s="98"/>
      <c r="BW108" s="98"/>
      <c r="BX108" s="98"/>
      <c r="BY108" s="98"/>
      <c r="BZ108" s="98"/>
      <c r="CA108" s="98"/>
      <c r="CB108" s="98"/>
      <c r="CC108" s="98"/>
      <c r="CD108" s="98"/>
      <c r="CE108" s="99"/>
      <c r="CF108" s="88"/>
      <c r="CG108" s="88"/>
      <c r="CH108" s="88"/>
    </row>
    <row r="109" spans="1:86" s="100" customFormat="1" ht="16.2" customHeight="1" x14ac:dyDescent="0.25">
      <c r="A109" s="97" t="s">
        <v>17</v>
      </c>
      <c r="B109" s="93">
        <f>算例!AA109</f>
        <v>0.52083333333333337</v>
      </c>
      <c r="C109" s="87">
        <v>0.52083333333333337</v>
      </c>
      <c r="D109" s="95">
        <v>0.52083333333333337</v>
      </c>
      <c r="E109" s="95">
        <v>0.52083333333333337</v>
      </c>
      <c r="F109" s="95">
        <v>0.52083333333333337</v>
      </c>
      <c r="G109" s="95">
        <v>0.52083333333333337</v>
      </c>
      <c r="H109" s="95">
        <v>0.52083333333333337</v>
      </c>
      <c r="I109" s="95">
        <v>0.52083333333333337</v>
      </c>
      <c r="J109" s="95">
        <v>0.52083333333333337</v>
      </c>
      <c r="K109" s="95">
        <v>0.52083333333333337</v>
      </c>
      <c r="L109" s="95">
        <v>0.52083333333333337</v>
      </c>
      <c r="M109" s="95">
        <v>0.52083333333333337</v>
      </c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  <c r="AP109" s="95"/>
      <c r="AQ109" s="95"/>
      <c r="AR109" s="95"/>
      <c r="AS109" s="95"/>
      <c r="AT109" s="95"/>
      <c r="AU109" s="95"/>
      <c r="AV109" s="95"/>
      <c r="AW109" s="95"/>
      <c r="AX109" s="95"/>
      <c r="AY109" s="95"/>
      <c r="AZ109" s="95"/>
      <c r="BA109" s="95"/>
      <c r="BB109" s="95"/>
      <c r="BC109" s="95"/>
      <c r="BD109" s="95"/>
      <c r="BE109" s="95"/>
      <c r="BF109" s="95"/>
      <c r="BG109" s="95"/>
      <c r="BH109" s="95"/>
      <c r="BI109" s="95"/>
      <c r="BJ109" s="95"/>
      <c r="BK109" s="95"/>
      <c r="BL109" s="95"/>
      <c r="BM109" s="95"/>
      <c r="BN109" s="95"/>
      <c r="BO109" s="95"/>
      <c r="BP109" s="95"/>
      <c r="BQ109" s="95"/>
      <c r="BR109" s="88"/>
      <c r="BS109" s="88"/>
      <c r="BT109" s="88"/>
      <c r="BU109" s="98"/>
      <c r="BV109" s="98"/>
      <c r="BW109" s="98"/>
      <c r="BX109" s="98"/>
      <c r="BY109" s="98"/>
      <c r="BZ109" s="98"/>
      <c r="CA109" s="98"/>
      <c r="CB109" s="98"/>
      <c r="CC109" s="98"/>
      <c r="CD109" s="98"/>
      <c r="CE109" s="99"/>
      <c r="CF109" s="88"/>
      <c r="CG109" s="88"/>
      <c r="CH109" s="88"/>
    </row>
    <row r="110" spans="1:86" s="100" customFormat="1" ht="16.2" customHeight="1" x14ac:dyDescent="0.25">
      <c r="A110" s="97" t="s">
        <v>18</v>
      </c>
      <c r="B110" s="93">
        <f>算例!AA110*参数!B11+迭代信息!E120*参数!B12</f>
        <v>0.84831862127679192</v>
      </c>
      <c r="C110" s="87">
        <v>1</v>
      </c>
      <c r="D110" s="95">
        <v>1</v>
      </c>
      <c r="E110" s="95">
        <v>1</v>
      </c>
      <c r="F110" s="95">
        <v>1</v>
      </c>
      <c r="G110" s="95">
        <v>0.84831862127679192</v>
      </c>
      <c r="H110" s="95">
        <v>0.84831862127679192</v>
      </c>
      <c r="I110" s="95">
        <v>0.84831862127679192</v>
      </c>
      <c r="J110" s="95">
        <v>0.84831862127679192</v>
      </c>
      <c r="K110" s="95">
        <v>0.84831862127679192</v>
      </c>
      <c r="L110" s="95">
        <v>0.84831862127679192</v>
      </c>
      <c r="M110" s="95">
        <v>0.84831862127679192</v>
      </c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5"/>
      <c r="BA110" s="95"/>
      <c r="BB110" s="95"/>
      <c r="BC110" s="95"/>
      <c r="BD110" s="95"/>
      <c r="BE110" s="95"/>
      <c r="BF110" s="95"/>
      <c r="BG110" s="95"/>
      <c r="BH110" s="95"/>
      <c r="BI110" s="95"/>
      <c r="BJ110" s="95"/>
      <c r="BK110" s="95"/>
      <c r="BL110" s="95"/>
      <c r="BM110" s="95"/>
      <c r="BN110" s="95"/>
      <c r="BO110" s="95"/>
      <c r="BP110" s="95"/>
      <c r="BQ110" s="95"/>
      <c r="BR110" s="88"/>
      <c r="BS110" s="88"/>
      <c r="BT110" s="88"/>
      <c r="BU110" s="98"/>
      <c r="BV110" s="98"/>
      <c r="BW110" s="98"/>
      <c r="BX110" s="98"/>
      <c r="BY110" s="98"/>
      <c r="BZ110" s="98"/>
      <c r="CA110" s="98"/>
      <c r="CB110" s="98"/>
      <c r="CC110" s="98"/>
      <c r="CD110" s="98"/>
      <c r="CE110" s="99"/>
      <c r="CF110" s="88"/>
      <c r="CG110" s="88"/>
      <c r="CH110" s="88"/>
    </row>
    <row r="111" spans="1:86" s="100" customFormat="1" ht="16.2" customHeight="1" x14ac:dyDescent="0.25">
      <c r="A111" s="97" t="s">
        <v>19</v>
      </c>
      <c r="B111" s="93">
        <f>算例!AA111</f>
        <v>0.58466425565475144</v>
      </c>
      <c r="C111" s="87">
        <v>0.58466425565475144</v>
      </c>
      <c r="D111" s="95">
        <v>0.58466425565475144</v>
      </c>
      <c r="E111" s="95">
        <v>0.58466425565475144</v>
      </c>
      <c r="F111" s="95">
        <v>0.58466425565475144</v>
      </c>
      <c r="G111" s="95">
        <v>0.58466425565475144</v>
      </c>
      <c r="H111" s="95">
        <v>0.58466425565475144</v>
      </c>
      <c r="I111" s="95">
        <v>0.58466425565475144</v>
      </c>
      <c r="J111" s="95">
        <v>0.58466425565475144</v>
      </c>
      <c r="K111" s="95">
        <v>0.58466425565475144</v>
      </c>
      <c r="L111" s="95">
        <v>0.58466425565475144</v>
      </c>
      <c r="M111" s="95">
        <v>0.58466425565475144</v>
      </c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5"/>
      <c r="BA111" s="95"/>
      <c r="BB111" s="95"/>
      <c r="BC111" s="95"/>
      <c r="BD111" s="95"/>
      <c r="BE111" s="95"/>
      <c r="BF111" s="95"/>
      <c r="BG111" s="95"/>
      <c r="BH111" s="95"/>
      <c r="BI111" s="95"/>
      <c r="BJ111" s="95"/>
      <c r="BK111" s="95"/>
      <c r="BL111" s="95"/>
      <c r="BM111" s="95"/>
      <c r="BN111" s="95"/>
      <c r="BO111" s="95"/>
      <c r="BP111" s="95"/>
      <c r="BQ111" s="95"/>
      <c r="BR111" s="88"/>
      <c r="BS111" s="88"/>
      <c r="BT111" s="88"/>
      <c r="BU111" s="98"/>
      <c r="BV111" s="98"/>
      <c r="BW111" s="98"/>
      <c r="BX111" s="98"/>
      <c r="BY111" s="98"/>
      <c r="BZ111" s="98"/>
      <c r="CA111" s="98"/>
      <c r="CB111" s="98"/>
      <c r="CC111" s="98"/>
      <c r="CD111" s="98"/>
      <c r="CE111" s="99"/>
      <c r="CF111" s="88"/>
      <c r="CG111" s="88"/>
      <c r="CH111" s="88"/>
    </row>
    <row r="112" spans="1:86" s="100" customFormat="1" ht="16.2" customHeight="1" x14ac:dyDescent="0.25">
      <c r="A112" s="97" t="s">
        <v>20</v>
      </c>
      <c r="B112" s="93">
        <f>(算例!AA112*参数!B11+迭代信息!E155*参数!B12)*参数!B11+迭代信息!AQ50*参数!B12</f>
        <v>0.58490282584823416</v>
      </c>
      <c r="C112" s="87">
        <v>0.29059271688987998</v>
      </c>
      <c r="D112" s="95">
        <v>0.29059271688987998</v>
      </c>
      <c r="E112" s="95">
        <v>0.29059271688987998</v>
      </c>
      <c r="F112" s="95">
        <v>0.29059271688987998</v>
      </c>
      <c r="G112" s="95">
        <v>0.29059271688987998</v>
      </c>
      <c r="H112" s="95">
        <v>0.47928861742766765</v>
      </c>
      <c r="I112" s="95">
        <v>0.47928861742766765</v>
      </c>
      <c r="J112" s="95">
        <v>0.47928861742766765</v>
      </c>
      <c r="K112" s="95">
        <v>0.47928861742766765</v>
      </c>
      <c r="L112" s="95">
        <v>0.47928861742766765</v>
      </c>
      <c r="M112" s="95">
        <v>0.47928861742766765</v>
      </c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5"/>
      <c r="BA112" s="95"/>
      <c r="BB112" s="95"/>
      <c r="BC112" s="95"/>
      <c r="BD112" s="95"/>
      <c r="BE112" s="95"/>
      <c r="BF112" s="95"/>
      <c r="BG112" s="95"/>
      <c r="BH112" s="95"/>
      <c r="BI112" s="95"/>
      <c r="BJ112" s="95"/>
      <c r="BK112" s="95"/>
      <c r="BL112" s="95"/>
      <c r="BM112" s="95"/>
      <c r="BN112" s="95"/>
      <c r="BO112" s="95"/>
      <c r="BP112" s="95"/>
      <c r="BQ112" s="95"/>
      <c r="BR112" s="88"/>
      <c r="BS112" s="88"/>
      <c r="BT112" s="88"/>
      <c r="BU112" s="98"/>
      <c r="BV112" s="98"/>
      <c r="BW112" s="98"/>
      <c r="BX112" s="98"/>
      <c r="BY112" s="98"/>
      <c r="BZ112" s="98"/>
      <c r="CA112" s="98"/>
      <c r="CB112" s="98"/>
      <c r="CC112" s="98"/>
      <c r="CD112" s="98"/>
      <c r="CE112" s="99"/>
      <c r="CF112" s="88"/>
      <c r="CG112" s="88"/>
      <c r="CH112" s="88"/>
    </row>
    <row r="113" spans="1:86" s="100" customFormat="1" ht="16.2" customHeight="1" x14ac:dyDescent="0.25">
      <c r="A113" s="97" t="s">
        <v>21</v>
      </c>
      <c r="B113" s="93">
        <f>算例!AA113*参数!B11+迭代信息!X78*参数!B12</f>
        <v>0.76394206821894861</v>
      </c>
      <c r="C113" s="87">
        <v>0.87177815066963993</v>
      </c>
      <c r="D113" s="95">
        <v>0.87177815066963993</v>
      </c>
      <c r="E113" s="95">
        <v>0.87177815066963993</v>
      </c>
      <c r="F113" s="95">
        <v>0.87177815066963993</v>
      </c>
      <c r="G113" s="95">
        <v>0.87177815066963993</v>
      </c>
      <c r="H113" s="95">
        <v>0.87177815066963993</v>
      </c>
      <c r="I113" s="95">
        <v>0.87177815066963993</v>
      </c>
      <c r="J113" s="95">
        <v>0.87177815066963993</v>
      </c>
      <c r="K113" s="95">
        <v>0.76394206821894861</v>
      </c>
      <c r="L113" s="95">
        <v>0.76394206821894861</v>
      </c>
      <c r="M113" s="95">
        <v>0.76394206821894861</v>
      </c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  <c r="AP113" s="95"/>
      <c r="AQ113" s="95"/>
      <c r="AR113" s="95"/>
      <c r="AS113" s="95"/>
      <c r="AT113" s="95"/>
      <c r="AU113" s="95"/>
      <c r="AV113" s="95"/>
      <c r="AW113" s="95"/>
      <c r="AX113" s="95"/>
      <c r="AY113" s="95"/>
      <c r="AZ113" s="95"/>
      <c r="BA113" s="95"/>
      <c r="BB113" s="95"/>
      <c r="BC113" s="95"/>
      <c r="BD113" s="95"/>
      <c r="BE113" s="95"/>
      <c r="BF113" s="95"/>
      <c r="BG113" s="95"/>
      <c r="BH113" s="95"/>
      <c r="BI113" s="95"/>
      <c r="BJ113" s="95"/>
      <c r="BK113" s="95"/>
      <c r="BL113" s="95"/>
      <c r="BM113" s="95"/>
      <c r="BN113" s="95"/>
      <c r="BO113" s="95"/>
      <c r="BP113" s="95"/>
      <c r="BQ113" s="95"/>
      <c r="BR113" s="88"/>
      <c r="BS113" s="88"/>
      <c r="BT113" s="88"/>
      <c r="BU113" s="98"/>
      <c r="BV113" s="98"/>
      <c r="BW113" s="98"/>
      <c r="BX113" s="98"/>
      <c r="BY113" s="98"/>
      <c r="BZ113" s="98"/>
      <c r="CA113" s="98"/>
      <c r="CB113" s="98"/>
      <c r="CC113" s="98"/>
      <c r="CD113" s="98"/>
      <c r="CE113" s="99"/>
      <c r="CF113" s="88"/>
      <c r="CG113" s="88"/>
      <c r="CH113" s="88"/>
    </row>
    <row r="114" spans="1:86" s="100" customFormat="1" ht="16.2" customHeight="1" x14ac:dyDescent="0.25">
      <c r="A114" s="97" t="s">
        <v>22</v>
      </c>
      <c r="B114" s="93">
        <f>算例!AA114</f>
        <v>0.87177815066963993</v>
      </c>
      <c r="C114" s="87">
        <v>0.87177815066963993</v>
      </c>
      <c r="D114" s="95">
        <v>0.87177815066963993</v>
      </c>
      <c r="E114" s="95">
        <v>0.87177815066963993</v>
      </c>
      <c r="F114" s="95">
        <v>0.87177815066963993</v>
      </c>
      <c r="G114" s="95">
        <v>0.87177815066963993</v>
      </c>
      <c r="H114" s="95">
        <v>0.87177815066963993</v>
      </c>
      <c r="I114" s="95">
        <v>0.87177815066963993</v>
      </c>
      <c r="J114" s="95">
        <v>0.87177815066963993</v>
      </c>
      <c r="K114" s="95">
        <v>0.87177815066963993</v>
      </c>
      <c r="L114" s="95">
        <v>0.87177815066963993</v>
      </c>
      <c r="M114" s="95">
        <v>0.87177815066963993</v>
      </c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5"/>
      <c r="BA114" s="95"/>
      <c r="BB114" s="95"/>
      <c r="BC114" s="95"/>
      <c r="BD114" s="95"/>
      <c r="BE114" s="95"/>
      <c r="BF114" s="95"/>
      <c r="BG114" s="95"/>
      <c r="BH114" s="95"/>
      <c r="BI114" s="95"/>
      <c r="BJ114" s="95"/>
      <c r="BK114" s="95"/>
      <c r="BL114" s="95"/>
      <c r="BM114" s="95"/>
      <c r="BN114" s="95"/>
      <c r="BO114" s="95"/>
      <c r="BP114" s="95"/>
      <c r="BQ114" s="95"/>
      <c r="BR114" s="88"/>
      <c r="BS114" s="88"/>
      <c r="BT114" s="88"/>
      <c r="BU114" s="98"/>
      <c r="BV114" s="98"/>
      <c r="BW114" s="98"/>
      <c r="BX114" s="98"/>
      <c r="BY114" s="98"/>
      <c r="BZ114" s="98"/>
      <c r="CA114" s="98"/>
      <c r="CB114" s="98"/>
      <c r="CC114" s="98"/>
      <c r="CD114" s="98"/>
      <c r="CE114" s="99"/>
      <c r="CF114" s="88"/>
      <c r="CG114" s="88"/>
      <c r="CH114" s="88"/>
    </row>
    <row r="115" spans="1:86" s="100" customFormat="1" ht="16.2" customHeight="1" x14ac:dyDescent="0.25">
      <c r="A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5"/>
      <c r="BA115" s="95"/>
      <c r="BB115" s="95"/>
      <c r="BC115" s="95"/>
      <c r="BD115" s="95"/>
      <c r="BE115" s="95"/>
      <c r="BF115" s="95"/>
      <c r="BG115" s="95"/>
      <c r="BH115" s="95"/>
      <c r="BI115" s="95"/>
      <c r="BJ115" s="95"/>
      <c r="BK115" s="95"/>
      <c r="BL115" s="95"/>
      <c r="BM115" s="95"/>
      <c r="BN115" s="95"/>
      <c r="BO115" s="95"/>
      <c r="BP115" s="95"/>
      <c r="BQ115" s="95"/>
      <c r="BU115" s="95"/>
      <c r="BV115" s="95"/>
      <c r="BW115" s="95"/>
      <c r="BX115" s="95"/>
      <c r="BY115" s="95"/>
      <c r="BZ115" s="95"/>
      <c r="CA115" s="95"/>
      <c r="CB115" s="95"/>
      <c r="CC115" s="95"/>
      <c r="CD115" s="95"/>
      <c r="CE115" s="95"/>
    </row>
    <row r="116" spans="1:86" ht="13.2" customHeight="1" x14ac:dyDescent="0.25">
      <c r="A116" s="101" t="s">
        <v>56</v>
      </c>
      <c r="B116" s="89">
        <f>算例!B117</f>
        <v>4</v>
      </c>
      <c r="C116" s="89" t="s">
        <v>55</v>
      </c>
      <c r="D116" s="89">
        <f>算例!D117</f>
        <v>5</v>
      </c>
      <c r="E116" s="89"/>
      <c r="F116" s="89"/>
      <c r="G116" s="89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5"/>
      <c r="BA116" s="95"/>
      <c r="BB116" s="95"/>
      <c r="BC116" s="95"/>
      <c r="BD116" s="95"/>
      <c r="BE116" s="95"/>
      <c r="BF116" s="95"/>
      <c r="BG116" s="95"/>
      <c r="BH116" s="95"/>
      <c r="BI116" s="95"/>
      <c r="BJ116" s="95"/>
      <c r="BK116" s="95"/>
      <c r="BL116" s="95"/>
      <c r="BM116" s="95"/>
      <c r="BN116" s="95"/>
      <c r="BO116" s="95"/>
      <c r="BP116" s="95"/>
      <c r="BQ116" s="95"/>
      <c r="BR116" s="95"/>
      <c r="BS116" s="95"/>
      <c r="BT116" s="95"/>
      <c r="BU116" s="95"/>
      <c r="BV116" s="95"/>
      <c r="BW116" s="95"/>
      <c r="BX116" s="95"/>
      <c r="BY116" s="95"/>
      <c r="BZ116" s="95"/>
      <c r="CA116" s="95"/>
      <c r="CB116" s="95"/>
      <c r="CC116" s="95"/>
    </row>
    <row r="117" spans="1:86" x14ac:dyDescent="0.25">
      <c r="A117" s="90"/>
      <c r="B117" s="90"/>
      <c r="C117" s="90"/>
      <c r="D117" s="90"/>
      <c r="E117" s="90"/>
      <c r="F117" s="90"/>
      <c r="G117" s="90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  <c r="AQ117" s="95"/>
      <c r="AR117" s="95"/>
      <c r="AS117" s="95"/>
      <c r="AT117" s="95"/>
      <c r="AU117" s="95"/>
      <c r="AV117" s="95"/>
      <c r="AW117" s="95"/>
      <c r="AX117" s="95"/>
      <c r="AY117" s="95"/>
      <c r="AZ117" s="95"/>
      <c r="BA117" s="95"/>
      <c r="BB117" s="95"/>
      <c r="BC117" s="95"/>
      <c r="BD117" s="95"/>
      <c r="BE117" s="95"/>
      <c r="BF117" s="95"/>
      <c r="BG117" s="95"/>
      <c r="BH117" s="95"/>
      <c r="BI117" s="95"/>
      <c r="BJ117" s="95"/>
      <c r="BK117" s="95"/>
      <c r="BL117" s="95"/>
      <c r="BM117" s="95"/>
      <c r="BN117" s="95"/>
      <c r="BO117" s="95"/>
      <c r="BP117" s="95"/>
      <c r="BQ117" s="95"/>
      <c r="BR117" s="95"/>
      <c r="BS117" s="95"/>
      <c r="BT117" s="95"/>
      <c r="BU117" s="95"/>
      <c r="BV117" s="95"/>
      <c r="BW117" s="95"/>
      <c r="BX117" s="95"/>
      <c r="BY117" s="95"/>
      <c r="BZ117" s="95"/>
      <c r="CA117" s="95"/>
      <c r="CB117" s="95"/>
      <c r="CC117" s="95"/>
    </row>
    <row r="118" spans="1:86" x14ac:dyDescent="0.25">
      <c r="A118" s="90"/>
      <c r="B118" s="90"/>
      <c r="C118" s="90"/>
      <c r="D118" s="90"/>
      <c r="E118" s="90"/>
      <c r="F118" s="90"/>
      <c r="G118" s="90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95"/>
      <c r="AW118" s="95"/>
      <c r="AX118" s="95"/>
      <c r="AY118" s="95"/>
      <c r="AZ118" s="95"/>
      <c r="BA118" s="95"/>
      <c r="BB118" s="95"/>
      <c r="BC118" s="95"/>
      <c r="BD118" s="95"/>
      <c r="BE118" s="95"/>
      <c r="BF118" s="95"/>
      <c r="BG118" s="95"/>
      <c r="BH118" s="95"/>
      <c r="BI118" s="95"/>
      <c r="BJ118" s="95"/>
      <c r="BK118" s="95"/>
      <c r="BL118" s="95"/>
      <c r="BM118" s="95"/>
      <c r="BN118" s="95"/>
      <c r="BO118" s="95"/>
      <c r="BP118" s="95"/>
      <c r="BQ118" s="95"/>
      <c r="BR118" s="95"/>
      <c r="BS118" s="95"/>
      <c r="BT118" s="95"/>
      <c r="BU118" s="95"/>
      <c r="BV118" s="95"/>
      <c r="BW118" s="95"/>
      <c r="BX118" s="95"/>
      <c r="BY118" s="95"/>
      <c r="BZ118" s="95"/>
      <c r="CA118" s="95"/>
      <c r="CB118" s="95"/>
      <c r="CC118" s="95"/>
    </row>
    <row r="120" spans="1:86" x14ac:dyDescent="0.25">
      <c r="A120" s="164" t="s">
        <v>144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6"/>
    </row>
    <row r="121" spans="1:86" x14ac:dyDescent="0.25">
      <c r="A121" s="102"/>
      <c r="B121" s="91" t="s">
        <v>3</v>
      </c>
      <c r="C121" s="91" t="s">
        <v>4</v>
      </c>
      <c r="D121" s="91" t="s">
        <v>5</v>
      </c>
      <c r="E121" s="91" t="s">
        <v>6</v>
      </c>
      <c r="F121" s="91" t="s">
        <v>7</v>
      </c>
      <c r="G121" s="91" t="s">
        <v>8</v>
      </c>
      <c r="H121" s="91" t="s">
        <v>9</v>
      </c>
      <c r="I121" s="91" t="s">
        <v>10</v>
      </c>
      <c r="J121" s="91" t="s">
        <v>11</v>
      </c>
      <c r="K121" s="91" t="s">
        <v>12</v>
      </c>
      <c r="L121" s="91" t="s">
        <v>13</v>
      </c>
      <c r="M121" s="91" t="s">
        <v>14</v>
      </c>
      <c r="N121" s="91" t="s">
        <v>15</v>
      </c>
      <c r="O121" s="91" t="s">
        <v>16</v>
      </c>
      <c r="P121" s="91" t="s">
        <v>17</v>
      </c>
      <c r="Q121" s="91" t="s">
        <v>18</v>
      </c>
      <c r="R121" s="91" t="s">
        <v>19</v>
      </c>
      <c r="S121" s="91" t="s">
        <v>20</v>
      </c>
      <c r="T121" s="91" t="s">
        <v>21</v>
      </c>
      <c r="U121" s="103" t="s">
        <v>22</v>
      </c>
    </row>
    <row r="122" spans="1:86" x14ac:dyDescent="0.25">
      <c r="A122" s="102" t="s">
        <v>3</v>
      </c>
      <c r="B122" s="104">
        <f t="shared" ref="B122:B141" si="0">(ABS($B$3-B3)+ABS($B$26-B26)+ABS($B$49-B49)+ABS($B$72-B72)+ABS($B$95-B95))/$D$116</f>
        <v>0</v>
      </c>
      <c r="C122" s="91">
        <f t="shared" ref="C122:C141" si="1">(ABS($B$4-B3)+ABS($B$27-B26)+ABS($B$50-B49)+ABS($B$73-B72)+ABS($B$96-B95))/$D$116</f>
        <v>0.12043823932469237</v>
      </c>
      <c r="D122" s="104">
        <f>(ABS($B$5-B3)+ABS($B$28-B26)+ABS($B$51-B49)+ABS($B$74-B72)+ABS($B$97-B95))/$D$116</f>
        <v>0.26187014863918517</v>
      </c>
      <c r="E122" s="104">
        <f>(ABS($B$6-B3)+ABS($B$29-B26)+ABS($B$52-B49)+ABS($B$75-B72)+ABS($B$98-B95))/$D$116</f>
        <v>0.26444013679442796</v>
      </c>
      <c r="F122" s="104">
        <f>(ABS($B$7-B3)+ABS($B$30-B26)+ABS($B$53-B49)+ABS($B$76-B72)+ABS($B$99-B95))/$D$116</f>
        <v>0.2270894741876312</v>
      </c>
      <c r="G122" s="104">
        <f>(ABS($B$8-B3)+ABS($B$31-B26)+ABS($B$54-B49)+ABS($B$77-B72)+ABS($B$100-B95))/$D$116</f>
        <v>0.13967566016620103</v>
      </c>
      <c r="H122" s="104">
        <f t="shared" ref="H122:H127" si="2">(ABS($B$9-B3)+ABS($B$32-B26)+ABS($B$55-B49)+ABS($B$78-B72)+ABS($B$101-B95))/$D$116</f>
        <v>0.15119303761301078</v>
      </c>
      <c r="I122" s="104">
        <f t="shared" ref="I122:I130" si="3">(ABS($B$10-B3)+ABS($B$33-B26)+ABS($B$56-B49)+ABS($B$79-B72)+ABS($B$102-B95))/$D$116</f>
        <v>0.3250446986872727</v>
      </c>
      <c r="J122" s="104">
        <f t="shared" ref="J122:J129" si="4">(ABS($B$11-B3)+ABS($B$34-B26)+ABS($B$57-B49)+ABS($B$80-B72)+ABS($B$103-B95))/$D$116</f>
        <v>0.14670190271717312</v>
      </c>
      <c r="K122" s="104">
        <f t="shared" ref="K122:K130" si="5">(ABS($B$12-B3)+ABS($B$35-B26)+ABS($B$58-B49)+ABS($B$81-B72)+ABS($B$104-B95))/$D$116</f>
        <v>0.13322041341787477</v>
      </c>
      <c r="L122" s="104">
        <f t="shared" ref="L122:L131" si="6">(ABS($B$13-B3)+ABS($B$36-B26)+ABS($B$59-B49)+ABS($B$82-B72)+ABS($B$105-B95))/$D$116</f>
        <v>0.37477648058298035</v>
      </c>
      <c r="M122" s="104">
        <f t="shared" ref="M122:M132" si="7">(ABS($B$14-B3)+ABS($B$37-B26)+ABS($B$60-B49)+ABS($B$83-B72)+ABS($B$106-B95))/$D$116</f>
        <v>7.3162592520917211E-2</v>
      </c>
      <c r="N122" s="104">
        <f t="shared" ref="N122:N133" si="8">(ABS($B$15-B3)+ABS($B$38-B26)+ABS($B$61-B49)+ABS($B$84-B72)+ABS($B$107-B95))/$D$116</f>
        <v>0.21920158249018035</v>
      </c>
      <c r="O122" s="104">
        <f t="shared" ref="O122:O135" si="9">(ABS($B$16-B3)+ABS($B$39-B26)+ABS($B$62-B49)+ABS($B$85-B72)+ABS($B$108-B95))/$D$116</f>
        <v>0.29423706419531709</v>
      </c>
      <c r="P122" s="104">
        <f t="shared" ref="P122:P135" si="10">(ABS($B$17-B3)+ABS($B$40-B26)+ABS($B$63-B49)+ABS($B$86-B72)+ABS($B$109-B95))/$D$116</f>
        <v>0.15782577010361334</v>
      </c>
      <c r="Q122" s="104">
        <f t="shared" ref="Q122:Q136" si="11">(ABS($B$18-B3)+ABS($B$41-B26)+ABS($B$64-B49)+ABS($B$87-B72)+ABS($B$110-B95))/$D$116</f>
        <v>0.12018664446214682</v>
      </c>
      <c r="R122" s="104">
        <f t="shared" ref="R122:R137" si="12">(ABS($B$19-B3)+ABS($B$42-B26)+ABS($B$65-B49)+ABS($B$88-B72)+ABS($B$111-B95))/$D$116</f>
        <v>0.22946702011399295</v>
      </c>
      <c r="S122" s="104">
        <f t="shared" ref="S122:S138" si="13">(ABS($B$20-B3)+ABS($B$43-B26)+ABS($B$66-B49)+ABS($B$89-B72)+ABS($B$112-B95))/$D$116</f>
        <v>0.37491854048481477</v>
      </c>
      <c r="T122" s="104">
        <f t="shared" ref="T122:T139" si="14">(ABS($B$21-B3)+ABS($B$44-B26)+ABS($B$67-B49)+ABS($B$90-B72)+ABS($B$113-B95))/$D$116</f>
        <v>0.1853647544519223</v>
      </c>
      <c r="U122" s="105">
        <f t="shared" ref="U122:U140" si="15">(ABS($B$22-B3)+ABS($B$45-B26)+ABS($B$68-B49)+ABS($B$91-B72)+ABS($B$114-B95))/$D$116</f>
        <v>0.17967481719353923</v>
      </c>
    </row>
    <row r="123" spans="1:86" x14ac:dyDescent="0.25">
      <c r="A123" s="102" t="s">
        <v>4</v>
      </c>
      <c r="B123" s="104">
        <f t="shared" si="0"/>
        <v>0.12043823932469237</v>
      </c>
      <c r="C123" s="91">
        <f t="shared" si="1"/>
        <v>0</v>
      </c>
      <c r="D123" s="104">
        <f>(ABS($B$5-B4)+ABS($B$28-B27)+ABS($B$51-B50)+ABS($B$74-B73)+ABS($B$97-B96))/$D$116</f>
        <v>0.15661886112966611</v>
      </c>
      <c r="E123" s="104">
        <f>(ABS($B$6-B4)+ABS($B$29-B27)+ABS($B$52-B50)+ABS($B$75-B73)+ABS($B$98-B96))/$D$116</f>
        <v>0.21528560225556798</v>
      </c>
      <c r="F123" s="104">
        <f>(ABS($B$7-B4)+ABS($B$30-B27)+ABS($B$53-B50)+ABS($B$76-B73)+ABS($B$99-B96))/$D$116</f>
        <v>0.25423469265161525</v>
      </c>
      <c r="G123" s="104">
        <f>(ABS($B$8-B4)+ABS($B$31-B27)+ABS($B$54-B50)+ABS($B$77-B73)+ABS($B$100-B96))/$D$116</f>
        <v>0.20739056161762676</v>
      </c>
      <c r="H123" s="104">
        <f t="shared" si="2"/>
        <v>0.22163127693770318</v>
      </c>
      <c r="I123" s="104">
        <f t="shared" si="3"/>
        <v>0.3021899171512567</v>
      </c>
      <c r="J123" s="104">
        <f t="shared" si="4"/>
        <v>0.19241257662484842</v>
      </c>
      <c r="K123" s="104">
        <f t="shared" si="5"/>
        <v>5.1862914338876541E-2</v>
      </c>
      <c r="L123" s="104">
        <f t="shared" si="6"/>
        <v>0.29463848398108128</v>
      </c>
      <c r="M123" s="104">
        <f t="shared" si="7"/>
        <v>9.7275646803775179E-2</v>
      </c>
      <c r="N123" s="104">
        <f t="shared" si="8"/>
        <v>0.26950710795826582</v>
      </c>
      <c r="O123" s="104">
        <f t="shared" si="9"/>
        <v>0.22773357007895861</v>
      </c>
      <c r="P123" s="104">
        <f t="shared" si="10"/>
        <v>0.1346152968479632</v>
      </c>
      <c r="Q123" s="104">
        <f t="shared" si="11"/>
        <v>0.14896285513040156</v>
      </c>
      <c r="R123" s="104">
        <f t="shared" si="12"/>
        <v>0.15232180165000889</v>
      </c>
      <c r="S123" s="104">
        <f t="shared" si="13"/>
        <v>0.29478054388291569</v>
      </c>
      <c r="T123" s="104">
        <f t="shared" si="14"/>
        <v>0.16808680020348579</v>
      </c>
      <c r="U123" s="105">
        <f t="shared" si="15"/>
        <v>0.21523105320258598</v>
      </c>
    </row>
    <row r="124" spans="1:86" x14ac:dyDescent="0.25">
      <c r="A124" s="102" t="s">
        <v>5</v>
      </c>
      <c r="B124" s="104">
        <f t="shared" si="0"/>
        <v>0.26187014863918517</v>
      </c>
      <c r="C124" s="91">
        <f t="shared" si="1"/>
        <v>0.15661886112966611</v>
      </c>
      <c r="D124" s="104">
        <f t="shared" ref="D124:D141" si="16">(ABS($B$5-B5)+ABS($B$28-B28)+ABS($B$51-B51)+ABS($B$74-B74)+ABS($B$97-B97))/$D$116</f>
        <v>0</v>
      </c>
      <c r="E124" s="104">
        <f>(ABS($B$6-B5)+ABS($B$29-B28)+ABS($B$52-B51)+ABS($B$75-B74)+ABS($B$98-B97))/$D$116</f>
        <v>0.17467291796887152</v>
      </c>
      <c r="F124" s="104">
        <f>(ABS($B$7-B5)+ABS($B$30-B28)+ABS($B$53-B51)+ABS($B$76-B74)+ABS($B$99-B97))/$D$116</f>
        <v>0.23915437729348601</v>
      </c>
      <c r="G124" s="104">
        <f>(ABS($B$8-B5)+ABS($B$31-B28)+ABS($B$54-B51)+ABS($B$77-B74)+ABS($B$100-B97))/$D$116</f>
        <v>0.28006560265849351</v>
      </c>
      <c r="H124" s="104">
        <f t="shared" si="2"/>
        <v>0.27268525931767335</v>
      </c>
      <c r="I124" s="104">
        <f t="shared" si="3"/>
        <v>0.2871096017931275</v>
      </c>
      <c r="J124" s="104">
        <f t="shared" si="4"/>
        <v>0.1528373209534572</v>
      </c>
      <c r="K124" s="104">
        <f t="shared" si="5"/>
        <v>0.13366277937465587</v>
      </c>
      <c r="L124" s="104">
        <f t="shared" si="6"/>
        <v>0.19139666725390461</v>
      </c>
      <c r="M124" s="104">
        <f t="shared" si="7"/>
        <v>0.22257325838016856</v>
      </c>
      <c r="N124" s="104">
        <f t="shared" si="8"/>
        <v>0.25442679260013656</v>
      </c>
      <c r="O124" s="104">
        <f t="shared" si="9"/>
        <v>0.17878670269754429</v>
      </c>
      <c r="P124" s="104">
        <f t="shared" si="10"/>
        <v>0.15420470090065588</v>
      </c>
      <c r="Q124" s="104">
        <f t="shared" si="11"/>
        <v>0.1500168375103717</v>
      </c>
      <c r="R124" s="104">
        <f t="shared" si="12"/>
        <v>0.11804498650626942</v>
      </c>
      <c r="S124" s="104">
        <f t="shared" si="13"/>
        <v>0.22927790726329658</v>
      </c>
      <c r="T124" s="104">
        <f t="shared" si="14"/>
        <v>0.21914078258345598</v>
      </c>
      <c r="U124" s="105">
        <f t="shared" si="15"/>
        <v>0.21623111248701021</v>
      </c>
    </row>
    <row r="125" spans="1:86" x14ac:dyDescent="0.25">
      <c r="A125" s="102" t="s">
        <v>6</v>
      </c>
      <c r="B125" s="104">
        <f t="shared" si="0"/>
        <v>0.26444013679442796</v>
      </c>
      <c r="C125" s="91">
        <f t="shared" si="1"/>
        <v>0.21528560225556798</v>
      </c>
      <c r="D125" s="104">
        <f t="shared" si="16"/>
        <v>0.17467291796887152</v>
      </c>
      <c r="E125" s="104">
        <f t="shared" ref="E125:E141" si="17">(ABS($B$6-B6)+ABS($B$29-B29)+ABS($B$52-B52)+ABS($B$75-B75)+ABS($B$98-B98))/$D$116</f>
        <v>0</v>
      </c>
      <c r="F125" s="104">
        <f>(ABS($B$7-B6)+ABS($B$30-B29)+ABS($B$53-B52)+ABS($B$76-B75)+ABS($B$99-B98))/$D$116</f>
        <v>0.25072537210320972</v>
      </c>
      <c r="G125" s="104">
        <f>(ABS($B$8-B6)+ABS($B$31-B29)+ABS($B$54-B52)+ABS($B$77-B75)+ABS($B$100-B98))/$D$116</f>
        <v>0.32550229973011779</v>
      </c>
      <c r="H125" s="104">
        <f t="shared" si="2"/>
        <v>0.19443865003928093</v>
      </c>
      <c r="I125" s="104">
        <f t="shared" si="3"/>
        <v>0.20036376364597847</v>
      </c>
      <c r="J125" s="104">
        <f t="shared" si="4"/>
        <v>0.14917277863356362</v>
      </c>
      <c r="K125" s="104">
        <f t="shared" si="5"/>
        <v>0.16342268791669146</v>
      </c>
      <c r="L125" s="104">
        <f t="shared" si="6"/>
        <v>0.18044366083153413</v>
      </c>
      <c r="M125" s="104">
        <f t="shared" si="7"/>
        <v>0.26800995545179279</v>
      </c>
      <c r="N125" s="104">
        <f t="shared" si="8"/>
        <v>0.17409966711670311</v>
      </c>
      <c r="O125" s="104">
        <f t="shared" si="9"/>
        <v>0.27474135666672295</v>
      </c>
      <c r="P125" s="104">
        <f t="shared" si="10"/>
        <v>0.22355464663018534</v>
      </c>
      <c r="Q125" s="104">
        <f t="shared" si="11"/>
        <v>0.15565019563588323</v>
      </c>
      <c r="R125" s="104">
        <f t="shared" si="12"/>
        <v>0.11487000165345899</v>
      </c>
      <c r="S125" s="104">
        <f t="shared" si="13"/>
        <v>0.12109836740172605</v>
      </c>
      <c r="T125" s="104">
        <f t="shared" si="14"/>
        <v>0.12597146132608966</v>
      </c>
      <c r="U125" s="105">
        <f t="shared" si="15"/>
        <v>0.28374893628512837</v>
      </c>
    </row>
    <row r="126" spans="1:86" x14ac:dyDescent="0.25">
      <c r="A126" s="102" t="s">
        <v>7</v>
      </c>
      <c r="B126" s="104">
        <f t="shared" si="0"/>
        <v>0.2270894741876312</v>
      </c>
      <c r="C126" s="91">
        <f t="shared" si="1"/>
        <v>0.25423469265161525</v>
      </c>
      <c r="D126" s="104">
        <f t="shared" si="16"/>
        <v>0.23915437729348601</v>
      </c>
      <c r="E126" s="104">
        <f t="shared" si="17"/>
        <v>0.25072537210320972</v>
      </c>
      <c r="F126" s="104">
        <f t="shared" ref="F126:F141" si="18">(ABS($B$7-B7)+ABS($B$30-B30)+ABS($B$53-B53)+ABS($B$76-B76)+ABS($B$99-B99))/$D$116</f>
        <v>0</v>
      </c>
      <c r="G126" s="104">
        <f>(ABS($B$8-B7)+ABS($B$31-B30)+ABS($B$54-B53)+ABS($B$77-B76)+ABS($B$100-B99))/$D$116</f>
        <v>0.13117508045834031</v>
      </c>
      <c r="H126" s="104">
        <f t="shared" si="2"/>
        <v>0.20707104678534485</v>
      </c>
      <c r="I126" s="104">
        <f t="shared" si="3"/>
        <v>0.2920282751238979</v>
      </c>
      <c r="J126" s="104">
        <f t="shared" si="4"/>
        <v>0.18445087858558695</v>
      </c>
      <c r="K126" s="104">
        <f t="shared" si="5"/>
        <v>0.22399539583072192</v>
      </c>
      <c r="L126" s="104">
        <f t="shared" si="6"/>
        <v>0.21313563697410406</v>
      </c>
      <c r="M126" s="104">
        <f t="shared" si="7"/>
        <v>0.20695904584784008</v>
      </c>
      <c r="N126" s="104">
        <f t="shared" si="8"/>
        <v>0.14274141838941881</v>
      </c>
      <c r="O126" s="104">
        <f t="shared" si="9"/>
        <v>0.25276651461814204</v>
      </c>
      <c r="P126" s="104">
        <f t="shared" si="10"/>
        <v>0.28620398402338854</v>
      </c>
      <c r="Q126" s="104">
        <f t="shared" si="11"/>
        <v>0.12894087872922705</v>
      </c>
      <c r="R126" s="104">
        <f t="shared" si="12"/>
        <v>0.26617856736710149</v>
      </c>
      <c r="S126" s="104">
        <f t="shared" si="13"/>
        <v>0.19782906629718353</v>
      </c>
      <c r="T126" s="104">
        <f t="shared" si="14"/>
        <v>0.19794974276354807</v>
      </c>
      <c r="U126" s="105">
        <f t="shared" si="15"/>
        <v>0.2147600102526061</v>
      </c>
    </row>
    <row r="127" spans="1:86" x14ac:dyDescent="0.25">
      <c r="A127" s="102" t="s">
        <v>8</v>
      </c>
      <c r="B127" s="104">
        <f t="shared" si="0"/>
        <v>0.13967566016620103</v>
      </c>
      <c r="C127" s="91">
        <f t="shared" si="1"/>
        <v>0.20739056161762676</v>
      </c>
      <c r="D127" s="104">
        <f t="shared" si="16"/>
        <v>0.28006560265849351</v>
      </c>
      <c r="E127" s="104">
        <f t="shared" si="17"/>
        <v>0.32550229973011779</v>
      </c>
      <c r="F127" s="104">
        <f t="shared" si="18"/>
        <v>0.13117508045834031</v>
      </c>
      <c r="G127" s="104">
        <f t="shared" ref="G127:G141" si="19">(ABS($B$8-B8)+ABS($B$31-B31)+ABS($B$54-B54)+ABS($B$77-B77)+ABS($B$100-B100))/$D$116</f>
        <v>0</v>
      </c>
      <c r="H127" s="104">
        <f t="shared" si="2"/>
        <v>0.24215743751135585</v>
      </c>
      <c r="I127" s="104">
        <f t="shared" si="3"/>
        <v>0.26118477713672261</v>
      </c>
      <c r="J127" s="104">
        <f t="shared" si="4"/>
        <v>0.23072282816672143</v>
      </c>
      <c r="K127" s="104">
        <f t="shared" si="5"/>
        <v>0.1930850929609364</v>
      </c>
      <c r="L127" s="104">
        <f t="shared" si="6"/>
        <v>0.2839395452961298</v>
      </c>
      <c r="M127" s="104">
        <f t="shared" si="7"/>
        <v>0.11011491481385161</v>
      </c>
      <c r="N127" s="104">
        <f t="shared" si="8"/>
        <v>0.15651204571270286</v>
      </c>
      <c r="O127" s="104">
        <f t="shared" si="9"/>
        <v>0.18805731436906625</v>
      </c>
      <c r="P127" s="104">
        <f t="shared" si="10"/>
        <v>0.22567633094133849</v>
      </c>
      <c r="Q127" s="104">
        <f t="shared" si="11"/>
        <v>0.16985210409423457</v>
      </c>
      <c r="R127" s="104">
        <f t="shared" si="12"/>
        <v>0.30708979273210901</v>
      </c>
      <c r="S127" s="104">
        <f t="shared" si="13"/>
        <v>0.25222880344715648</v>
      </c>
      <c r="T127" s="104">
        <f t="shared" si="14"/>
        <v>0.22663798065812682</v>
      </c>
      <c r="U127" s="105">
        <f t="shared" si="15"/>
        <v>0.16700034550261258</v>
      </c>
    </row>
    <row r="128" spans="1:86" x14ac:dyDescent="0.25">
      <c r="A128" s="102" t="s">
        <v>9</v>
      </c>
      <c r="B128" s="104">
        <f t="shared" si="0"/>
        <v>0.15119303761301078</v>
      </c>
      <c r="C128" s="91">
        <f t="shared" si="1"/>
        <v>0.22163127693770318</v>
      </c>
      <c r="D128" s="104">
        <f t="shared" si="16"/>
        <v>0.27268525931767335</v>
      </c>
      <c r="E128" s="104">
        <f t="shared" si="17"/>
        <v>0.19443865003928093</v>
      </c>
      <c r="F128" s="104">
        <f t="shared" si="18"/>
        <v>0.20707104678534485</v>
      </c>
      <c r="G128" s="104">
        <f t="shared" si="19"/>
        <v>0.24215743751135585</v>
      </c>
      <c r="H128" s="104">
        <f t="shared" ref="H128:H141" si="20">(ABS($B$9-B9)+ABS($B$32-B32)+ABS($B$55-B55)+ABS($B$78-B78)+ABS($B$101-B101))/$D$116</f>
        <v>0</v>
      </c>
      <c r="I128" s="104">
        <f t="shared" si="3"/>
        <v>0.38055864021355357</v>
      </c>
      <c r="J128" s="104">
        <f t="shared" si="4"/>
        <v>0.15184746287167483</v>
      </c>
      <c r="K128" s="104">
        <f t="shared" si="5"/>
        <v>0.16976836259882661</v>
      </c>
      <c r="L128" s="104">
        <f t="shared" si="6"/>
        <v>0.30168647888438704</v>
      </c>
      <c r="M128" s="104">
        <f t="shared" si="7"/>
        <v>0.22435563013392795</v>
      </c>
      <c r="N128" s="104">
        <f t="shared" si="8"/>
        <v>0.24916457075270673</v>
      </c>
      <c r="O128" s="104">
        <f t="shared" si="9"/>
        <v>0.39671884154047188</v>
      </c>
      <c r="P128" s="104">
        <f t="shared" si="10"/>
        <v>0.25360056830947653</v>
      </c>
      <c r="Q128" s="104">
        <f t="shared" si="11"/>
        <v>0.12266842180730161</v>
      </c>
      <c r="R128" s="104">
        <f t="shared" si="12"/>
        <v>0.22302539275438091</v>
      </c>
      <c r="S128" s="104">
        <f t="shared" si="13"/>
        <v>0.28999728071802727</v>
      </c>
      <c r="T128" s="104">
        <f t="shared" si="14"/>
        <v>9.2167435710347217E-2</v>
      </c>
      <c r="U128" s="105">
        <f t="shared" si="15"/>
        <v>0.28215659453869407</v>
      </c>
    </row>
    <row r="129" spans="1:21" x14ac:dyDescent="0.25">
      <c r="A129" s="102" t="s">
        <v>10</v>
      </c>
      <c r="B129" s="104">
        <f t="shared" si="0"/>
        <v>0.3250446986872727</v>
      </c>
      <c r="C129" s="91">
        <f t="shared" si="1"/>
        <v>0.3021899171512567</v>
      </c>
      <c r="D129" s="104">
        <f t="shared" si="16"/>
        <v>0.2871096017931275</v>
      </c>
      <c r="E129" s="104">
        <f t="shared" si="17"/>
        <v>0.20036376364597847</v>
      </c>
      <c r="F129" s="104">
        <f t="shared" si="18"/>
        <v>0.2920282751238979</v>
      </c>
      <c r="G129" s="104">
        <f t="shared" si="19"/>
        <v>0.26118477713672261</v>
      </c>
      <c r="H129" s="104">
        <f t="shared" si="20"/>
        <v>0.38055864021355357</v>
      </c>
      <c r="I129" s="104">
        <f t="shared" si="3"/>
        <v>0</v>
      </c>
      <c r="J129" s="104">
        <f t="shared" si="4"/>
        <v>0.3004065785777697</v>
      </c>
      <c r="K129" s="104">
        <f t="shared" si="5"/>
        <v>0.28788444849456635</v>
      </c>
      <c r="L129" s="104">
        <f t="shared" si="6"/>
        <v>0.26983909893868946</v>
      </c>
      <c r="M129" s="104">
        <f t="shared" si="7"/>
        <v>0.25491427034748154</v>
      </c>
      <c r="N129" s="104">
        <f t="shared" si="8"/>
        <v>0.15450423545323913</v>
      </c>
      <c r="O129" s="104">
        <f t="shared" si="9"/>
        <v>0.15886276979699726</v>
      </c>
      <c r="P129" s="104">
        <f t="shared" si="10"/>
        <v>0.27438699674263906</v>
      </c>
      <c r="Q129" s="104">
        <f t="shared" si="11"/>
        <v>0.30789021840625197</v>
      </c>
      <c r="R129" s="104">
        <f t="shared" si="12"/>
        <v>0.28195125664796972</v>
      </c>
      <c r="S129" s="104">
        <f t="shared" si="13"/>
        <v>0.19987384179754206</v>
      </c>
      <c r="T129" s="104">
        <f t="shared" si="14"/>
        <v>0.28839120450320632</v>
      </c>
      <c r="U129" s="105">
        <f t="shared" si="15"/>
        <v>0.26853961463319453</v>
      </c>
    </row>
    <row r="130" spans="1:21" x14ac:dyDescent="0.25">
      <c r="A130" s="102" t="s">
        <v>11</v>
      </c>
      <c r="B130" s="104">
        <f t="shared" si="0"/>
        <v>0.14670190271717312</v>
      </c>
      <c r="C130" s="91">
        <f t="shared" si="1"/>
        <v>0.19241257662484842</v>
      </c>
      <c r="D130" s="104">
        <f t="shared" si="16"/>
        <v>0.1528373209534572</v>
      </c>
      <c r="E130" s="104">
        <f t="shared" si="17"/>
        <v>0.14917277863356362</v>
      </c>
      <c r="F130" s="104">
        <f t="shared" si="18"/>
        <v>0.18445087858558695</v>
      </c>
      <c r="G130" s="104">
        <f t="shared" si="19"/>
        <v>0.23072282816672143</v>
      </c>
      <c r="H130" s="104">
        <f t="shared" si="20"/>
        <v>0.15184746287167483</v>
      </c>
      <c r="I130" s="104">
        <f t="shared" si="3"/>
        <v>0.3004065785777697</v>
      </c>
      <c r="J130" s="104">
        <f t="shared" ref="J130:J141" si="21">(ABS($B$11-B11)+ABS($B$34-B34)+ABS($B$57-B57)+ABS($B$80-B80)+ABS($B$103-B103))/$D$116</f>
        <v>0</v>
      </c>
      <c r="K130" s="104">
        <f t="shared" si="5"/>
        <v>0.14054966228597188</v>
      </c>
      <c r="L130" s="104">
        <f t="shared" si="6"/>
        <v>0.25950912242211599</v>
      </c>
      <c r="M130" s="104">
        <f t="shared" si="7"/>
        <v>0.21683233105696426</v>
      </c>
      <c r="N130" s="104">
        <f t="shared" si="8"/>
        <v>0.16901250911692289</v>
      </c>
      <c r="O130" s="104">
        <f t="shared" si="9"/>
        <v>0.25186833103600337</v>
      </c>
      <c r="P130" s="104">
        <f t="shared" si="10"/>
        <v>0.17438186799662175</v>
      </c>
      <c r="Q130" s="104">
        <f t="shared" si="11"/>
        <v>7.4515884678976477E-2</v>
      </c>
      <c r="R130" s="104">
        <f t="shared" si="12"/>
        <v>8.2765117396819826E-2</v>
      </c>
      <c r="S130" s="104">
        <f t="shared" si="13"/>
        <v>0.25965118232395035</v>
      </c>
      <c r="T130" s="104">
        <f t="shared" si="14"/>
        <v>0.19272615884987804</v>
      </c>
      <c r="U130" s="105">
        <f t="shared" si="15"/>
        <v>0.16216465038655287</v>
      </c>
    </row>
    <row r="131" spans="1:21" x14ac:dyDescent="0.25">
      <c r="A131" s="102" t="s">
        <v>12</v>
      </c>
      <c r="B131" s="104">
        <f t="shared" si="0"/>
        <v>0.13322041341787477</v>
      </c>
      <c r="C131" s="91">
        <f t="shared" si="1"/>
        <v>5.1862914338876541E-2</v>
      </c>
      <c r="D131" s="104">
        <f t="shared" si="16"/>
        <v>0.13366277937465587</v>
      </c>
      <c r="E131" s="104">
        <f t="shared" si="17"/>
        <v>0.16342268791669146</v>
      </c>
      <c r="F131" s="104">
        <f t="shared" si="18"/>
        <v>0.22399539583072192</v>
      </c>
      <c r="G131" s="104">
        <f t="shared" si="19"/>
        <v>0.1930850929609364</v>
      </c>
      <c r="H131" s="104">
        <f t="shared" si="20"/>
        <v>0.16976836259882661</v>
      </c>
      <c r="I131" s="104">
        <f>(ABS($B$10-B12)+ABS($B$33-B35)+ABS($B$56-B58)+ABS($B$79-B81)+ABS($B$102-B104))/$D$116</f>
        <v>0.28788444849456635</v>
      </c>
      <c r="J131" s="104">
        <f t="shared" si="21"/>
        <v>0.14054966228597188</v>
      </c>
      <c r="K131" s="104">
        <f t="shared" ref="K131:K141" si="22">(ABS($B$12-B12)+ABS($B$35-B35)+ABS($B$58-B58)+ABS($B$81-B81)+ABS($B$104-B104))/$D$116</f>
        <v>0</v>
      </c>
      <c r="L131" s="104">
        <f t="shared" si="6"/>
        <v>0.27168240222607104</v>
      </c>
      <c r="M131" s="104">
        <f t="shared" si="7"/>
        <v>0.13168143841494076</v>
      </c>
      <c r="N131" s="104">
        <f t="shared" si="8"/>
        <v>0.25520163930157552</v>
      </c>
      <c r="O131" s="104">
        <f t="shared" si="9"/>
        <v>0.22695047894164527</v>
      </c>
      <c r="P131" s="104">
        <f t="shared" si="10"/>
        <v>0.11220858819266666</v>
      </c>
      <c r="Q131" s="104">
        <f t="shared" si="11"/>
        <v>0.10338785043482819</v>
      </c>
      <c r="R131" s="104">
        <f t="shared" si="12"/>
        <v>0.11791601003884331</v>
      </c>
      <c r="S131" s="104">
        <f t="shared" si="13"/>
        <v>0.27182446212790545</v>
      </c>
      <c r="T131" s="104">
        <f t="shared" si="14"/>
        <v>0.13784750338259244</v>
      </c>
      <c r="U131" s="105">
        <f t="shared" si="15"/>
        <v>0.21109949220772339</v>
      </c>
    </row>
    <row r="132" spans="1:21" x14ac:dyDescent="0.25">
      <c r="A132" s="102" t="s">
        <v>13</v>
      </c>
      <c r="B132" s="104">
        <f t="shared" si="0"/>
        <v>0.37477648058298035</v>
      </c>
      <c r="C132" s="91">
        <f t="shared" si="1"/>
        <v>0.29463848398108128</v>
      </c>
      <c r="D132" s="104">
        <f t="shared" si="16"/>
        <v>0.19139666725390461</v>
      </c>
      <c r="E132" s="104">
        <f t="shared" si="17"/>
        <v>0.18044366083153413</v>
      </c>
      <c r="F132" s="104">
        <f t="shared" si="18"/>
        <v>0.21313563697410406</v>
      </c>
      <c r="G132" s="104">
        <f t="shared" si="19"/>
        <v>0.2839395452961298</v>
      </c>
      <c r="H132" s="104">
        <f t="shared" si="20"/>
        <v>0.30168647888438704</v>
      </c>
      <c r="I132" s="104">
        <f t="shared" ref="I132:I141" si="23">(ABS($B$10-B13)+ABS($B$33-B36)+ABS($B$56-B59)+ABS($B$79-B82)+ABS($B$102-B105))/$D$116</f>
        <v>0.26983909893868946</v>
      </c>
      <c r="J132" s="104">
        <f t="shared" si="21"/>
        <v>0.25950912242211599</v>
      </c>
      <c r="K132" s="104">
        <f t="shared" si="22"/>
        <v>0.27168240222607104</v>
      </c>
      <c r="L132" s="104">
        <f t="shared" ref="L132:L141" si="24">(ABS($B$13-B13)+ABS($B$36-B36)+ABS($B$59-B59)+ABS($B$82-B82)+ABS($B$105-B105))/$D$116</f>
        <v>0</v>
      </c>
      <c r="M132" s="104">
        <f t="shared" si="7"/>
        <v>0.30464605224318919</v>
      </c>
      <c r="N132" s="104">
        <f t="shared" si="8"/>
        <v>0.21404612375330628</v>
      </c>
      <c r="O132" s="104">
        <f t="shared" si="9"/>
        <v>0.18241973712586987</v>
      </c>
      <c r="P132" s="104">
        <f t="shared" si="10"/>
        <v>0.29222432375207108</v>
      </c>
      <c r="Q132" s="104">
        <f t="shared" si="11"/>
        <v>0.25762200030195964</v>
      </c>
      <c r="R132" s="104">
        <f t="shared" si="12"/>
        <v>0.20907204770391194</v>
      </c>
      <c r="S132" s="104">
        <f t="shared" si="13"/>
        <v>0.11868428733837313</v>
      </c>
      <c r="T132" s="104">
        <f t="shared" si="14"/>
        <v>0.24814200215016968</v>
      </c>
      <c r="U132" s="105">
        <f t="shared" si="15"/>
        <v>0.32038503307652483</v>
      </c>
    </row>
    <row r="133" spans="1:21" x14ac:dyDescent="0.25">
      <c r="A133" s="102" t="s">
        <v>14</v>
      </c>
      <c r="B133" s="104">
        <f t="shared" si="0"/>
        <v>7.3162592520917211E-2</v>
      </c>
      <c r="C133" s="91">
        <f t="shared" si="1"/>
        <v>9.7275646803775179E-2</v>
      </c>
      <c r="D133" s="104">
        <f t="shared" si="16"/>
        <v>0.22257325838016856</v>
      </c>
      <c r="E133" s="104">
        <f t="shared" si="17"/>
        <v>0.26800995545179279</v>
      </c>
      <c r="F133" s="104">
        <f t="shared" si="18"/>
        <v>0.20695904584784008</v>
      </c>
      <c r="G133" s="104">
        <f t="shared" si="19"/>
        <v>0.11011491481385161</v>
      </c>
      <c r="H133" s="104">
        <f t="shared" si="20"/>
        <v>0.22435563013392795</v>
      </c>
      <c r="I133" s="104">
        <f t="shared" si="23"/>
        <v>0.25491427034748154</v>
      </c>
      <c r="J133" s="104">
        <f t="shared" si="21"/>
        <v>0.21683233105696426</v>
      </c>
      <c r="K133" s="104">
        <f t="shared" si="22"/>
        <v>0.13168143841494076</v>
      </c>
      <c r="L133" s="104">
        <f t="shared" si="24"/>
        <v>0.30464605224318919</v>
      </c>
      <c r="M133" s="104">
        <f t="shared" ref="M133:M141" si="25">(ABS($B$14-B14)+ABS($B$37-B37)+ABS($B$60-B60)+ABS($B$83-B83)+ABS($B$106-B106))/$D$116</f>
        <v>0</v>
      </c>
      <c r="N133" s="104">
        <f t="shared" si="8"/>
        <v>0.19778241441824512</v>
      </c>
      <c r="O133" s="104">
        <f t="shared" si="9"/>
        <v>0.22107447167439989</v>
      </c>
      <c r="P133" s="104">
        <f t="shared" si="10"/>
        <v>0.17795619844340443</v>
      </c>
      <c r="Q133" s="104">
        <f t="shared" si="11"/>
        <v>0.15168720832662635</v>
      </c>
      <c r="R133" s="104">
        <f t="shared" si="12"/>
        <v>0.24959744845378409</v>
      </c>
      <c r="S133" s="104">
        <f t="shared" si="13"/>
        <v>0.3047881121450236</v>
      </c>
      <c r="T133" s="104">
        <f t="shared" si="14"/>
        <v>0.17081115339971062</v>
      </c>
      <c r="U133" s="105">
        <f t="shared" si="15"/>
        <v>0.155223484940478</v>
      </c>
    </row>
    <row r="134" spans="1:21" x14ac:dyDescent="0.25">
      <c r="A134" s="102" t="s">
        <v>15</v>
      </c>
      <c r="B134" s="104">
        <f t="shared" si="0"/>
        <v>0.21920158249018035</v>
      </c>
      <c r="C134" s="91">
        <f t="shared" si="1"/>
        <v>0.26950710795826582</v>
      </c>
      <c r="D134" s="104">
        <f t="shared" si="16"/>
        <v>0.25442679260013656</v>
      </c>
      <c r="E134" s="104">
        <f t="shared" si="17"/>
        <v>0.17409966711670311</v>
      </c>
      <c r="F134" s="104">
        <f t="shared" si="18"/>
        <v>0.14274141838941881</v>
      </c>
      <c r="G134" s="104">
        <f t="shared" si="19"/>
        <v>0.15651204571270286</v>
      </c>
      <c r="H134" s="104">
        <f t="shared" si="20"/>
        <v>0.24916457075270673</v>
      </c>
      <c r="I134" s="104">
        <f t="shared" si="23"/>
        <v>0.15450423545323913</v>
      </c>
      <c r="J134" s="104">
        <f t="shared" si="21"/>
        <v>0.16901250911692289</v>
      </c>
      <c r="K134" s="104">
        <f t="shared" si="22"/>
        <v>0.25520163930157552</v>
      </c>
      <c r="L134" s="104">
        <f t="shared" si="24"/>
        <v>0.21404612375330628</v>
      </c>
      <c r="M134" s="104">
        <f t="shared" si="25"/>
        <v>0.19778241441824512</v>
      </c>
      <c r="N134" s="104">
        <f t="shared" ref="N134:N141" si="26">(ABS($B$15-B15)+ABS($B$38-B38)+ABS($B$61-B61)+ABS($B$84-B84)+ABS($B$107-B107))/$D$116</f>
        <v>0</v>
      </c>
      <c r="O134" s="104">
        <f t="shared" si="9"/>
        <v>0.19935294981787582</v>
      </c>
      <c r="P134" s="104">
        <f t="shared" si="10"/>
        <v>0.27702735259379357</v>
      </c>
      <c r="Q134" s="104">
        <f t="shared" si="11"/>
        <v>0.18587996070254434</v>
      </c>
      <c r="R134" s="104">
        <f t="shared" si="12"/>
        <v>0.24500817991878804</v>
      </c>
      <c r="S134" s="104">
        <f t="shared" si="13"/>
        <v>0.157310526953028</v>
      </c>
      <c r="T134" s="104">
        <f t="shared" si="14"/>
        <v>0.20039061838124148</v>
      </c>
      <c r="U134" s="105">
        <f t="shared" si="15"/>
        <v>0.16481013498372474</v>
      </c>
    </row>
    <row r="135" spans="1:21" x14ac:dyDescent="0.25">
      <c r="A135" s="102" t="s">
        <v>16</v>
      </c>
      <c r="B135" s="104">
        <f t="shared" si="0"/>
        <v>0.29423706419531709</v>
      </c>
      <c r="C135" s="91">
        <f t="shared" si="1"/>
        <v>0.22773357007895861</v>
      </c>
      <c r="D135" s="104">
        <f t="shared" si="16"/>
        <v>0.17878670269754429</v>
      </c>
      <c r="E135" s="104">
        <f t="shared" si="17"/>
        <v>0.27474135666672295</v>
      </c>
      <c r="F135" s="104">
        <f t="shared" si="18"/>
        <v>0.25276651461814204</v>
      </c>
      <c r="G135" s="104">
        <f t="shared" si="19"/>
        <v>0.18805731436906625</v>
      </c>
      <c r="H135" s="104">
        <f t="shared" si="20"/>
        <v>0.39671884154047188</v>
      </c>
      <c r="I135" s="104">
        <f t="shared" si="23"/>
        <v>0.15886276979699726</v>
      </c>
      <c r="J135" s="104">
        <f t="shared" si="21"/>
        <v>0.25186833103600337</v>
      </c>
      <c r="K135" s="104">
        <f t="shared" si="22"/>
        <v>0.22695047894164527</v>
      </c>
      <c r="L135" s="104">
        <f t="shared" si="24"/>
        <v>0.18241973712586987</v>
      </c>
      <c r="M135" s="104">
        <f t="shared" si="25"/>
        <v>0.22107447167439989</v>
      </c>
      <c r="N135" s="104">
        <f t="shared" si="26"/>
        <v>0.19935294981787582</v>
      </c>
      <c r="O135" s="104">
        <f t="shared" si="9"/>
        <v>0</v>
      </c>
      <c r="P135" s="104">
        <f t="shared" si="10"/>
        <v>0.16554719806955748</v>
      </c>
      <c r="Q135" s="104">
        <f t="shared" si="11"/>
        <v>0.27405041973317029</v>
      </c>
      <c r="R135" s="104">
        <f t="shared" si="12"/>
        <v>0.20686121859728149</v>
      </c>
      <c r="S135" s="104">
        <f t="shared" si="13"/>
        <v>0.21892490106300552</v>
      </c>
      <c r="T135" s="104">
        <f t="shared" si="14"/>
        <v>0.34317436480625452</v>
      </c>
      <c r="U135" s="105">
        <f t="shared" si="15"/>
        <v>0.20136648262677953</v>
      </c>
    </row>
    <row r="136" spans="1:21" x14ac:dyDescent="0.25">
      <c r="A136" s="102" t="s">
        <v>17</v>
      </c>
      <c r="B136" s="104">
        <f t="shared" si="0"/>
        <v>0.15782577010361334</v>
      </c>
      <c r="C136" s="91">
        <f t="shared" si="1"/>
        <v>0.1346152968479632</v>
      </c>
      <c r="D136" s="104">
        <f t="shared" si="16"/>
        <v>0.15420470090065588</v>
      </c>
      <c r="E136" s="104">
        <f t="shared" si="17"/>
        <v>0.22355464663018534</v>
      </c>
      <c r="F136" s="104">
        <f t="shared" si="18"/>
        <v>0.28620398402338854</v>
      </c>
      <c r="G136" s="104">
        <f t="shared" si="19"/>
        <v>0.22567633094133849</v>
      </c>
      <c r="H136" s="104">
        <f t="shared" si="20"/>
        <v>0.25360056830947653</v>
      </c>
      <c r="I136" s="104">
        <f t="shared" si="23"/>
        <v>0.27438699674263906</v>
      </c>
      <c r="J136" s="104">
        <f t="shared" si="21"/>
        <v>0.17438186799662175</v>
      </c>
      <c r="K136" s="104">
        <f t="shared" si="22"/>
        <v>0.11220858819266666</v>
      </c>
      <c r="L136" s="104">
        <f t="shared" si="24"/>
        <v>0.29222432375207108</v>
      </c>
      <c r="M136" s="104">
        <f t="shared" si="25"/>
        <v>0.17795619844340443</v>
      </c>
      <c r="N136" s="104">
        <f t="shared" si="26"/>
        <v>0.27702735259379357</v>
      </c>
      <c r="O136" s="104">
        <f t="shared" ref="O136:O141" si="27">(ABS($B$16-B17)+ABS($B$39-B40)+ABS($B$62-B63)+ABS($B$85-B86)+ABS($B$108-B109))/$D$116</f>
        <v>0.16554719806955748</v>
      </c>
      <c r="P136" s="104">
        <f t="shared" ref="P136:P141" si="28">(ABS($B$17-B17)+ABS($B$40-B40)+ABS($B$63-B63)+ABS($B$86-B86)+ABS($B$109-B109))/$D$116</f>
        <v>0</v>
      </c>
      <c r="Q136" s="104">
        <f t="shared" si="11"/>
        <v>0.16559643862749487</v>
      </c>
      <c r="R136" s="104">
        <f t="shared" si="12"/>
        <v>0.12535131164339303</v>
      </c>
      <c r="S136" s="104">
        <f t="shared" si="13"/>
        <v>0.31799418065986573</v>
      </c>
      <c r="T136" s="104">
        <f t="shared" si="14"/>
        <v>0.2500560915752591</v>
      </c>
      <c r="U136" s="105">
        <f t="shared" si="15"/>
        <v>0.19902145323507056</v>
      </c>
    </row>
    <row r="137" spans="1:21" x14ac:dyDescent="0.25">
      <c r="A137" s="102" t="s">
        <v>18</v>
      </c>
      <c r="B137" s="104">
        <f t="shared" si="0"/>
        <v>0.12018664446214682</v>
      </c>
      <c r="C137" s="91">
        <f t="shared" si="1"/>
        <v>0.14896285513040156</v>
      </c>
      <c r="D137" s="104">
        <f t="shared" si="16"/>
        <v>0.1500168375103717</v>
      </c>
      <c r="E137" s="104">
        <f t="shared" si="17"/>
        <v>0.15565019563588323</v>
      </c>
      <c r="F137" s="104">
        <f t="shared" si="18"/>
        <v>0.12894087872922705</v>
      </c>
      <c r="G137" s="104">
        <f t="shared" si="19"/>
        <v>0.16985210409423457</v>
      </c>
      <c r="H137" s="104">
        <f t="shared" si="20"/>
        <v>0.12266842180730161</v>
      </c>
      <c r="I137" s="104">
        <f t="shared" si="23"/>
        <v>0.30789021840625197</v>
      </c>
      <c r="J137" s="104">
        <f t="shared" si="21"/>
        <v>7.4515884678976477E-2</v>
      </c>
      <c r="K137" s="104">
        <f t="shared" si="22"/>
        <v>0.10338785043482819</v>
      </c>
      <c r="L137" s="104">
        <f t="shared" si="24"/>
        <v>0.25762200030195964</v>
      </c>
      <c r="M137" s="104">
        <f t="shared" si="25"/>
        <v>0.15168720832662635</v>
      </c>
      <c r="N137" s="104">
        <f t="shared" si="26"/>
        <v>0.18587996070254434</v>
      </c>
      <c r="O137" s="104">
        <f t="shared" si="27"/>
        <v>0.27405041973317029</v>
      </c>
      <c r="P137" s="104">
        <f t="shared" si="28"/>
        <v>0.16559643862749487</v>
      </c>
      <c r="Q137" s="104">
        <f>(ABS($B$18-B18)+ABS($B$41-B41)+ABS($B$64-B64)+ABS($B$87-B87)+ABS($B$110-B110))/$D$116</f>
        <v>0</v>
      </c>
      <c r="R137" s="104">
        <f t="shared" si="12"/>
        <v>0.13723768863787447</v>
      </c>
      <c r="S137" s="104">
        <f t="shared" si="13"/>
        <v>0.257764060203794</v>
      </c>
      <c r="T137" s="104">
        <f t="shared" si="14"/>
        <v>0.11821027417090157</v>
      </c>
      <c r="U137" s="105">
        <f t="shared" si="15"/>
        <v>0.16887198448853163</v>
      </c>
    </row>
    <row r="138" spans="1:21" x14ac:dyDescent="0.25">
      <c r="A138" s="102" t="s">
        <v>19</v>
      </c>
      <c r="B138" s="104">
        <f t="shared" si="0"/>
        <v>0.22946702011399295</v>
      </c>
      <c r="C138" s="91">
        <f t="shared" si="1"/>
        <v>0.15232180165000889</v>
      </c>
      <c r="D138" s="104">
        <f t="shared" si="16"/>
        <v>0.11804498650626942</v>
      </c>
      <c r="E138" s="104">
        <f t="shared" si="17"/>
        <v>0.11487000165345899</v>
      </c>
      <c r="F138" s="104">
        <f t="shared" si="18"/>
        <v>0.26617856736710149</v>
      </c>
      <c r="G138" s="104">
        <f t="shared" si="19"/>
        <v>0.30708979273210901</v>
      </c>
      <c r="H138" s="104">
        <f t="shared" si="20"/>
        <v>0.22302539275438091</v>
      </c>
      <c r="I138" s="104">
        <f t="shared" si="23"/>
        <v>0.28195125664796972</v>
      </c>
      <c r="J138" s="104">
        <f t="shared" si="21"/>
        <v>8.2765117396819826E-2</v>
      </c>
      <c r="K138" s="104">
        <f t="shared" si="22"/>
        <v>0.11791601003884331</v>
      </c>
      <c r="L138" s="104">
        <f t="shared" si="24"/>
        <v>0.20907204770391194</v>
      </c>
      <c r="M138" s="104">
        <f t="shared" si="25"/>
        <v>0.24959744845378409</v>
      </c>
      <c r="N138" s="104">
        <f t="shared" si="26"/>
        <v>0.24500817991878804</v>
      </c>
      <c r="O138" s="104">
        <f t="shared" si="27"/>
        <v>0.20686121859728149</v>
      </c>
      <c r="P138" s="104">
        <f t="shared" si="28"/>
        <v>0.12535131164339303</v>
      </c>
      <c r="Q138" s="104">
        <f>(ABS($B$18-B19)+ABS($B$41-B42)+ABS($B$64-B65)+ABS($B$87-B88)+ABS($B$110-B111))/$D$116</f>
        <v>0.13723768863787447</v>
      </c>
      <c r="R138" s="104">
        <f>(ABS($B$19-B19)+ABS($B$42-B42)+ABS($B$65-B65)+ABS($B$88-B88)+ABS($B$111-B111))/$D$116</f>
        <v>0</v>
      </c>
      <c r="S138" s="104">
        <f t="shared" si="13"/>
        <v>0.20994599345896373</v>
      </c>
      <c r="T138" s="104">
        <f t="shared" si="14"/>
        <v>0.21948091602016354</v>
      </c>
      <c r="U138" s="105">
        <f t="shared" si="15"/>
        <v>0.21533642928711966</v>
      </c>
    </row>
    <row r="139" spans="1:21" x14ac:dyDescent="0.25">
      <c r="A139" s="102" t="s">
        <v>20</v>
      </c>
      <c r="B139" s="104">
        <f t="shared" si="0"/>
        <v>0.37491854048481477</v>
      </c>
      <c r="C139" s="91">
        <f t="shared" si="1"/>
        <v>0.29478054388291569</v>
      </c>
      <c r="D139" s="104">
        <f t="shared" si="16"/>
        <v>0.22927790726329658</v>
      </c>
      <c r="E139" s="104">
        <f t="shared" si="17"/>
        <v>0.12109836740172605</v>
      </c>
      <c r="F139" s="104">
        <f t="shared" si="18"/>
        <v>0.19782906629718353</v>
      </c>
      <c r="G139" s="104">
        <f t="shared" si="19"/>
        <v>0.25222880344715648</v>
      </c>
      <c r="H139" s="104">
        <f t="shared" si="20"/>
        <v>0.28999728071802727</v>
      </c>
      <c r="I139" s="104">
        <f t="shared" si="23"/>
        <v>0.19987384179754206</v>
      </c>
      <c r="J139" s="104">
        <f t="shared" si="21"/>
        <v>0.25965118232395035</v>
      </c>
      <c r="K139" s="104">
        <f t="shared" si="22"/>
        <v>0.27182446212790545</v>
      </c>
      <c r="L139" s="104">
        <f t="shared" si="24"/>
        <v>0.11868428733837313</v>
      </c>
      <c r="M139" s="104">
        <f t="shared" si="25"/>
        <v>0.3047881121450236</v>
      </c>
      <c r="N139" s="104">
        <f t="shared" si="26"/>
        <v>0.157310526953028</v>
      </c>
      <c r="O139" s="104">
        <f t="shared" si="27"/>
        <v>0.21892490106300552</v>
      </c>
      <c r="P139" s="104">
        <f t="shared" si="28"/>
        <v>0.31799418065986573</v>
      </c>
      <c r="Q139" s="104">
        <f>(ABS($B$18-B20)+ABS($B$41-B43)+ABS($B$64-B66)+ABS($B$87-B89)+ABS($B$110-B112))/$D$116</f>
        <v>0.257764060203794</v>
      </c>
      <c r="R139" s="104">
        <f>(ABS($B$19-B20)+ABS($B$42-B43)+ABS($B$65-B66)+ABS($B$88-B89)+ABS($B$111-B112))/$D$116</f>
        <v>0.20994599345896373</v>
      </c>
      <c r="S139" s="104">
        <f>(ABS($B$20-B20)+ABS($B$43-B43)+ABS($B$66-B66)+ABS($B$89-B89)+ABS($B$112-B112))/$D$116</f>
        <v>0</v>
      </c>
      <c r="T139" s="104">
        <f t="shared" si="14"/>
        <v>0.19782984500768006</v>
      </c>
      <c r="U139" s="105">
        <f t="shared" si="15"/>
        <v>0.32052709297835913</v>
      </c>
    </row>
    <row r="140" spans="1:21" x14ac:dyDescent="0.25">
      <c r="A140" s="102" t="s">
        <v>21</v>
      </c>
      <c r="B140" s="104">
        <f t="shared" si="0"/>
        <v>0.1853647544519223</v>
      </c>
      <c r="C140" s="91">
        <f t="shared" si="1"/>
        <v>0.16808680020348579</v>
      </c>
      <c r="D140" s="104">
        <f t="shared" si="16"/>
        <v>0.21914078258345598</v>
      </c>
      <c r="E140" s="104">
        <f t="shared" si="17"/>
        <v>0.12597146132608966</v>
      </c>
      <c r="F140" s="104">
        <f t="shared" si="18"/>
        <v>0.19794974276354807</v>
      </c>
      <c r="G140" s="104">
        <f t="shared" si="19"/>
        <v>0.22663798065812682</v>
      </c>
      <c r="H140" s="104">
        <f t="shared" si="20"/>
        <v>9.2167435710347217E-2</v>
      </c>
      <c r="I140" s="104">
        <f t="shared" si="23"/>
        <v>0.28839120450320632</v>
      </c>
      <c r="J140" s="104">
        <f t="shared" si="21"/>
        <v>0.19272615884987804</v>
      </c>
      <c r="K140" s="104">
        <f t="shared" si="22"/>
        <v>0.13784750338259244</v>
      </c>
      <c r="L140" s="104">
        <f t="shared" si="24"/>
        <v>0.24814200215016968</v>
      </c>
      <c r="M140" s="104">
        <f t="shared" si="25"/>
        <v>0.17081115339971062</v>
      </c>
      <c r="N140" s="104">
        <f t="shared" si="26"/>
        <v>0.20039061838124148</v>
      </c>
      <c r="O140" s="104">
        <f t="shared" si="27"/>
        <v>0.34317436480625452</v>
      </c>
      <c r="P140" s="104">
        <f t="shared" si="28"/>
        <v>0.2500560915752591</v>
      </c>
      <c r="Q140" s="104">
        <f>(ABS($B$18-B21)+ABS($B$41-B44)+ABS($B$64-B67)+ABS($B$87-B90)+ABS($B$110-B113))/$D$116</f>
        <v>0.11821027417090157</v>
      </c>
      <c r="R140" s="104">
        <f>(ABS($B$19-B21)+ABS($B$42-B44)+ABS($B$65-B67)+ABS($B$88-B90)+ABS($B$111-B113))/$D$116</f>
        <v>0.21948091602016354</v>
      </c>
      <c r="S140" s="104">
        <f>(ABS($B$20-B21)+ABS($B$43-B44)+ABS($B$66-B67)+ABS($B$89-B90)+ABS($B$112-B113))/$D$116</f>
        <v>0.19782984500768006</v>
      </c>
      <c r="T140" s="104">
        <f>(ABS($B$21-B21)+ABS($B$44-B44)+ABS($B$67-B67)+ABS($B$90-B90)+ABS($B$113-B113))/$D$116</f>
        <v>0</v>
      </c>
      <c r="U140" s="105">
        <f t="shared" si="15"/>
        <v>0.27174655078475318</v>
      </c>
    </row>
    <row r="141" spans="1:21" x14ac:dyDescent="0.25">
      <c r="A141" s="106" t="s">
        <v>22</v>
      </c>
      <c r="B141" s="104">
        <f t="shared" si="0"/>
        <v>0.17967481719353923</v>
      </c>
      <c r="C141" s="91">
        <f t="shared" si="1"/>
        <v>0.21523105320258598</v>
      </c>
      <c r="D141" s="104">
        <f t="shared" si="16"/>
        <v>0.21623111248701021</v>
      </c>
      <c r="E141" s="104">
        <f t="shared" si="17"/>
        <v>0.28374893628512837</v>
      </c>
      <c r="F141" s="104">
        <f t="shared" si="18"/>
        <v>0.2147600102526061</v>
      </c>
      <c r="G141" s="104">
        <f t="shared" si="19"/>
        <v>0.16700034550261258</v>
      </c>
      <c r="H141" s="104">
        <f t="shared" si="20"/>
        <v>0.28215659453869407</v>
      </c>
      <c r="I141" s="104">
        <f t="shared" si="23"/>
        <v>0.26853961463319453</v>
      </c>
      <c r="J141" s="104">
        <f t="shared" si="21"/>
        <v>0.16216465038655287</v>
      </c>
      <c r="K141" s="104">
        <f t="shared" si="22"/>
        <v>0.21109949220772339</v>
      </c>
      <c r="L141" s="104">
        <f t="shared" si="24"/>
        <v>0.32038503307652483</v>
      </c>
      <c r="M141" s="104">
        <f t="shared" si="25"/>
        <v>0.155223484940478</v>
      </c>
      <c r="N141" s="104">
        <f t="shared" si="26"/>
        <v>0.16481013498372474</v>
      </c>
      <c r="O141" s="104">
        <f t="shared" si="27"/>
        <v>0.20136648262677953</v>
      </c>
      <c r="P141" s="104">
        <f t="shared" si="28"/>
        <v>0.19902145323507056</v>
      </c>
      <c r="Q141" s="104">
        <f>(ABS($B$18-B22)+ABS($B$41-B45)+ABS($B$64-B68)+ABS($B$87-B91)+ABS($B$110-B114))/$D$116</f>
        <v>0.16887198448853163</v>
      </c>
      <c r="R141" s="104">
        <f>(ABS($B$19-B22)+ABS($B$42-B45)+ABS($B$65-B68)+ABS($B$88-B91)+ABS($B$111-B114))/$D$116</f>
        <v>0.21533642928711966</v>
      </c>
      <c r="S141" s="104">
        <f>(ABS($B$20-B22)+ABS($B$43-B45)+ABS($B$66-B68)+ABS($B$89-B91)+ABS($B$112-B114))/$D$116</f>
        <v>0.32052709297835913</v>
      </c>
      <c r="T141" s="104">
        <f>(ABS($B$21-B22)+ABS($B$44-B45)+ABS($B$67-B68)+ABS($B$90-B91)+ABS($B$113-B114))/$D$116</f>
        <v>0.27174655078475318</v>
      </c>
      <c r="U141" s="105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7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参数</vt:lpstr>
      <vt:lpstr>CRP</vt:lpstr>
      <vt:lpstr>迭代信息</vt:lpstr>
      <vt:lpstr>算例</vt:lpstr>
      <vt:lpstr>信任</vt:lpstr>
      <vt:lpstr>C1</vt:lpstr>
      <vt:lpstr>C2</vt:lpstr>
      <vt:lpstr>C3</vt:lpstr>
      <vt:lpstr>C4</vt:lpstr>
      <vt:lpstr>C5</vt:lpstr>
      <vt:lpstr>C6</vt:lpstr>
      <vt:lpstr>C7</vt:lpstr>
      <vt:lpstr>信任聚类</vt:lpstr>
      <vt:lpstr>C1调整成本</vt:lpstr>
      <vt:lpstr>C2调整成本</vt:lpstr>
      <vt:lpstr>C3调整成本</vt:lpstr>
      <vt:lpstr>C4调整成本</vt:lpstr>
      <vt:lpstr>总调整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花言叶</cp:lastModifiedBy>
  <dcterms:created xsi:type="dcterms:W3CDTF">2020-02-28T06:50:12Z</dcterms:created>
  <dcterms:modified xsi:type="dcterms:W3CDTF">2021-06-23T12:56:09Z</dcterms:modified>
</cp:coreProperties>
</file>