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neDrive\文档\算例\对比模型\"/>
    </mc:Choice>
  </mc:AlternateContent>
  <bookViews>
    <workbookView xWindow="-108" yWindow="-108" windowWidth="23256" windowHeight="12576" activeTab="10"/>
  </bookViews>
  <sheets>
    <sheet name="参数" sheetId="21" r:id="rId1"/>
    <sheet name="算例" sheetId="4" r:id="rId2"/>
    <sheet name="信任" sheetId="12" r:id="rId3"/>
    <sheet name="C1" sheetId="23" r:id="rId4"/>
    <sheet name="C2" sheetId="5" r:id="rId5"/>
    <sheet name="C3" sheetId="6" r:id="rId6"/>
    <sheet name="C4" sheetId="7" r:id="rId7"/>
    <sheet name="C5" sheetId="8" state="hidden" r:id="rId8"/>
    <sheet name="C6" sheetId="9" state="hidden" r:id="rId9"/>
    <sheet name="C7" sheetId="10" state="hidden" r:id="rId10"/>
    <sheet name="决策矩阵" sheetId="14" r:id="rId11"/>
    <sheet name="信任聚类" sheetId="25" r:id="rId12"/>
  </sheets>
  <definedNames>
    <definedName name="_xlnm._FilterDatabase" localSheetId="1" hidden="1">算例!#REF!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1" i="14" l="1"/>
  <c r="T95" i="14"/>
  <c r="T94" i="14"/>
  <c r="T93" i="14"/>
  <c r="T92" i="14"/>
  <c r="E14" i="25" l="1"/>
  <c r="F14" i="25"/>
  <c r="G14" i="25"/>
  <c r="H14" i="25"/>
  <c r="B5" i="25" s="1"/>
  <c r="I14" i="25"/>
  <c r="J14" i="25"/>
  <c r="K14" i="25"/>
  <c r="L14" i="25"/>
  <c r="B11" i="25" s="1"/>
  <c r="M14" i="25"/>
  <c r="N14" i="25"/>
  <c r="O14" i="25"/>
  <c r="P14" i="25"/>
  <c r="Q14" i="25"/>
  <c r="R14" i="25"/>
  <c r="S14" i="25"/>
  <c r="T14" i="25"/>
  <c r="T4" i="25" s="1"/>
  <c r="U14" i="25"/>
  <c r="V14" i="25"/>
  <c r="W14" i="25"/>
  <c r="D14" i="25"/>
  <c r="B9" i="25"/>
  <c r="B3" i="25"/>
  <c r="D4" i="25" s="1"/>
  <c r="J118" i="25"/>
  <c r="J111" i="25"/>
  <c r="J104" i="25"/>
  <c r="J97" i="25"/>
  <c r="J90" i="25"/>
  <c r="R87" i="25"/>
  <c r="Q87" i="25"/>
  <c r="P87" i="25"/>
  <c r="O87" i="25"/>
  <c r="N87" i="25"/>
  <c r="M87" i="25"/>
  <c r="L87" i="25"/>
  <c r="I87" i="25"/>
  <c r="H87" i="25"/>
  <c r="G87" i="25"/>
  <c r="F87" i="25"/>
  <c r="E87" i="25"/>
  <c r="D87" i="25"/>
  <c r="C87" i="25"/>
  <c r="R86" i="25"/>
  <c r="Q86" i="25"/>
  <c r="P86" i="25"/>
  <c r="O86" i="25"/>
  <c r="N86" i="25"/>
  <c r="M86" i="25"/>
  <c r="L86" i="25"/>
  <c r="I86" i="25"/>
  <c r="H86" i="25"/>
  <c r="G86" i="25"/>
  <c r="F86" i="25"/>
  <c r="E86" i="25"/>
  <c r="D86" i="25"/>
  <c r="C86" i="25"/>
  <c r="R85" i="25"/>
  <c r="Q85" i="25"/>
  <c r="P85" i="25"/>
  <c r="O85" i="25"/>
  <c r="N85" i="25"/>
  <c r="M85" i="25"/>
  <c r="L85" i="25"/>
  <c r="I85" i="25"/>
  <c r="H85" i="25"/>
  <c r="G85" i="25"/>
  <c r="F85" i="25"/>
  <c r="E85" i="25"/>
  <c r="D85" i="25"/>
  <c r="C85" i="25"/>
  <c r="R84" i="25"/>
  <c r="Q84" i="25"/>
  <c r="P84" i="25"/>
  <c r="O84" i="25"/>
  <c r="N84" i="25"/>
  <c r="M84" i="25"/>
  <c r="L84" i="25"/>
  <c r="I84" i="25"/>
  <c r="H84" i="25"/>
  <c r="G84" i="25"/>
  <c r="F84" i="25"/>
  <c r="E84" i="25"/>
  <c r="D84" i="25"/>
  <c r="C84" i="25"/>
  <c r="R83" i="25"/>
  <c r="Q83" i="25"/>
  <c r="P83" i="25"/>
  <c r="O83" i="25"/>
  <c r="N83" i="25"/>
  <c r="M83" i="25"/>
  <c r="L83" i="25"/>
  <c r="I83" i="25"/>
  <c r="H83" i="25"/>
  <c r="G83" i="25"/>
  <c r="F83" i="25"/>
  <c r="E83" i="25"/>
  <c r="D83" i="25"/>
  <c r="C83" i="25"/>
  <c r="R80" i="25"/>
  <c r="Q80" i="25"/>
  <c r="P80" i="25"/>
  <c r="O80" i="25"/>
  <c r="N80" i="25"/>
  <c r="M80" i="25"/>
  <c r="L80" i="25"/>
  <c r="I80" i="25"/>
  <c r="H80" i="25"/>
  <c r="G80" i="25"/>
  <c r="F80" i="25"/>
  <c r="E80" i="25"/>
  <c r="D80" i="25"/>
  <c r="C80" i="25"/>
  <c r="R79" i="25"/>
  <c r="Q79" i="25"/>
  <c r="P79" i="25"/>
  <c r="O79" i="25"/>
  <c r="N79" i="25"/>
  <c r="M79" i="25"/>
  <c r="L79" i="25"/>
  <c r="I79" i="25"/>
  <c r="H79" i="25"/>
  <c r="G79" i="25"/>
  <c r="F79" i="25"/>
  <c r="E79" i="25"/>
  <c r="D79" i="25"/>
  <c r="C79" i="25"/>
  <c r="R78" i="25"/>
  <c r="Q78" i="25"/>
  <c r="P78" i="25"/>
  <c r="O78" i="25"/>
  <c r="N78" i="25"/>
  <c r="M78" i="25"/>
  <c r="L78" i="25"/>
  <c r="I78" i="25"/>
  <c r="H78" i="25"/>
  <c r="G78" i="25"/>
  <c r="F78" i="25"/>
  <c r="E78" i="25"/>
  <c r="D78" i="25"/>
  <c r="C78" i="25"/>
  <c r="R77" i="25"/>
  <c r="Q77" i="25"/>
  <c r="P77" i="25"/>
  <c r="O77" i="25"/>
  <c r="N77" i="25"/>
  <c r="M77" i="25"/>
  <c r="L77" i="25"/>
  <c r="I77" i="25"/>
  <c r="H77" i="25"/>
  <c r="G77" i="25"/>
  <c r="F77" i="25"/>
  <c r="E77" i="25"/>
  <c r="D77" i="25"/>
  <c r="C77" i="25"/>
  <c r="R76" i="25"/>
  <c r="Q76" i="25"/>
  <c r="P76" i="25"/>
  <c r="O76" i="25"/>
  <c r="N76" i="25"/>
  <c r="M76" i="25"/>
  <c r="L76" i="25"/>
  <c r="I76" i="25"/>
  <c r="H76" i="25"/>
  <c r="G76" i="25"/>
  <c r="F76" i="25"/>
  <c r="E76" i="25"/>
  <c r="D76" i="25"/>
  <c r="C76" i="25"/>
  <c r="R73" i="25"/>
  <c r="Q73" i="25"/>
  <c r="P73" i="25"/>
  <c r="O73" i="25"/>
  <c r="N73" i="25"/>
  <c r="M73" i="25"/>
  <c r="L73" i="25"/>
  <c r="I73" i="25"/>
  <c r="H73" i="25"/>
  <c r="G73" i="25"/>
  <c r="F73" i="25"/>
  <c r="E73" i="25"/>
  <c r="D73" i="25"/>
  <c r="C73" i="25"/>
  <c r="R72" i="25"/>
  <c r="Q72" i="25"/>
  <c r="P72" i="25"/>
  <c r="O72" i="25"/>
  <c r="N72" i="25"/>
  <c r="M72" i="25"/>
  <c r="L72" i="25"/>
  <c r="I72" i="25"/>
  <c r="H72" i="25"/>
  <c r="G72" i="25"/>
  <c r="F72" i="25"/>
  <c r="E72" i="25"/>
  <c r="D72" i="25"/>
  <c r="C72" i="25"/>
  <c r="R71" i="25"/>
  <c r="Q71" i="25"/>
  <c r="P71" i="25"/>
  <c r="O71" i="25"/>
  <c r="N71" i="25"/>
  <c r="M71" i="25"/>
  <c r="L71" i="25"/>
  <c r="I71" i="25"/>
  <c r="H71" i="25"/>
  <c r="G71" i="25"/>
  <c r="F71" i="25"/>
  <c r="E71" i="25"/>
  <c r="D71" i="25"/>
  <c r="C71" i="25"/>
  <c r="R70" i="25"/>
  <c r="Q70" i="25"/>
  <c r="P70" i="25"/>
  <c r="O70" i="25"/>
  <c r="N70" i="25"/>
  <c r="M70" i="25"/>
  <c r="L70" i="25"/>
  <c r="I70" i="25"/>
  <c r="H70" i="25"/>
  <c r="G70" i="25"/>
  <c r="F70" i="25"/>
  <c r="E70" i="25"/>
  <c r="D70" i="25"/>
  <c r="C70" i="25"/>
  <c r="R69" i="25"/>
  <c r="Q69" i="25"/>
  <c r="P69" i="25"/>
  <c r="O69" i="25"/>
  <c r="N69" i="25"/>
  <c r="M69" i="25"/>
  <c r="L69" i="25"/>
  <c r="I69" i="25"/>
  <c r="H69" i="25"/>
  <c r="G69" i="25"/>
  <c r="F69" i="25"/>
  <c r="E69" i="25"/>
  <c r="D69" i="25"/>
  <c r="C69" i="25"/>
  <c r="R66" i="25"/>
  <c r="Q66" i="25"/>
  <c r="P66" i="25"/>
  <c r="O66" i="25"/>
  <c r="N66" i="25"/>
  <c r="M66" i="25"/>
  <c r="L66" i="25"/>
  <c r="I66" i="25"/>
  <c r="H66" i="25"/>
  <c r="G66" i="25"/>
  <c r="F66" i="25"/>
  <c r="E66" i="25"/>
  <c r="D66" i="25"/>
  <c r="C66" i="25"/>
  <c r="R65" i="25"/>
  <c r="Q65" i="25"/>
  <c r="P65" i="25"/>
  <c r="O65" i="25"/>
  <c r="N65" i="25"/>
  <c r="M65" i="25"/>
  <c r="L65" i="25"/>
  <c r="I65" i="25"/>
  <c r="H65" i="25"/>
  <c r="G65" i="25"/>
  <c r="F65" i="25"/>
  <c r="E65" i="25"/>
  <c r="D65" i="25"/>
  <c r="C65" i="25"/>
  <c r="R64" i="25"/>
  <c r="Q64" i="25"/>
  <c r="P64" i="25"/>
  <c r="O64" i="25"/>
  <c r="N64" i="25"/>
  <c r="M64" i="25"/>
  <c r="L64" i="25"/>
  <c r="I64" i="25"/>
  <c r="H64" i="25"/>
  <c r="G64" i="25"/>
  <c r="F64" i="25"/>
  <c r="E64" i="25"/>
  <c r="D64" i="25"/>
  <c r="C64" i="25"/>
  <c r="R63" i="25"/>
  <c r="Q63" i="25"/>
  <c r="P63" i="25"/>
  <c r="O63" i="25"/>
  <c r="N63" i="25"/>
  <c r="M63" i="25"/>
  <c r="L63" i="25"/>
  <c r="I63" i="25"/>
  <c r="H63" i="25"/>
  <c r="G63" i="25"/>
  <c r="F63" i="25"/>
  <c r="E63" i="25"/>
  <c r="D63" i="25"/>
  <c r="C63" i="25"/>
  <c r="R62" i="25"/>
  <c r="Q62" i="25"/>
  <c r="P62" i="25"/>
  <c r="O62" i="25"/>
  <c r="N62" i="25"/>
  <c r="M62" i="25"/>
  <c r="L62" i="25"/>
  <c r="I62" i="25"/>
  <c r="H62" i="25"/>
  <c r="G62" i="25"/>
  <c r="F62" i="25"/>
  <c r="E62" i="25"/>
  <c r="D62" i="25"/>
  <c r="C62" i="25"/>
  <c r="R59" i="25"/>
  <c r="Q59" i="25"/>
  <c r="P59" i="25"/>
  <c r="O59" i="25"/>
  <c r="N59" i="25"/>
  <c r="M59" i="25"/>
  <c r="L59" i="25"/>
  <c r="I59" i="25"/>
  <c r="H59" i="25"/>
  <c r="G59" i="25"/>
  <c r="F59" i="25"/>
  <c r="E59" i="25"/>
  <c r="D59" i="25"/>
  <c r="C59" i="25"/>
  <c r="R58" i="25"/>
  <c r="Q58" i="25"/>
  <c r="P58" i="25"/>
  <c r="O58" i="25"/>
  <c r="N58" i="25"/>
  <c r="M58" i="25"/>
  <c r="L58" i="25"/>
  <c r="I58" i="25"/>
  <c r="H58" i="25"/>
  <c r="G58" i="25"/>
  <c r="F58" i="25"/>
  <c r="E58" i="25"/>
  <c r="D58" i="25"/>
  <c r="C58" i="25"/>
  <c r="R57" i="25"/>
  <c r="Q57" i="25"/>
  <c r="P57" i="25"/>
  <c r="O57" i="25"/>
  <c r="N57" i="25"/>
  <c r="M57" i="25"/>
  <c r="L57" i="25"/>
  <c r="I57" i="25"/>
  <c r="H57" i="25"/>
  <c r="G57" i="25"/>
  <c r="F57" i="25"/>
  <c r="E57" i="25"/>
  <c r="D57" i="25"/>
  <c r="C57" i="25"/>
  <c r="R56" i="25"/>
  <c r="Q56" i="25"/>
  <c r="P56" i="25"/>
  <c r="O56" i="25"/>
  <c r="N56" i="25"/>
  <c r="M56" i="25"/>
  <c r="L56" i="25"/>
  <c r="I56" i="25"/>
  <c r="H56" i="25"/>
  <c r="G56" i="25"/>
  <c r="F56" i="25"/>
  <c r="E56" i="25"/>
  <c r="D56" i="25"/>
  <c r="C56" i="25"/>
  <c r="R55" i="25"/>
  <c r="Q55" i="25"/>
  <c r="P55" i="25"/>
  <c r="O55" i="25"/>
  <c r="N55" i="25"/>
  <c r="M55" i="25"/>
  <c r="L55" i="25"/>
  <c r="I55" i="25"/>
  <c r="H55" i="25"/>
  <c r="G55" i="25"/>
  <c r="F55" i="25"/>
  <c r="E55" i="25"/>
  <c r="D55" i="25"/>
  <c r="C55" i="25"/>
  <c r="R52" i="25"/>
  <c r="Q52" i="25"/>
  <c r="P52" i="25"/>
  <c r="O52" i="25"/>
  <c r="N52" i="25"/>
  <c r="M52" i="25"/>
  <c r="L52" i="25"/>
  <c r="I52" i="25"/>
  <c r="H52" i="25"/>
  <c r="G52" i="25"/>
  <c r="F52" i="25"/>
  <c r="E52" i="25"/>
  <c r="D52" i="25"/>
  <c r="C52" i="25"/>
  <c r="R51" i="25"/>
  <c r="Q51" i="25"/>
  <c r="P51" i="25"/>
  <c r="O51" i="25"/>
  <c r="N51" i="25"/>
  <c r="M51" i="25"/>
  <c r="L51" i="25"/>
  <c r="I51" i="25"/>
  <c r="H51" i="25"/>
  <c r="G51" i="25"/>
  <c r="F51" i="25"/>
  <c r="E51" i="25"/>
  <c r="D51" i="25"/>
  <c r="C51" i="25"/>
  <c r="R50" i="25"/>
  <c r="Q50" i="25"/>
  <c r="P50" i="25"/>
  <c r="O50" i="25"/>
  <c r="N50" i="25"/>
  <c r="M50" i="25"/>
  <c r="L50" i="25"/>
  <c r="I50" i="25"/>
  <c r="H50" i="25"/>
  <c r="G50" i="25"/>
  <c r="F50" i="25"/>
  <c r="E50" i="25"/>
  <c r="D50" i="25"/>
  <c r="C50" i="25"/>
  <c r="R49" i="25"/>
  <c r="Q49" i="25"/>
  <c r="P49" i="25"/>
  <c r="O49" i="25"/>
  <c r="N49" i="25"/>
  <c r="M49" i="25"/>
  <c r="L49" i="25"/>
  <c r="I49" i="25"/>
  <c r="H49" i="25"/>
  <c r="G49" i="25"/>
  <c r="F49" i="25"/>
  <c r="E49" i="25"/>
  <c r="D49" i="25"/>
  <c r="C49" i="25"/>
  <c r="R48" i="25"/>
  <c r="Q48" i="25"/>
  <c r="P48" i="25"/>
  <c r="O48" i="25"/>
  <c r="N48" i="25"/>
  <c r="M48" i="25"/>
  <c r="L48" i="25"/>
  <c r="I48" i="25"/>
  <c r="H48" i="25"/>
  <c r="G48" i="25"/>
  <c r="F48" i="25"/>
  <c r="E48" i="25"/>
  <c r="D48" i="25"/>
  <c r="C48" i="25"/>
  <c r="R45" i="25"/>
  <c r="Q45" i="25"/>
  <c r="P45" i="25"/>
  <c r="O45" i="25"/>
  <c r="N45" i="25"/>
  <c r="M45" i="25"/>
  <c r="L45" i="25"/>
  <c r="I45" i="25"/>
  <c r="H45" i="25"/>
  <c r="G45" i="25"/>
  <c r="F45" i="25"/>
  <c r="E45" i="25"/>
  <c r="D45" i="25"/>
  <c r="C45" i="25"/>
  <c r="R44" i="25"/>
  <c r="Q44" i="25"/>
  <c r="P44" i="25"/>
  <c r="O44" i="25"/>
  <c r="N44" i="25"/>
  <c r="M44" i="25"/>
  <c r="L44" i="25"/>
  <c r="I44" i="25"/>
  <c r="H44" i="25"/>
  <c r="G44" i="25"/>
  <c r="F44" i="25"/>
  <c r="E44" i="25"/>
  <c r="D44" i="25"/>
  <c r="C44" i="25"/>
  <c r="R43" i="25"/>
  <c r="Q43" i="25"/>
  <c r="P43" i="25"/>
  <c r="O43" i="25"/>
  <c r="N43" i="25"/>
  <c r="M43" i="25"/>
  <c r="L43" i="25"/>
  <c r="I43" i="25"/>
  <c r="H43" i="25"/>
  <c r="G43" i="25"/>
  <c r="F43" i="25"/>
  <c r="E43" i="25"/>
  <c r="D43" i="25"/>
  <c r="C43" i="25"/>
  <c r="R42" i="25"/>
  <c r="Q42" i="25"/>
  <c r="P42" i="25"/>
  <c r="O42" i="25"/>
  <c r="N42" i="25"/>
  <c r="M42" i="25"/>
  <c r="L42" i="25"/>
  <c r="I42" i="25"/>
  <c r="H42" i="25"/>
  <c r="G42" i="25"/>
  <c r="F42" i="25"/>
  <c r="E42" i="25"/>
  <c r="D42" i="25"/>
  <c r="C42" i="25"/>
  <c r="R41" i="25"/>
  <c r="Q41" i="25"/>
  <c r="P41" i="25"/>
  <c r="O41" i="25"/>
  <c r="N41" i="25"/>
  <c r="M41" i="25"/>
  <c r="L41" i="25"/>
  <c r="I41" i="25"/>
  <c r="H41" i="25"/>
  <c r="G41" i="25"/>
  <c r="F41" i="25"/>
  <c r="E41" i="25"/>
  <c r="D41" i="25"/>
  <c r="C41" i="25"/>
  <c r="R38" i="25"/>
  <c r="Q38" i="25"/>
  <c r="P38" i="25"/>
  <c r="O38" i="25"/>
  <c r="N38" i="25"/>
  <c r="M38" i="25"/>
  <c r="L38" i="25"/>
  <c r="I38" i="25"/>
  <c r="H38" i="25"/>
  <c r="G38" i="25"/>
  <c r="F38" i="25"/>
  <c r="E38" i="25"/>
  <c r="D38" i="25"/>
  <c r="C38" i="25"/>
  <c r="R37" i="25"/>
  <c r="Q37" i="25"/>
  <c r="P37" i="25"/>
  <c r="O37" i="25"/>
  <c r="N37" i="25"/>
  <c r="M37" i="25"/>
  <c r="L37" i="25"/>
  <c r="I37" i="25"/>
  <c r="H37" i="25"/>
  <c r="G37" i="25"/>
  <c r="F37" i="25"/>
  <c r="E37" i="25"/>
  <c r="D37" i="25"/>
  <c r="C37" i="25"/>
  <c r="R36" i="25"/>
  <c r="Q36" i="25"/>
  <c r="P36" i="25"/>
  <c r="O36" i="25"/>
  <c r="N36" i="25"/>
  <c r="M36" i="25"/>
  <c r="L36" i="25"/>
  <c r="I36" i="25"/>
  <c r="H36" i="25"/>
  <c r="G36" i="25"/>
  <c r="F36" i="25"/>
  <c r="E36" i="25"/>
  <c r="D36" i="25"/>
  <c r="C36" i="25"/>
  <c r="R35" i="25"/>
  <c r="Q35" i="25"/>
  <c r="P35" i="25"/>
  <c r="O35" i="25"/>
  <c r="N35" i="25"/>
  <c r="M35" i="25"/>
  <c r="L35" i="25"/>
  <c r="I35" i="25"/>
  <c r="H35" i="25"/>
  <c r="G35" i="25"/>
  <c r="F35" i="25"/>
  <c r="E35" i="25"/>
  <c r="D35" i="25"/>
  <c r="C35" i="25"/>
  <c r="R34" i="25"/>
  <c r="Q34" i="25"/>
  <c r="P34" i="25"/>
  <c r="O34" i="25"/>
  <c r="N34" i="25"/>
  <c r="M34" i="25"/>
  <c r="L34" i="25"/>
  <c r="I34" i="25"/>
  <c r="H34" i="25"/>
  <c r="G34" i="25"/>
  <c r="F34" i="25"/>
  <c r="E34" i="25"/>
  <c r="D34" i="25"/>
  <c r="C34" i="25"/>
  <c r="R31" i="25"/>
  <c r="Q31" i="25"/>
  <c r="P31" i="25"/>
  <c r="O31" i="25"/>
  <c r="N31" i="25"/>
  <c r="M31" i="25"/>
  <c r="L31" i="25"/>
  <c r="I31" i="25"/>
  <c r="H31" i="25"/>
  <c r="G31" i="25"/>
  <c r="F31" i="25"/>
  <c r="E31" i="25"/>
  <c r="D31" i="25"/>
  <c r="C31" i="25"/>
  <c r="R30" i="25"/>
  <c r="Q30" i="25"/>
  <c r="P30" i="25"/>
  <c r="O30" i="25"/>
  <c r="N30" i="25"/>
  <c r="M30" i="25"/>
  <c r="L30" i="25"/>
  <c r="I30" i="25"/>
  <c r="H30" i="25"/>
  <c r="G30" i="25"/>
  <c r="F30" i="25"/>
  <c r="E30" i="25"/>
  <c r="D30" i="25"/>
  <c r="C30" i="25"/>
  <c r="R29" i="25"/>
  <c r="Q29" i="25"/>
  <c r="P29" i="25"/>
  <c r="O29" i="25"/>
  <c r="N29" i="25"/>
  <c r="M29" i="25"/>
  <c r="L29" i="25"/>
  <c r="I29" i="25"/>
  <c r="H29" i="25"/>
  <c r="G29" i="25"/>
  <c r="F29" i="25"/>
  <c r="E29" i="25"/>
  <c r="D29" i="25"/>
  <c r="C29" i="25"/>
  <c r="R28" i="25"/>
  <c r="Q28" i="25"/>
  <c r="P28" i="25"/>
  <c r="O28" i="25"/>
  <c r="N28" i="25"/>
  <c r="M28" i="25"/>
  <c r="L28" i="25"/>
  <c r="I28" i="25"/>
  <c r="H28" i="25"/>
  <c r="G28" i="25"/>
  <c r="F28" i="25"/>
  <c r="E28" i="25"/>
  <c r="D28" i="25"/>
  <c r="C28" i="25"/>
  <c r="R27" i="25"/>
  <c r="Q27" i="25"/>
  <c r="P27" i="25"/>
  <c r="O27" i="25"/>
  <c r="N27" i="25"/>
  <c r="M27" i="25"/>
  <c r="L27" i="25"/>
  <c r="I27" i="25"/>
  <c r="H27" i="25"/>
  <c r="G27" i="25"/>
  <c r="F27" i="25"/>
  <c r="E27" i="25"/>
  <c r="D27" i="25"/>
  <c r="C27" i="25"/>
  <c r="R24" i="25"/>
  <c r="Q24" i="25"/>
  <c r="P24" i="25"/>
  <c r="O24" i="25"/>
  <c r="N24" i="25"/>
  <c r="M24" i="25"/>
  <c r="L24" i="25"/>
  <c r="I24" i="25"/>
  <c r="H24" i="25"/>
  <c r="G24" i="25"/>
  <c r="F24" i="25"/>
  <c r="E24" i="25"/>
  <c r="D24" i="25"/>
  <c r="C24" i="25"/>
  <c r="R23" i="25"/>
  <c r="Q23" i="25"/>
  <c r="P23" i="25"/>
  <c r="O23" i="25"/>
  <c r="N23" i="25"/>
  <c r="M23" i="25"/>
  <c r="L23" i="25"/>
  <c r="I23" i="25"/>
  <c r="H23" i="25"/>
  <c r="G23" i="25"/>
  <c r="F23" i="25"/>
  <c r="E23" i="25"/>
  <c r="D23" i="25"/>
  <c r="C23" i="25"/>
  <c r="R22" i="25"/>
  <c r="Q22" i="25"/>
  <c r="P22" i="25"/>
  <c r="O22" i="25"/>
  <c r="N22" i="25"/>
  <c r="M22" i="25"/>
  <c r="L22" i="25"/>
  <c r="I22" i="25"/>
  <c r="H22" i="25"/>
  <c r="G22" i="25"/>
  <c r="F22" i="25"/>
  <c r="E22" i="25"/>
  <c r="D22" i="25"/>
  <c r="C22" i="25"/>
  <c r="R21" i="25"/>
  <c r="Q21" i="25"/>
  <c r="P21" i="25"/>
  <c r="O21" i="25"/>
  <c r="N21" i="25"/>
  <c r="M21" i="25"/>
  <c r="L21" i="25"/>
  <c r="I21" i="25"/>
  <c r="H21" i="25"/>
  <c r="G21" i="25"/>
  <c r="F21" i="25"/>
  <c r="E21" i="25"/>
  <c r="D21" i="25"/>
  <c r="C21" i="25"/>
  <c r="R20" i="25"/>
  <c r="Q20" i="25"/>
  <c r="P20" i="25"/>
  <c r="O20" i="25"/>
  <c r="N20" i="25"/>
  <c r="M20" i="25"/>
  <c r="L20" i="25"/>
  <c r="I20" i="25"/>
  <c r="H20" i="25"/>
  <c r="G20" i="25"/>
  <c r="F20" i="25"/>
  <c r="E20" i="25"/>
  <c r="D20" i="25"/>
  <c r="C20" i="25"/>
  <c r="O10" i="25"/>
  <c r="K10" i="25"/>
  <c r="AA11" i="25"/>
  <c r="AD10" i="25"/>
  <c r="AA9" i="25"/>
  <c r="AD8" i="25"/>
  <c r="AA7" i="25"/>
  <c r="AD6" i="25"/>
  <c r="AA5" i="25"/>
  <c r="AD4" i="25"/>
  <c r="F4" i="25"/>
  <c r="AA3" i="25"/>
  <c r="B44" i="21"/>
  <c r="B43" i="21"/>
  <c r="B42" i="21"/>
  <c r="B41" i="21"/>
  <c r="B40" i="21"/>
  <c r="AD4" i="14"/>
  <c r="AD6" i="14"/>
  <c r="AD8" i="14"/>
  <c r="AD10" i="14"/>
  <c r="U6" i="25" l="1"/>
  <c r="W6" i="25"/>
  <c r="N6" i="25"/>
  <c r="V4" i="25"/>
  <c r="R4" i="25"/>
  <c r="L8" i="25"/>
  <c r="B7" i="25"/>
  <c r="P6" i="25"/>
  <c r="G8" i="25"/>
  <c r="H6" i="25"/>
  <c r="F99" i="25" s="1"/>
  <c r="B2" i="25"/>
  <c r="E6" i="25"/>
  <c r="F101" i="25"/>
  <c r="M10" i="25"/>
  <c r="E115" i="25" s="1"/>
  <c r="J4" i="25"/>
  <c r="C120" i="25"/>
  <c r="H112" i="25"/>
  <c r="D120" i="25"/>
  <c r="H120" i="25"/>
  <c r="D114" i="25"/>
  <c r="H121" i="25"/>
  <c r="D122" i="25"/>
  <c r="H122" i="25"/>
  <c r="D123" i="25"/>
  <c r="H123" i="25"/>
  <c r="H116" i="25"/>
  <c r="F119" i="25"/>
  <c r="X14" i="25"/>
  <c r="G112" i="25"/>
  <c r="G120" i="25"/>
  <c r="G121" i="25"/>
  <c r="C122" i="25"/>
  <c r="C115" i="25"/>
  <c r="C123" i="25"/>
  <c r="E119" i="25"/>
  <c r="I119" i="25"/>
  <c r="E120" i="25"/>
  <c r="E113" i="25"/>
  <c r="I120" i="25"/>
  <c r="E121" i="25"/>
  <c r="E100" i="25"/>
  <c r="I121" i="25"/>
  <c r="E122" i="25"/>
  <c r="I101" i="25"/>
  <c r="I122" i="25"/>
  <c r="E123" i="25"/>
  <c r="I123" i="25"/>
  <c r="I102" i="25"/>
  <c r="V30" i="21"/>
  <c r="V31" i="21"/>
  <c r="V32" i="21"/>
  <c r="V33" i="21"/>
  <c r="V34" i="21"/>
  <c r="V35" i="21"/>
  <c r="V36" i="21"/>
  <c r="V37" i="21"/>
  <c r="E102" i="25" l="1"/>
  <c r="I100" i="25"/>
  <c r="H109" i="25"/>
  <c r="E95" i="25"/>
  <c r="I8" i="25"/>
  <c r="C109" i="25" s="1"/>
  <c r="Q8" i="25"/>
  <c r="G102" i="25"/>
  <c r="F107" i="25"/>
  <c r="X6" i="25"/>
  <c r="I99" i="25"/>
  <c r="E105" i="25"/>
  <c r="H100" i="25"/>
  <c r="H105" i="25"/>
  <c r="I114" i="25"/>
  <c r="E114" i="25"/>
  <c r="I113" i="25"/>
  <c r="C116" i="25"/>
  <c r="G113" i="25"/>
  <c r="D115" i="25"/>
  <c r="D113" i="25"/>
  <c r="G116" i="25"/>
  <c r="C114" i="25"/>
  <c r="I115" i="25"/>
  <c r="E112" i="25"/>
  <c r="H115" i="25"/>
  <c r="H114" i="25"/>
  <c r="H113" i="25"/>
  <c r="D112" i="25"/>
  <c r="C113" i="25"/>
  <c r="C112" i="25"/>
  <c r="I116" i="25"/>
  <c r="E116" i="25"/>
  <c r="I112" i="25"/>
  <c r="G114" i="25"/>
  <c r="D116" i="25"/>
  <c r="G115" i="25"/>
  <c r="E101" i="25"/>
  <c r="G99" i="25"/>
  <c r="D98" i="25"/>
  <c r="C98" i="25"/>
  <c r="G98" i="25"/>
  <c r="H99" i="25"/>
  <c r="D99" i="25"/>
  <c r="H98" i="25"/>
  <c r="C100" i="25"/>
  <c r="F102" i="25"/>
  <c r="F100" i="25"/>
  <c r="F98" i="25"/>
  <c r="E99" i="25"/>
  <c r="I98" i="25"/>
  <c r="E98" i="25"/>
  <c r="C102" i="25"/>
  <c r="C101" i="25"/>
  <c r="G100" i="25"/>
  <c r="H102" i="25"/>
  <c r="D102" i="25"/>
  <c r="H101" i="25"/>
  <c r="D101" i="25"/>
  <c r="D100" i="25"/>
  <c r="G101" i="25"/>
  <c r="C99" i="25"/>
  <c r="E94" i="25"/>
  <c r="H93" i="25"/>
  <c r="D92" i="25"/>
  <c r="F94" i="25"/>
  <c r="H91" i="25"/>
  <c r="C94" i="25"/>
  <c r="E91" i="25"/>
  <c r="G93" i="25"/>
  <c r="I95" i="25"/>
  <c r="G119" i="25"/>
  <c r="H119" i="25"/>
  <c r="D119" i="25"/>
  <c r="F116" i="25"/>
  <c r="F115" i="25"/>
  <c r="F114" i="25"/>
  <c r="F113" i="25"/>
  <c r="X4" i="25"/>
  <c r="F95" i="25"/>
  <c r="I94" i="25"/>
  <c r="H92" i="25"/>
  <c r="C95" i="25"/>
  <c r="E92" i="25"/>
  <c r="G94" i="25"/>
  <c r="I91" i="25"/>
  <c r="D94" i="25"/>
  <c r="X10" i="25"/>
  <c r="G123" i="25"/>
  <c r="G122" i="25"/>
  <c r="C121" i="25"/>
  <c r="C119" i="25"/>
  <c r="F123" i="25"/>
  <c r="F122" i="25"/>
  <c r="F121" i="25"/>
  <c r="F120" i="25"/>
  <c r="F112" i="25"/>
  <c r="C92" i="25"/>
  <c r="F91" i="25"/>
  <c r="C91" i="25"/>
  <c r="E93" i="25"/>
  <c r="G95" i="25"/>
  <c r="I92" i="25"/>
  <c r="D95" i="25"/>
  <c r="F92" i="25"/>
  <c r="H94" i="25"/>
  <c r="D121" i="25"/>
  <c r="D93" i="25"/>
  <c r="G92" i="25"/>
  <c r="G91" i="25"/>
  <c r="I93" i="25"/>
  <c r="D91" i="25"/>
  <c r="F93" i="25"/>
  <c r="O93" i="25" s="1"/>
  <c r="H95" i="25"/>
  <c r="C93" i="25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4" i="12"/>
  <c r="AX45" i="12"/>
  <c r="AX4" i="12"/>
  <c r="AX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N93" i="25" l="1"/>
  <c r="X36" i="25" s="1"/>
  <c r="F109" i="25"/>
  <c r="H106" i="25"/>
  <c r="Q92" i="25" s="1"/>
  <c r="F105" i="25"/>
  <c r="D105" i="25"/>
  <c r="G105" i="25"/>
  <c r="M94" i="25"/>
  <c r="W37" i="25" s="1"/>
  <c r="E107" i="25"/>
  <c r="R94" i="25"/>
  <c r="C106" i="25"/>
  <c r="I109" i="25"/>
  <c r="R95" i="25" s="1"/>
  <c r="H108" i="25"/>
  <c r="Q94" i="25" s="1"/>
  <c r="F108" i="25"/>
  <c r="D106" i="25"/>
  <c r="L92" i="25"/>
  <c r="AF21" i="25" s="1"/>
  <c r="G107" i="25"/>
  <c r="P93" i="25" s="1"/>
  <c r="E106" i="25"/>
  <c r="I107" i="25"/>
  <c r="R93" i="25" s="1"/>
  <c r="E109" i="25"/>
  <c r="N95" i="25" s="1"/>
  <c r="D108" i="25"/>
  <c r="E108" i="25"/>
  <c r="N94" i="25" s="1"/>
  <c r="I108" i="25"/>
  <c r="F106" i="25"/>
  <c r="O92" i="25" s="1"/>
  <c r="C105" i="25"/>
  <c r="G108" i="25"/>
  <c r="H107" i="25"/>
  <c r="D109" i="25"/>
  <c r="M95" i="25" s="1"/>
  <c r="I106" i="25"/>
  <c r="C107" i="25"/>
  <c r="L93" i="25" s="1"/>
  <c r="X8" i="25"/>
  <c r="Q95" i="25"/>
  <c r="P91" i="25"/>
  <c r="N92" i="25"/>
  <c r="Q93" i="25"/>
  <c r="G109" i="25"/>
  <c r="C108" i="25"/>
  <c r="L94" i="25" s="1"/>
  <c r="D107" i="25"/>
  <c r="I105" i="25"/>
  <c r="R91" i="25" s="1"/>
  <c r="G106" i="25"/>
  <c r="P92" i="25" s="1"/>
  <c r="R92" i="25"/>
  <c r="L95" i="25"/>
  <c r="V31" i="25" s="1"/>
  <c r="L91" i="25"/>
  <c r="V27" i="25" s="1"/>
  <c r="N91" i="25"/>
  <c r="AH55" i="25" s="1"/>
  <c r="M92" i="25"/>
  <c r="AG28" i="25" s="1"/>
  <c r="P95" i="25"/>
  <c r="M93" i="25"/>
  <c r="W36" i="25" s="1"/>
  <c r="O94" i="25"/>
  <c r="AI72" i="25" s="1"/>
  <c r="O91" i="25"/>
  <c r="Y27" i="25" s="1"/>
  <c r="Y64" i="25"/>
  <c r="Y43" i="25"/>
  <c r="Y29" i="25"/>
  <c r="Y22" i="25"/>
  <c r="AI36" i="25"/>
  <c r="AI64" i="25"/>
  <c r="Y71" i="25"/>
  <c r="AI78" i="25"/>
  <c r="Y78" i="25"/>
  <c r="Y50" i="25"/>
  <c r="Y57" i="25"/>
  <c r="AI29" i="25"/>
  <c r="AI43" i="25"/>
  <c r="Y85" i="25"/>
  <c r="AI22" i="25"/>
  <c r="Y36" i="25"/>
  <c r="AI57" i="25"/>
  <c r="AI71" i="25"/>
  <c r="AI50" i="25"/>
  <c r="AI85" i="25"/>
  <c r="P94" i="25"/>
  <c r="AF20" i="25"/>
  <c r="AF76" i="25"/>
  <c r="AF62" i="25"/>
  <c r="AF27" i="25"/>
  <c r="Y65" i="25"/>
  <c r="AI23" i="25"/>
  <c r="Y86" i="25"/>
  <c r="AI79" i="25"/>
  <c r="Y79" i="25"/>
  <c r="AI30" i="25"/>
  <c r="Y37" i="25"/>
  <c r="Y58" i="25"/>
  <c r="AI65" i="25"/>
  <c r="AI51" i="25"/>
  <c r="AI44" i="25"/>
  <c r="M91" i="25"/>
  <c r="V28" i="25"/>
  <c r="AF56" i="25"/>
  <c r="AF35" i="25"/>
  <c r="V56" i="25"/>
  <c r="V63" i="25"/>
  <c r="X84" i="25"/>
  <c r="X70" i="25"/>
  <c r="X35" i="25"/>
  <c r="X21" i="25"/>
  <c r="X49" i="25"/>
  <c r="X56" i="25"/>
  <c r="AH70" i="25"/>
  <c r="AH42" i="25"/>
  <c r="AH49" i="25"/>
  <c r="AH56" i="25"/>
  <c r="X28" i="25"/>
  <c r="AH63" i="25"/>
  <c r="AH77" i="25"/>
  <c r="X77" i="25"/>
  <c r="AH28" i="25"/>
  <c r="AH21" i="25"/>
  <c r="AH35" i="25"/>
  <c r="X42" i="25"/>
  <c r="AH84" i="25"/>
  <c r="X63" i="25"/>
  <c r="O95" i="25"/>
  <c r="X71" i="25"/>
  <c r="X50" i="25"/>
  <c r="X43" i="25"/>
  <c r="AH78" i="25"/>
  <c r="X64" i="25"/>
  <c r="W72" i="25"/>
  <c r="W30" i="25"/>
  <c r="AG51" i="25"/>
  <c r="W86" i="25"/>
  <c r="AG30" i="25"/>
  <c r="Q91" i="25"/>
  <c r="R87" i="14"/>
  <c r="R86" i="14"/>
  <c r="R85" i="14"/>
  <c r="R84" i="14"/>
  <c r="R83" i="14"/>
  <c r="R76" i="14"/>
  <c r="R80" i="14"/>
  <c r="R79" i="14"/>
  <c r="R78" i="14"/>
  <c r="R77" i="14"/>
  <c r="R73" i="14"/>
  <c r="R72" i="14"/>
  <c r="R71" i="14"/>
  <c r="R70" i="14"/>
  <c r="R69" i="14"/>
  <c r="R66" i="14"/>
  <c r="R65" i="14"/>
  <c r="R64" i="14"/>
  <c r="R63" i="14"/>
  <c r="R62" i="14"/>
  <c r="R59" i="14"/>
  <c r="R58" i="14"/>
  <c r="R57" i="14"/>
  <c r="R56" i="14"/>
  <c r="R55" i="14"/>
  <c r="R52" i="14"/>
  <c r="R51" i="14"/>
  <c r="R50" i="14"/>
  <c r="R49" i="14"/>
  <c r="R48" i="14"/>
  <c r="R45" i="14"/>
  <c r="R44" i="14"/>
  <c r="R43" i="14"/>
  <c r="R42" i="14"/>
  <c r="R41" i="14"/>
  <c r="R38" i="14"/>
  <c r="R37" i="14"/>
  <c r="R36" i="14"/>
  <c r="R35" i="14"/>
  <c r="R34" i="14"/>
  <c r="R31" i="14"/>
  <c r="R30" i="14"/>
  <c r="R29" i="14"/>
  <c r="R28" i="14"/>
  <c r="R27" i="14"/>
  <c r="R24" i="14"/>
  <c r="R23" i="14"/>
  <c r="R22" i="14"/>
  <c r="R21" i="14"/>
  <c r="R20" i="14"/>
  <c r="I87" i="14"/>
  <c r="I86" i="14"/>
  <c r="I85" i="14"/>
  <c r="I84" i="14"/>
  <c r="I83" i="14"/>
  <c r="I80" i="14"/>
  <c r="I79" i="14"/>
  <c r="I78" i="14"/>
  <c r="I77" i="14"/>
  <c r="I76" i="14"/>
  <c r="I73" i="14"/>
  <c r="I72" i="14"/>
  <c r="I71" i="14"/>
  <c r="I70" i="14"/>
  <c r="I69" i="14"/>
  <c r="I66" i="14"/>
  <c r="I65" i="14"/>
  <c r="I64" i="14"/>
  <c r="I63" i="14"/>
  <c r="I62" i="14"/>
  <c r="I59" i="14"/>
  <c r="I58" i="14"/>
  <c r="I57" i="14"/>
  <c r="I56" i="14"/>
  <c r="I55" i="14"/>
  <c r="Q87" i="14"/>
  <c r="Q86" i="14"/>
  <c r="Q85" i="14"/>
  <c r="Q84" i="14"/>
  <c r="Q83" i="14"/>
  <c r="Q80" i="14"/>
  <c r="Q79" i="14"/>
  <c r="Q78" i="14"/>
  <c r="Q77" i="14"/>
  <c r="Q76" i="14"/>
  <c r="Q73" i="14"/>
  <c r="Q72" i="14"/>
  <c r="Q71" i="14"/>
  <c r="Q70" i="14"/>
  <c r="Q69" i="14"/>
  <c r="Q66" i="14"/>
  <c r="Q65" i="14"/>
  <c r="Q64" i="14"/>
  <c r="Q63" i="14"/>
  <c r="Q62" i="14"/>
  <c r="Q59" i="14"/>
  <c r="Q58" i="14"/>
  <c r="Q57" i="14"/>
  <c r="Q56" i="14"/>
  <c r="Q55" i="14"/>
  <c r="Q52" i="14"/>
  <c r="Q51" i="14"/>
  <c r="Q50" i="14"/>
  <c r="Q49" i="14"/>
  <c r="Q48" i="14"/>
  <c r="Q45" i="14"/>
  <c r="Q44" i="14"/>
  <c r="Q43" i="14"/>
  <c r="Q42" i="14"/>
  <c r="Q41" i="14"/>
  <c r="Q38" i="14"/>
  <c r="Q37" i="14"/>
  <c r="Q36" i="14"/>
  <c r="Q35" i="14"/>
  <c r="Q34" i="14"/>
  <c r="Q31" i="14"/>
  <c r="Q30" i="14"/>
  <c r="Q29" i="14"/>
  <c r="Q28" i="14"/>
  <c r="Q27" i="14"/>
  <c r="Q24" i="14"/>
  <c r="Q23" i="14"/>
  <c r="Q21" i="14"/>
  <c r="Q22" i="14"/>
  <c r="Q20" i="14"/>
  <c r="H87" i="14"/>
  <c r="H86" i="14"/>
  <c r="H85" i="14"/>
  <c r="H84" i="14"/>
  <c r="H83" i="14"/>
  <c r="H80" i="14"/>
  <c r="H79" i="14"/>
  <c r="H78" i="14"/>
  <c r="H77" i="14"/>
  <c r="H76" i="14"/>
  <c r="H73" i="14"/>
  <c r="H72" i="14"/>
  <c r="H71" i="14"/>
  <c r="H70" i="14"/>
  <c r="H69" i="14"/>
  <c r="H66" i="14"/>
  <c r="H65" i="14"/>
  <c r="H64" i="14"/>
  <c r="H63" i="14"/>
  <c r="H62" i="14"/>
  <c r="H59" i="14"/>
  <c r="H58" i="14"/>
  <c r="H57" i="14"/>
  <c r="H56" i="14"/>
  <c r="H55" i="14"/>
  <c r="P87" i="14"/>
  <c r="P86" i="14"/>
  <c r="P85" i="14"/>
  <c r="P84" i="14"/>
  <c r="P83" i="14"/>
  <c r="P80" i="14"/>
  <c r="P79" i="14"/>
  <c r="P78" i="14"/>
  <c r="P77" i="14"/>
  <c r="P76" i="14"/>
  <c r="P73" i="14"/>
  <c r="P72" i="14"/>
  <c r="P71" i="14"/>
  <c r="P70" i="14"/>
  <c r="P69" i="14"/>
  <c r="P66" i="14"/>
  <c r="P65" i="14"/>
  <c r="P64" i="14"/>
  <c r="P63" i="14"/>
  <c r="P62" i="14"/>
  <c r="P59" i="14"/>
  <c r="P58" i="14"/>
  <c r="P57" i="14"/>
  <c r="P56" i="14"/>
  <c r="P55" i="14"/>
  <c r="P52" i="14"/>
  <c r="P51" i="14"/>
  <c r="P50" i="14"/>
  <c r="P49" i="14"/>
  <c r="P48" i="14"/>
  <c r="P45" i="14"/>
  <c r="P44" i="14"/>
  <c r="P43" i="14"/>
  <c r="P42" i="14"/>
  <c r="P41" i="14"/>
  <c r="P38" i="14"/>
  <c r="P37" i="14"/>
  <c r="P36" i="14"/>
  <c r="P35" i="14"/>
  <c r="P34" i="14"/>
  <c r="P31" i="14"/>
  <c r="P30" i="14"/>
  <c r="P29" i="14"/>
  <c r="P28" i="14"/>
  <c r="P27" i="14"/>
  <c r="P24" i="14"/>
  <c r="P23" i="14"/>
  <c r="P22" i="14"/>
  <c r="P21" i="14"/>
  <c r="P20" i="14"/>
  <c r="G87" i="14"/>
  <c r="G86" i="14"/>
  <c r="G85" i="14"/>
  <c r="G84" i="14"/>
  <c r="G83" i="14"/>
  <c r="G80" i="14"/>
  <c r="G79" i="14"/>
  <c r="G78" i="14"/>
  <c r="G77" i="14"/>
  <c r="G76" i="14"/>
  <c r="G73" i="14"/>
  <c r="G72" i="14"/>
  <c r="G71" i="14"/>
  <c r="G70" i="14"/>
  <c r="G69" i="14"/>
  <c r="G66" i="14"/>
  <c r="G65" i="14"/>
  <c r="G64" i="14"/>
  <c r="G63" i="14"/>
  <c r="G62" i="14"/>
  <c r="G59" i="14"/>
  <c r="G58" i="14"/>
  <c r="G57" i="14"/>
  <c r="G56" i="14"/>
  <c r="G55" i="14"/>
  <c r="I52" i="14"/>
  <c r="I51" i="14"/>
  <c r="I50" i="14"/>
  <c r="I49" i="14"/>
  <c r="I48" i="14"/>
  <c r="H52" i="14"/>
  <c r="H51" i="14"/>
  <c r="H50" i="14"/>
  <c r="H49" i="14"/>
  <c r="H48" i="14"/>
  <c r="G52" i="14"/>
  <c r="G51" i="14"/>
  <c r="G50" i="14"/>
  <c r="G49" i="14"/>
  <c r="G48" i="14"/>
  <c r="I45" i="14"/>
  <c r="I44" i="14"/>
  <c r="I43" i="14"/>
  <c r="I42" i="14"/>
  <c r="I41" i="14"/>
  <c r="H45" i="14"/>
  <c r="H44" i="14"/>
  <c r="H43" i="14"/>
  <c r="H42" i="14"/>
  <c r="H41" i="14"/>
  <c r="G45" i="14"/>
  <c r="G44" i="14"/>
  <c r="G43" i="14"/>
  <c r="G42" i="14"/>
  <c r="G41" i="14"/>
  <c r="I38" i="14"/>
  <c r="I37" i="14"/>
  <c r="I36" i="14"/>
  <c r="I35" i="14"/>
  <c r="I34" i="14"/>
  <c r="H38" i="14"/>
  <c r="H37" i="14"/>
  <c r="H36" i="14"/>
  <c r="H35" i="14"/>
  <c r="H34" i="14"/>
  <c r="G38" i="14"/>
  <c r="G37" i="14"/>
  <c r="G36" i="14"/>
  <c r="G35" i="14"/>
  <c r="G34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4" i="14"/>
  <c r="H24" i="14"/>
  <c r="G24" i="14"/>
  <c r="I23" i="14"/>
  <c r="H23" i="14"/>
  <c r="G23" i="14"/>
  <c r="I21" i="14"/>
  <c r="H21" i="14"/>
  <c r="G21" i="14"/>
  <c r="I20" i="14"/>
  <c r="H20" i="14"/>
  <c r="G20" i="14"/>
  <c r="I22" i="14"/>
  <c r="H22" i="14"/>
  <c r="G22" i="14"/>
  <c r="AG73" i="25" l="1"/>
  <c r="W38" i="25"/>
  <c r="W66" i="25"/>
  <c r="W31" i="25"/>
  <c r="W80" i="25"/>
  <c r="W59" i="25"/>
  <c r="AG31" i="25"/>
  <c r="AG80" i="25"/>
  <c r="AG52" i="25"/>
  <c r="AG38" i="25"/>
  <c r="AG87" i="25"/>
  <c r="W45" i="25"/>
  <c r="W52" i="25"/>
  <c r="AG45" i="25"/>
  <c r="AG24" i="25"/>
  <c r="AG59" i="25"/>
  <c r="AH73" i="25"/>
  <c r="AH87" i="25"/>
  <c r="AH45" i="25"/>
  <c r="AH38" i="25"/>
  <c r="X45" i="25"/>
  <c r="AH66" i="25"/>
  <c r="X80" i="25"/>
  <c r="X38" i="25"/>
  <c r="X87" i="25"/>
  <c r="AH31" i="25"/>
  <c r="AH52" i="25"/>
  <c r="X66" i="25"/>
  <c r="AH24" i="25"/>
  <c r="AH80" i="25"/>
  <c r="X59" i="25"/>
  <c r="X73" i="25"/>
  <c r="X52" i="25"/>
  <c r="X31" i="25"/>
  <c r="AH59" i="25"/>
  <c r="X24" i="25"/>
  <c r="AF58" i="25"/>
  <c r="V51" i="25"/>
  <c r="AF65" i="25"/>
  <c r="AF30" i="25"/>
  <c r="AM30" i="25" s="1"/>
  <c r="AF79" i="25"/>
  <c r="V30" i="25"/>
  <c r="AF37" i="25"/>
  <c r="AF51" i="25"/>
  <c r="AM51" i="25" s="1"/>
  <c r="V72" i="25"/>
  <c r="V65" i="25"/>
  <c r="V37" i="25"/>
  <c r="V23" i="25"/>
  <c r="AC23" i="25" s="1"/>
  <c r="AF86" i="25"/>
  <c r="V58" i="25"/>
  <c r="V79" i="25"/>
  <c r="AF44" i="25"/>
  <c r="V86" i="25"/>
  <c r="AF72" i="25"/>
  <c r="V44" i="25"/>
  <c r="AF23" i="25"/>
  <c r="AM23" i="25" s="1"/>
  <c r="V29" i="25"/>
  <c r="AF57" i="25"/>
  <c r="V22" i="25"/>
  <c r="V50" i="25"/>
  <c r="AF78" i="25"/>
  <c r="V43" i="25"/>
  <c r="AF71" i="25"/>
  <c r="V78" i="25"/>
  <c r="AC78" i="25" s="1"/>
  <c r="AF22" i="25"/>
  <c r="V57" i="25"/>
  <c r="AF50" i="25"/>
  <c r="AF85" i="25"/>
  <c r="AF64" i="25"/>
  <c r="AF43" i="25"/>
  <c r="V36" i="25"/>
  <c r="AF29" i="25"/>
  <c r="V64" i="25"/>
  <c r="V85" i="25"/>
  <c r="AF36" i="25"/>
  <c r="V71" i="25"/>
  <c r="X72" i="25"/>
  <c r="AH51" i="25"/>
  <c r="X58" i="25"/>
  <c r="AH23" i="25"/>
  <c r="AH79" i="25"/>
  <c r="X86" i="25"/>
  <c r="X51" i="25"/>
  <c r="X37" i="25"/>
  <c r="AC37" i="25" s="1"/>
  <c r="AH58" i="25"/>
  <c r="AH37" i="25"/>
  <c r="X79" i="25"/>
  <c r="AH86" i="25"/>
  <c r="AM86" i="25" s="1"/>
  <c r="AH65" i="25"/>
  <c r="X23" i="25"/>
  <c r="X44" i="25"/>
  <c r="AH44" i="25"/>
  <c r="AH72" i="25"/>
  <c r="X65" i="25"/>
  <c r="AH30" i="25"/>
  <c r="X30" i="25"/>
  <c r="AC30" i="25" s="1"/>
  <c r="W51" i="25"/>
  <c r="W79" i="25"/>
  <c r="AG79" i="25"/>
  <c r="W23" i="25"/>
  <c r="AG86" i="25"/>
  <c r="AH57" i="25"/>
  <c r="X57" i="25"/>
  <c r="AH36" i="25"/>
  <c r="AH71" i="25"/>
  <c r="X85" i="25"/>
  <c r="V84" i="25"/>
  <c r="V49" i="25"/>
  <c r="V35" i="25"/>
  <c r="AF70" i="25"/>
  <c r="V42" i="25"/>
  <c r="Y72" i="25"/>
  <c r="AC72" i="25" s="1"/>
  <c r="Y51" i="25"/>
  <c r="Y23" i="25"/>
  <c r="Y30" i="25"/>
  <c r="W58" i="25"/>
  <c r="AG58" i="25"/>
  <c r="AG65" i="25"/>
  <c r="W65" i="25"/>
  <c r="AG23" i="25"/>
  <c r="AH85" i="25"/>
  <c r="AH43" i="25"/>
  <c r="AH64" i="25"/>
  <c r="X29" i="25"/>
  <c r="X22" i="25"/>
  <c r="AF84" i="25"/>
  <c r="AF49" i="25"/>
  <c r="AF42" i="25"/>
  <c r="AF28" i="25"/>
  <c r="V77" i="25"/>
  <c r="AG37" i="25"/>
  <c r="AG44" i="25"/>
  <c r="AG72" i="25"/>
  <c r="W44" i="25"/>
  <c r="X78" i="25"/>
  <c r="AH22" i="25"/>
  <c r="AH50" i="25"/>
  <c r="AH29" i="25"/>
  <c r="AF63" i="25"/>
  <c r="V70" i="25"/>
  <c r="AF77" i="25"/>
  <c r="V21" i="25"/>
  <c r="V52" i="25"/>
  <c r="W84" i="25"/>
  <c r="AF31" i="25"/>
  <c r="S93" i="25"/>
  <c r="W42" i="25"/>
  <c r="AF59" i="25"/>
  <c r="AG57" i="25"/>
  <c r="W21" i="25"/>
  <c r="AF87" i="25"/>
  <c r="V66" i="25"/>
  <c r="AG77" i="25"/>
  <c r="AG21" i="25"/>
  <c r="X62" i="25"/>
  <c r="V20" i="25"/>
  <c r="V41" i="25"/>
  <c r="X41" i="25"/>
  <c r="AG66" i="25"/>
  <c r="W73" i="25"/>
  <c r="W87" i="25"/>
  <c r="W24" i="25"/>
  <c r="S94" i="25"/>
  <c r="AI86" i="25"/>
  <c r="Y44" i="25"/>
  <c r="AC44" i="25" s="1"/>
  <c r="AI58" i="25"/>
  <c r="AI37" i="25"/>
  <c r="AM37" i="25" s="1"/>
  <c r="V34" i="25"/>
  <c r="AF48" i="25"/>
  <c r="AF73" i="25"/>
  <c r="W85" i="25"/>
  <c r="W77" i="25"/>
  <c r="W70" i="25"/>
  <c r="V87" i="25"/>
  <c r="V59" i="25"/>
  <c r="S95" i="25"/>
  <c r="AG56" i="25"/>
  <c r="W63" i="25"/>
  <c r="W49" i="25"/>
  <c r="AG84" i="25"/>
  <c r="V24" i="25"/>
  <c r="AF66" i="25"/>
  <c r="AF24" i="25"/>
  <c r="V45" i="25"/>
  <c r="AF45" i="25"/>
  <c r="AG43" i="25"/>
  <c r="AM43" i="25" s="1"/>
  <c r="AG85" i="25"/>
  <c r="AF55" i="25"/>
  <c r="AF34" i="25"/>
  <c r="AG49" i="25"/>
  <c r="AG42" i="25"/>
  <c r="AG35" i="25"/>
  <c r="W28" i="25"/>
  <c r="W56" i="25"/>
  <c r="AH27" i="25"/>
  <c r="X34" i="25"/>
  <c r="AF80" i="25"/>
  <c r="V38" i="25"/>
  <c r="AF52" i="25"/>
  <c r="V80" i="25"/>
  <c r="AG70" i="25"/>
  <c r="AG63" i="25"/>
  <c r="W35" i="25"/>
  <c r="V73" i="25"/>
  <c r="AF38" i="25"/>
  <c r="AG29" i="25"/>
  <c r="AH34" i="25"/>
  <c r="X55" i="25"/>
  <c r="AH62" i="25"/>
  <c r="X69" i="25"/>
  <c r="V48" i="25"/>
  <c r="V83" i="25"/>
  <c r="V55" i="25"/>
  <c r="AF69" i="25"/>
  <c r="V76" i="25"/>
  <c r="X76" i="25"/>
  <c r="AH76" i="25"/>
  <c r="AH20" i="25"/>
  <c r="AH48" i="25"/>
  <c r="X83" i="25"/>
  <c r="AH83" i="25"/>
  <c r="X20" i="25"/>
  <c r="AF83" i="25"/>
  <c r="V69" i="25"/>
  <c r="V62" i="25"/>
  <c r="AF41" i="25"/>
  <c r="AH41" i="25"/>
  <c r="X48" i="25"/>
  <c r="X27" i="25"/>
  <c r="AH69" i="25"/>
  <c r="W64" i="25"/>
  <c r="AC64" i="25" s="1"/>
  <c r="W57" i="25"/>
  <c r="AC57" i="25" s="1"/>
  <c r="AG78" i="25"/>
  <c r="AM78" i="25" s="1"/>
  <c r="W22" i="25"/>
  <c r="AC22" i="25" s="1"/>
  <c r="W71" i="25"/>
  <c r="W78" i="25"/>
  <c r="W43" i="25"/>
  <c r="AC43" i="25" s="1"/>
  <c r="AG50" i="25"/>
  <c r="AM50" i="25" s="1"/>
  <c r="AG22" i="25"/>
  <c r="W50" i="25"/>
  <c r="AC50" i="25" s="1"/>
  <c r="W29" i="25"/>
  <c r="AG71" i="25"/>
  <c r="AM71" i="25" s="1"/>
  <c r="AG36" i="25"/>
  <c r="AG64" i="25"/>
  <c r="AM64" i="25" s="1"/>
  <c r="Y83" i="25"/>
  <c r="Y76" i="25"/>
  <c r="AI76" i="25"/>
  <c r="Y48" i="25"/>
  <c r="Y55" i="25"/>
  <c r="Y69" i="25"/>
  <c r="AI69" i="25"/>
  <c r="Y20" i="25"/>
  <c r="AI62" i="25"/>
  <c r="Y41" i="25"/>
  <c r="Y34" i="25"/>
  <c r="AI20" i="25"/>
  <c r="AI41" i="25"/>
  <c r="AI55" i="25"/>
  <c r="Y62" i="25"/>
  <c r="AI83" i="25"/>
  <c r="AI27" i="25"/>
  <c r="AI48" i="25"/>
  <c r="AI34" i="25"/>
  <c r="S91" i="25"/>
  <c r="AC79" i="25"/>
  <c r="AC65" i="25"/>
  <c r="AC85" i="25"/>
  <c r="AC36" i="25"/>
  <c r="AM79" i="25"/>
  <c r="AM65" i="25"/>
  <c r="AC51" i="25"/>
  <c r="AM58" i="25"/>
  <c r="AI80" i="25"/>
  <c r="Y66" i="25"/>
  <c r="Y31" i="25"/>
  <c r="AI31" i="25"/>
  <c r="AM31" i="25" s="1"/>
  <c r="Y45" i="25"/>
  <c r="Y38" i="25"/>
  <c r="AI45" i="25"/>
  <c r="AI59" i="25"/>
  <c r="AM59" i="25" s="1"/>
  <c r="AI66" i="25"/>
  <c r="AI73" i="25"/>
  <c r="Y80" i="25"/>
  <c r="AI24" i="25"/>
  <c r="AI52" i="25"/>
  <c r="Y59" i="25"/>
  <c r="Y87" i="25"/>
  <c r="Y24" i="25"/>
  <c r="AI87" i="25"/>
  <c r="AI38" i="25"/>
  <c r="Y52" i="25"/>
  <c r="AC52" i="25" s="1"/>
  <c r="Y73" i="25"/>
  <c r="AC73" i="25" s="1"/>
  <c r="AI77" i="25"/>
  <c r="AM77" i="25" s="1"/>
  <c r="Y63" i="25"/>
  <c r="Y42" i="25"/>
  <c r="AC42" i="25" s="1"/>
  <c r="Y28" i="25"/>
  <c r="AC28" i="25" s="1"/>
  <c r="AI35" i="25"/>
  <c r="AI42" i="25"/>
  <c r="Y70" i="25"/>
  <c r="AI84" i="25"/>
  <c r="Y49" i="25"/>
  <c r="Y84" i="25"/>
  <c r="Y77" i="25"/>
  <c r="AC77" i="25" s="1"/>
  <c r="AI49" i="25"/>
  <c r="AI56" i="25"/>
  <c r="AI70" i="25"/>
  <c r="AI63" i="25"/>
  <c r="AM63" i="25" s="1"/>
  <c r="Y35" i="25"/>
  <c r="Y56" i="25"/>
  <c r="AI28" i="25"/>
  <c r="AM28" i="25" s="1"/>
  <c r="Y21" i="25"/>
  <c r="AC21" i="25" s="1"/>
  <c r="AI21" i="25"/>
  <c r="AC58" i="25"/>
  <c r="S92" i="25"/>
  <c r="AM57" i="25"/>
  <c r="AM72" i="25"/>
  <c r="AC86" i="25"/>
  <c r="AM44" i="25"/>
  <c r="W69" i="25"/>
  <c r="AG83" i="25"/>
  <c r="AG20" i="25"/>
  <c r="W34" i="25"/>
  <c r="W20" i="25"/>
  <c r="W41" i="25"/>
  <c r="W83" i="25"/>
  <c r="AG55" i="25"/>
  <c r="W76" i="25"/>
  <c r="AG27" i="25"/>
  <c r="W27" i="25"/>
  <c r="AG34" i="25"/>
  <c r="AG41" i="25"/>
  <c r="AG62" i="25"/>
  <c r="AG76" i="25"/>
  <c r="AG69" i="25"/>
  <c r="W62" i="25"/>
  <c r="W48" i="25"/>
  <c r="W55" i="25"/>
  <c r="AG48" i="25"/>
  <c r="AC84" i="25" l="1"/>
  <c r="AM42" i="25"/>
  <c r="AC31" i="25"/>
  <c r="AM36" i="25"/>
  <c r="AM22" i="25"/>
  <c r="AC71" i="25"/>
  <c r="AM85" i="25"/>
  <c r="AC66" i="25"/>
  <c r="AM29" i="25"/>
  <c r="AC63" i="25"/>
  <c r="AM84" i="25"/>
  <c r="AC45" i="25"/>
  <c r="AM80" i="25"/>
  <c r="AC29" i="25"/>
  <c r="AC56" i="25"/>
  <c r="AM73" i="25"/>
  <c r="AC38" i="25"/>
  <c r="AM69" i="25"/>
  <c r="AM21" i="25"/>
  <c r="AM49" i="25"/>
  <c r="AM24" i="25"/>
  <c r="AC35" i="25"/>
  <c r="AM87" i="25"/>
  <c r="AM52" i="25"/>
  <c r="AM66" i="25"/>
  <c r="AM48" i="25"/>
  <c r="AC87" i="25"/>
  <c r="AC41" i="25"/>
  <c r="AC40" i="25" s="1"/>
  <c r="AC49" i="25"/>
  <c r="AC59" i="25"/>
  <c r="AC70" i="25"/>
  <c r="AM34" i="25"/>
  <c r="AM55" i="25"/>
  <c r="AC34" i="25"/>
  <c r="AC33" i="25" s="1"/>
  <c r="AM70" i="25"/>
  <c r="AC80" i="25"/>
  <c r="AM45" i="25"/>
  <c r="AC24" i="25"/>
  <c r="AC55" i="25"/>
  <c r="AM76" i="25"/>
  <c r="AM75" i="25" s="1"/>
  <c r="AC27" i="25"/>
  <c r="AC26" i="25" s="1"/>
  <c r="AC83" i="25"/>
  <c r="AM56" i="25"/>
  <c r="AM35" i="25"/>
  <c r="AM38" i="25"/>
  <c r="AC62" i="25"/>
  <c r="AM41" i="25"/>
  <c r="AC76" i="25"/>
  <c r="AC75" i="25" s="1"/>
  <c r="AC69" i="25"/>
  <c r="AC68" i="25" s="1"/>
  <c r="AM20" i="25"/>
  <c r="AM19" i="25" s="1"/>
  <c r="AC48" i="25"/>
  <c r="AM83" i="25"/>
  <c r="AM82" i="25" s="1"/>
  <c r="AC20" i="25"/>
  <c r="AM62" i="25"/>
  <c r="AM61" i="25" s="1"/>
  <c r="AM27" i="25"/>
  <c r="AM26" i="25" s="1"/>
  <c r="AC61" i="25"/>
  <c r="A119" i="4"/>
  <c r="AC54" i="25" l="1"/>
  <c r="AM68" i="25"/>
  <c r="AM47" i="25"/>
  <c r="AM33" i="25"/>
  <c r="AM40" i="25"/>
  <c r="AM54" i="25"/>
  <c r="AC47" i="25"/>
  <c r="AC82" i="25"/>
  <c r="AC19" i="25"/>
  <c r="N26" i="12"/>
  <c r="O26" i="12" s="1"/>
  <c r="N27" i="12"/>
  <c r="N28" i="12"/>
  <c r="Z9" i="25" l="1"/>
  <c r="Z7" i="25"/>
  <c r="Z11" i="25"/>
  <c r="Z5" i="25"/>
  <c r="AB3" i="25" s="1"/>
  <c r="Z3" i="25"/>
  <c r="Y26" i="4"/>
  <c r="Z26" i="4" s="1"/>
  <c r="R26" i="4"/>
  <c r="S26" i="4" s="1"/>
  <c r="R27" i="4"/>
  <c r="S27" i="4" s="1"/>
  <c r="Y27" i="4"/>
  <c r="Z27" i="4" s="1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E3" i="12" s="1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J3" i="12" s="1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O3" i="12" s="1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T3" i="12" s="1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Y3" i="12" s="1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D3" i="12" s="1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I3" i="12" s="1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N3" i="12" s="1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S3" i="12" s="1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W3" i="12"/>
  <c r="AX3" i="12" s="1"/>
  <c r="AW45" i="12"/>
  <c r="AW44" i="12"/>
  <c r="AW43" i="12"/>
  <c r="AX43" i="12" s="1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X26" i="12" s="1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S26" i="12" s="1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N26" i="12" s="1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I26" i="12" s="1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D26" i="12" s="1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Y26" i="12" s="1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T26" i="12" s="1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J26" i="12" s="1"/>
  <c r="D26" i="12"/>
  <c r="E26" i="12" s="1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AA14" i="25" l="1"/>
  <c r="AB11" i="25"/>
  <c r="AB9" i="25"/>
  <c r="AB5" i="25"/>
  <c r="AC5" i="25" s="1"/>
  <c r="AB7" i="25"/>
  <c r="AC3" i="25"/>
  <c r="AC11" i="25"/>
  <c r="AC7" i="25" l="1"/>
  <c r="AC9" i="25"/>
  <c r="D4" i="4"/>
  <c r="D5" i="4"/>
  <c r="D6" i="4"/>
  <c r="D8" i="4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E6" i="21"/>
  <c r="B5" i="21"/>
  <c r="B23" i="23"/>
  <c r="B24" i="23"/>
  <c r="B25" i="23"/>
  <c r="B46" i="23"/>
  <c r="B47" i="23"/>
  <c r="B48" i="23"/>
  <c r="B69" i="23"/>
  <c r="B70" i="23"/>
  <c r="B71" i="23"/>
  <c r="B92" i="23"/>
  <c r="B93" i="23"/>
  <c r="B94" i="23"/>
  <c r="D116" i="23"/>
  <c r="B116" i="2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3" i="8"/>
  <c r="D116" i="10"/>
  <c r="B116" i="10"/>
  <c r="D116" i="9"/>
  <c r="B116" i="9"/>
  <c r="D116" i="8"/>
  <c r="B116" i="8"/>
  <c r="B46" i="7"/>
  <c r="B47" i="7"/>
  <c r="B48" i="7"/>
  <c r="B69" i="7"/>
  <c r="B70" i="7"/>
  <c r="B71" i="7"/>
  <c r="B92" i="7"/>
  <c r="B93" i="7"/>
  <c r="B94" i="7"/>
  <c r="B25" i="7"/>
  <c r="D116" i="7"/>
  <c r="B116" i="7"/>
  <c r="B25" i="6"/>
  <c r="B48" i="6"/>
  <c r="B71" i="6"/>
  <c r="B94" i="6"/>
  <c r="D3" i="4"/>
  <c r="Y114" i="4"/>
  <c r="Z114" i="4" s="1"/>
  <c r="R114" i="4"/>
  <c r="S114" i="4" s="1"/>
  <c r="K114" i="4"/>
  <c r="L114" i="4" s="1"/>
  <c r="D114" i="4"/>
  <c r="E114" i="4" s="1"/>
  <c r="F114" i="4" s="1"/>
  <c r="Y113" i="4"/>
  <c r="Z113" i="4" s="1"/>
  <c r="R113" i="4"/>
  <c r="S113" i="4" s="1"/>
  <c r="K113" i="4"/>
  <c r="L113" i="4" s="1"/>
  <c r="D113" i="4"/>
  <c r="E113" i="4" s="1"/>
  <c r="F113" i="4" s="1"/>
  <c r="Y112" i="4"/>
  <c r="Z112" i="4" s="1"/>
  <c r="R112" i="4"/>
  <c r="S112" i="4" s="1"/>
  <c r="K112" i="4"/>
  <c r="L112" i="4" s="1"/>
  <c r="D112" i="4"/>
  <c r="E112" i="4" s="1"/>
  <c r="F112" i="4" s="1"/>
  <c r="Y111" i="4"/>
  <c r="Z111" i="4" s="1"/>
  <c r="R111" i="4"/>
  <c r="S111" i="4" s="1"/>
  <c r="K111" i="4"/>
  <c r="L111" i="4" s="1"/>
  <c r="D111" i="4"/>
  <c r="E111" i="4" s="1"/>
  <c r="F111" i="4" s="1"/>
  <c r="Y110" i="4"/>
  <c r="Z110" i="4" s="1"/>
  <c r="R110" i="4"/>
  <c r="S110" i="4" s="1"/>
  <c r="K110" i="4"/>
  <c r="L110" i="4" s="1"/>
  <c r="D110" i="4"/>
  <c r="E110" i="4" s="1"/>
  <c r="F110" i="4" s="1"/>
  <c r="Y109" i="4"/>
  <c r="Z109" i="4" s="1"/>
  <c r="R109" i="4"/>
  <c r="S109" i="4" s="1"/>
  <c r="K109" i="4"/>
  <c r="L109" i="4" s="1"/>
  <c r="D109" i="4"/>
  <c r="E109" i="4" s="1"/>
  <c r="F109" i="4" s="1"/>
  <c r="Y108" i="4"/>
  <c r="Z108" i="4" s="1"/>
  <c r="R108" i="4"/>
  <c r="S108" i="4" s="1"/>
  <c r="K108" i="4"/>
  <c r="L108" i="4" s="1"/>
  <c r="D108" i="4"/>
  <c r="E108" i="4" s="1"/>
  <c r="F108" i="4" s="1"/>
  <c r="Y107" i="4"/>
  <c r="Z107" i="4" s="1"/>
  <c r="R107" i="4"/>
  <c r="S107" i="4" s="1"/>
  <c r="K107" i="4"/>
  <c r="L107" i="4" s="1"/>
  <c r="D107" i="4"/>
  <c r="E107" i="4" s="1"/>
  <c r="F107" i="4" s="1"/>
  <c r="Y106" i="4"/>
  <c r="Z106" i="4" s="1"/>
  <c r="R106" i="4"/>
  <c r="S106" i="4" s="1"/>
  <c r="K106" i="4"/>
  <c r="L106" i="4" s="1"/>
  <c r="D106" i="4"/>
  <c r="E106" i="4" s="1"/>
  <c r="F106" i="4" s="1"/>
  <c r="Y105" i="4"/>
  <c r="Z105" i="4" s="1"/>
  <c r="R105" i="4"/>
  <c r="S105" i="4" s="1"/>
  <c r="K105" i="4"/>
  <c r="L105" i="4" s="1"/>
  <c r="D105" i="4"/>
  <c r="E105" i="4" s="1"/>
  <c r="F105" i="4" s="1"/>
  <c r="Y104" i="4"/>
  <c r="Z104" i="4" s="1"/>
  <c r="R104" i="4"/>
  <c r="S104" i="4" s="1"/>
  <c r="K104" i="4"/>
  <c r="L104" i="4" s="1"/>
  <c r="D104" i="4"/>
  <c r="E104" i="4" s="1"/>
  <c r="F104" i="4" s="1"/>
  <c r="Y103" i="4"/>
  <c r="Z103" i="4" s="1"/>
  <c r="R103" i="4"/>
  <c r="S103" i="4" s="1"/>
  <c r="K103" i="4"/>
  <c r="L103" i="4" s="1"/>
  <c r="D103" i="4"/>
  <c r="E103" i="4" s="1"/>
  <c r="F103" i="4" s="1"/>
  <c r="Y102" i="4"/>
  <c r="Z102" i="4" s="1"/>
  <c r="R102" i="4"/>
  <c r="S102" i="4" s="1"/>
  <c r="K102" i="4"/>
  <c r="L102" i="4" s="1"/>
  <c r="D102" i="4"/>
  <c r="E102" i="4" s="1"/>
  <c r="F102" i="4" s="1"/>
  <c r="Y101" i="4"/>
  <c r="Z101" i="4" s="1"/>
  <c r="R101" i="4"/>
  <c r="S101" i="4" s="1"/>
  <c r="K101" i="4"/>
  <c r="L101" i="4" s="1"/>
  <c r="D101" i="4"/>
  <c r="E101" i="4" s="1"/>
  <c r="F101" i="4" s="1"/>
  <c r="Y100" i="4"/>
  <c r="Z100" i="4" s="1"/>
  <c r="R100" i="4"/>
  <c r="S100" i="4" s="1"/>
  <c r="K100" i="4"/>
  <c r="L100" i="4" s="1"/>
  <c r="D100" i="4"/>
  <c r="E100" i="4" s="1"/>
  <c r="F100" i="4" s="1"/>
  <c r="Y99" i="4"/>
  <c r="Z99" i="4" s="1"/>
  <c r="R99" i="4"/>
  <c r="S99" i="4" s="1"/>
  <c r="K99" i="4"/>
  <c r="L99" i="4" s="1"/>
  <c r="D99" i="4"/>
  <c r="E99" i="4" s="1"/>
  <c r="F99" i="4" s="1"/>
  <c r="Y98" i="4"/>
  <c r="Z98" i="4" s="1"/>
  <c r="R98" i="4"/>
  <c r="S98" i="4" s="1"/>
  <c r="K98" i="4"/>
  <c r="L98" i="4" s="1"/>
  <c r="D98" i="4"/>
  <c r="E98" i="4" s="1"/>
  <c r="F98" i="4" s="1"/>
  <c r="Y97" i="4"/>
  <c r="Z97" i="4" s="1"/>
  <c r="R97" i="4"/>
  <c r="S97" i="4" s="1"/>
  <c r="K97" i="4"/>
  <c r="L97" i="4" s="1"/>
  <c r="D97" i="4"/>
  <c r="E97" i="4" s="1"/>
  <c r="F97" i="4" s="1"/>
  <c r="Y96" i="4"/>
  <c r="Z96" i="4" s="1"/>
  <c r="R96" i="4"/>
  <c r="S96" i="4" s="1"/>
  <c r="K96" i="4"/>
  <c r="L96" i="4" s="1"/>
  <c r="D96" i="4"/>
  <c r="E96" i="4" s="1"/>
  <c r="F96" i="4" s="1"/>
  <c r="Y95" i="4"/>
  <c r="Z95" i="4" s="1"/>
  <c r="R95" i="4"/>
  <c r="S95" i="4" s="1"/>
  <c r="K95" i="4"/>
  <c r="L95" i="4" s="1"/>
  <c r="D95" i="4"/>
  <c r="E95" i="4" s="1"/>
  <c r="F95" i="4" s="1"/>
  <c r="Y91" i="4"/>
  <c r="Z91" i="4" s="1"/>
  <c r="R91" i="4"/>
  <c r="S91" i="4" s="1"/>
  <c r="K91" i="4"/>
  <c r="L91" i="4" s="1"/>
  <c r="D91" i="4"/>
  <c r="E91" i="4" s="1"/>
  <c r="F91" i="4" s="1"/>
  <c r="Y90" i="4"/>
  <c r="Z90" i="4" s="1"/>
  <c r="R90" i="4"/>
  <c r="S90" i="4" s="1"/>
  <c r="K90" i="4"/>
  <c r="L90" i="4" s="1"/>
  <c r="D90" i="4"/>
  <c r="E90" i="4" s="1"/>
  <c r="F90" i="4" s="1"/>
  <c r="Y89" i="4"/>
  <c r="Z89" i="4" s="1"/>
  <c r="R89" i="4"/>
  <c r="S89" i="4" s="1"/>
  <c r="K89" i="4"/>
  <c r="L89" i="4" s="1"/>
  <c r="D89" i="4"/>
  <c r="E89" i="4" s="1"/>
  <c r="F89" i="4" s="1"/>
  <c r="Y88" i="4"/>
  <c r="Z88" i="4" s="1"/>
  <c r="R88" i="4"/>
  <c r="S88" i="4" s="1"/>
  <c r="K88" i="4"/>
  <c r="L88" i="4" s="1"/>
  <c r="D88" i="4"/>
  <c r="E88" i="4" s="1"/>
  <c r="F88" i="4" s="1"/>
  <c r="Y87" i="4"/>
  <c r="Z87" i="4" s="1"/>
  <c r="R87" i="4"/>
  <c r="S87" i="4" s="1"/>
  <c r="K87" i="4"/>
  <c r="L87" i="4" s="1"/>
  <c r="D87" i="4"/>
  <c r="E87" i="4" s="1"/>
  <c r="F87" i="4" s="1"/>
  <c r="Y86" i="4"/>
  <c r="Z86" i="4" s="1"/>
  <c r="R86" i="4"/>
  <c r="S86" i="4" s="1"/>
  <c r="K86" i="4"/>
  <c r="L86" i="4" s="1"/>
  <c r="D86" i="4"/>
  <c r="E86" i="4" s="1"/>
  <c r="F86" i="4" s="1"/>
  <c r="Y85" i="4"/>
  <c r="Z85" i="4" s="1"/>
  <c r="R85" i="4"/>
  <c r="S85" i="4" s="1"/>
  <c r="K85" i="4"/>
  <c r="L85" i="4" s="1"/>
  <c r="D85" i="4"/>
  <c r="E85" i="4" s="1"/>
  <c r="F85" i="4" s="1"/>
  <c r="Y84" i="4"/>
  <c r="Z84" i="4" s="1"/>
  <c r="R84" i="4"/>
  <c r="S84" i="4" s="1"/>
  <c r="K84" i="4"/>
  <c r="L84" i="4" s="1"/>
  <c r="D84" i="4"/>
  <c r="E84" i="4" s="1"/>
  <c r="F84" i="4" s="1"/>
  <c r="Y83" i="4"/>
  <c r="Z83" i="4" s="1"/>
  <c r="R83" i="4"/>
  <c r="S83" i="4" s="1"/>
  <c r="K83" i="4"/>
  <c r="L83" i="4" s="1"/>
  <c r="D83" i="4"/>
  <c r="E83" i="4" s="1"/>
  <c r="F83" i="4" s="1"/>
  <c r="Y82" i="4"/>
  <c r="Z82" i="4" s="1"/>
  <c r="R82" i="4"/>
  <c r="S82" i="4" s="1"/>
  <c r="K82" i="4"/>
  <c r="L82" i="4" s="1"/>
  <c r="D82" i="4"/>
  <c r="E82" i="4" s="1"/>
  <c r="F82" i="4" s="1"/>
  <c r="Y81" i="4"/>
  <c r="Z81" i="4" s="1"/>
  <c r="R81" i="4"/>
  <c r="S81" i="4" s="1"/>
  <c r="K81" i="4"/>
  <c r="L81" i="4" s="1"/>
  <c r="D81" i="4"/>
  <c r="E81" i="4" s="1"/>
  <c r="F81" i="4" s="1"/>
  <c r="Y80" i="4"/>
  <c r="Z80" i="4" s="1"/>
  <c r="R80" i="4"/>
  <c r="S80" i="4" s="1"/>
  <c r="K80" i="4"/>
  <c r="L80" i="4" s="1"/>
  <c r="D80" i="4"/>
  <c r="E80" i="4" s="1"/>
  <c r="F80" i="4" s="1"/>
  <c r="Y79" i="4"/>
  <c r="Z79" i="4" s="1"/>
  <c r="R79" i="4"/>
  <c r="S79" i="4" s="1"/>
  <c r="K79" i="4"/>
  <c r="L79" i="4" s="1"/>
  <c r="D79" i="4"/>
  <c r="E79" i="4" s="1"/>
  <c r="F79" i="4" s="1"/>
  <c r="Y78" i="4"/>
  <c r="Z78" i="4" s="1"/>
  <c r="R78" i="4"/>
  <c r="S78" i="4" s="1"/>
  <c r="K78" i="4"/>
  <c r="L78" i="4" s="1"/>
  <c r="D78" i="4"/>
  <c r="E78" i="4" s="1"/>
  <c r="F78" i="4" s="1"/>
  <c r="Y77" i="4"/>
  <c r="Z77" i="4" s="1"/>
  <c r="R77" i="4"/>
  <c r="S77" i="4" s="1"/>
  <c r="K77" i="4"/>
  <c r="L77" i="4" s="1"/>
  <c r="D77" i="4"/>
  <c r="E77" i="4" s="1"/>
  <c r="F77" i="4" s="1"/>
  <c r="Y76" i="4"/>
  <c r="Z76" i="4" s="1"/>
  <c r="R76" i="4"/>
  <c r="S76" i="4" s="1"/>
  <c r="K76" i="4"/>
  <c r="L76" i="4" s="1"/>
  <c r="D76" i="4"/>
  <c r="E76" i="4" s="1"/>
  <c r="F76" i="4" s="1"/>
  <c r="Y75" i="4"/>
  <c r="Z75" i="4" s="1"/>
  <c r="R75" i="4"/>
  <c r="S75" i="4" s="1"/>
  <c r="K75" i="4"/>
  <c r="L75" i="4" s="1"/>
  <c r="D75" i="4"/>
  <c r="E75" i="4" s="1"/>
  <c r="F75" i="4" s="1"/>
  <c r="Y74" i="4"/>
  <c r="Z74" i="4" s="1"/>
  <c r="R74" i="4"/>
  <c r="S74" i="4" s="1"/>
  <c r="K74" i="4"/>
  <c r="L74" i="4" s="1"/>
  <c r="D74" i="4"/>
  <c r="E74" i="4" s="1"/>
  <c r="F74" i="4" s="1"/>
  <c r="Y73" i="4"/>
  <c r="Z73" i="4" s="1"/>
  <c r="R73" i="4"/>
  <c r="S73" i="4" s="1"/>
  <c r="K73" i="4"/>
  <c r="L73" i="4" s="1"/>
  <c r="D73" i="4"/>
  <c r="E73" i="4" s="1"/>
  <c r="F73" i="4" s="1"/>
  <c r="Y72" i="4"/>
  <c r="Z72" i="4" s="1"/>
  <c r="R72" i="4"/>
  <c r="S72" i="4" s="1"/>
  <c r="K72" i="4"/>
  <c r="L72" i="4" s="1"/>
  <c r="D72" i="4"/>
  <c r="E72" i="4" s="1"/>
  <c r="F72" i="4" s="1"/>
  <c r="Y68" i="4"/>
  <c r="Z68" i="4" s="1"/>
  <c r="R68" i="4"/>
  <c r="S68" i="4" s="1"/>
  <c r="K68" i="4"/>
  <c r="L68" i="4" s="1"/>
  <c r="D68" i="4"/>
  <c r="E68" i="4" s="1"/>
  <c r="F68" i="4" s="1"/>
  <c r="Y67" i="4"/>
  <c r="Z67" i="4" s="1"/>
  <c r="R67" i="4"/>
  <c r="S67" i="4" s="1"/>
  <c r="K67" i="4"/>
  <c r="L67" i="4" s="1"/>
  <c r="D67" i="4"/>
  <c r="E67" i="4" s="1"/>
  <c r="F67" i="4" s="1"/>
  <c r="Y66" i="4"/>
  <c r="Z66" i="4" s="1"/>
  <c r="R66" i="4"/>
  <c r="S66" i="4" s="1"/>
  <c r="K66" i="4"/>
  <c r="L66" i="4" s="1"/>
  <c r="D66" i="4"/>
  <c r="E66" i="4" s="1"/>
  <c r="F66" i="4" s="1"/>
  <c r="Y65" i="4"/>
  <c r="Z65" i="4" s="1"/>
  <c r="R65" i="4"/>
  <c r="S65" i="4" s="1"/>
  <c r="K65" i="4"/>
  <c r="L65" i="4" s="1"/>
  <c r="D65" i="4"/>
  <c r="E65" i="4" s="1"/>
  <c r="F65" i="4" s="1"/>
  <c r="Y64" i="4"/>
  <c r="Z64" i="4" s="1"/>
  <c r="R64" i="4"/>
  <c r="S64" i="4" s="1"/>
  <c r="K64" i="4"/>
  <c r="L64" i="4" s="1"/>
  <c r="D64" i="4"/>
  <c r="E64" i="4" s="1"/>
  <c r="F64" i="4" s="1"/>
  <c r="Y63" i="4"/>
  <c r="Z63" i="4" s="1"/>
  <c r="R63" i="4"/>
  <c r="S63" i="4" s="1"/>
  <c r="K63" i="4"/>
  <c r="L63" i="4" s="1"/>
  <c r="D63" i="4"/>
  <c r="E63" i="4" s="1"/>
  <c r="F63" i="4" s="1"/>
  <c r="Y62" i="4"/>
  <c r="Z62" i="4" s="1"/>
  <c r="R62" i="4"/>
  <c r="S62" i="4" s="1"/>
  <c r="K62" i="4"/>
  <c r="L62" i="4" s="1"/>
  <c r="D62" i="4"/>
  <c r="E62" i="4" s="1"/>
  <c r="F62" i="4" s="1"/>
  <c r="Y61" i="4"/>
  <c r="Z61" i="4" s="1"/>
  <c r="R61" i="4"/>
  <c r="S61" i="4" s="1"/>
  <c r="K61" i="4"/>
  <c r="L61" i="4" s="1"/>
  <c r="D61" i="4"/>
  <c r="E61" i="4" s="1"/>
  <c r="F61" i="4" s="1"/>
  <c r="Y60" i="4"/>
  <c r="Z60" i="4" s="1"/>
  <c r="R60" i="4"/>
  <c r="S60" i="4" s="1"/>
  <c r="K60" i="4"/>
  <c r="L60" i="4" s="1"/>
  <c r="D60" i="4"/>
  <c r="E60" i="4" s="1"/>
  <c r="F60" i="4" s="1"/>
  <c r="Y59" i="4"/>
  <c r="Z59" i="4" s="1"/>
  <c r="R59" i="4"/>
  <c r="S59" i="4" s="1"/>
  <c r="K59" i="4"/>
  <c r="L59" i="4" s="1"/>
  <c r="D59" i="4"/>
  <c r="E59" i="4" s="1"/>
  <c r="F59" i="4" s="1"/>
  <c r="Y58" i="4"/>
  <c r="Z58" i="4" s="1"/>
  <c r="R58" i="4"/>
  <c r="S58" i="4" s="1"/>
  <c r="K58" i="4"/>
  <c r="L58" i="4" s="1"/>
  <c r="D58" i="4"/>
  <c r="E58" i="4" s="1"/>
  <c r="F58" i="4" s="1"/>
  <c r="Y57" i="4"/>
  <c r="Z57" i="4" s="1"/>
  <c r="R57" i="4"/>
  <c r="S57" i="4" s="1"/>
  <c r="K57" i="4"/>
  <c r="L57" i="4" s="1"/>
  <c r="D57" i="4"/>
  <c r="E57" i="4" s="1"/>
  <c r="F57" i="4" s="1"/>
  <c r="Y56" i="4"/>
  <c r="Z56" i="4" s="1"/>
  <c r="R56" i="4"/>
  <c r="S56" i="4" s="1"/>
  <c r="K56" i="4"/>
  <c r="L56" i="4" s="1"/>
  <c r="D56" i="4"/>
  <c r="E56" i="4" s="1"/>
  <c r="F56" i="4" s="1"/>
  <c r="Y55" i="4"/>
  <c r="Z55" i="4" s="1"/>
  <c r="R55" i="4"/>
  <c r="S55" i="4" s="1"/>
  <c r="K55" i="4"/>
  <c r="L55" i="4" s="1"/>
  <c r="D55" i="4"/>
  <c r="E55" i="4" s="1"/>
  <c r="F55" i="4" s="1"/>
  <c r="Y54" i="4"/>
  <c r="Z54" i="4" s="1"/>
  <c r="R54" i="4"/>
  <c r="S54" i="4" s="1"/>
  <c r="K54" i="4"/>
  <c r="L54" i="4" s="1"/>
  <c r="D54" i="4"/>
  <c r="E54" i="4" s="1"/>
  <c r="F54" i="4" s="1"/>
  <c r="Y53" i="4"/>
  <c r="Z53" i="4" s="1"/>
  <c r="R53" i="4"/>
  <c r="S53" i="4" s="1"/>
  <c r="K53" i="4"/>
  <c r="L53" i="4" s="1"/>
  <c r="D53" i="4"/>
  <c r="E53" i="4" s="1"/>
  <c r="F53" i="4" s="1"/>
  <c r="Y52" i="4"/>
  <c r="Z52" i="4" s="1"/>
  <c r="R52" i="4"/>
  <c r="S52" i="4" s="1"/>
  <c r="K52" i="4"/>
  <c r="L52" i="4" s="1"/>
  <c r="D52" i="4"/>
  <c r="E52" i="4" s="1"/>
  <c r="F52" i="4" s="1"/>
  <c r="Y51" i="4"/>
  <c r="Z51" i="4" s="1"/>
  <c r="R51" i="4"/>
  <c r="S51" i="4" s="1"/>
  <c r="K51" i="4"/>
  <c r="L51" i="4" s="1"/>
  <c r="D51" i="4"/>
  <c r="E51" i="4" s="1"/>
  <c r="F51" i="4" s="1"/>
  <c r="Y50" i="4"/>
  <c r="Z50" i="4" s="1"/>
  <c r="R50" i="4"/>
  <c r="S50" i="4" s="1"/>
  <c r="K50" i="4"/>
  <c r="L50" i="4" s="1"/>
  <c r="D50" i="4"/>
  <c r="E50" i="4" s="1"/>
  <c r="F50" i="4" s="1"/>
  <c r="Y49" i="4"/>
  <c r="Z49" i="4" s="1"/>
  <c r="R49" i="4"/>
  <c r="S49" i="4" s="1"/>
  <c r="K49" i="4"/>
  <c r="L49" i="4" s="1"/>
  <c r="D49" i="4"/>
  <c r="E49" i="4" s="1"/>
  <c r="F49" i="4" s="1"/>
  <c r="Y45" i="4"/>
  <c r="Z45" i="4" s="1"/>
  <c r="R45" i="4"/>
  <c r="S45" i="4" s="1"/>
  <c r="K45" i="4"/>
  <c r="L45" i="4" s="1"/>
  <c r="D45" i="4"/>
  <c r="E45" i="4" s="1"/>
  <c r="F45" i="4" s="1"/>
  <c r="Y44" i="4"/>
  <c r="Z44" i="4" s="1"/>
  <c r="R44" i="4"/>
  <c r="S44" i="4" s="1"/>
  <c r="K44" i="4"/>
  <c r="L44" i="4" s="1"/>
  <c r="D44" i="4"/>
  <c r="E44" i="4" s="1"/>
  <c r="F44" i="4" s="1"/>
  <c r="Y43" i="4"/>
  <c r="Z43" i="4" s="1"/>
  <c r="R43" i="4"/>
  <c r="S43" i="4" s="1"/>
  <c r="K43" i="4"/>
  <c r="L43" i="4" s="1"/>
  <c r="D43" i="4"/>
  <c r="E43" i="4" s="1"/>
  <c r="F43" i="4" s="1"/>
  <c r="Y42" i="4"/>
  <c r="Z42" i="4" s="1"/>
  <c r="R42" i="4"/>
  <c r="S42" i="4" s="1"/>
  <c r="K42" i="4"/>
  <c r="L42" i="4" s="1"/>
  <c r="D42" i="4"/>
  <c r="E42" i="4" s="1"/>
  <c r="F42" i="4" s="1"/>
  <c r="Y41" i="4"/>
  <c r="Z41" i="4" s="1"/>
  <c r="R41" i="4"/>
  <c r="S41" i="4" s="1"/>
  <c r="K41" i="4"/>
  <c r="L41" i="4" s="1"/>
  <c r="D41" i="4"/>
  <c r="E41" i="4" s="1"/>
  <c r="F41" i="4" s="1"/>
  <c r="Y40" i="4"/>
  <c r="Z40" i="4" s="1"/>
  <c r="R40" i="4"/>
  <c r="S40" i="4" s="1"/>
  <c r="K40" i="4"/>
  <c r="L40" i="4" s="1"/>
  <c r="D40" i="4"/>
  <c r="E40" i="4" s="1"/>
  <c r="F40" i="4" s="1"/>
  <c r="Y39" i="4"/>
  <c r="Z39" i="4" s="1"/>
  <c r="R39" i="4"/>
  <c r="S39" i="4" s="1"/>
  <c r="K39" i="4"/>
  <c r="L39" i="4" s="1"/>
  <c r="D39" i="4"/>
  <c r="E39" i="4" s="1"/>
  <c r="F39" i="4" s="1"/>
  <c r="Y38" i="4"/>
  <c r="Z38" i="4" s="1"/>
  <c r="R38" i="4"/>
  <c r="S38" i="4" s="1"/>
  <c r="K38" i="4"/>
  <c r="L38" i="4" s="1"/>
  <c r="D38" i="4"/>
  <c r="E38" i="4" s="1"/>
  <c r="F38" i="4" s="1"/>
  <c r="Y37" i="4"/>
  <c r="Z37" i="4" s="1"/>
  <c r="R37" i="4"/>
  <c r="S37" i="4" s="1"/>
  <c r="K37" i="4"/>
  <c r="L37" i="4" s="1"/>
  <c r="D37" i="4"/>
  <c r="E37" i="4" s="1"/>
  <c r="F37" i="4" s="1"/>
  <c r="Y36" i="4"/>
  <c r="Z36" i="4" s="1"/>
  <c r="R36" i="4"/>
  <c r="S36" i="4" s="1"/>
  <c r="K36" i="4"/>
  <c r="L36" i="4" s="1"/>
  <c r="D36" i="4"/>
  <c r="E36" i="4" s="1"/>
  <c r="F36" i="4" s="1"/>
  <c r="Y35" i="4"/>
  <c r="Z35" i="4" s="1"/>
  <c r="R35" i="4"/>
  <c r="S35" i="4" s="1"/>
  <c r="K35" i="4"/>
  <c r="L35" i="4" s="1"/>
  <c r="D35" i="4"/>
  <c r="E35" i="4" s="1"/>
  <c r="F35" i="4" s="1"/>
  <c r="Y34" i="4"/>
  <c r="Z34" i="4" s="1"/>
  <c r="R34" i="4"/>
  <c r="S34" i="4" s="1"/>
  <c r="K34" i="4"/>
  <c r="L34" i="4" s="1"/>
  <c r="D34" i="4"/>
  <c r="E34" i="4" s="1"/>
  <c r="F34" i="4" s="1"/>
  <c r="Y33" i="4"/>
  <c r="Z33" i="4" s="1"/>
  <c r="R33" i="4"/>
  <c r="S33" i="4" s="1"/>
  <c r="K33" i="4"/>
  <c r="L33" i="4" s="1"/>
  <c r="D33" i="4"/>
  <c r="E33" i="4" s="1"/>
  <c r="F33" i="4" s="1"/>
  <c r="Y32" i="4"/>
  <c r="Z32" i="4" s="1"/>
  <c r="R32" i="4"/>
  <c r="S32" i="4" s="1"/>
  <c r="K32" i="4"/>
  <c r="L32" i="4" s="1"/>
  <c r="D32" i="4"/>
  <c r="E32" i="4" s="1"/>
  <c r="F32" i="4" s="1"/>
  <c r="Y31" i="4"/>
  <c r="Z31" i="4" s="1"/>
  <c r="R31" i="4"/>
  <c r="S31" i="4" s="1"/>
  <c r="K31" i="4"/>
  <c r="L31" i="4" s="1"/>
  <c r="D31" i="4"/>
  <c r="E31" i="4" s="1"/>
  <c r="F31" i="4" s="1"/>
  <c r="Y30" i="4"/>
  <c r="Z30" i="4" s="1"/>
  <c r="R30" i="4"/>
  <c r="S30" i="4" s="1"/>
  <c r="K30" i="4"/>
  <c r="L30" i="4" s="1"/>
  <c r="D30" i="4"/>
  <c r="E30" i="4" s="1"/>
  <c r="F30" i="4" s="1"/>
  <c r="Y29" i="4"/>
  <c r="Z29" i="4" s="1"/>
  <c r="R29" i="4"/>
  <c r="S29" i="4" s="1"/>
  <c r="K29" i="4"/>
  <c r="L29" i="4" s="1"/>
  <c r="D29" i="4"/>
  <c r="E29" i="4" s="1"/>
  <c r="F29" i="4" s="1"/>
  <c r="Y28" i="4"/>
  <c r="Z28" i="4" s="1"/>
  <c r="R28" i="4"/>
  <c r="S28" i="4" s="1"/>
  <c r="K28" i="4"/>
  <c r="L28" i="4" s="1"/>
  <c r="D28" i="4"/>
  <c r="E28" i="4" s="1"/>
  <c r="F28" i="4" s="1"/>
  <c r="K27" i="4"/>
  <c r="L27" i="4" s="1"/>
  <c r="D27" i="4"/>
  <c r="E27" i="4" s="1"/>
  <c r="K26" i="4"/>
  <c r="L26" i="4" s="1"/>
  <c r="D26" i="4"/>
  <c r="E26" i="4" s="1"/>
  <c r="F26" i="4" s="1"/>
  <c r="Y22" i="4"/>
  <c r="Z22" i="4" s="1"/>
  <c r="Y20" i="4"/>
  <c r="Z20" i="4" s="1"/>
  <c r="Y19" i="4"/>
  <c r="Z19" i="4" s="1"/>
  <c r="Y17" i="4"/>
  <c r="Z17" i="4" s="1"/>
  <c r="AA17" i="4" s="1"/>
  <c r="Y16" i="4"/>
  <c r="Z16" i="4" s="1"/>
  <c r="Y15" i="4"/>
  <c r="Z15" i="4" s="1"/>
  <c r="Y14" i="4"/>
  <c r="Y13" i="4"/>
  <c r="Z13" i="4" s="1"/>
  <c r="AA13" i="4" s="1"/>
  <c r="Y12" i="4"/>
  <c r="Z12" i="4" s="1"/>
  <c r="Y11" i="4"/>
  <c r="Z11" i="4" s="1"/>
  <c r="Y10" i="4"/>
  <c r="Z10" i="4" s="1"/>
  <c r="Y9" i="4"/>
  <c r="Z9" i="4" s="1"/>
  <c r="AA9" i="4" s="1"/>
  <c r="B9" i="7" s="1"/>
  <c r="F62" i="14" s="1"/>
  <c r="Y8" i="4"/>
  <c r="Z8" i="4" s="1"/>
  <c r="Y7" i="4"/>
  <c r="Z7" i="4" s="1"/>
  <c r="Y6" i="4"/>
  <c r="Z6" i="4" s="1"/>
  <c r="Y5" i="4"/>
  <c r="Z5" i="4" s="1"/>
  <c r="AA5" i="4" s="1"/>
  <c r="B5" i="7" s="1"/>
  <c r="F34" i="14" s="1"/>
  <c r="Y4" i="4"/>
  <c r="Z4" i="4" s="1"/>
  <c r="Y3" i="4"/>
  <c r="Z3" i="4" s="1"/>
  <c r="R22" i="4"/>
  <c r="S22" i="4" s="1"/>
  <c r="R21" i="4"/>
  <c r="S21" i="4" s="1"/>
  <c r="T21" i="4" s="1"/>
  <c r="R20" i="4"/>
  <c r="S20" i="4" s="1"/>
  <c r="R19" i="4"/>
  <c r="S19" i="4" s="1"/>
  <c r="R18" i="4"/>
  <c r="S18" i="4" s="1"/>
  <c r="R17" i="4"/>
  <c r="S17" i="4" s="1"/>
  <c r="T17" i="4" s="1"/>
  <c r="R16" i="4"/>
  <c r="S16" i="4" s="1"/>
  <c r="R15" i="4"/>
  <c r="S15" i="4" s="1"/>
  <c r="R14" i="4"/>
  <c r="S14" i="4" s="1"/>
  <c r="R13" i="4"/>
  <c r="S13" i="4" s="1"/>
  <c r="T13" i="4" s="1"/>
  <c r="R12" i="4"/>
  <c r="S12" i="4" s="1"/>
  <c r="R11" i="4"/>
  <c r="S11" i="4" s="1"/>
  <c r="R10" i="4"/>
  <c r="S10" i="4" s="1"/>
  <c r="R9" i="4"/>
  <c r="S9" i="4" s="1"/>
  <c r="T9" i="4" s="1"/>
  <c r="R8" i="4"/>
  <c r="S8" i="4" s="1"/>
  <c r="R7" i="4"/>
  <c r="S7" i="4" s="1"/>
  <c r="R6" i="4"/>
  <c r="S6" i="4" s="1"/>
  <c r="R5" i="4"/>
  <c r="S5" i="4" s="1"/>
  <c r="T5" i="4" s="1"/>
  <c r="R4" i="4"/>
  <c r="S4" i="4" s="1"/>
  <c r="R3" i="4"/>
  <c r="S3" i="4" s="1"/>
  <c r="K22" i="4"/>
  <c r="L22" i="4" s="1"/>
  <c r="K21" i="4"/>
  <c r="L21" i="4" s="1"/>
  <c r="M21" i="4" s="1"/>
  <c r="K20" i="4"/>
  <c r="L20" i="4" s="1"/>
  <c r="K19" i="4"/>
  <c r="L19" i="4" s="1"/>
  <c r="K18" i="4"/>
  <c r="L18" i="4" s="1"/>
  <c r="K17" i="4"/>
  <c r="L17" i="4" s="1"/>
  <c r="M17" i="4" s="1"/>
  <c r="K16" i="4"/>
  <c r="L16" i="4" s="1"/>
  <c r="K15" i="4"/>
  <c r="L15" i="4" s="1"/>
  <c r="K14" i="4"/>
  <c r="L14" i="4" s="1"/>
  <c r="K13" i="4"/>
  <c r="L13" i="4" s="1"/>
  <c r="M13" i="4" s="1"/>
  <c r="K12" i="4"/>
  <c r="L12" i="4" s="1"/>
  <c r="K11" i="4"/>
  <c r="L11" i="4" s="1"/>
  <c r="K10" i="4"/>
  <c r="L10" i="4" s="1"/>
  <c r="K9" i="4"/>
  <c r="L9" i="4" s="1"/>
  <c r="M9" i="4" s="1"/>
  <c r="K8" i="4"/>
  <c r="L8" i="4" s="1"/>
  <c r="M8" i="4" s="1"/>
  <c r="K7" i="4"/>
  <c r="L7" i="4" s="1"/>
  <c r="K6" i="4"/>
  <c r="L6" i="4" s="1"/>
  <c r="K5" i="4"/>
  <c r="L5" i="4" s="1"/>
  <c r="M5" i="4" s="1"/>
  <c r="K4" i="4"/>
  <c r="L4" i="4" s="1"/>
  <c r="M4" i="4" s="1"/>
  <c r="K3" i="4"/>
  <c r="L3" i="4" s="1"/>
  <c r="G1" i="21"/>
  <c r="E1" i="21"/>
  <c r="P9" i="12" l="1"/>
  <c r="P6" i="12"/>
  <c r="P3" i="12"/>
  <c r="K8" i="12"/>
  <c r="P26" i="12"/>
  <c r="AS174" i="4" s="1"/>
  <c r="P28" i="12"/>
  <c r="AS176" i="4" s="1"/>
  <c r="P27" i="12"/>
  <c r="AS175" i="4" s="1"/>
  <c r="P16" i="12"/>
  <c r="AT16" i="12"/>
  <c r="AO187" i="4" s="1"/>
  <c r="AO31" i="12"/>
  <c r="AX179" i="4" s="1"/>
  <c r="AE34" i="12"/>
  <c r="AV182" i="4" s="1"/>
  <c r="U39" i="12"/>
  <c r="AT187" i="4" s="1"/>
  <c r="K10" i="12"/>
  <c r="P12" i="12"/>
  <c r="AY8" i="12"/>
  <c r="AP179" i="4" s="1"/>
  <c r="AO27" i="12"/>
  <c r="AX175" i="4" s="1"/>
  <c r="F20" i="12"/>
  <c r="AG191" i="4" s="1"/>
  <c r="U4" i="12"/>
  <c r="AE18" i="12"/>
  <c r="AL189" i="4" s="1"/>
  <c r="AJ12" i="12"/>
  <c r="AM183" i="4" s="1"/>
  <c r="AY39" i="12"/>
  <c r="AZ187" i="4" s="1"/>
  <c r="AJ39" i="12"/>
  <c r="AW187" i="4" s="1"/>
  <c r="AJ4" i="12"/>
  <c r="AM175" i="4" s="1"/>
  <c r="P31" i="12"/>
  <c r="AS179" i="4" s="1"/>
  <c r="AE10" i="12"/>
  <c r="AL181" i="4" s="1"/>
  <c r="AT43" i="12"/>
  <c r="AY191" i="4" s="1"/>
  <c r="U28" i="12"/>
  <c r="AT176" i="4" s="1"/>
  <c r="P43" i="12"/>
  <c r="AS191" i="4" s="1"/>
  <c r="Z8" i="12"/>
  <c r="AK179" i="4" s="1"/>
  <c r="F41" i="12"/>
  <c r="AQ189" i="4" s="1"/>
  <c r="P36" i="12"/>
  <c r="AS184" i="4" s="1"/>
  <c r="AY22" i="12"/>
  <c r="AP193" i="4" s="1"/>
  <c r="U7" i="12"/>
  <c r="P7" i="12"/>
  <c r="F40" i="12"/>
  <c r="AQ188" i="4" s="1"/>
  <c r="K27" i="12"/>
  <c r="AR175" i="4" s="1"/>
  <c r="K43" i="12"/>
  <c r="AR191" i="4" s="1"/>
  <c r="P44" i="12"/>
  <c r="AS192" i="4" s="1"/>
  <c r="AJ27" i="12"/>
  <c r="AW175" i="4" s="1"/>
  <c r="AY3" i="12"/>
  <c r="AP174" i="4" s="1"/>
  <c r="Z12" i="12"/>
  <c r="AK183" i="4" s="1"/>
  <c r="K20" i="12"/>
  <c r="F16" i="12"/>
  <c r="AG187" i="4" s="1"/>
  <c r="P32" i="12"/>
  <c r="AS180" i="4" s="1"/>
  <c r="F27" i="12"/>
  <c r="AQ175" i="4" s="1"/>
  <c r="P42" i="12"/>
  <c r="AS190" i="4" s="1"/>
  <c r="U44" i="12"/>
  <c r="AT192" i="4" s="1"/>
  <c r="Z40" i="12"/>
  <c r="AU188" i="4" s="1"/>
  <c r="AO32" i="12"/>
  <c r="AX180" i="4" s="1"/>
  <c r="AT28" i="12"/>
  <c r="AY176" i="4" s="1"/>
  <c r="AY27" i="12"/>
  <c r="AZ175" i="4" s="1"/>
  <c r="AJ19" i="12"/>
  <c r="AM190" i="4" s="1"/>
  <c r="P17" i="12"/>
  <c r="F45" i="12"/>
  <c r="AQ193" i="4" s="1"/>
  <c r="U27" i="12"/>
  <c r="AT175" i="4" s="1"/>
  <c r="F31" i="12"/>
  <c r="AQ179" i="4" s="1"/>
  <c r="P38" i="12"/>
  <c r="AS186" i="4" s="1"/>
  <c r="F34" i="12"/>
  <c r="AQ182" i="4" s="1"/>
  <c r="K33" i="12"/>
  <c r="AR181" i="4" s="1"/>
  <c r="P35" i="12"/>
  <c r="AS183" i="4" s="1"/>
  <c r="U33" i="12"/>
  <c r="AT181" i="4" s="1"/>
  <c r="AT21" i="12"/>
  <c r="AO192" i="4" s="1"/>
  <c r="AO17" i="12"/>
  <c r="AN188" i="4" s="1"/>
  <c r="U30" i="12"/>
  <c r="AT178" i="4" s="1"/>
  <c r="U45" i="12"/>
  <c r="AT193" i="4" s="1"/>
  <c r="Z41" i="12"/>
  <c r="AU189" i="4" s="1"/>
  <c r="AE36" i="12"/>
  <c r="AV184" i="4" s="1"/>
  <c r="AJ32" i="12"/>
  <c r="AW180" i="4" s="1"/>
  <c r="AO33" i="12"/>
  <c r="AX181" i="4" s="1"/>
  <c r="AT29" i="12"/>
  <c r="AY177" i="4" s="1"/>
  <c r="AT44" i="12"/>
  <c r="AY192" i="4" s="1"/>
  <c r="AY4" i="12"/>
  <c r="AP175" i="4" s="1"/>
  <c r="AT3" i="12"/>
  <c r="AO174" i="4" s="1"/>
  <c r="AT18" i="12"/>
  <c r="AO189" i="4" s="1"/>
  <c r="AO14" i="12"/>
  <c r="AN185" i="4" s="1"/>
  <c r="AJ9" i="12"/>
  <c r="AM180" i="4" s="1"/>
  <c r="AE8" i="12"/>
  <c r="AL179" i="4" s="1"/>
  <c r="Z6" i="12"/>
  <c r="AK177" i="4" s="1"/>
  <c r="Z21" i="12"/>
  <c r="AK192" i="4" s="1"/>
  <c r="U20" i="12"/>
  <c r="P18" i="12"/>
  <c r="K17" i="12"/>
  <c r="F13" i="12"/>
  <c r="AG184" i="4" s="1"/>
  <c r="U35" i="12"/>
  <c r="AT183" i="4" s="1"/>
  <c r="Z34" i="12"/>
  <c r="AU182" i="4" s="1"/>
  <c r="AE30" i="12"/>
  <c r="AV178" i="4" s="1"/>
  <c r="AJ29" i="12"/>
  <c r="AW177" i="4" s="1"/>
  <c r="AJ44" i="12"/>
  <c r="AW192" i="4" s="1"/>
  <c r="AT26" i="12"/>
  <c r="AY174" i="4" s="1"/>
  <c r="AT42" i="12"/>
  <c r="AY190" i="4" s="1"/>
  <c r="AY37" i="12"/>
  <c r="AZ185" i="4" s="1"/>
  <c r="AY12" i="12"/>
  <c r="AP183" i="4" s="1"/>
  <c r="AT8" i="12"/>
  <c r="AO179" i="4" s="1"/>
  <c r="AO7" i="12"/>
  <c r="AN178" i="4" s="1"/>
  <c r="AJ3" i="12"/>
  <c r="AM174" i="4" s="1"/>
  <c r="AJ17" i="12"/>
  <c r="AM188" i="4" s="1"/>
  <c r="AE12" i="12"/>
  <c r="AL183" i="4" s="1"/>
  <c r="Z7" i="12"/>
  <c r="AK178" i="4" s="1"/>
  <c r="Z22" i="12"/>
  <c r="AK193" i="4" s="1"/>
  <c r="U17" i="12"/>
  <c r="K3" i="12"/>
  <c r="AH174" i="4" s="1"/>
  <c r="K22" i="12"/>
  <c r="F18" i="12"/>
  <c r="AG189" i="4" s="1"/>
  <c r="U43" i="12"/>
  <c r="AT191" i="4" s="1"/>
  <c r="Z39" i="12"/>
  <c r="AU187" i="4" s="1"/>
  <c r="AE38" i="12"/>
  <c r="AV186" i="4" s="1"/>
  <c r="AJ34" i="12"/>
  <c r="AW182" i="4" s="1"/>
  <c r="AO28" i="12"/>
  <c r="AX176" i="4" s="1"/>
  <c r="AT27" i="12"/>
  <c r="AY175" i="4" s="1"/>
  <c r="AY26" i="12"/>
  <c r="AZ174" i="4" s="1"/>
  <c r="AY41" i="12"/>
  <c r="AZ189" i="4" s="1"/>
  <c r="AY13" i="12"/>
  <c r="AP184" i="4" s="1"/>
  <c r="AT9" i="12"/>
  <c r="AO180" i="4" s="1"/>
  <c r="AO8" i="12"/>
  <c r="AN179" i="4" s="1"/>
  <c r="AJ7" i="12"/>
  <c r="AM178" i="4" s="1"/>
  <c r="F33" i="12"/>
  <c r="AQ181" i="4" s="1"/>
  <c r="P40" i="12"/>
  <c r="AS188" i="4" s="1"/>
  <c r="AT6" i="12"/>
  <c r="AO177" i="4" s="1"/>
  <c r="U11" i="12"/>
  <c r="P11" i="12"/>
  <c r="F36" i="12"/>
  <c r="AQ184" i="4" s="1"/>
  <c r="K31" i="12"/>
  <c r="AR179" i="4" s="1"/>
  <c r="P33" i="12"/>
  <c r="AS181" i="4" s="1"/>
  <c r="AE35" i="12"/>
  <c r="AV183" i="4" s="1"/>
  <c r="AJ31" i="12"/>
  <c r="AW179" i="4" s="1"/>
  <c r="AY7" i="12"/>
  <c r="AP178" i="4" s="1"/>
  <c r="Z16" i="12"/>
  <c r="AK187" i="4" s="1"/>
  <c r="F4" i="12"/>
  <c r="AG175" i="4" s="1"/>
  <c r="F37" i="12"/>
  <c r="AQ185" i="4" s="1"/>
  <c r="AY14" i="12"/>
  <c r="AP185" i="4" s="1"/>
  <c r="K32" i="12"/>
  <c r="AR180" i="4" s="1"/>
  <c r="P45" i="12"/>
  <c r="AS193" i="4" s="1"/>
  <c r="Z28" i="12"/>
  <c r="AU176" i="4" s="1"/>
  <c r="Z44" i="12"/>
  <c r="AU192" i="4" s="1"/>
  <c r="AO36" i="12"/>
  <c r="AX184" i="4" s="1"/>
  <c r="AT32" i="12"/>
  <c r="AY180" i="4" s="1"/>
  <c r="AY31" i="12"/>
  <c r="AZ179" i="4" s="1"/>
  <c r="AE3" i="12"/>
  <c r="AL174" i="4" s="1"/>
  <c r="P21" i="12"/>
  <c r="F29" i="12"/>
  <c r="AQ177" i="4" s="1"/>
  <c r="AJ42" i="12"/>
  <c r="AW190" i="4" s="1"/>
  <c r="K28" i="12"/>
  <c r="AR176" i="4" s="1"/>
  <c r="F46" i="12"/>
  <c r="F30" i="12"/>
  <c r="AQ178" i="4" s="1"/>
  <c r="K37" i="12"/>
  <c r="AR185" i="4" s="1"/>
  <c r="P39" i="12"/>
  <c r="AS187" i="4" s="1"/>
  <c r="U37" i="12"/>
  <c r="AT185" i="4" s="1"/>
  <c r="AO5" i="12"/>
  <c r="AN176" i="4" s="1"/>
  <c r="AO21" i="12"/>
  <c r="AN192" i="4" s="1"/>
  <c r="U34" i="12"/>
  <c r="AT182" i="4" s="1"/>
  <c r="Z29" i="12"/>
  <c r="AU177" i="4" s="1"/>
  <c r="Z45" i="12"/>
  <c r="AU193" i="4" s="1"/>
  <c r="AE40" i="12"/>
  <c r="AV188" i="4" s="1"/>
  <c r="AJ36" i="12"/>
  <c r="AW184" i="4" s="1"/>
  <c r="AO37" i="12"/>
  <c r="AX185" i="4" s="1"/>
  <c r="AT33" i="12"/>
  <c r="AY181" i="4" s="1"/>
  <c r="AY28" i="12"/>
  <c r="AZ176" i="4" s="1"/>
  <c r="AY11" i="12"/>
  <c r="AP182" i="4" s="1"/>
  <c r="AT7" i="12"/>
  <c r="AO178" i="4" s="1"/>
  <c r="AT22" i="12"/>
  <c r="AO193" i="4" s="1"/>
  <c r="AO18" i="12"/>
  <c r="AN189" i="4" s="1"/>
  <c r="AJ16" i="12"/>
  <c r="AM187" i="4" s="1"/>
  <c r="AE11" i="12"/>
  <c r="AL182" i="4" s="1"/>
  <c r="Z9" i="12"/>
  <c r="AK180" i="4" s="1"/>
  <c r="U8" i="12"/>
  <c r="P4" i="12"/>
  <c r="P22" i="12"/>
  <c r="K21" i="12"/>
  <c r="F17" i="12"/>
  <c r="AG188" i="4" s="1"/>
  <c r="U42" i="12"/>
  <c r="AT190" i="4" s="1"/>
  <c r="Z38" i="12"/>
  <c r="AU186" i="4" s="1"/>
  <c r="AE37" i="12"/>
  <c r="AV185" i="4" s="1"/>
  <c r="AJ33" i="12"/>
  <c r="AW181" i="4" s="1"/>
  <c r="AO34" i="12"/>
  <c r="AX182" i="4" s="1"/>
  <c r="AT30" i="12"/>
  <c r="AY178" i="4" s="1"/>
  <c r="AT45" i="12"/>
  <c r="AY193" i="4" s="1"/>
  <c r="AY40" i="12"/>
  <c r="AZ188" i="4" s="1"/>
  <c r="AY16" i="12"/>
  <c r="AP187" i="4" s="1"/>
  <c r="AT12" i="12"/>
  <c r="AO183" i="4" s="1"/>
  <c r="AO11" i="12"/>
  <c r="AN182" i="4" s="1"/>
  <c r="AJ6" i="12"/>
  <c r="AM177" i="4" s="1"/>
  <c r="AJ21" i="12"/>
  <c r="AM192" i="4" s="1"/>
  <c r="AE16" i="12"/>
  <c r="AL187" i="4" s="1"/>
  <c r="Z10" i="12"/>
  <c r="AK181" i="4" s="1"/>
  <c r="U5" i="12"/>
  <c r="U21" i="12"/>
  <c r="K7" i="12"/>
  <c r="F6" i="12"/>
  <c r="AG177" i="4" s="1"/>
  <c r="F21" i="12"/>
  <c r="AG192" i="4" s="1"/>
  <c r="Z27" i="12"/>
  <c r="AU175" i="4" s="1"/>
  <c r="Z43" i="12"/>
  <c r="AU191" i="4" s="1"/>
  <c r="AE42" i="12"/>
  <c r="AV190" i="4" s="1"/>
  <c r="AJ38" i="12"/>
  <c r="AW186" i="4" s="1"/>
  <c r="AO35" i="12"/>
  <c r="AX183" i="4" s="1"/>
  <c r="AT31" i="12"/>
  <c r="AY179" i="4" s="1"/>
  <c r="AY30" i="12"/>
  <c r="AZ178" i="4" s="1"/>
  <c r="AY45" i="12"/>
  <c r="AZ193" i="4" s="1"/>
  <c r="AY17" i="12"/>
  <c r="AP188" i="4" s="1"/>
  <c r="AT13" i="12"/>
  <c r="AO184" i="4" s="1"/>
  <c r="AO12" i="12"/>
  <c r="AN183" i="4" s="1"/>
  <c r="K30" i="12"/>
  <c r="AR178" i="4" s="1"/>
  <c r="AO26" i="12"/>
  <c r="AX174" i="4" s="1"/>
  <c r="AT10" i="12"/>
  <c r="AO181" i="4" s="1"/>
  <c r="U15" i="12"/>
  <c r="AA27" i="4"/>
  <c r="F32" i="12"/>
  <c r="AQ180" i="4" s="1"/>
  <c r="K35" i="12"/>
  <c r="AR183" i="4" s="1"/>
  <c r="P37" i="12"/>
  <c r="AS185" i="4" s="1"/>
  <c r="AE39" i="12"/>
  <c r="AV187" i="4" s="1"/>
  <c r="AJ35" i="12"/>
  <c r="AW183" i="4" s="1"/>
  <c r="AE21" i="12"/>
  <c r="AL192" i="4" s="1"/>
  <c r="Z20" i="12"/>
  <c r="AK191" i="4" s="1"/>
  <c r="F8" i="12"/>
  <c r="AG179" i="4" s="1"/>
  <c r="K26" i="12"/>
  <c r="AR174" i="4" s="1"/>
  <c r="F39" i="12"/>
  <c r="AQ187" i="4" s="1"/>
  <c r="K40" i="12"/>
  <c r="AR188" i="4" s="1"/>
  <c r="U32" i="12"/>
  <c r="AT180" i="4" s="1"/>
  <c r="Z32" i="12"/>
  <c r="AU180" i="4" s="1"/>
  <c r="AE28" i="12"/>
  <c r="AV176" i="4" s="1"/>
  <c r="AO40" i="12"/>
  <c r="AX188" i="4" s="1"/>
  <c r="AT36" i="12"/>
  <c r="AY184" i="4" s="1"/>
  <c r="AY35" i="12"/>
  <c r="AZ183" i="4" s="1"/>
  <c r="AE7" i="12"/>
  <c r="AL178" i="4" s="1"/>
  <c r="K5" i="12"/>
  <c r="K34" i="12"/>
  <c r="AR182" i="4" s="1"/>
  <c r="AY10" i="12"/>
  <c r="AP181" i="4" s="1"/>
  <c r="K36" i="12"/>
  <c r="AR184" i="4" s="1"/>
  <c r="F42" i="12"/>
  <c r="AQ190" i="4" s="1"/>
  <c r="F26" i="12"/>
  <c r="AQ174" i="4" s="1"/>
  <c r="K41" i="12"/>
  <c r="AR189" i="4" s="1"/>
  <c r="U26" i="12"/>
  <c r="AT174" i="4" s="1"/>
  <c r="AO29" i="12"/>
  <c r="AX177" i="4" s="1"/>
  <c r="AO9" i="12"/>
  <c r="AN180" i="4" s="1"/>
  <c r="AJ8" i="12"/>
  <c r="AM179" i="4" s="1"/>
  <c r="U38" i="12"/>
  <c r="AT186" i="4" s="1"/>
  <c r="Z33" i="12"/>
  <c r="AU181" i="4" s="1"/>
  <c r="AE29" i="12"/>
  <c r="AV177" i="4" s="1"/>
  <c r="AE44" i="12"/>
  <c r="AV192" i="4" s="1"/>
  <c r="AJ43" i="12"/>
  <c r="AW191" i="4" s="1"/>
  <c r="AO41" i="12"/>
  <c r="AX189" i="4" s="1"/>
  <c r="AT37" i="12"/>
  <c r="AY185" i="4" s="1"/>
  <c r="AY32" i="12"/>
  <c r="AZ180" i="4" s="1"/>
  <c r="AY15" i="12"/>
  <c r="AP186" i="4" s="1"/>
  <c r="AT11" i="12"/>
  <c r="AO182" i="4" s="1"/>
  <c r="AO6" i="12"/>
  <c r="AN177" i="4" s="1"/>
  <c r="AO22" i="12"/>
  <c r="AN193" i="4" s="1"/>
  <c r="AJ20" i="12"/>
  <c r="AM191" i="4" s="1"/>
  <c r="AE15" i="12"/>
  <c r="AL186" i="4" s="1"/>
  <c r="Z13" i="12"/>
  <c r="AK184" i="4" s="1"/>
  <c r="U12" i="12"/>
  <c r="P8" i="12"/>
  <c r="K6" i="12"/>
  <c r="F5" i="12"/>
  <c r="AG176" i="4" s="1"/>
  <c r="T27" i="4"/>
  <c r="Z26" i="12"/>
  <c r="AU174" i="4" s="1"/>
  <c r="Z42" i="12"/>
  <c r="AU190" i="4" s="1"/>
  <c r="AE41" i="12"/>
  <c r="AV189" i="4" s="1"/>
  <c r="AJ37" i="12"/>
  <c r="AW185" i="4" s="1"/>
  <c r="AO38" i="12"/>
  <c r="AX186" i="4" s="1"/>
  <c r="AT34" i="12"/>
  <c r="AY182" i="4" s="1"/>
  <c r="AY29" i="12"/>
  <c r="AZ177" i="4" s="1"/>
  <c r="AY44" i="12"/>
  <c r="AZ192" i="4" s="1"/>
  <c r="AY20" i="12"/>
  <c r="AP191" i="4" s="1"/>
  <c r="AT19" i="12"/>
  <c r="AO190" i="4" s="1"/>
  <c r="AO15" i="12"/>
  <c r="AN186" i="4" s="1"/>
  <c r="AJ10" i="12"/>
  <c r="AM181" i="4" s="1"/>
  <c r="AE5" i="12"/>
  <c r="AL176" i="4" s="1"/>
  <c r="AE19" i="12"/>
  <c r="AL190" i="4" s="1"/>
  <c r="Z14" i="12"/>
  <c r="AK185" i="4" s="1"/>
  <c r="U9" i="12"/>
  <c r="P5" i="12"/>
  <c r="K14" i="12"/>
  <c r="F10" i="12"/>
  <c r="AG181" i="4" s="1"/>
  <c r="T26" i="4"/>
  <c r="Z31" i="12"/>
  <c r="AU179" i="4" s="1"/>
  <c r="AE27" i="12"/>
  <c r="AV175" i="4" s="1"/>
  <c r="AJ26" i="12"/>
  <c r="AW174" i="4" s="1"/>
  <c r="AJ41" i="12"/>
  <c r="AW189" i="4" s="1"/>
  <c r="AO39" i="12"/>
  <c r="AX187" i="4" s="1"/>
  <c r="AT35" i="12"/>
  <c r="AY183" i="4" s="1"/>
  <c r="AY34" i="12"/>
  <c r="AZ182" i="4" s="1"/>
  <c r="AY6" i="12"/>
  <c r="AP177" i="4" s="1"/>
  <c r="AY21" i="12"/>
  <c r="AP192" i="4" s="1"/>
  <c r="AT20" i="12"/>
  <c r="AO191" i="4" s="1"/>
  <c r="AO16" i="12"/>
  <c r="AN187" i="4" s="1"/>
  <c r="AJ14" i="12"/>
  <c r="AM185" i="4" s="1"/>
  <c r="AE17" i="12"/>
  <c r="AL188" i="4" s="1"/>
  <c r="Z15" i="12"/>
  <c r="AK186" i="4" s="1"/>
  <c r="U10" i="12"/>
  <c r="P10" i="12"/>
  <c r="K11" i="12"/>
  <c r="F7" i="12"/>
  <c r="AG178" i="4" s="1"/>
  <c r="F22" i="12"/>
  <c r="AG193" i="4" s="1"/>
  <c r="K16" i="12"/>
  <c r="K42" i="12"/>
  <c r="AR190" i="4" s="1"/>
  <c r="F44" i="12"/>
  <c r="AQ192" i="4" s="1"/>
  <c r="AE43" i="12"/>
  <c r="AV191" i="4" s="1"/>
  <c r="F12" i="12"/>
  <c r="AG183" i="4" s="1"/>
  <c r="U40" i="12"/>
  <c r="AT188" i="4" s="1"/>
  <c r="AT40" i="12"/>
  <c r="AY188" i="4" s="1"/>
  <c r="P29" i="12"/>
  <c r="AS177" i="4" s="1"/>
  <c r="K29" i="12"/>
  <c r="AR177" i="4" s="1"/>
  <c r="AO13" i="12"/>
  <c r="AN184" i="4" s="1"/>
  <c r="AE33" i="12"/>
  <c r="AV181" i="4" s="1"/>
  <c r="AT41" i="12"/>
  <c r="AY189" i="4" s="1"/>
  <c r="AO10" i="12"/>
  <c r="AN181" i="4" s="1"/>
  <c r="Z17" i="12"/>
  <c r="AK188" i="4" s="1"/>
  <c r="F9" i="12"/>
  <c r="AG180" i="4" s="1"/>
  <c r="AE45" i="12"/>
  <c r="AV193" i="4" s="1"/>
  <c r="AY33" i="12"/>
  <c r="AZ181" i="4" s="1"/>
  <c r="AO19" i="12"/>
  <c r="AN190" i="4" s="1"/>
  <c r="Z18" i="12"/>
  <c r="AK189" i="4" s="1"/>
  <c r="F14" i="12"/>
  <c r="AG185" i="4" s="1"/>
  <c r="AJ30" i="12"/>
  <c r="AW178" i="4" s="1"/>
  <c r="AY38" i="12"/>
  <c r="AZ186" i="4" s="1"/>
  <c r="AO20" i="12"/>
  <c r="AN191" i="4" s="1"/>
  <c r="AE13" i="12"/>
  <c r="AL184" i="4" s="1"/>
  <c r="Z19" i="12"/>
  <c r="AK190" i="4" s="1"/>
  <c r="U18" i="12"/>
  <c r="K4" i="12"/>
  <c r="F11" i="12"/>
  <c r="AG182" i="4" s="1"/>
  <c r="AY43" i="12"/>
  <c r="AZ191" i="4" s="1"/>
  <c r="AT39" i="12"/>
  <c r="AY187" i="4" s="1"/>
  <c r="P20" i="12"/>
  <c r="AY18" i="12"/>
  <c r="AP189" i="4" s="1"/>
  <c r="F28" i="12"/>
  <c r="AQ176" i="4" s="1"/>
  <c r="AY42" i="12"/>
  <c r="AZ190" i="4" s="1"/>
  <c r="K38" i="12"/>
  <c r="AR186" i="4" s="1"/>
  <c r="Z36" i="12"/>
  <c r="AU184" i="4" s="1"/>
  <c r="AJ15" i="12"/>
  <c r="AM186" i="4" s="1"/>
  <c r="F43" i="12"/>
  <c r="AQ191" i="4" s="1"/>
  <c r="K45" i="12"/>
  <c r="AR193" i="4" s="1"/>
  <c r="P14" i="12"/>
  <c r="AJ28" i="12"/>
  <c r="AW176" i="4" s="1"/>
  <c r="AY36" i="12"/>
  <c r="AZ184" i="4" s="1"/>
  <c r="AJ5" i="12"/>
  <c r="AM176" i="4" s="1"/>
  <c r="U16" i="12"/>
  <c r="U31" i="12"/>
  <c r="AT179" i="4" s="1"/>
  <c r="AJ40" i="12"/>
  <c r="AW188" i="4" s="1"/>
  <c r="AY5" i="12"/>
  <c r="AP176" i="4" s="1"/>
  <c r="AJ13" i="12"/>
  <c r="AM184" i="4" s="1"/>
  <c r="U13" i="12"/>
  <c r="U36" i="12"/>
  <c r="AT184" i="4" s="1"/>
  <c r="AJ45" i="12"/>
  <c r="AW193" i="4" s="1"/>
  <c r="AY9" i="12"/>
  <c r="AP180" i="4" s="1"/>
  <c r="AJ11" i="12"/>
  <c r="AM182" i="4" s="1"/>
  <c r="AE20" i="12"/>
  <c r="AL191" i="4" s="1"/>
  <c r="U3" i="12"/>
  <c r="U22" i="12"/>
  <c r="K15" i="12"/>
  <c r="F15" i="12"/>
  <c r="AG186" i="4" s="1"/>
  <c r="AE6" i="12"/>
  <c r="AL177" i="4" s="1"/>
  <c r="AE31" i="12"/>
  <c r="AV179" i="4" s="1"/>
  <c r="U14" i="12"/>
  <c r="AT14" i="12"/>
  <c r="AO185" i="4" s="1"/>
  <c r="K39" i="12"/>
  <c r="AR187" i="4" s="1"/>
  <c r="Z5" i="12"/>
  <c r="AK176" i="4" s="1"/>
  <c r="F35" i="12"/>
  <c r="AQ183" i="4" s="1"/>
  <c r="AE32" i="12"/>
  <c r="AV180" i="4" s="1"/>
  <c r="AE14" i="12"/>
  <c r="AL185" i="4" s="1"/>
  <c r="K44" i="12"/>
  <c r="AR192" i="4" s="1"/>
  <c r="U29" i="12"/>
  <c r="AT177" i="4" s="1"/>
  <c r="U41" i="12"/>
  <c r="AT189" i="4" s="1"/>
  <c r="AO30" i="12"/>
  <c r="AX178" i="4" s="1"/>
  <c r="AY19" i="12"/>
  <c r="AP190" i="4" s="1"/>
  <c r="AE4" i="12"/>
  <c r="AL175" i="4" s="1"/>
  <c r="P15" i="12"/>
  <c r="Z30" i="12"/>
  <c r="AU178" i="4" s="1"/>
  <c r="AO42" i="12"/>
  <c r="AX190" i="4" s="1"/>
  <c r="AT4" i="12"/>
  <c r="AO175" i="4" s="1"/>
  <c r="AE9" i="12"/>
  <c r="AL180" i="4" s="1"/>
  <c r="P19" i="12"/>
  <c r="Z35" i="12"/>
  <c r="AU183" i="4" s="1"/>
  <c r="AO43" i="12"/>
  <c r="AX191" i="4" s="1"/>
  <c r="AT5" i="12"/>
  <c r="AO176" i="4" s="1"/>
  <c r="AJ18" i="12"/>
  <c r="AM189" i="4" s="1"/>
  <c r="Z4" i="12"/>
  <c r="AK175" i="4" s="1"/>
  <c r="U6" i="12"/>
  <c r="P13" i="12"/>
  <c r="K19" i="12"/>
  <c r="F19" i="12"/>
  <c r="AG190" i="4" s="1"/>
  <c r="P30" i="12"/>
  <c r="AS178" i="4" s="1"/>
  <c r="U19" i="12"/>
  <c r="P41" i="12"/>
  <c r="AS189" i="4" s="1"/>
  <c r="K12" i="12"/>
  <c r="P34" i="12"/>
  <c r="AS182" i="4" s="1"/>
  <c r="AO44" i="12"/>
  <c r="AX192" i="4" s="1"/>
  <c r="K9" i="12"/>
  <c r="F38" i="12"/>
  <c r="AQ186" i="4" s="1"/>
  <c r="AT17" i="12"/>
  <c r="AO188" i="4" s="1"/>
  <c r="Z37" i="12"/>
  <c r="AU185" i="4" s="1"/>
  <c r="AO45" i="12"/>
  <c r="AX193" i="4" s="1"/>
  <c r="AT15" i="12"/>
  <c r="AO186" i="4" s="1"/>
  <c r="AE22" i="12"/>
  <c r="AL193" i="4" s="1"/>
  <c r="K13" i="12"/>
  <c r="AE26" i="12"/>
  <c r="AV174" i="4" s="1"/>
  <c r="AT38" i="12"/>
  <c r="AY186" i="4" s="1"/>
  <c r="AO3" i="12"/>
  <c r="AN174" i="4" s="1"/>
  <c r="Z3" i="12"/>
  <c r="AK174" i="4" s="1"/>
  <c r="K18" i="12"/>
  <c r="AO4" i="12"/>
  <c r="AN175" i="4" s="1"/>
  <c r="AJ22" i="12"/>
  <c r="AM193" i="4" s="1"/>
  <c r="Z11" i="12"/>
  <c r="AK182" i="4" s="1"/>
  <c r="F3" i="12"/>
  <c r="AG174" i="4" s="1"/>
  <c r="AA26" i="4"/>
  <c r="M6" i="4"/>
  <c r="M10" i="4"/>
  <c r="M14" i="4"/>
  <c r="B14" i="5" s="1"/>
  <c r="M27" i="14" s="1"/>
  <c r="M18" i="4"/>
  <c r="M22" i="4"/>
  <c r="B22" i="5" s="1"/>
  <c r="M83" i="14" s="1"/>
  <c r="T6" i="4"/>
  <c r="T10" i="4"/>
  <c r="B10" i="6" s="1"/>
  <c r="E69" i="14" s="1"/>
  <c r="M3" i="4"/>
  <c r="M7" i="4"/>
  <c r="M11" i="4"/>
  <c r="M15" i="4"/>
  <c r="B15" i="5" s="1"/>
  <c r="M34" i="14" s="1"/>
  <c r="M19" i="4"/>
  <c r="T3" i="4"/>
  <c r="T7" i="4"/>
  <c r="T11" i="4"/>
  <c r="B11" i="6" s="1"/>
  <c r="E76" i="14" s="1"/>
  <c r="T15" i="4"/>
  <c r="B15" i="6" s="1"/>
  <c r="N34" i="14" s="1"/>
  <c r="T19" i="4"/>
  <c r="B19" i="6" s="1"/>
  <c r="N62" i="14" s="1"/>
  <c r="M12" i="4"/>
  <c r="B12" i="5" s="1"/>
  <c r="D83" i="14" s="1"/>
  <c r="M16" i="4"/>
  <c r="M20" i="4"/>
  <c r="T4" i="4"/>
  <c r="T8" i="4"/>
  <c r="T12" i="4"/>
  <c r="B12" i="6" s="1"/>
  <c r="E83" i="14" s="1"/>
  <c r="T16" i="4"/>
  <c r="T14" i="4"/>
  <c r="T18" i="4"/>
  <c r="T22" i="4"/>
  <c r="AA6" i="4"/>
  <c r="B6" i="7" s="1"/>
  <c r="F41" i="14" s="1"/>
  <c r="AA10" i="4"/>
  <c r="B10" i="7" s="1"/>
  <c r="F69" i="14" s="1"/>
  <c r="AA19" i="4"/>
  <c r="B19" i="7" s="1"/>
  <c r="O62" i="14" s="1"/>
  <c r="M26" i="4"/>
  <c r="M28" i="4"/>
  <c r="B28" i="5" s="1"/>
  <c r="D35" i="14" s="1"/>
  <c r="M29" i="4"/>
  <c r="M30" i="4"/>
  <c r="M31" i="4"/>
  <c r="M32" i="4"/>
  <c r="M33" i="4"/>
  <c r="M34" i="4"/>
  <c r="B34" i="5" s="1"/>
  <c r="D77" i="14" s="1"/>
  <c r="M35" i="4"/>
  <c r="B35" i="5" s="1"/>
  <c r="D84" i="14" s="1"/>
  <c r="M36" i="4"/>
  <c r="M37" i="4"/>
  <c r="M38" i="4"/>
  <c r="M39" i="4"/>
  <c r="M40" i="4"/>
  <c r="M41" i="4"/>
  <c r="B41" i="5" s="1"/>
  <c r="M56" i="14" s="1"/>
  <c r="M42" i="4"/>
  <c r="B42" i="5" s="1"/>
  <c r="M63" i="14" s="1"/>
  <c r="M43" i="4"/>
  <c r="M44" i="4"/>
  <c r="M45" i="4"/>
  <c r="M49" i="4"/>
  <c r="M50" i="4"/>
  <c r="M51" i="4"/>
  <c r="M52" i="4"/>
  <c r="B52" i="5" s="1"/>
  <c r="D43" i="14" s="1"/>
  <c r="M53" i="4"/>
  <c r="M54" i="4"/>
  <c r="M55" i="4"/>
  <c r="B55" i="5" s="1"/>
  <c r="D64" i="14" s="1"/>
  <c r="M56" i="4"/>
  <c r="M57" i="4"/>
  <c r="B57" i="5" s="1"/>
  <c r="D78" i="14" s="1"/>
  <c r="M58" i="4"/>
  <c r="M59" i="4"/>
  <c r="M60" i="4"/>
  <c r="M61" i="4"/>
  <c r="M62" i="4"/>
  <c r="M63" i="4"/>
  <c r="B63" i="5" s="1"/>
  <c r="M50" i="14" s="1"/>
  <c r="M64" i="4"/>
  <c r="M65" i="4"/>
  <c r="M66" i="4"/>
  <c r="M67" i="4"/>
  <c r="M68" i="4"/>
  <c r="M72" i="4"/>
  <c r="B72" i="5" s="1"/>
  <c r="D23" i="14" s="1"/>
  <c r="M73" i="4"/>
  <c r="B73" i="5" s="1"/>
  <c r="D30" i="14" s="1"/>
  <c r="M74" i="4"/>
  <c r="M75" i="4"/>
  <c r="M76" i="4"/>
  <c r="M77" i="4"/>
  <c r="B77" i="5" s="1"/>
  <c r="D58" i="14" s="1"/>
  <c r="M78" i="4"/>
  <c r="M79" i="4"/>
  <c r="M80" i="4"/>
  <c r="M81" i="4"/>
  <c r="M82" i="4"/>
  <c r="M83" i="4"/>
  <c r="M84" i="4"/>
  <c r="M85" i="4"/>
  <c r="B85" i="5" s="1"/>
  <c r="M44" i="14" s="1"/>
  <c r="M86" i="4"/>
  <c r="B86" i="5" s="1"/>
  <c r="M51" i="14" s="1"/>
  <c r="M87" i="4"/>
  <c r="B87" i="5" s="1"/>
  <c r="M58" i="14" s="1"/>
  <c r="M88" i="4"/>
  <c r="B88" i="5" s="1"/>
  <c r="M65" i="14" s="1"/>
  <c r="M89" i="4"/>
  <c r="B89" i="5" s="1"/>
  <c r="M72" i="14" s="1"/>
  <c r="M90" i="4"/>
  <c r="B90" i="5" s="1"/>
  <c r="M79" i="14" s="1"/>
  <c r="M91" i="4"/>
  <c r="M95" i="4"/>
  <c r="M96" i="4"/>
  <c r="M97" i="4"/>
  <c r="M98" i="4"/>
  <c r="M99" i="4"/>
  <c r="M100" i="4"/>
  <c r="M101" i="4"/>
  <c r="B101" i="5" s="1"/>
  <c r="D66" i="14" s="1"/>
  <c r="M102" i="4"/>
  <c r="M103" i="4"/>
  <c r="M104" i="4"/>
  <c r="M105" i="4"/>
  <c r="B105" i="5" s="1"/>
  <c r="M24" i="14" s="1"/>
  <c r="M106" i="4"/>
  <c r="B106" i="5" s="1"/>
  <c r="M31" i="14" s="1"/>
  <c r="M107" i="4"/>
  <c r="B107" i="5" s="1"/>
  <c r="M38" i="14" s="1"/>
  <c r="M108" i="4"/>
  <c r="B108" i="5" s="1"/>
  <c r="M45" i="14" s="1"/>
  <c r="M109" i="4"/>
  <c r="M110" i="4"/>
  <c r="M111" i="4"/>
  <c r="M112" i="4"/>
  <c r="B112" i="5" s="1"/>
  <c r="M73" i="14" s="1"/>
  <c r="M113" i="4"/>
  <c r="M114" i="4"/>
  <c r="B114" i="5" s="1"/>
  <c r="M87" i="14" s="1"/>
  <c r="AA3" i="4"/>
  <c r="B3" i="7" s="1"/>
  <c r="E20" i="14" s="1"/>
  <c r="AA7" i="4"/>
  <c r="B7" i="7" s="1"/>
  <c r="F48" i="14" s="1"/>
  <c r="AA11" i="4"/>
  <c r="B11" i="7" s="1"/>
  <c r="F76" i="14" s="1"/>
  <c r="AA15" i="4"/>
  <c r="B15" i="7" s="1"/>
  <c r="O34" i="14" s="1"/>
  <c r="AA20" i="4"/>
  <c r="B20" i="7" s="1"/>
  <c r="O69" i="14" s="1"/>
  <c r="F27" i="4"/>
  <c r="B27" i="23" s="1"/>
  <c r="C28" i="14" s="1"/>
  <c r="T28" i="4"/>
  <c r="T29" i="4"/>
  <c r="T30" i="4"/>
  <c r="T31" i="4"/>
  <c r="T32" i="4"/>
  <c r="B32" i="6" s="1"/>
  <c r="E63" i="14" s="1"/>
  <c r="T33" i="4"/>
  <c r="B33" i="6" s="1"/>
  <c r="E70" i="14" s="1"/>
  <c r="T34" i="4"/>
  <c r="T35" i="4"/>
  <c r="B35" i="6" s="1"/>
  <c r="E84" i="14" s="1"/>
  <c r="T36" i="4"/>
  <c r="T37" i="4"/>
  <c r="B37" i="6" s="1"/>
  <c r="N28" i="14" s="1"/>
  <c r="T38" i="4"/>
  <c r="T39" i="4"/>
  <c r="B39" i="6" s="1"/>
  <c r="N42" i="14" s="1"/>
  <c r="T40" i="4"/>
  <c r="B40" i="6" s="1"/>
  <c r="N49" i="14" s="1"/>
  <c r="T41" i="4"/>
  <c r="B41" i="6" s="1"/>
  <c r="N56" i="14" s="1"/>
  <c r="T42" i="4"/>
  <c r="T43" i="4"/>
  <c r="B43" i="6" s="1"/>
  <c r="N70" i="14" s="1"/>
  <c r="T44" i="4"/>
  <c r="T45" i="4"/>
  <c r="B45" i="6" s="1"/>
  <c r="N84" i="14" s="1"/>
  <c r="T49" i="4"/>
  <c r="T50" i="4"/>
  <c r="B50" i="6" s="1"/>
  <c r="E29" i="14" s="1"/>
  <c r="T51" i="4"/>
  <c r="T52" i="4"/>
  <c r="T53" i="4"/>
  <c r="B53" i="6" s="1"/>
  <c r="E50" i="14" s="1"/>
  <c r="T54" i="4"/>
  <c r="B54" i="6" s="1"/>
  <c r="E57" i="14" s="1"/>
  <c r="T55" i="4"/>
  <c r="T56" i="4"/>
  <c r="T57" i="4"/>
  <c r="B57" i="6" s="1"/>
  <c r="E78" i="14" s="1"/>
  <c r="T58" i="4"/>
  <c r="B58" i="6" s="1"/>
  <c r="E85" i="14" s="1"/>
  <c r="T59" i="4"/>
  <c r="B59" i="6" s="1"/>
  <c r="N22" i="14" s="1"/>
  <c r="T60" i="4"/>
  <c r="T61" i="4"/>
  <c r="T62" i="4"/>
  <c r="B62" i="6" s="1"/>
  <c r="N43" i="14" s="1"/>
  <c r="T63" i="4"/>
  <c r="T64" i="4"/>
  <c r="T65" i="4"/>
  <c r="T66" i="4"/>
  <c r="T67" i="4"/>
  <c r="T68" i="4"/>
  <c r="B68" i="6" s="1"/>
  <c r="N85" i="14" s="1"/>
  <c r="T72" i="4"/>
  <c r="T73" i="4"/>
  <c r="B73" i="6" s="1"/>
  <c r="E30" i="14" s="1"/>
  <c r="T74" i="4"/>
  <c r="B74" i="6" s="1"/>
  <c r="E37" i="14" s="1"/>
  <c r="T75" i="4"/>
  <c r="B75" i="6" s="1"/>
  <c r="E44" i="14" s="1"/>
  <c r="T76" i="4"/>
  <c r="B76" i="6" s="1"/>
  <c r="E51" i="14" s="1"/>
  <c r="T77" i="4"/>
  <c r="B77" i="6" s="1"/>
  <c r="E58" i="14" s="1"/>
  <c r="T78" i="4"/>
  <c r="B78" i="6" s="1"/>
  <c r="E65" i="14" s="1"/>
  <c r="T79" i="4"/>
  <c r="B79" i="6" s="1"/>
  <c r="E72" i="14" s="1"/>
  <c r="T80" i="4"/>
  <c r="T81" i="4"/>
  <c r="B81" i="6" s="1"/>
  <c r="E86" i="14" s="1"/>
  <c r="T82" i="4"/>
  <c r="B82" i="6" s="1"/>
  <c r="N23" i="14" s="1"/>
  <c r="T83" i="4"/>
  <c r="B83" i="6" s="1"/>
  <c r="N30" i="14" s="1"/>
  <c r="T84" i="4"/>
  <c r="T85" i="4"/>
  <c r="T86" i="4"/>
  <c r="T87" i="4"/>
  <c r="T88" i="4"/>
  <c r="T89" i="4"/>
  <c r="B89" i="6" s="1"/>
  <c r="N72" i="14" s="1"/>
  <c r="T90" i="4"/>
  <c r="T91" i="4"/>
  <c r="T95" i="4"/>
  <c r="B95" i="6" s="1"/>
  <c r="E24" i="14" s="1"/>
  <c r="T96" i="4"/>
  <c r="B96" i="6" s="1"/>
  <c r="E31" i="14" s="1"/>
  <c r="T97" i="4"/>
  <c r="T98" i="4"/>
  <c r="T99" i="4"/>
  <c r="B99" i="6" s="1"/>
  <c r="E52" i="14" s="1"/>
  <c r="T100" i="4"/>
  <c r="B100" i="6" s="1"/>
  <c r="E59" i="14" s="1"/>
  <c r="T101" i="4"/>
  <c r="B101" i="6" s="1"/>
  <c r="E66" i="14" s="1"/>
  <c r="T102" i="4"/>
  <c r="T103" i="4"/>
  <c r="B103" i="6" s="1"/>
  <c r="E80" i="14" s="1"/>
  <c r="T104" i="4"/>
  <c r="B104" i="6" s="1"/>
  <c r="E87" i="14" s="1"/>
  <c r="T105" i="4"/>
  <c r="B105" i="6" s="1"/>
  <c r="N24" i="14" s="1"/>
  <c r="T106" i="4"/>
  <c r="B106" i="6" s="1"/>
  <c r="N31" i="14" s="1"/>
  <c r="T107" i="4"/>
  <c r="T108" i="4"/>
  <c r="B108" i="6" s="1"/>
  <c r="N45" i="14" s="1"/>
  <c r="T109" i="4"/>
  <c r="T110" i="4"/>
  <c r="B110" i="6" s="1"/>
  <c r="N59" i="14" s="1"/>
  <c r="T111" i="4"/>
  <c r="T112" i="4"/>
  <c r="B112" i="6" s="1"/>
  <c r="N73" i="14" s="1"/>
  <c r="T113" i="4"/>
  <c r="B113" i="6" s="1"/>
  <c r="N80" i="14" s="1"/>
  <c r="T114" i="4"/>
  <c r="B114" i="6" s="1"/>
  <c r="N87" i="14" s="1"/>
  <c r="T20" i="4"/>
  <c r="AA4" i="4"/>
  <c r="B4" i="7" s="1"/>
  <c r="F27" i="14" s="1"/>
  <c r="AA8" i="4"/>
  <c r="B8" i="7" s="1"/>
  <c r="F55" i="14" s="1"/>
  <c r="AA12" i="4"/>
  <c r="B12" i="7" s="1"/>
  <c r="F83" i="14" s="1"/>
  <c r="AA16" i="4"/>
  <c r="AA22" i="4"/>
  <c r="B22" i="7" s="1"/>
  <c r="O83" i="14" s="1"/>
  <c r="M27" i="4"/>
  <c r="AA28" i="4"/>
  <c r="AA29" i="4"/>
  <c r="B29" i="7" s="1"/>
  <c r="F42" i="14" s="1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B43" i="7" s="1"/>
  <c r="O70" i="14" s="1"/>
  <c r="AA44" i="4"/>
  <c r="B44" i="7" s="1"/>
  <c r="O77" i="14" s="1"/>
  <c r="AA45" i="4"/>
  <c r="AA49" i="4"/>
  <c r="AA50" i="4"/>
  <c r="B50" i="7" s="1"/>
  <c r="F29" i="14" s="1"/>
  <c r="AA51" i="4"/>
  <c r="AA52" i="4"/>
  <c r="AA53" i="4"/>
  <c r="AA54" i="4"/>
  <c r="AA55" i="4"/>
  <c r="AA56" i="4"/>
  <c r="AA57" i="4"/>
  <c r="AA58" i="4"/>
  <c r="AA59" i="4"/>
  <c r="AA60" i="4"/>
  <c r="B60" i="7" s="1"/>
  <c r="O29" i="14" s="1"/>
  <c r="AA61" i="4"/>
  <c r="AA62" i="4"/>
  <c r="AA63" i="4"/>
  <c r="AA64" i="4"/>
  <c r="AA65" i="4"/>
  <c r="AA66" i="4"/>
  <c r="AA67" i="4"/>
  <c r="B67" i="7" s="1"/>
  <c r="O78" i="14" s="1"/>
  <c r="AA68" i="4"/>
  <c r="B68" i="7" s="1"/>
  <c r="O85" i="14" s="1"/>
  <c r="AA72" i="4"/>
  <c r="AA73" i="4"/>
  <c r="AA74" i="4"/>
  <c r="AA75" i="4"/>
  <c r="B75" i="7" s="1"/>
  <c r="F44" i="14" s="1"/>
  <c r="AA76" i="4"/>
  <c r="B76" i="7" s="1"/>
  <c r="F51" i="14" s="1"/>
  <c r="AA77" i="4"/>
  <c r="B77" i="7" s="1"/>
  <c r="F58" i="14" s="1"/>
  <c r="AA78" i="4"/>
  <c r="B78" i="7" s="1"/>
  <c r="F65" i="14" s="1"/>
  <c r="AA79" i="4"/>
  <c r="AA80" i="4"/>
  <c r="B80" i="7" s="1"/>
  <c r="F79" i="14" s="1"/>
  <c r="AA81" i="4"/>
  <c r="AA82" i="4"/>
  <c r="AA83" i="4"/>
  <c r="AA84" i="4"/>
  <c r="B84" i="7" s="1"/>
  <c r="O37" i="14" s="1"/>
  <c r="AA85" i="4"/>
  <c r="B85" i="7" s="1"/>
  <c r="O44" i="14" s="1"/>
  <c r="AA86" i="4"/>
  <c r="AA87" i="4"/>
  <c r="AA88" i="4"/>
  <c r="B88" i="7" s="1"/>
  <c r="O65" i="14" s="1"/>
  <c r="AA89" i="4"/>
  <c r="AA90" i="4"/>
  <c r="AA91" i="4"/>
  <c r="AA95" i="4"/>
  <c r="B95" i="7" s="1"/>
  <c r="F24" i="14" s="1"/>
  <c r="AA96" i="4"/>
  <c r="AA97" i="4"/>
  <c r="AA98" i="4"/>
  <c r="B98" i="7" s="1"/>
  <c r="F45" i="14" s="1"/>
  <c r="AA99" i="4"/>
  <c r="B99" i="7" s="1"/>
  <c r="F52" i="14" s="1"/>
  <c r="AA100" i="4"/>
  <c r="AA101" i="4"/>
  <c r="AA102" i="4"/>
  <c r="AA103" i="4"/>
  <c r="B103" i="7" s="1"/>
  <c r="F80" i="14" s="1"/>
  <c r="AA104" i="4"/>
  <c r="AA105" i="4"/>
  <c r="AA106" i="4"/>
  <c r="AA107" i="4"/>
  <c r="AA108" i="4"/>
  <c r="AA109" i="4"/>
  <c r="AA110" i="4"/>
  <c r="AA111" i="4"/>
  <c r="B111" i="7" s="1"/>
  <c r="O66" i="14" s="1"/>
  <c r="AA112" i="4"/>
  <c r="AA113" i="4"/>
  <c r="B113" i="7" s="1"/>
  <c r="O80" i="14" s="1"/>
  <c r="AA114" i="4"/>
  <c r="Z14" i="4"/>
  <c r="AA14" i="4" s="1"/>
  <c r="B26" i="23"/>
  <c r="C21" i="14" s="1"/>
  <c r="B28" i="23"/>
  <c r="C35" i="14" s="1"/>
  <c r="B29" i="23"/>
  <c r="C42" i="14" s="1"/>
  <c r="B30" i="23"/>
  <c r="C49" i="14" s="1"/>
  <c r="B31" i="23"/>
  <c r="C56" i="14" s="1"/>
  <c r="B32" i="23"/>
  <c r="C63" i="14" s="1"/>
  <c r="B33" i="23"/>
  <c r="C70" i="14" s="1"/>
  <c r="B34" i="23"/>
  <c r="C77" i="14" s="1"/>
  <c r="B35" i="23"/>
  <c r="C84" i="14" s="1"/>
  <c r="B36" i="23"/>
  <c r="L21" i="14" s="1"/>
  <c r="B37" i="23"/>
  <c r="L28" i="14" s="1"/>
  <c r="B38" i="23"/>
  <c r="L35" i="14" s="1"/>
  <c r="B39" i="23"/>
  <c r="L42" i="14" s="1"/>
  <c r="B40" i="23"/>
  <c r="L49" i="14" s="1"/>
  <c r="B41" i="23"/>
  <c r="L56" i="14" s="1"/>
  <c r="B42" i="23"/>
  <c r="L63" i="14" s="1"/>
  <c r="B43" i="23"/>
  <c r="L70" i="14" s="1"/>
  <c r="B44" i="23"/>
  <c r="L77" i="14" s="1"/>
  <c r="B45" i="23"/>
  <c r="L84" i="14" s="1"/>
  <c r="B49" i="23"/>
  <c r="C22" i="14" s="1"/>
  <c r="B50" i="23"/>
  <c r="C29" i="14" s="1"/>
  <c r="B51" i="23"/>
  <c r="C36" i="14" s="1"/>
  <c r="B52" i="23"/>
  <c r="C43" i="14" s="1"/>
  <c r="B53" i="23"/>
  <c r="C50" i="14" s="1"/>
  <c r="B54" i="23"/>
  <c r="C57" i="14" s="1"/>
  <c r="B55" i="23"/>
  <c r="C64" i="14" s="1"/>
  <c r="B56" i="23"/>
  <c r="C71" i="14" s="1"/>
  <c r="B57" i="23"/>
  <c r="C78" i="14" s="1"/>
  <c r="B58" i="23"/>
  <c r="C85" i="14" s="1"/>
  <c r="B59" i="23"/>
  <c r="L22" i="14" s="1"/>
  <c r="B60" i="23"/>
  <c r="L29" i="14" s="1"/>
  <c r="B61" i="23"/>
  <c r="L36" i="14" s="1"/>
  <c r="B62" i="23"/>
  <c r="L43" i="14" s="1"/>
  <c r="B63" i="23"/>
  <c r="L50" i="14" s="1"/>
  <c r="B64" i="23"/>
  <c r="L57" i="14" s="1"/>
  <c r="B65" i="23"/>
  <c r="L64" i="14" s="1"/>
  <c r="B66" i="23"/>
  <c r="L71" i="14" s="1"/>
  <c r="B67" i="23"/>
  <c r="L78" i="14" s="1"/>
  <c r="B68" i="23"/>
  <c r="L85" i="14" s="1"/>
  <c r="B72" i="23"/>
  <c r="C23" i="14" s="1"/>
  <c r="B73" i="23"/>
  <c r="C30" i="14" s="1"/>
  <c r="B74" i="23"/>
  <c r="C37" i="14" s="1"/>
  <c r="B75" i="23"/>
  <c r="C44" i="14" s="1"/>
  <c r="B76" i="23"/>
  <c r="C51" i="14" s="1"/>
  <c r="B77" i="23"/>
  <c r="C58" i="14" s="1"/>
  <c r="B78" i="23"/>
  <c r="C65" i="14" s="1"/>
  <c r="B79" i="23"/>
  <c r="C72" i="14" s="1"/>
  <c r="B80" i="23"/>
  <c r="C79" i="14" s="1"/>
  <c r="B81" i="23"/>
  <c r="C86" i="14" s="1"/>
  <c r="B82" i="23"/>
  <c r="L23" i="14" s="1"/>
  <c r="B83" i="23"/>
  <c r="L30" i="14" s="1"/>
  <c r="B84" i="23"/>
  <c r="L37" i="14" s="1"/>
  <c r="B85" i="23"/>
  <c r="L44" i="14" s="1"/>
  <c r="B86" i="23"/>
  <c r="L51" i="14" s="1"/>
  <c r="B87" i="23"/>
  <c r="L58" i="14" s="1"/>
  <c r="B88" i="23"/>
  <c r="L65" i="14" s="1"/>
  <c r="B89" i="23"/>
  <c r="L72" i="14" s="1"/>
  <c r="B90" i="23"/>
  <c r="L79" i="14" s="1"/>
  <c r="B91" i="23"/>
  <c r="L86" i="14" s="1"/>
  <c r="B95" i="23"/>
  <c r="C24" i="14" s="1"/>
  <c r="B96" i="23"/>
  <c r="C31" i="14" s="1"/>
  <c r="B97" i="23"/>
  <c r="C38" i="14" s="1"/>
  <c r="B98" i="23"/>
  <c r="C45" i="14" s="1"/>
  <c r="B99" i="23"/>
  <c r="C52" i="14" s="1"/>
  <c r="B100" i="23"/>
  <c r="C59" i="14" s="1"/>
  <c r="B101" i="23"/>
  <c r="C66" i="14" s="1"/>
  <c r="B102" i="23"/>
  <c r="C73" i="14" s="1"/>
  <c r="B103" i="23"/>
  <c r="C80" i="14" s="1"/>
  <c r="B104" i="23"/>
  <c r="C87" i="14" s="1"/>
  <c r="B105" i="23"/>
  <c r="L24" i="14" s="1"/>
  <c r="B106" i="23"/>
  <c r="L31" i="14" s="1"/>
  <c r="B107" i="23"/>
  <c r="L38" i="14" s="1"/>
  <c r="B108" i="23"/>
  <c r="L45" i="14" s="1"/>
  <c r="B109" i="23"/>
  <c r="L52" i="14" s="1"/>
  <c r="B110" i="23"/>
  <c r="L59" i="14" s="1"/>
  <c r="B111" i="23"/>
  <c r="L66" i="14" s="1"/>
  <c r="B112" i="23"/>
  <c r="L73" i="14" s="1"/>
  <c r="B113" i="23"/>
  <c r="L80" i="14" s="1"/>
  <c r="B114" i="23"/>
  <c r="L87" i="14" s="1"/>
  <c r="B96" i="7"/>
  <c r="F31" i="14" s="1"/>
  <c r="B104" i="7"/>
  <c r="F87" i="14" s="1"/>
  <c r="B112" i="7"/>
  <c r="O73" i="14" s="1"/>
  <c r="B27" i="7"/>
  <c r="F28" i="14" s="1"/>
  <c r="B35" i="7"/>
  <c r="F84" i="14" s="1"/>
  <c r="B55" i="7"/>
  <c r="F64" i="14" s="1"/>
  <c r="B108" i="7"/>
  <c r="O45" i="14" s="1"/>
  <c r="B16" i="6"/>
  <c r="N41" i="14" s="1"/>
  <c r="B5" i="6"/>
  <c r="E34" i="14" s="1"/>
  <c r="B9" i="6"/>
  <c r="E62" i="14" s="1"/>
  <c r="B13" i="6"/>
  <c r="N20" i="14" s="1"/>
  <c r="B17" i="6"/>
  <c r="N48" i="14" s="1"/>
  <c r="B21" i="6"/>
  <c r="N76" i="14" s="1"/>
  <c r="B13" i="7"/>
  <c r="O20" i="14" s="1"/>
  <c r="B17" i="7"/>
  <c r="O48" i="14" s="1"/>
  <c r="B28" i="6"/>
  <c r="E35" i="14" s="1"/>
  <c r="B36" i="6"/>
  <c r="N21" i="14" s="1"/>
  <c r="B44" i="6"/>
  <c r="N77" i="14" s="1"/>
  <c r="B51" i="6"/>
  <c r="E36" i="14" s="1"/>
  <c r="B55" i="6"/>
  <c r="E64" i="14" s="1"/>
  <c r="B63" i="6"/>
  <c r="N50" i="14" s="1"/>
  <c r="B67" i="6"/>
  <c r="N78" i="14" s="1"/>
  <c r="B90" i="6"/>
  <c r="N79" i="14" s="1"/>
  <c r="B109" i="6"/>
  <c r="N52" i="14" s="1"/>
  <c r="D11" i="4"/>
  <c r="D7" i="4"/>
  <c r="R134" i="8"/>
  <c r="N134" i="8"/>
  <c r="J138" i="8"/>
  <c r="F134" i="8"/>
  <c r="B134" i="8"/>
  <c r="N141" i="8"/>
  <c r="N137" i="8"/>
  <c r="N133" i="8"/>
  <c r="N129" i="8"/>
  <c r="N125" i="8"/>
  <c r="R140" i="8"/>
  <c r="J136" i="8"/>
  <c r="N132" i="8"/>
  <c r="N128" i="8"/>
  <c r="N124" i="8"/>
  <c r="R138" i="9"/>
  <c r="J134" i="9"/>
  <c r="B134" i="9"/>
  <c r="N137" i="9"/>
  <c r="N133" i="9"/>
  <c r="N129" i="9"/>
  <c r="N125" i="9"/>
  <c r="J140" i="9"/>
  <c r="R136" i="9"/>
  <c r="J132" i="9"/>
  <c r="R128" i="9"/>
  <c r="J124" i="9"/>
  <c r="R138" i="10"/>
  <c r="B126" i="10"/>
  <c r="M122" i="10"/>
  <c r="L134" i="10"/>
  <c r="H131" i="10"/>
  <c r="R138" i="8"/>
  <c r="F137" i="8"/>
  <c r="J140" i="8"/>
  <c r="B135" i="8"/>
  <c r="R127" i="8"/>
  <c r="R134" i="9"/>
  <c r="B138" i="9"/>
  <c r="Q141" i="9"/>
  <c r="F133" i="9"/>
  <c r="F125" i="9"/>
  <c r="J136" i="9"/>
  <c r="J128" i="9"/>
  <c r="F129" i="10"/>
  <c r="P137" i="10"/>
  <c r="U124" i="10"/>
  <c r="K133" i="10"/>
  <c r="S141" i="8"/>
  <c r="S139" i="8"/>
  <c r="S137" i="8"/>
  <c r="S135" i="8"/>
  <c r="S140" i="8"/>
  <c r="S138" i="8"/>
  <c r="S136" i="8"/>
  <c r="K141" i="8"/>
  <c r="K139" i="8"/>
  <c r="K137" i="8"/>
  <c r="K135" i="8"/>
  <c r="K140" i="8"/>
  <c r="K138" i="8"/>
  <c r="K136" i="8"/>
  <c r="C141" i="8"/>
  <c r="C139" i="8"/>
  <c r="C137" i="8"/>
  <c r="C140" i="8"/>
  <c r="C138" i="8"/>
  <c r="C136" i="8"/>
  <c r="S141" i="9"/>
  <c r="S140" i="9"/>
  <c r="S139" i="9"/>
  <c r="S137" i="9"/>
  <c r="S135" i="9"/>
  <c r="S133" i="9"/>
  <c r="S131" i="9"/>
  <c r="S129" i="9"/>
  <c r="S127" i="9"/>
  <c r="S125" i="9"/>
  <c r="S123" i="9"/>
  <c r="S138" i="9"/>
  <c r="S136" i="9"/>
  <c r="S134" i="9"/>
  <c r="S132" i="9"/>
  <c r="S130" i="9"/>
  <c r="S128" i="9"/>
  <c r="S126" i="9"/>
  <c r="S124" i="9"/>
  <c r="S122" i="9"/>
  <c r="O141" i="9"/>
  <c r="O140" i="9"/>
  <c r="O138" i="9"/>
  <c r="O136" i="9"/>
  <c r="O134" i="9"/>
  <c r="O132" i="9"/>
  <c r="O130" i="9"/>
  <c r="O128" i="9"/>
  <c r="O126" i="9"/>
  <c r="O124" i="9"/>
  <c r="O122" i="9"/>
  <c r="O139" i="9"/>
  <c r="O137" i="9"/>
  <c r="O135" i="9"/>
  <c r="O133" i="9"/>
  <c r="O131" i="9"/>
  <c r="O129" i="9"/>
  <c r="O127" i="9"/>
  <c r="O125" i="9"/>
  <c r="O123" i="9"/>
  <c r="K141" i="9"/>
  <c r="K139" i="9"/>
  <c r="K137" i="9"/>
  <c r="K135" i="9"/>
  <c r="K133" i="9"/>
  <c r="K131" i="9"/>
  <c r="K129" i="9"/>
  <c r="K127" i="9"/>
  <c r="K125" i="9"/>
  <c r="K123" i="9"/>
  <c r="K140" i="9"/>
  <c r="K138" i="9"/>
  <c r="K136" i="9"/>
  <c r="K134" i="9"/>
  <c r="K132" i="9"/>
  <c r="K130" i="9"/>
  <c r="K128" i="9"/>
  <c r="K126" i="9"/>
  <c r="K124" i="9"/>
  <c r="K122" i="9"/>
  <c r="G141" i="9"/>
  <c r="G140" i="9"/>
  <c r="G138" i="9"/>
  <c r="G136" i="9"/>
  <c r="G134" i="9"/>
  <c r="G132" i="9"/>
  <c r="G130" i="9"/>
  <c r="G128" i="9"/>
  <c r="G126" i="9"/>
  <c r="G124" i="9"/>
  <c r="G122" i="9"/>
  <c r="G139" i="9"/>
  <c r="G137" i="9"/>
  <c r="G135" i="9"/>
  <c r="G133" i="9"/>
  <c r="G131" i="9"/>
  <c r="G129" i="9"/>
  <c r="G127" i="9"/>
  <c r="G125" i="9"/>
  <c r="G123" i="9"/>
  <c r="C141" i="9"/>
  <c r="C139" i="9"/>
  <c r="C137" i="9"/>
  <c r="C135" i="9"/>
  <c r="C133" i="9"/>
  <c r="C131" i="9"/>
  <c r="C129" i="9"/>
  <c r="C127" i="9"/>
  <c r="C125" i="9"/>
  <c r="C123" i="9"/>
  <c r="C140" i="9"/>
  <c r="C138" i="9"/>
  <c r="C136" i="9"/>
  <c r="C134" i="9"/>
  <c r="C132" i="9"/>
  <c r="C130" i="9"/>
  <c r="C128" i="9"/>
  <c r="C126" i="9"/>
  <c r="C124" i="9"/>
  <c r="C122" i="9"/>
  <c r="O141" i="10"/>
  <c r="O137" i="10"/>
  <c r="O133" i="10"/>
  <c r="O129" i="10"/>
  <c r="O125" i="10"/>
  <c r="O138" i="10"/>
  <c r="O134" i="10"/>
  <c r="O130" i="10"/>
  <c r="O126" i="10"/>
  <c r="O124" i="10"/>
  <c r="O123" i="10"/>
  <c r="O122" i="10"/>
  <c r="O139" i="10"/>
  <c r="O131" i="10"/>
  <c r="O140" i="10"/>
  <c r="O132" i="10"/>
  <c r="O127" i="10"/>
  <c r="O128" i="10"/>
  <c r="O135" i="10"/>
  <c r="G139" i="10"/>
  <c r="G135" i="10"/>
  <c r="G131" i="10"/>
  <c r="G127" i="10"/>
  <c r="G140" i="10"/>
  <c r="G136" i="10"/>
  <c r="G132" i="10"/>
  <c r="G128" i="10"/>
  <c r="G124" i="10"/>
  <c r="G123" i="10"/>
  <c r="G122" i="10"/>
  <c r="G141" i="10"/>
  <c r="G133" i="10"/>
  <c r="G125" i="10"/>
  <c r="G134" i="10"/>
  <c r="G126" i="10"/>
  <c r="G137" i="10"/>
  <c r="G138" i="10"/>
  <c r="G129" i="10"/>
  <c r="C140" i="10"/>
  <c r="C136" i="10"/>
  <c r="C132" i="10"/>
  <c r="C128" i="10"/>
  <c r="C141" i="10"/>
  <c r="C137" i="10"/>
  <c r="C133" i="10"/>
  <c r="C129" i="10"/>
  <c r="C125" i="10"/>
  <c r="C124" i="10"/>
  <c r="C123" i="10"/>
  <c r="C122" i="10"/>
  <c r="C138" i="10"/>
  <c r="C130" i="10"/>
  <c r="C139" i="10"/>
  <c r="C131" i="10"/>
  <c r="C134" i="10"/>
  <c r="C135" i="10"/>
  <c r="C126" i="10"/>
  <c r="J123" i="10"/>
  <c r="C122" i="8"/>
  <c r="K122" i="8"/>
  <c r="S122" i="8"/>
  <c r="G123" i="8"/>
  <c r="O123" i="8"/>
  <c r="C124" i="8"/>
  <c r="K124" i="8"/>
  <c r="S124" i="8"/>
  <c r="G125" i="8"/>
  <c r="O125" i="8"/>
  <c r="C126" i="8"/>
  <c r="K126" i="8"/>
  <c r="S126" i="8"/>
  <c r="G127" i="8"/>
  <c r="O127" i="8"/>
  <c r="C128" i="8"/>
  <c r="K128" i="8"/>
  <c r="S128" i="8"/>
  <c r="G129" i="8"/>
  <c r="O129" i="8"/>
  <c r="C130" i="8"/>
  <c r="K130" i="8"/>
  <c r="S130" i="8"/>
  <c r="G131" i="8"/>
  <c r="O131" i="8"/>
  <c r="C132" i="8"/>
  <c r="K132" i="8"/>
  <c r="S132" i="8"/>
  <c r="G133" i="8"/>
  <c r="O133" i="8"/>
  <c r="C134" i="8"/>
  <c r="K134" i="8"/>
  <c r="S134" i="8"/>
  <c r="N135" i="8"/>
  <c r="B122" i="9"/>
  <c r="N123" i="9"/>
  <c r="R126" i="9"/>
  <c r="B130" i="9"/>
  <c r="N131" i="9"/>
  <c r="N139" i="9"/>
  <c r="B141" i="8"/>
  <c r="R141" i="8"/>
  <c r="N140" i="8"/>
  <c r="J141" i="8"/>
  <c r="F140" i="8"/>
  <c r="B139" i="9"/>
  <c r="J141" i="9"/>
  <c r="F122" i="8"/>
  <c r="N122" i="8"/>
  <c r="B123" i="8"/>
  <c r="J123" i="8"/>
  <c r="R123" i="8"/>
  <c r="F124" i="8"/>
  <c r="B125" i="8"/>
  <c r="J125" i="8"/>
  <c r="R125" i="8"/>
  <c r="F126" i="8"/>
  <c r="N126" i="8"/>
  <c r="B127" i="8"/>
  <c r="J127" i="8"/>
  <c r="F128" i="8"/>
  <c r="B129" i="8"/>
  <c r="J129" i="8"/>
  <c r="R129" i="8"/>
  <c r="F130" i="8"/>
  <c r="N130" i="8"/>
  <c r="B131" i="8"/>
  <c r="J131" i="8"/>
  <c r="R131" i="8"/>
  <c r="F132" i="8"/>
  <c r="B133" i="8"/>
  <c r="J133" i="8"/>
  <c r="R133" i="8"/>
  <c r="B136" i="8"/>
  <c r="F139" i="8"/>
  <c r="J122" i="9"/>
  <c r="B124" i="9"/>
  <c r="F127" i="9"/>
  <c r="J130" i="9"/>
  <c r="B132" i="9"/>
  <c r="F135" i="9"/>
  <c r="J138" i="9"/>
  <c r="B140" i="9"/>
  <c r="G130" i="10"/>
  <c r="O140" i="8"/>
  <c r="O138" i="8"/>
  <c r="O136" i="8"/>
  <c r="O141" i="8"/>
  <c r="O139" i="8"/>
  <c r="O137" i="8"/>
  <c r="O135" i="8"/>
  <c r="G140" i="8"/>
  <c r="G138" i="8"/>
  <c r="G136" i="8"/>
  <c r="G141" i="8"/>
  <c r="G139" i="8"/>
  <c r="G137" i="8"/>
  <c r="G135" i="8"/>
  <c r="S140" i="10"/>
  <c r="S136" i="10"/>
  <c r="S132" i="10"/>
  <c r="S128" i="10"/>
  <c r="S141" i="10"/>
  <c r="S137" i="10"/>
  <c r="S133" i="10"/>
  <c r="S129" i="10"/>
  <c r="S125" i="10"/>
  <c r="S124" i="10"/>
  <c r="S123" i="10"/>
  <c r="S122" i="10"/>
  <c r="S134" i="10"/>
  <c r="S126" i="10"/>
  <c r="S135" i="10"/>
  <c r="S127" i="10"/>
  <c r="S130" i="10"/>
  <c r="S131" i="10"/>
  <c r="S138" i="10"/>
  <c r="K138" i="10"/>
  <c r="K134" i="10"/>
  <c r="K130" i="10"/>
  <c r="K126" i="10"/>
  <c r="K139" i="10"/>
  <c r="K135" i="10"/>
  <c r="K131" i="10"/>
  <c r="K127" i="10"/>
  <c r="K124" i="10"/>
  <c r="K123" i="10"/>
  <c r="K122" i="10"/>
  <c r="K136" i="10"/>
  <c r="K128" i="10"/>
  <c r="K137" i="10"/>
  <c r="K129" i="10"/>
  <c r="K140" i="10"/>
  <c r="K141" i="10"/>
  <c r="K125" i="10"/>
  <c r="K132" i="10"/>
  <c r="J131" i="10"/>
  <c r="I141" i="9"/>
  <c r="U122" i="10"/>
  <c r="Q123" i="10"/>
  <c r="M124" i="10"/>
  <c r="E122" i="10"/>
  <c r="G122" i="8"/>
  <c r="O122" i="8"/>
  <c r="C123" i="8"/>
  <c r="K123" i="8"/>
  <c r="S123" i="8"/>
  <c r="G124" i="8"/>
  <c r="O124" i="8"/>
  <c r="C125" i="8"/>
  <c r="K125" i="8"/>
  <c r="S125" i="8"/>
  <c r="G126" i="8"/>
  <c r="O126" i="8"/>
  <c r="C127" i="8"/>
  <c r="K127" i="8"/>
  <c r="S127" i="8"/>
  <c r="G128" i="8"/>
  <c r="O128" i="8"/>
  <c r="C129" i="8"/>
  <c r="K129" i="8"/>
  <c r="S129" i="8"/>
  <c r="G130" i="8"/>
  <c r="O130" i="8"/>
  <c r="C131" i="8"/>
  <c r="K131" i="8"/>
  <c r="S131" i="8"/>
  <c r="G132" i="8"/>
  <c r="O132" i="8"/>
  <c r="C133" i="8"/>
  <c r="K133" i="8"/>
  <c r="S133" i="8"/>
  <c r="G134" i="8"/>
  <c r="O134" i="8"/>
  <c r="C135" i="8"/>
  <c r="B138" i="8"/>
  <c r="N139" i="8"/>
  <c r="F141" i="8"/>
  <c r="R122" i="9"/>
  <c r="B126" i="9"/>
  <c r="N127" i="9"/>
  <c r="F129" i="9"/>
  <c r="R130" i="9"/>
  <c r="N135" i="9"/>
  <c r="F137" i="9"/>
  <c r="I123" i="10"/>
  <c r="C127" i="10"/>
  <c r="N135" i="10"/>
  <c r="S139" i="10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R141" i="9"/>
  <c r="B141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N134" i="10"/>
  <c r="N122" i="10"/>
  <c r="B141" i="10"/>
  <c r="R137" i="10"/>
  <c r="B125" i="10"/>
  <c r="T141" i="10"/>
  <c r="T137" i="10"/>
  <c r="T133" i="10"/>
  <c r="T129" i="10"/>
  <c r="T125" i="10"/>
  <c r="T124" i="10"/>
  <c r="T123" i="10"/>
  <c r="T122" i="10"/>
  <c r="T138" i="10"/>
  <c r="T134" i="10"/>
  <c r="T130" i="10"/>
  <c r="T126" i="10"/>
  <c r="T135" i="10"/>
  <c r="T127" i="10"/>
  <c r="T136" i="10"/>
  <c r="T128" i="10"/>
  <c r="T131" i="10"/>
  <c r="T132" i="10"/>
  <c r="T139" i="10"/>
  <c r="P138" i="10"/>
  <c r="P134" i="10"/>
  <c r="P130" i="10"/>
  <c r="P126" i="10"/>
  <c r="P124" i="10"/>
  <c r="P123" i="10"/>
  <c r="P122" i="10"/>
  <c r="P139" i="10"/>
  <c r="P135" i="10"/>
  <c r="P131" i="10"/>
  <c r="P127" i="10"/>
  <c r="P140" i="10"/>
  <c r="P132" i="10"/>
  <c r="P141" i="10"/>
  <c r="P133" i="10"/>
  <c r="P125" i="10"/>
  <c r="P128" i="10"/>
  <c r="P129" i="10"/>
  <c r="P136" i="10"/>
  <c r="L139" i="10"/>
  <c r="L135" i="10"/>
  <c r="L131" i="10"/>
  <c r="L127" i="10"/>
  <c r="L124" i="10"/>
  <c r="L123" i="10"/>
  <c r="L122" i="10"/>
  <c r="L140" i="10"/>
  <c r="L136" i="10"/>
  <c r="L132" i="10"/>
  <c r="L128" i="10"/>
  <c r="L137" i="10"/>
  <c r="L129" i="10"/>
  <c r="L138" i="10"/>
  <c r="L130" i="10"/>
  <c r="L141" i="10"/>
  <c r="L125" i="10"/>
  <c r="L126" i="10"/>
  <c r="L133" i="10"/>
  <c r="H140" i="10"/>
  <c r="H136" i="10"/>
  <c r="H132" i="10"/>
  <c r="H128" i="10"/>
  <c r="H124" i="10"/>
  <c r="H123" i="10"/>
  <c r="H122" i="10"/>
  <c r="H141" i="10"/>
  <c r="H137" i="10"/>
  <c r="H133" i="10"/>
  <c r="H129" i="10"/>
  <c r="H125" i="10"/>
  <c r="H134" i="10"/>
  <c r="H126" i="10"/>
  <c r="H135" i="10"/>
  <c r="H127" i="10"/>
  <c r="H138" i="10"/>
  <c r="H139" i="10"/>
  <c r="H130" i="10"/>
  <c r="F128" i="10"/>
  <c r="D141" i="10"/>
  <c r="D137" i="10"/>
  <c r="D133" i="10"/>
  <c r="D129" i="10"/>
  <c r="D125" i="10"/>
  <c r="D124" i="10"/>
  <c r="D123" i="10"/>
  <c r="D122" i="10"/>
  <c r="D138" i="10"/>
  <c r="D134" i="10"/>
  <c r="D130" i="10"/>
  <c r="D126" i="10"/>
  <c r="D139" i="10"/>
  <c r="D131" i="10"/>
  <c r="D140" i="10"/>
  <c r="D132" i="10"/>
  <c r="D135" i="10"/>
  <c r="D136" i="10"/>
  <c r="D127" i="10"/>
  <c r="F124" i="10"/>
  <c r="B122" i="8"/>
  <c r="J122" i="8"/>
  <c r="R122" i="8"/>
  <c r="F123" i="8"/>
  <c r="N123" i="8"/>
  <c r="B124" i="8"/>
  <c r="J124" i="8"/>
  <c r="R124" i="8"/>
  <c r="F125" i="8"/>
  <c r="B126" i="8"/>
  <c r="J126" i="8"/>
  <c r="R126" i="8"/>
  <c r="F127" i="8"/>
  <c r="N127" i="8"/>
  <c r="B128" i="8"/>
  <c r="J128" i="8"/>
  <c r="R128" i="8"/>
  <c r="F129" i="8"/>
  <c r="B130" i="8"/>
  <c r="J130" i="8"/>
  <c r="R130" i="8"/>
  <c r="F131" i="8"/>
  <c r="N131" i="8"/>
  <c r="B132" i="8"/>
  <c r="J132" i="8"/>
  <c r="R132" i="8"/>
  <c r="F133" i="8"/>
  <c r="J134" i="8"/>
  <c r="F135" i="8"/>
  <c r="R136" i="8"/>
  <c r="B140" i="8"/>
  <c r="F123" i="9"/>
  <c r="R124" i="9"/>
  <c r="J126" i="9"/>
  <c r="B128" i="9"/>
  <c r="F131" i="9"/>
  <c r="R132" i="9"/>
  <c r="B136" i="9"/>
  <c r="F139" i="9"/>
  <c r="U140" i="9"/>
  <c r="E124" i="10"/>
  <c r="D128" i="10"/>
  <c r="J132" i="10"/>
  <c r="O136" i="10"/>
  <c r="T140" i="10"/>
  <c r="R140" i="9"/>
  <c r="N141" i="9"/>
  <c r="F141" i="9"/>
  <c r="B139" i="10"/>
  <c r="B135" i="10"/>
  <c r="B131" i="10"/>
  <c r="B127" i="10"/>
  <c r="B140" i="10"/>
  <c r="B136" i="10"/>
  <c r="B132" i="10"/>
  <c r="B128" i="10"/>
  <c r="B137" i="10"/>
  <c r="B129" i="10"/>
  <c r="B124" i="10"/>
  <c r="B122" i="10"/>
  <c r="B138" i="10"/>
  <c r="B130" i="10"/>
  <c r="R139" i="10"/>
  <c r="R135" i="10"/>
  <c r="R131" i="10"/>
  <c r="R127" i="10"/>
  <c r="R140" i="10"/>
  <c r="R136" i="10"/>
  <c r="R132" i="10"/>
  <c r="R128" i="10"/>
  <c r="R141" i="10"/>
  <c r="R133" i="10"/>
  <c r="R125" i="10"/>
  <c r="R124" i="10"/>
  <c r="R122" i="10"/>
  <c r="R134" i="10"/>
  <c r="R126" i="10"/>
  <c r="N140" i="10"/>
  <c r="N136" i="10"/>
  <c r="N132" i="10"/>
  <c r="N128" i="10"/>
  <c r="N141" i="10"/>
  <c r="N137" i="10"/>
  <c r="N133" i="10"/>
  <c r="N129" i="10"/>
  <c r="N125" i="10"/>
  <c r="N138" i="10"/>
  <c r="N130" i="10"/>
  <c r="N123" i="10"/>
  <c r="N139" i="10"/>
  <c r="N131" i="10"/>
  <c r="J141" i="10"/>
  <c r="J137" i="10"/>
  <c r="J133" i="10"/>
  <c r="J129" i="10"/>
  <c r="J125" i="10"/>
  <c r="J138" i="10"/>
  <c r="J134" i="10"/>
  <c r="J130" i="10"/>
  <c r="J126" i="10"/>
  <c r="J135" i="10"/>
  <c r="J127" i="10"/>
  <c r="J124" i="10"/>
  <c r="J122" i="10"/>
  <c r="J136" i="10"/>
  <c r="J128" i="10"/>
  <c r="F138" i="10"/>
  <c r="F134" i="10"/>
  <c r="F130" i="10"/>
  <c r="F126" i="10"/>
  <c r="F139" i="10"/>
  <c r="F135" i="10"/>
  <c r="F131" i="10"/>
  <c r="F127" i="10"/>
  <c r="F140" i="10"/>
  <c r="F132" i="10"/>
  <c r="F123" i="10"/>
  <c r="F141" i="10"/>
  <c r="F133" i="10"/>
  <c r="F125" i="10"/>
  <c r="J135" i="8"/>
  <c r="R135" i="8"/>
  <c r="F136" i="8"/>
  <c r="N136" i="8"/>
  <c r="B137" i="8"/>
  <c r="J137" i="8"/>
  <c r="R137" i="8"/>
  <c r="F138" i="8"/>
  <c r="N138" i="8"/>
  <c r="B139" i="8"/>
  <c r="J139" i="8"/>
  <c r="R139" i="8"/>
  <c r="F122" i="9"/>
  <c r="N122" i="9"/>
  <c r="B123" i="9"/>
  <c r="J123" i="9"/>
  <c r="R123" i="9"/>
  <c r="F124" i="9"/>
  <c r="N124" i="9"/>
  <c r="B125" i="9"/>
  <c r="J125" i="9"/>
  <c r="R125" i="9"/>
  <c r="F126" i="9"/>
  <c r="N126" i="9"/>
  <c r="B127" i="9"/>
  <c r="J127" i="9"/>
  <c r="R127" i="9"/>
  <c r="F128" i="9"/>
  <c r="N128" i="9"/>
  <c r="B129" i="9"/>
  <c r="J129" i="9"/>
  <c r="R129" i="9"/>
  <c r="F130" i="9"/>
  <c r="N130" i="9"/>
  <c r="B131" i="9"/>
  <c r="J131" i="9"/>
  <c r="R131" i="9"/>
  <c r="F132" i="9"/>
  <c r="N132" i="9"/>
  <c r="B133" i="9"/>
  <c r="J133" i="9"/>
  <c r="R133" i="9"/>
  <c r="F134" i="9"/>
  <c r="N134" i="9"/>
  <c r="B135" i="9"/>
  <c r="J135" i="9"/>
  <c r="R135" i="9"/>
  <c r="F136" i="9"/>
  <c r="N136" i="9"/>
  <c r="B137" i="9"/>
  <c r="J137" i="9"/>
  <c r="R137" i="9"/>
  <c r="F138" i="9"/>
  <c r="N138" i="9"/>
  <c r="J139" i="9"/>
  <c r="R139" i="9"/>
  <c r="F140" i="9"/>
  <c r="N140" i="9"/>
  <c r="N127" i="10"/>
  <c r="R130" i="10"/>
  <c r="B134" i="10"/>
  <c r="F137" i="10"/>
  <c r="J140" i="10"/>
  <c r="U141" i="8"/>
  <c r="U140" i="8"/>
  <c r="U139" i="8"/>
  <c r="U138" i="8"/>
  <c r="U137" i="8"/>
  <c r="U136" i="8"/>
  <c r="U135" i="8"/>
  <c r="Q141" i="8"/>
  <c r="Q140" i="8"/>
  <c r="Q139" i="8"/>
  <c r="Q138" i="8"/>
  <c r="Q137" i="8"/>
  <c r="Q136" i="8"/>
  <c r="Q135" i="8"/>
  <c r="M141" i="8"/>
  <c r="M140" i="8"/>
  <c r="M139" i="8"/>
  <c r="M138" i="8"/>
  <c r="M137" i="8"/>
  <c r="M136" i="8"/>
  <c r="M135" i="8"/>
  <c r="I141" i="8"/>
  <c r="I140" i="8"/>
  <c r="I139" i="8"/>
  <c r="I138" i="8"/>
  <c r="I137" i="8"/>
  <c r="I136" i="8"/>
  <c r="I135" i="8"/>
  <c r="E141" i="8"/>
  <c r="E140" i="8"/>
  <c r="E139" i="8"/>
  <c r="E138" i="8"/>
  <c r="E137" i="8"/>
  <c r="E136" i="8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41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40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41" i="9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3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3" i="10"/>
  <c r="E122" i="8"/>
  <c r="I122" i="8"/>
  <c r="M122" i="8"/>
  <c r="Q122" i="8"/>
  <c r="U122" i="8"/>
  <c r="E123" i="8"/>
  <c r="I123" i="8"/>
  <c r="M123" i="8"/>
  <c r="Q123" i="8"/>
  <c r="U123" i="8"/>
  <c r="E124" i="8"/>
  <c r="I124" i="8"/>
  <c r="M124" i="8"/>
  <c r="Q124" i="8"/>
  <c r="U124" i="8"/>
  <c r="E125" i="8"/>
  <c r="I125" i="8"/>
  <c r="M125" i="8"/>
  <c r="Q125" i="8"/>
  <c r="U125" i="8"/>
  <c r="E126" i="8"/>
  <c r="I126" i="8"/>
  <c r="M126" i="8"/>
  <c r="Q126" i="8"/>
  <c r="U126" i="8"/>
  <c r="E127" i="8"/>
  <c r="I127" i="8"/>
  <c r="M127" i="8"/>
  <c r="Q127" i="8"/>
  <c r="U127" i="8"/>
  <c r="E128" i="8"/>
  <c r="I128" i="8"/>
  <c r="M128" i="8"/>
  <c r="Q128" i="8"/>
  <c r="U128" i="8"/>
  <c r="E129" i="8"/>
  <c r="I129" i="8"/>
  <c r="M129" i="8"/>
  <c r="Q129" i="8"/>
  <c r="U129" i="8"/>
  <c r="E130" i="8"/>
  <c r="I130" i="8"/>
  <c r="M130" i="8"/>
  <c r="Q130" i="8"/>
  <c r="U130" i="8"/>
  <c r="E131" i="8"/>
  <c r="I131" i="8"/>
  <c r="M131" i="8"/>
  <c r="Q131" i="8"/>
  <c r="U131" i="8"/>
  <c r="E132" i="8"/>
  <c r="I132" i="8"/>
  <c r="M132" i="8"/>
  <c r="Q132" i="8"/>
  <c r="U132" i="8"/>
  <c r="E133" i="8"/>
  <c r="I133" i="8"/>
  <c r="M133" i="8"/>
  <c r="Q133" i="8"/>
  <c r="U133" i="8"/>
  <c r="E134" i="8"/>
  <c r="I134" i="8"/>
  <c r="M134" i="8"/>
  <c r="Q134" i="8"/>
  <c r="U134" i="8"/>
  <c r="E135" i="8"/>
  <c r="F122" i="10"/>
  <c r="B123" i="10"/>
  <c r="R123" i="10"/>
  <c r="N124" i="10"/>
  <c r="N126" i="10"/>
  <c r="R129" i="10"/>
  <c r="B133" i="10"/>
  <c r="F136" i="10"/>
  <c r="J139" i="10"/>
  <c r="B81" i="7"/>
  <c r="F86" i="14" s="1"/>
  <c r="B89" i="7"/>
  <c r="O72" i="14" s="1"/>
  <c r="B26" i="7"/>
  <c r="B54" i="7"/>
  <c r="F57" i="14" s="1"/>
  <c r="B62" i="7"/>
  <c r="O43" i="14" s="1"/>
  <c r="B66" i="7"/>
  <c r="O71" i="14" s="1"/>
  <c r="B109" i="5"/>
  <c r="M52" i="14" s="1"/>
  <c r="B113" i="5"/>
  <c r="M80" i="14" s="1"/>
  <c r="B74" i="5"/>
  <c r="D37" i="14" s="1"/>
  <c r="B51" i="5"/>
  <c r="D36" i="14" s="1"/>
  <c r="B78" i="5"/>
  <c r="D65" i="14" s="1"/>
  <c r="B59" i="5"/>
  <c r="M22" i="14" s="1"/>
  <c r="B67" i="5"/>
  <c r="M78" i="14" s="1"/>
  <c r="B32" i="5"/>
  <c r="D63" i="14" s="1"/>
  <c r="B40" i="5"/>
  <c r="M49" i="14" s="1"/>
  <c r="B27" i="5"/>
  <c r="D28" i="14" s="1"/>
  <c r="B36" i="5"/>
  <c r="M21" i="14" s="1"/>
  <c r="Y21" i="4"/>
  <c r="Z21" i="4" s="1"/>
  <c r="AA21" i="4" s="1"/>
  <c r="B4" i="5"/>
  <c r="D27" i="14" s="1"/>
  <c r="B20" i="5"/>
  <c r="M69" i="14" s="1"/>
  <c r="B17" i="5"/>
  <c r="M48" i="14" s="1"/>
  <c r="B18" i="5"/>
  <c r="M55" i="14" s="1"/>
  <c r="B5" i="5"/>
  <c r="D34" i="14" s="1"/>
  <c r="B8" i="5"/>
  <c r="D55" i="14" s="1"/>
  <c r="B21" i="5"/>
  <c r="M76" i="14" s="1"/>
  <c r="B9" i="5"/>
  <c r="D62" i="14" s="1"/>
  <c r="B3" i="5"/>
  <c r="D20" i="14" s="1"/>
  <c r="B13" i="5"/>
  <c r="M20" i="14" s="1"/>
  <c r="B19" i="5"/>
  <c r="M62" i="14" s="1"/>
  <c r="B100" i="7" l="1"/>
  <c r="F59" i="14" s="1"/>
  <c r="B61" i="5"/>
  <c r="M36" i="14" s="1"/>
  <c r="B84" i="5"/>
  <c r="M37" i="14" s="1"/>
  <c r="B6" i="6"/>
  <c r="E41" i="14" s="1"/>
  <c r="B38" i="5"/>
  <c r="M35" i="14" s="1"/>
  <c r="B65" i="5"/>
  <c r="M64" i="14" s="1"/>
  <c r="B79" i="5"/>
  <c r="D72" i="14" s="1"/>
  <c r="B29" i="6"/>
  <c r="E42" i="14" s="1"/>
  <c r="B33" i="5"/>
  <c r="D70" i="14" s="1"/>
  <c r="B98" i="5"/>
  <c r="D45" i="14" s="1"/>
  <c r="B86" i="7"/>
  <c r="O51" i="14" s="1"/>
  <c r="B74" i="7"/>
  <c r="F37" i="14" s="1"/>
  <c r="B14" i="6"/>
  <c r="N27" i="14" s="1"/>
  <c r="B6" i="5"/>
  <c r="D41" i="14" s="1"/>
  <c r="B44" i="5"/>
  <c r="M77" i="14" s="1"/>
  <c r="B29" i="5"/>
  <c r="D42" i="14" s="1"/>
  <c r="B82" i="5"/>
  <c r="M23" i="14" s="1"/>
  <c r="B91" i="5"/>
  <c r="M86" i="14" s="1"/>
  <c r="B82" i="7"/>
  <c r="O23" i="14" s="1"/>
  <c r="B73" i="7"/>
  <c r="F30" i="14" s="1"/>
  <c r="B97" i="6"/>
  <c r="E38" i="14" s="1"/>
  <c r="B86" i="6"/>
  <c r="N51" i="14" s="1"/>
  <c r="B64" i="6"/>
  <c r="N57" i="14" s="1"/>
  <c r="B26" i="6"/>
  <c r="E22" i="14" s="1"/>
  <c r="B4" i="6"/>
  <c r="E27" i="14" s="1"/>
  <c r="B63" i="7"/>
  <c r="O50" i="14" s="1"/>
  <c r="B32" i="7"/>
  <c r="F63" i="14" s="1"/>
  <c r="B39" i="7"/>
  <c r="O42" i="14" s="1"/>
  <c r="B31" i="7"/>
  <c r="F56" i="14" s="1"/>
  <c r="B60" i="6"/>
  <c r="N29" i="14" s="1"/>
  <c r="B110" i="7"/>
  <c r="O59" i="14" s="1"/>
  <c r="B87" i="6"/>
  <c r="N58" i="14" s="1"/>
  <c r="B72" i="6"/>
  <c r="E23" i="14" s="1"/>
  <c r="B30" i="6"/>
  <c r="E49" i="14" s="1"/>
  <c r="B27" i="6"/>
  <c r="E28" i="14" s="1"/>
  <c r="B106" i="7"/>
  <c r="O31" i="14" s="1"/>
  <c r="B33" i="7"/>
  <c r="F70" i="14" s="1"/>
  <c r="B107" i="6"/>
  <c r="N38" i="14" s="1"/>
  <c r="B56" i="7"/>
  <c r="F71" i="14" s="1"/>
  <c r="B65" i="6"/>
  <c r="N64" i="14" s="1"/>
  <c r="B53" i="5"/>
  <c r="D50" i="14" s="1"/>
  <c r="B99" i="5"/>
  <c r="D52" i="14" s="1"/>
  <c r="B41" i="7"/>
  <c r="O56" i="14" s="1"/>
  <c r="B34" i="6"/>
  <c r="E77" i="14" s="1"/>
  <c r="B20" i="6"/>
  <c r="N69" i="14" s="1"/>
  <c r="B80" i="6"/>
  <c r="E79" i="14" s="1"/>
  <c r="B61" i="6"/>
  <c r="N36" i="14" s="1"/>
  <c r="B91" i="7"/>
  <c r="O86" i="14" s="1"/>
  <c r="B52" i="7"/>
  <c r="F43" i="14" s="1"/>
  <c r="B31" i="6"/>
  <c r="E56" i="14" s="1"/>
  <c r="B114" i="7"/>
  <c r="O87" i="14" s="1"/>
  <c r="B87" i="7"/>
  <c r="O58" i="14" s="1"/>
  <c r="B79" i="7"/>
  <c r="F72" i="14" s="1"/>
  <c r="B45" i="7"/>
  <c r="O84" i="14" s="1"/>
  <c r="B88" i="6"/>
  <c r="N65" i="14" s="1"/>
  <c r="B42" i="6"/>
  <c r="N63" i="14" s="1"/>
  <c r="B38" i="6"/>
  <c r="N35" i="14" s="1"/>
  <c r="B111" i="5"/>
  <c r="M66" i="14" s="1"/>
  <c r="B103" i="5"/>
  <c r="D80" i="14" s="1"/>
  <c r="B80" i="5"/>
  <c r="D79" i="14" s="1"/>
  <c r="B76" i="5"/>
  <c r="D51" i="14" s="1"/>
  <c r="B18" i="6"/>
  <c r="N55" i="14" s="1"/>
  <c r="B49" i="7"/>
  <c r="B85" i="6"/>
  <c r="N44" i="14" s="1"/>
  <c r="B66" i="6"/>
  <c r="N71" i="14" s="1"/>
  <c r="B102" i="7"/>
  <c r="F73" i="14" s="1"/>
  <c r="B83" i="7"/>
  <c r="O30" i="14" s="1"/>
  <c r="B16" i="7"/>
  <c r="O41" i="14" s="1"/>
  <c r="B49" i="6"/>
  <c r="F20" i="14"/>
  <c r="B95" i="5"/>
  <c r="D24" i="14" s="1"/>
  <c r="B49" i="5"/>
  <c r="D22" i="14" s="1"/>
  <c r="B30" i="5"/>
  <c r="D49" i="14" s="1"/>
  <c r="B8" i="6"/>
  <c r="E55" i="14" s="1"/>
  <c r="B7" i="6"/>
  <c r="E48" i="14" s="1"/>
  <c r="B11" i="5"/>
  <c r="D76" i="14" s="1"/>
  <c r="B84" i="6"/>
  <c r="N37" i="14" s="1"/>
  <c r="B10" i="5"/>
  <c r="D69" i="14" s="1"/>
  <c r="B37" i="7"/>
  <c r="O28" i="14" s="1"/>
  <c r="B66" i="5"/>
  <c r="M71" i="14" s="1"/>
  <c r="B111" i="6"/>
  <c r="N66" i="14" s="1"/>
  <c r="B64" i="7"/>
  <c r="O57" i="14" s="1"/>
  <c r="B75" i="5"/>
  <c r="D44" i="14" s="1"/>
  <c r="B98" i="6"/>
  <c r="E45" i="14" s="1"/>
  <c r="B91" i="6"/>
  <c r="N86" i="14" s="1"/>
  <c r="B56" i="6"/>
  <c r="E71" i="14" s="1"/>
  <c r="B52" i="6"/>
  <c r="E43" i="14" s="1"/>
  <c r="B101" i="7"/>
  <c r="F66" i="14" s="1"/>
  <c r="B51" i="7"/>
  <c r="F36" i="14" s="1"/>
  <c r="B40" i="7"/>
  <c r="O49" i="14" s="1"/>
  <c r="B64" i="5"/>
  <c r="M57" i="14" s="1"/>
  <c r="B56" i="5"/>
  <c r="D71" i="14" s="1"/>
  <c r="B45" i="5"/>
  <c r="M84" i="14" s="1"/>
  <c r="B37" i="5"/>
  <c r="M28" i="14" s="1"/>
  <c r="B109" i="7"/>
  <c r="O52" i="14" s="1"/>
  <c r="B105" i="7"/>
  <c r="O24" i="14" s="1"/>
  <c r="B97" i="7"/>
  <c r="F38" i="14" s="1"/>
  <c r="B36" i="7"/>
  <c r="O21" i="14" s="1"/>
  <c r="B28" i="7"/>
  <c r="F35" i="14" s="1"/>
  <c r="B102" i="5"/>
  <c r="D73" i="14" s="1"/>
  <c r="B68" i="5"/>
  <c r="M85" i="14" s="1"/>
  <c r="B60" i="5"/>
  <c r="M29" i="14" s="1"/>
  <c r="B3" i="6"/>
  <c r="B7" i="5"/>
  <c r="D48" i="14" s="1"/>
  <c r="B83" i="5"/>
  <c r="M30" i="14" s="1"/>
  <c r="B110" i="5"/>
  <c r="M59" i="14" s="1"/>
  <c r="B90" i="7"/>
  <c r="O79" i="14" s="1"/>
  <c r="B102" i="6"/>
  <c r="E73" i="14" s="1"/>
  <c r="B59" i="7"/>
  <c r="O22" i="14" s="1"/>
  <c r="B97" i="5"/>
  <c r="D38" i="14" s="1"/>
  <c r="B58" i="7"/>
  <c r="F85" i="14" s="1"/>
  <c r="B58" i="5"/>
  <c r="D85" i="14" s="1"/>
  <c r="B100" i="5"/>
  <c r="D59" i="14" s="1"/>
  <c r="B72" i="7"/>
  <c r="F23" i="14" s="1"/>
  <c r="B22" i="6"/>
  <c r="N83" i="14" s="1"/>
  <c r="B54" i="5"/>
  <c r="D57" i="14" s="1"/>
  <c r="B107" i="7"/>
  <c r="O38" i="14" s="1"/>
  <c r="B31" i="5"/>
  <c r="D56" i="14" s="1"/>
  <c r="B26" i="5"/>
  <c r="D21" i="14" s="1"/>
  <c r="B62" i="5"/>
  <c r="M43" i="14" s="1"/>
  <c r="B65" i="7"/>
  <c r="O64" i="14" s="1"/>
  <c r="B16" i="5"/>
  <c r="M41" i="14" s="1"/>
  <c r="B39" i="5"/>
  <c r="M42" i="14" s="1"/>
  <c r="B43" i="5"/>
  <c r="M70" i="14" s="1"/>
  <c r="B81" i="5"/>
  <c r="D86" i="14" s="1"/>
  <c r="B50" i="5"/>
  <c r="D29" i="14" s="1"/>
  <c r="B96" i="5"/>
  <c r="D31" i="14" s="1"/>
  <c r="B104" i="5"/>
  <c r="D87" i="14" s="1"/>
  <c r="B34" i="7"/>
  <c r="F77" i="14" s="1"/>
  <c r="B61" i="7"/>
  <c r="O36" i="14" s="1"/>
  <c r="B42" i="7"/>
  <c r="O63" i="14" s="1"/>
  <c r="B30" i="7"/>
  <c r="F49" i="14" s="1"/>
  <c r="B57" i="7"/>
  <c r="F78" i="14" s="1"/>
  <c r="B38" i="7"/>
  <c r="O35" i="14" s="1"/>
  <c r="F22" i="14"/>
  <c r="F21" i="14"/>
  <c r="B53" i="7"/>
  <c r="F50" i="14" s="1"/>
  <c r="E21" i="14"/>
  <c r="B14" i="7"/>
  <c r="O123" i="7"/>
  <c r="S139" i="7"/>
  <c r="S123" i="7"/>
  <c r="C123" i="7"/>
  <c r="B21" i="7"/>
  <c r="O76" i="14" s="1"/>
  <c r="Y18" i="4"/>
  <c r="Z18" i="4" s="1"/>
  <c r="AA18" i="4" s="1"/>
  <c r="P128" i="7" l="1"/>
  <c r="G127" i="7"/>
  <c r="S127" i="7"/>
  <c r="G139" i="7"/>
  <c r="C127" i="7"/>
  <c r="G123" i="7"/>
  <c r="C125" i="7"/>
  <c r="C135" i="7"/>
  <c r="O127" i="7"/>
  <c r="S125" i="7"/>
  <c r="C139" i="7"/>
  <c r="E128" i="7"/>
  <c r="G135" i="7"/>
  <c r="O135" i="7"/>
  <c r="R138" i="7"/>
  <c r="P139" i="7"/>
  <c r="S136" i="7"/>
  <c r="P136" i="7"/>
  <c r="G129" i="7"/>
  <c r="C136" i="7"/>
  <c r="P123" i="7"/>
  <c r="I134" i="7"/>
  <c r="O139" i="7"/>
  <c r="D139" i="7"/>
  <c r="S135" i="7"/>
  <c r="D125" i="7"/>
  <c r="D127" i="7"/>
  <c r="G128" i="7"/>
  <c r="I139" i="7"/>
  <c r="O124" i="7"/>
  <c r="M126" i="7"/>
  <c r="B124" i="7"/>
  <c r="I123" i="7"/>
  <c r="S129" i="7"/>
  <c r="I124" i="7"/>
  <c r="I127" i="7"/>
  <c r="O129" i="7"/>
  <c r="E129" i="7"/>
  <c r="I129" i="7"/>
  <c r="I131" i="7"/>
  <c r="U141" i="7"/>
  <c r="C129" i="7"/>
  <c r="I135" i="7"/>
  <c r="I128" i="7"/>
  <c r="H127" i="7"/>
  <c r="H123" i="7"/>
  <c r="E123" i="7"/>
  <c r="H125" i="7"/>
  <c r="H128" i="7"/>
  <c r="H134" i="7"/>
  <c r="U131" i="7"/>
  <c r="H135" i="7"/>
  <c r="I125" i="7"/>
  <c r="H129" i="7"/>
  <c r="G141" i="7"/>
  <c r="D128" i="7"/>
  <c r="O128" i="7"/>
  <c r="H139" i="7"/>
  <c r="M128" i="7"/>
  <c r="D122" i="7"/>
  <c r="E139" i="7"/>
  <c r="E124" i="7"/>
  <c r="C141" i="7"/>
  <c r="G125" i="7"/>
  <c r="D124" i="7"/>
  <c r="C128" i="7"/>
  <c r="S128" i="7"/>
  <c r="E134" i="7"/>
  <c r="H124" i="7"/>
  <c r="S141" i="7"/>
  <c r="S124" i="7"/>
  <c r="D123" i="7"/>
  <c r="E125" i="7"/>
  <c r="O125" i="7"/>
  <c r="P124" i="7"/>
  <c r="E135" i="7"/>
  <c r="H141" i="7"/>
  <c r="C124" i="7"/>
  <c r="D129" i="7"/>
  <c r="E127" i="7"/>
  <c r="F124" i="7"/>
  <c r="D135" i="7"/>
  <c r="G124" i="7"/>
  <c r="K138" i="7"/>
  <c r="U138" i="7"/>
  <c r="E131" i="7"/>
  <c r="F141" i="7"/>
  <c r="L139" i="7"/>
  <c r="M123" i="7"/>
  <c r="G131" i="7"/>
  <c r="U128" i="7"/>
  <c r="B135" i="7"/>
  <c r="L131" i="7"/>
  <c r="R124" i="7"/>
  <c r="L125" i="7"/>
  <c r="E141" i="7"/>
  <c r="U139" i="7"/>
  <c r="U136" i="7"/>
  <c r="U125" i="7"/>
  <c r="D141" i="7"/>
  <c r="I141" i="7"/>
  <c r="B128" i="7"/>
  <c r="K139" i="7"/>
  <c r="F135" i="7"/>
  <c r="F123" i="7"/>
  <c r="B123" i="7"/>
  <c r="R123" i="7"/>
  <c r="N141" i="7"/>
  <c r="U135" i="7"/>
  <c r="U124" i="7"/>
  <c r="O141" i="7"/>
  <c r="B130" i="7"/>
  <c r="O138" i="7"/>
  <c r="G138" i="7"/>
  <c r="J132" i="7"/>
  <c r="U127" i="7"/>
  <c r="K141" i="7"/>
  <c r="U123" i="7"/>
  <c r="U129" i="7"/>
  <c r="L129" i="7"/>
  <c r="L132" i="7"/>
  <c r="S126" i="7"/>
  <c r="D138" i="7"/>
  <c r="R132" i="7"/>
  <c r="R129" i="7"/>
  <c r="C138" i="7"/>
  <c r="R139" i="7"/>
  <c r="C131" i="7"/>
  <c r="S131" i="7"/>
  <c r="E132" i="7"/>
  <c r="E138" i="7"/>
  <c r="L133" i="7"/>
  <c r="R135" i="7"/>
  <c r="K123" i="7"/>
  <c r="L123" i="7"/>
  <c r="L136" i="7"/>
  <c r="K129" i="7"/>
  <c r="I138" i="7"/>
  <c r="D131" i="7"/>
  <c r="K127" i="7"/>
  <c r="R126" i="7"/>
  <c r="D132" i="7"/>
  <c r="G126" i="7"/>
  <c r="F129" i="7"/>
  <c r="L126" i="7"/>
  <c r="F125" i="7"/>
  <c r="H126" i="7"/>
  <c r="O132" i="7"/>
  <c r="L135" i="7"/>
  <c r="P129" i="7"/>
  <c r="M125" i="7"/>
  <c r="P138" i="7"/>
  <c r="R127" i="7"/>
  <c r="R125" i="7"/>
  <c r="H138" i="7"/>
  <c r="S132" i="7"/>
  <c r="E136" i="7"/>
  <c r="H136" i="7"/>
  <c r="P132" i="7"/>
  <c r="M131" i="7"/>
  <c r="G136" i="7"/>
  <c r="K136" i="7"/>
  <c r="C132" i="7"/>
  <c r="F126" i="7"/>
  <c r="F139" i="7"/>
  <c r="P131" i="7"/>
  <c r="K131" i="7"/>
  <c r="K128" i="7"/>
  <c r="M129" i="7"/>
  <c r="D136" i="7"/>
  <c r="F138" i="7"/>
  <c r="F136" i="7"/>
  <c r="K126" i="7"/>
  <c r="F132" i="7"/>
  <c r="O136" i="7"/>
  <c r="L124" i="7"/>
  <c r="L128" i="7"/>
  <c r="R131" i="7"/>
  <c r="K125" i="7"/>
  <c r="H132" i="7"/>
  <c r="G132" i="7"/>
  <c r="I132" i="7"/>
  <c r="D126" i="7"/>
  <c r="N132" i="7"/>
  <c r="U126" i="7"/>
  <c r="R128" i="7"/>
  <c r="S138" i="7"/>
  <c r="L138" i="7"/>
  <c r="R136" i="7"/>
  <c r="R141" i="7"/>
  <c r="E126" i="7"/>
  <c r="P127" i="7"/>
  <c r="L127" i="7"/>
  <c r="P141" i="7"/>
  <c r="I136" i="7"/>
  <c r="L141" i="7"/>
  <c r="U132" i="7"/>
  <c r="K132" i="7"/>
  <c r="I126" i="7"/>
  <c r="K124" i="7"/>
  <c r="K135" i="7"/>
  <c r="H131" i="7"/>
  <c r="O126" i="7"/>
  <c r="F128" i="7"/>
  <c r="P126" i="7"/>
  <c r="F131" i="7"/>
  <c r="C126" i="7"/>
  <c r="F127" i="7"/>
  <c r="O131" i="7"/>
  <c r="P135" i="7"/>
  <c r="P125" i="7"/>
  <c r="J138" i="7"/>
  <c r="J134" i="7"/>
  <c r="N128" i="7"/>
  <c r="L122" i="7"/>
  <c r="B136" i="7"/>
  <c r="B139" i="7"/>
  <c r="F122" i="7"/>
  <c r="K122" i="7"/>
  <c r="B126" i="7"/>
  <c r="B125" i="7"/>
  <c r="B129" i="7"/>
  <c r="B127" i="7"/>
  <c r="R134" i="7"/>
  <c r="J141" i="7"/>
  <c r="C130" i="7"/>
  <c r="N126" i="7"/>
  <c r="B132" i="7"/>
  <c r="H122" i="7"/>
  <c r="B131" i="7"/>
  <c r="S122" i="7"/>
  <c r="P122" i="7"/>
  <c r="N130" i="7"/>
  <c r="I122" i="7"/>
  <c r="O122" i="7"/>
  <c r="R122" i="7"/>
  <c r="J125" i="7"/>
  <c r="J122" i="7"/>
  <c r="E122" i="7"/>
  <c r="C134" i="7"/>
  <c r="U122" i="7"/>
  <c r="B122" i="7"/>
  <c r="G122" i="7"/>
  <c r="B138" i="7"/>
  <c r="C122" i="7"/>
  <c r="B141" i="7"/>
  <c r="N134" i="7"/>
  <c r="U134" i="7"/>
  <c r="J139" i="7"/>
  <c r="J124" i="7"/>
  <c r="P130" i="7"/>
  <c r="J123" i="7"/>
  <c r="J128" i="7"/>
  <c r="J133" i="7"/>
  <c r="N125" i="7"/>
  <c r="P134" i="7"/>
  <c r="N122" i="7"/>
  <c r="N131" i="7"/>
  <c r="N127" i="7"/>
  <c r="D134" i="7"/>
  <c r="U130" i="7"/>
  <c r="O134" i="7"/>
  <c r="J131" i="7"/>
  <c r="N133" i="7"/>
  <c r="O27" i="14"/>
  <c r="R130" i="7"/>
  <c r="G130" i="7"/>
  <c r="S130" i="7"/>
  <c r="L130" i="7"/>
  <c r="J135" i="7"/>
  <c r="H130" i="7"/>
  <c r="N123" i="7"/>
  <c r="S134" i="7"/>
  <c r="L134" i="7"/>
  <c r="N138" i="7"/>
  <c r="N124" i="7"/>
  <c r="J136" i="7"/>
  <c r="J127" i="7"/>
  <c r="B134" i="7"/>
  <c r="N139" i="7"/>
  <c r="J129" i="7"/>
  <c r="N129" i="7"/>
  <c r="F134" i="7"/>
  <c r="D130" i="7"/>
  <c r="K130" i="7"/>
  <c r="J130" i="7"/>
  <c r="E130" i="7"/>
  <c r="G134" i="7"/>
  <c r="N135" i="7"/>
  <c r="K134" i="7"/>
  <c r="N136" i="7"/>
  <c r="O130" i="7"/>
  <c r="J126" i="7"/>
  <c r="I130" i="7"/>
  <c r="F130" i="7"/>
  <c r="K133" i="7"/>
  <c r="M135" i="7"/>
  <c r="M122" i="7"/>
  <c r="M133" i="7"/>
  <c r="B133" i="7"/>
  <c r="P133" i="7"/>
  <c r="M134" i="7"/>
  <c r="C133" i="7"/>
  <c r="M136" i="7"/>
  <c r="D133" i="7"/>
  <c r="M141" i="7"/>
  <c r="E133" i="7"/>
  <c r="M138" i="7"/>
  <c r="M127" i="7"/>
  <c r="H133" i="7"/>
  <c r="O133" i="7"/>
  <c r="M124" i="7"/>
  <c r="F133" i="7"/>
  <c r="U133" i="7"/>
  <c r="S133" i="7"/>
  <c r="R133" i="7"/>
  <c r="I133" i="7"/>
  <c r="G133" i="7"/>
  <c r="M130" i="7"/>
  <c r="M132" i="7"/>
  <c r="M139" i="7"/>
  <c r="T141" i="7"/>
  <c r="T140" i="7"/>
  <c r="T139" i="7"/>
  <c r="T138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F140" i="7"/>
  <c r="J140" i="7"/>
  <c r="S140" i="7"/>
  <c r="P140" i="7"/>
  <c r="G140" i="7"/>
  <c r="M140" i="7"/>
  <c r="B140" i="7"/>
  <c r="D140" i="7"/>
  <c r="N140" i="7"/>
  <c r="O140" i="7"/>
  <c r="U140" i="7"/>
  <c r="R140" i="7"/>
  <c r="H140" i="7"/>
  <c r="E140" i="7"/>
  <c r="C140" i="7"/>
  <c r="K140" i="7"/>
  <c r="I140" i="7"/>
  <c r="L140" i="7"/>
  <c r="B18" i="7"/>
  <c r="O55" i="14" s="1"/>
  <c r="Q141" i="7" l="1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F137" i="7"/>
  <c r="D137" i="7"/>
  <c r="O137" i="7"/>
  <c r="U137" i="7"/>
  <c r="H137" i="7"/>
  <c r="J137" i="7"/>
  <c r="E137" i="7"/>
  <c r="N137" i="7"/>
  <c r="C137" i="7"/>
  <c r="K137" i="7"/>
  <c r="L137" i="7"/>
  <c r="I137" i="7"/>
  <c r="G137" i="7"/>
  <c r="B137" i="7"/>
  <c r="S137" i="7"/>
  <c r="M137" i="7"/>
  <c r="R137" i="7"/>
  <c r="P137" i="7"/>
  <c r="T137" i="7"/>
  <c r="D116" i="6" l="1"/>
  <c r="B116" i="6"/>
  <c r="D116" i="5"/>
  <c r="B116" i="5"/>
  <c r="BR184" i="4" l="1"/>
  <c r="N141" i="5"/>
  <c r="N137" i="5"/>
  <c r="N133" i="5"/>
  <c r="N129" i="5"/>
  <c r="N125" i="5"/>
  <c r="Q141" i="5"/>
  <c r="Q137" i="5"/>
  <c r="Q132" i="5"/>
  <c r="Q133" i="5"/>
  <c r="Q125" i="5"/>
  <c r="P141" i="5"/>
  <c r="P137" i="5"/>
  <c r="P127" i="5"/>
  <c r="P132" i="5"/>
  <c r="P133" i="5"/>
  <c r="K141" i="5"/>
  <c r="K137" i="5"/>
  <c r="K133" i="5"/>
  <c r="K129" i="5"/>
  <c r="K125" i="5"/>
  <c r="M141" i="5"/>
  <c r="M137" i="5"/>
  <c r="M131" i="5"/>
  <c r="M134" i="5"/>
  <c r="M126" i="5"/>
  <c r="L141" i="5"/>
  <c r="L137" i="5"/>
  <c r="L126" i="5"/>
  <c r="L131" i="5"/>
  <c r="L134" i="5"/>
  <c r="H141" i="5"/>
  <c r="H137" i="5"/>
  <c r="H129" i="5"/>
  <c r="H132" i="5"/>
  <c r="H127" i="5"/>
  <c r="D141" i="5"/>
  <c r="D137" i="5"/>
  <c r="D130" i="5"/>
  <c r="D129" i="5"/>
  <c r="D128" i="5"/>
  <c r="I141" i="5"/>
  <c r="I137" i="5"/>
  <c r="I132" i="5"/>
  <c r="I133" i="5"/>
  <c r="I125" i="5"/>
  <c r="S141" i="5"/>
  <c r="S137" i="5"/>
  <c r="S133" i="5"/>
  <c r="S129" i="5"/>
  <c r="S125" i="5"/>
  <c r="R141" i="5"/>
  <c r="R137" i="5"/>
  <c r="R133" i="5"/>
  <c r="R129" i="5"/>
  <c r="R125" i="5"/>
  <c r="J141" i="5"/>
  <c r="J137" i="5"/>
  <c r="J133" i="5"/>
  <c r="J129" i="5"/>
  <c r="J125" i="5"/>
  <c r="O141" i="5"/>
  <c r="O137" i="5"/>
  <c r="O133" i="5"/>
  <c r="O129" i="5"/>
  <c r="O125" i="5"/>
  <c r="G141" i="5"/>
  <c r="G137" i="5"/>
  <c r="G133" i="5"/>
  <c r="G129" i="5"/>
  <c r="G125" i="5"/>
  <c r="E141" i="5"/>
  <c r="E137" i="5"/>
  <c r="E131" i="5"/>
  <c r="E134" i="5"/>
  <c r="E126" i="5"/>
  <c r="B141" i="5"/>
  <c r="B137" i="5"/>
  <c r="B133" i="5"/>
  <c r="B129" i="5"/>
  <c r="B125" i="5"/>
  <c r="T141" i="5"/>
  <c r="T137" i="5"/>
  <c r="T132" i="5"/>
  <c r="T122" i="5"/>
  <c r="T127" i="5"/>
  <c r="U141" i="5"/>
  <c r="N140" i="5"/>
  <c r="N136" i="5"/>
  <c r="N132" i="5"/>
  <c r="N128" i="5"/>
  <c r="N124" i="5"/>
  <c r="Q140" i="5"/>
  <c r="Q136" i="5"/>
  <c r="Q130" i="5"/>
  <c r="Q131" i="5"/>
  <c r="Q124" i="5"/>
  <c r="P140" i="5"/>
  <c r="P136" i="5"/>
  <c r="P125" i="5"/>
  <c r="P130" i="5"/>
  <c r="P129" i="5"/>
  <c r="K140" i="5"/>
  <c r="K136" i="5"/>
  <c r="K132" i="5"/>
  <c r="K128" i="5"/>
  <c r="K124" i="5"/>
  <c r="M140" i="5"/>
  <c r="M136" i="5"/>
  <c r="M129" i="5"/>
  <c r="M132" i="5"/>
  <c r="M124" i="5"/>
  <c r="L140" i="5"/>
  <c r="L136" i="5"/>
  <c r="L124" i="5"/>
  <c r="L129" i="5"/>
  <c r="L132" i="5"/>
  <c r="H140" i="5"/>
  <c r="H136" i="5"/>
  <c r="H123" i="5"/>
  <c r="H130" i="5"/>
  <c r="H125" i="5"/>
  <c r="D140" i="5"/>
  <c r="D136" i="5"/>
  <c r="D124" i="5"/>
  <c r="D127" i="5"/>
  <c r="D126" i="5"/>
  <c r="I140" i="5"/>
  <c r="I136" i="5"/>
  <c r="I130" i="5"/>
  <c r="I131" i="5"/>
  <c r="I124" i="5"/>
  <c r="S140" i="5"/>
  <c r="S136" i="5"/>
  <c r="S132" i="5"/>
  <c r="S128" i="5"/>
  <c r="S124" i="5"/>
  <c r="R140" i="5"/>
  <c r="R136" i="5"/>
  <c r="R132" i="5"/>
  <c r="R128" i="5"/>
  <c r="R124" i="5"/>
  <c r="J140" i="5"/>
  <c r="J136" i="5"/>
  <c r="J132" i="5"/>
  <c r="J128" i="5"/>
  <c r="J124" i="5"/>
  <c r="O140" i="5"/>
  <c r="O136" i="5"/>
  <c r="O132" i="5"/>
  <c r="O128" i="5"/>
  <c r="O124" i="5"/>
  <c r="G140" i="5"/>
  <c r="G136" i="5"/>
  <c r="G132" i="5"/>
  <c r="G128" i="5"/>
  <c r="G124" i="5"/>
  <c r="E140" i="5"/>
  <c r="E136" i="5"/>
  <c r="E129" i="5"/>
  <c r="E132" i="5"/>
  <c r="E124" i="5"/>
  <c r="B140" i="5"/>
  <c r="B136" i="5"/>
  <c r="B132" i="5"/>
  <c r="B128" i="5"/>
  <c r="B124" i="5"/>
  <c r="T140" i="5"/>
  <c r="T136" i="5"/>
  <c r="T130" i="5"/>
  <c r="T133" i="5"/>
  <c r="T125" i="5"/>
  <c r="U140" i="5"/>
  <c r="N139" i="5"/>
  <c r="N135" i="5"/>
  <c r="N131" i="5"/>
  <c r="N127" i="5"/>
  <c r="N123" i="5"/>
  <c r="Q139" i="5"/>
  <c r="Q135" i="5"/>
  <c r="Q128" i="5"/>
  <c r="Q129" i="5"/>
  <c r="Q123" i="5"/>
  <c r="P139" i="5"/>
  <c r="P135" i="5"/>
  <c r="P123" i="5"/>
  <c r="P128" i="5"/>
  <c r="P124" i="5"/>
  <c r="K139" i="5"/>
  <c r="K135" i="5"/>
  <c r="K131" i="5"/>
  <c r="K127" i="5"/>
  <c r="K123" i="5"/>
  <c r="M139" i="5"/>
  <c r="M135" i="5"/>
  <c r="M127" i="5"/>
  <c r="M130" i="5"/>
  <c r="M123" i="5"/>
  <c r="L139" i="5"/>
  <c r="L135" i="5"/>
  <c r="L122" i="5"/>
  <c r="L127" i="5"/>
  <c r="L130" i="5"/>
  <c r="H139" i="5"/>
  <c r="H135" i="5"/>
  <c r="H122" i="5"/>
  <c r="H128" i="5"/>
  <c r="H124" i="5"/>
  <c r="D139" i="5"/>
  <c r="D135" i="5"/>
  <c r="D133" i="5"/>
  <c r="D125" i="5"/>
  <c r="D123" i="5"/>
  <c r="I139" i="5"/>
  <c r="I135" i="5"/>
  <c r="I128" i="5"/>
  <c r="I129" i="5"/>
  <c r="I123" i="5"/>
  <c r="S139" i="5"/>
  <c r="S135" i="5"/>
  <c r="S131" i="5"/>
  <c r="S127" i="5"/>
  <c r="S123" i="5"/>
  <c r="R139" i="5"/>
  <c r="R135" i="5"/>
  <c r="R131" i="5"/>
  <c r="R127" i="5"/>
  <c r="R123" i="5"/>
  <c r="J139" i="5"/>
  <c r="J135" i="5"/>
  <c r="J131" i="5"/>
  <c r="J127" i="5"/>
  <c r="J123" i="5"/>
  <c r="O139" i="5"/>
  <c r="O135" i="5"/>
  <c r="O131" i="5"/>
  <c r="O127" i="5"/>
  <c r="O123" i="5"/>
  <c r="G139" i="5"/>
  <c r="G135" i="5"/>
  <c r="G131" i="5"/>
  <c r="G127" i="5"/>
  <c r="G123" i="5"/>
  <c r="E139" i="5"/>
  <c r="E135" i="5"/>
  <c r="E127" i="5"/>
  <c r="E130" i="5"/>
  <c r="E123" i="5"/>
  <c r="B139" i="5"/>
  <c r="B135" i="5"/>
  <c r="B131" i="5"/>
  <c r="B127" i="5"/>
  <c r="B123" i="5"/>
  <c r="T139" i="5"/>
  <c r="T135" i="5"/>
  <c r="T126" i="5"/>
  <c r="T131" i="5"/>
  <c r="T128" i="5"/>
  <c r="U139" i="5"/>
  <c r="N138" i="5"/>
  <c r="N134" i="5"/>
  <c r="N130" i="5"/>
  <c r="N126" i="5"/>
  <c r="N122" i="5"/>
  <c r="Q138" i="5"/>
  <c r="Q134" i="5"/>
  <c r="Q126" i="5"/>
  <c r="Q127" i="5"/>
  <c r="Q122" i="5"/>
  <c r="P138" i="5"/>
  <c r="P131" i="5"/>
  <c r="P134" i="5"/>
  <c r="P126" i="5"/>
  <c r="P122" i="5"/>
  <c r="K138" i="5"/>
  <c r="K134" i="5"/>
  <c r="K130" i="5"/>
  <c r="K126" i="5"/>
  <c r="K122" i="5"/>
  <c r="M138" i="5"/>
  <c r="M133" i="5"/>
  <c r="M125" i="5"/>
  <c r="M128" i="5"/>
  <c r="M122" i="5"/>
  <c r="L138" i="5"/>
  <c r="L128" i="5"/>
  <c r="L133" i="5"/>
  <c r="L125" i="5"/>
  <c r="L123" i="5"/>
  <c r="H138" i="5"/>
  <c r="H133" i="5"/>
  <c r="H134" i="5"/>
  <c r="H126" i="5"/>
  <c r="H131" i="5"/>
  <c r="D138" i="5"/>
  <c r="D134" i="5"/>
  <c r="D131" i="5"/>
  <c r="D132" i="5"/>
  <c r="D122" i="5"/>
  <c r="I138" i="5"/>
  <c r="I134" i="5"/>
  <c r="I126" i="5"/>
  <c r="I127" i="5"/>
  <c r="I122" i="5"/>
  <c r="S138" i="5"/>
  <c r="S134" i="5"/>
  <c r="S130" i="5"/>
  <c r="S126" i="5"/>
  <c r="S122" i="5"/>
  <c r="R138" i="5"/>
  <c r="R134" i="5"/>
  <c r="R130" i="5"/>
  <c r="R126" i="5"/>
  <c r="R122" i="5"/>
  <c r="J138" i="5"/>
  <c r="J134" i="5"/>
  <c r="J130" i="5"/>
  <c r="J126" i="5"/>
  <c r="J122" i="5"/>
  <c r="O138" i="5"/>
  <c r="O134" i="5"/>
  <c r="O130" i="5"/>
  <c r="O126" i="5"/>
  <c r="O122" i="5"/>
  <c r="G138" i="5"/>
  <c r="G134" i="5"/>
  <c r="G130" i="5"/>
  <c r="G126" i="5"/>
  <c r="G122" i="5"/>
  <c r="E138" i="5"/>
  <c r="E133" i="5"/>
  <c r="E125" i="5"/>
  <c r="E128" i="5"/>
  <c r="E122" i="5"/>
  <c r="B138" i="5"/>
  <c r="B134" i="5"/>
  <c r="B130" i="5"/>
  <c r="B126" i="5"/>
  <c r="B122" i="5"/>
  <c r="T138" i="5"/>
  <c r="T134" i="5"/>
  <c r="T124" i="5"/>
  <c r="T129" i="5"/>
  <c r="T123" i="5"/>
  <c r="U138" i="5"/>
  <c r="U134" i="5"/>
  <c r="U127" i="5"/>
  <c r="U128" i="5"/>
  <c r="U122" i="5"/>
  <c r="F138" i="5"/>
  <c r="F134" i="5"/>
  <c r="F130" i="5"/>
  <c r="F126" i="5"/>
  <c r="F122" i="5"/>
  <c r="C138" i="5"/>
  <c r="C134" i="5"/>
  <c r="C130" i="5"/>
  <c r="C126" i="5"/>
  <c r="C122" i="5"/>
  <c r="U137" i="5"/>
  <c r="U133" i="5"/>
  <c r="U125" i="5"/>
  <c r="U126" i="5"/>
  <c r="F141" i="5"/>
  <c r="F137" i="5"/>
  <c r="F133" i="5"/>
  <c r="F129" i="5"/>
  <c r="F125" i="5"/>
  <c r="C141" i="5"/>
  <c r="C137" i="5"/>
  <c r="C133" i="5"/>
  <c r="C129" i="5"/>
  <c r="C125" i="5"/>
  <c r="U136" i="5"/>
  <c r="U131" i="5"/>
  <c r="U132" i="5"/>
  <c r="U124" i="5"/>
  <c r="F140" i="5"/>
  <c r="F136" i="5"/>
  <c r="F132" i="5"/>
  <c r="F128" i="5"/>
  <c r="F124" i="5"/>
  <c r="C140" i="5"/>
  <c r="C136" i="5"/>
  <c r="C132" i="5"/>
  <c r="C128" i="5"/>
  <c r="C124" i="5"/>
  <c r="U135" i="5"/>
  <c r="U129" i="5"/>
  <c r="U130" i="5"/>
  <c r="U123" i="5"/>
  <c r="F139" i="5"/>
  <c r="F135" i="5"/>
  <c r="F131" i="5"/>
  <c r="F127" i="5"/>
  <c r="F123" i="5"/>
  <c r="C139" i="5"/>
  <c r="C135" i="5"/>
  <c r="C131" i="5"/>
  <c r="C127" i="5"/>
  <c r="C123" i="5"/>
  <c r="D124" i="6"/>
  <c r="F140" i="6"/>
  <c r="L123" i="6"/>
  <c r="M124" i="6"/>
  <c r="H124" i="6"/>
  <c r="T123" i="6"/>
  <c r="K141" i="6"/>
  <c r="K137" i="6"/>
  <c r="K133" i="6"/>
  <c r="K129" i="6"/>
  <c r="K125" i="6"/>
  <c r="N128" i="6"/>
  <c r="R131" i="6"/>
  <c r="R135" i="6"/>
  <c r="R139" i="6"/>
  <c r="H122" i="6"/>
  <c r="N125" i="6"/>
  <c r="N131" i="6"/>
  <c r="B138" i="6"/>
  <c r="G139" i="6"/>
  <c r="G135" i="6"/>
  <c r="G131" i="6"/>
  <c r="G127" i="6"/>
  <c r="S140" i="6"/>
  <c r="S136" i="6"/>
  <c r="S132" i="6"/>
  <c r="S128" i="6"/>
  <c r="E122" i="6"/>
  <c r="F138" i="6"/>
  <c r="D138" i="6"/>
  <c r="D134" i="6"/>
  <c r="D130" i="6"/>
  <c r="D126" i="6"/>
  <c r="L138" i="6"/>
  <c r="L134" i="6"/>
  <c r="L130" i="6"/>
  <c r="L126" i="6"/>
  <c r="T138" i="6"/>
  <c r="T134" i="6"/>
  <c r="T130" i="6"/>
  <c r="T126" i="6"/>
  <c r="N122" i="6"/>
  <c r="J123" i="6"/>
  <c r="F124" i="6"/>
  <c r="B125" i="6"/>
  <c r="F127" i="6"/>
  <c r="J130" i="6"/>
  <c r="N133" i="6"/>
  <c r="R136" i="6"/>
  <c r="B140" i="6"/>
  <c r="B126" i="6"/>
  <c r="J132" i="6"/>
  <c r="R138" i="6"/>
  <c r="C139" i="6"/>
  <c r="C135" i="6"/>
  <c r="C131" i="6"/>
  <c r="C127" i="6"/>
  <c r="O140" i="6"/>
  <c r="O136" i="6"/>
  <c r="O132" i="6"/>
  <c r="O128" i="6"/>
  <c r="I122" i="6"/>
  <c r="U123" i="6"/>
  <c r="H139" i="6"/>
  <c r="H135" i="6"/>
  <c r="H131" i="6"/>
  <c r="H127" i="6"/>
  <c r="P139" i="6"/>
  <c r="P135" i="6"/>
  <c r="P131" i="6"/>
  <c r="P127" i="6"/>
  <c r="E139" i="6"/>
  <c r="E135" i="6"/>
  <c r="E131" i="6"/>
  <c r="E127" i="6"/>
  <c r="I140" i="6"/>
  <c r="I136" i="6"/>
  <c r="I132" i="6"/>
  <c r="I128" i="6"/>
  <c r="M141" i="6"/>
  <c r="M137" i="6"/>
  <c r="M133" i="6"/>
  <c r="M129" i="6"/>
  <c r="M125" i="6"/>
  <c r="Q138" i="6"/>
  <c r="Q134" i="6"/>
  <c r="Q130" i="6"/>
  <c r="Q126" i="6"/>
  <c r="U139" i="6"/>
  <c r="U135" i="6"/>
  <c r="U131" i="6"/>
  <c r="U127" i="6"/>
  <c r="G122" i="6"/>
  <c r="C123" i="6"/>
  <c r="S123" i="6"/>
  <c r="O124" i="6"/>
  <c r="T125" i="6"/>
  <c r="B129" i="6"/>
  <c r="F132" i="6"/>
  <c r="J135" i="6"/>
  <c r="N138" i="6"/>
  <c r="T124" i="6"/>
  <c r="Q124" i="6"/>
  <c r="L124" i="6"/>
  <c r="K136" i="6"/>
  <c r="K128" i="6"/>
  <c r="J129" i="6"/>
  <c r="N136" i="6"/>
  <c r="L122" i="6"/>
  <c r="F133" i="6"/>
  <c r="G138" i="6"/>
  <c r="G130" i="6"/>
  <c r="S139" i="6"/>
  <c r="S131" i="6"/>
  <c r="M122" i="6"/>
  <c r="D137" i="6"/>
  <c r="D129" i="6"/>
  <c r="L137" i="6"/>
  <c r="L129" i="6"/>
  <c r="T137" i="6"/>
  <c r="B122" i="6"/>
  <c r="N123" i="6"/>
  <c r="J125" i="6"/>
  <c r="F131" i="6"/>
  <c r="N137" i="6"/>
  <c r="N127" i="6"/>
  <c r="N139" i="6"/>
  <c r="C134" i="6"/>
  <c r="C126" i="6"/>
  <c r="O135" i="6"/>
  <c r="O127" i="6"/>
  <c r="B135" i="6"/>
  <c r="H134" i="6"/>
  <c r="H126" i="6"/>
  <c r="P130" i="6"/>
  <c r="E138" i="6"/>
  <c r="E130" i="6"/>
  <c r="I139" i="6"/>
  <c r="I127" i="6"/>
  <c r="M136" i="6"/>
  <c r="M128" i="6"/>
  <c r="Q137" i="6"/>
  <c r="Q129" i="6"/>
  <c r="U138" i="6"/>
  <c r="U130" i="6"/>
  <c r="G123" i="6"/>
  <c r="N126" i="6"/>
  <c r="B133" i="6"/>
  <c r="H123" i="6"/>
  <c r="I124" i="6"/>
  <c r="J140" i="6"/>
  <c r="K130" i="6"/>
  <c r="R127" i="6"/>
  <c r="F134" i="6"/>
  <c r="D122" i="6"/>
  <c r="T122" i="6"/>
  <c r="J136" i="6"/>
  <c r="G136" i="6"/>
  <c r="G132" i="6"/>
  <c r="S141" i="6"/>
  <c r="S129" i="6"/>
  <c r="I123" i="6"/>
  <c r="D135" i="6"/>
  <c r="D127" i="6"/>
  <c r="L135" i="6"/>
  <c r="T139" i="6"/>
  <c r="T127" i="6"/>
  <c r="F123" i="6"/>
  <c r="R124" i="6"/>
  <c r="N129" i="6"/>
  <c r="B136" i="6"/>
  <c r="F125" i="6"/>
  <c r="F137" i="6"/>
  <c r="C136" i="6"/>
  <c r="O141" i="6"/>
  <c r="O133" i="6"/>
  <c r="O125" i="6"/>
  <c r="H140" i="6"/>
  <c r="H132" i="6"/>
  <c r="P140" i="6"/>
  <c r="P132" i="6"/>
  <c r="E140" i="6"/>
  <c r="E128" i="6"/>
  <c r="I137" i="6"/>
  <c r="I129" i="6"/>
  <c r="M138" i="6"/>
  <c r="M130" i="6"/>
  <c r="Q139" i="6"/>
  <c r="Q135" i="6"/>
  <c r="Q131" i="6"/>
  <c r="Q127" i="6"/>
  <c r="U140" i="6"/>
  <c r="U136" i="6"/>
  <c r="U132" i="6"/>
  <c r="U128" i="6"/>
  <c r="C122" i="6"/>
  <c r="S122" i="6"/>
  <c r="O123" i="6"/>
  <c r="K124" i="6"/>
  <c r="L125" i="6"/>
  <c r="F128" i="6"/>
  <c r="J131" i="6"/>
  <c r="N134" i="6"/>
  <c r="R137" i="6"/>
  <c r="Q123" i="6"/>
  <c r="P124" i="6"/>
  <c r="K140" i="6"/>
  <c r="K132" i="6"/>
  <c r="F126" i="6"/>
  <c r="N132" i="6"/>
  <c r="N140" i="6"/>
  <c r="R126" i="6"/>
  <c r="F141" i="6"/>
  <c r="G134" i="6"/>
  <c r="G126" i="6"/>
  <c r="S135" i="6"/>
  <c r="S127" i="6"/>
  <c r="D141" i="6"/>
  <c r="D133" i="6"/>
  <c r="L141" i="6"/>
  <c r="L133" i="6"/>
  <c r="T141" i="6"/>
  <c r="T133" i="6"/>
  <c r="T129" i="6"/>
  <c r="R122" i="6"/>
  <c r="J124" i="6"/>
  <c r="B128" i="6"/>
  <c r="J134" i="6"/>
  <c r="R140" i="6"/>
  <c r="B134" i="6"/>
  <c r="C138" i="6"/>
  <c r="C130" i="6"/>
  <c r="O139" i="6"/>
  <c r="O131" i="6"/>
  <c r="Q122" i="6"/>
  <c r="H138" i="6"/>
  <c r="H130" i="6"/>
  <c r="P138" i="6"/>
  <c r="P134" i="6"/>
  <c r="P126" i="6"/>
  <c r="E134" i="6"/>
  <c r="E126" i="6"/>
  <c r="I135" i="6"/>
  <c r="I131" i="6"/>
  <c r="M140" i="6"/>
  <c r="M132" i="6"/>
  <c r="Q141" i="6"/>
  <c r="Q133" i="6"/>
  <c r="Q125" i="6"/>
  <c r="U134" i="6"/>
  <c r="U126" i="6"/>
  <c r="K122" i="6"/>
  <c r="C124" i="6"/>
  <c r="S124" i="6"/>
  <c r="R129" i="6"/>
  <c r="F136" i="6"/>
  <c r="P125" i="6"/>
  <c r="R141" i="6"/>
  <c r="E124" i="6"/>
  <c r="U124" i="6"/>
  <c r="H125" i="6"/>
  <c r="J139" i="6"/>
  <c r="K139" i="6"/>
  <c r="K135" i="6"/>
  <c r="K131" i="6"/>
  <c r="K127" i="6"/>
  <c r="B127" i="6"/>
  <c r="F130" i="6"/>
  <c r="J133" i="6"/>
  <c r="J137" i="6"/>
  <c r="J141" i="6"/>
  <c r="P122" i="6"/>
  <c r="J128" i="6"/>
  <c r="R134" i="6"/>
  <c r="G141" i="6"/>
  <c r="G137" i="6"/>
  <c r="G133" i="6"/>
  <c r="G129" i="6"/>
  <c r="G125" i="6"/>
  <c r="S138" i="6"/>
  <c r="S134" i="6"/>
  <c r="S130" i="6"/>
  <c r="S126" i="6"/>
  <c r="U122" i="6"/>
  <c r="D140" i="6"/>
  <c r="D136" i="6"/>
  <c r="D132" i="6"/>
  <c r="D128" i="6"/>
  <c r="L140" i="6"/>
  <c r="L136" i="6"/>
  <c r="L132" i="6"/>
  <c r="L128" i="6"/>
  <c r="T140" i="6"/>
  <c r="T136" i="6"/>
  <c r="T132" i="6"/>
  <c r="T128" i="6"/>
  <c r="F122" i="6"/>
  <c r="B123" i="6"/>
  <c r="R123" i="6"/>
  <c r="N124" i="6"/>
  <c r="R125" i="6"/>
  <c r="R128" i="6"/>
  <c r="B132" i="6"/>
  <c r="F135" i="6"/>
  <c r="J138" i="6"/>
  <c r="N141" i="6"/>
  <c r="F129" i="6"/>
  <c r="N135" i="6"/>
  <c r="C141" i="6"/>
  <c r="C137" i="6"/>
  <c r="C133" i="6"/>
  <c r="C129" i="6"/>
  <c r="C125" i="6"/>
  <c r="O138" i="6"/>
  <c r="O134" i="6"/>
  <c r="O130" i="6"/>
  <c r="O126" i="6"/>
  <c r="E123" i="6"/>
  <c r="H141" i="6"/>
  <c r="H137" i="6"/>
  <c r="H133" i="6"/>
  <c r="H129" i="6"/>
  <c r="P141" i="6"/>
  <c r="P137" i="6"/>
  <c r="P133" i="6"/>
  <c r="P129" i="6"/>
  <c r="E141" i="6"/>
  <c r="E137" i="6"/>
  <c r="E133" i="6"/>
  <c r="E129" i="6"/>
  <c r="E125" i="6"/>
  <c r="I138" i="6"/>
  <c r="I134" i="6"/>
  <c r="I130" i="6"/>
  <c r="I126" i="6"/>
  <c r="M139" i="6"/>
  <c r="M135" i="6"/>
  <c r="M131" i="6"/>
  <c r="M127" i="6"/>
  <c r="Q140" i="6"/>
  <c r="Q136" i="6"/>
  <c r="Q132" i="6"/>
  <c r="Q128" i="6"/>
  <c r="U141" i="6"/>
  <c r="U137" i="6"/>
  <c r="U133" i="6"/>
  <c r="U129" i="6"/>
  <c r="U125" i="6"/>
  <c r="O122" i="6"/>
  <c r="K123" i="6"/>
  <c r="G124" i="6"/>
  <c r="D125" i="6"/>
  <c r="J127" i="6"/>
  <c r="N130" i="6"/>
  <c r="R133" i="6"/>
  <c r="B137" i="6"/>
  <c r="B141" i="6"/>
  <c r="P123" i="6"/>
  <c r="D123" i="6"/>
  <c r="K138" i="6"/>
  <c r="K134" i="6"/>
  <c r="K126" i="6"/>
  <c r="B131" i="6"/>
  <c r="B139" i="6"/>
  <c r="B130" i="6"/>
  <c r="G140" i="6"/>
  <c r="G128" i="6"/>
  <c r="S137" i="6"/>
  <c r="S133" i="6"/>
  <c r="S125" i="6"/>
  <c r="D139" i="6"/>
  <c r="D131" i="6"/>
  <c r="L139" i="6"/>
  <c r="L131" i="6"/>
  <c r="L127" i="6"/>
  <c r="T135" i="6"/>
  <c r="T131" i="6"/>
  <c r="J122" i="6"/>
  <c r="B124" i="6"/>
  <c r="J126" i="6"/>
  <c r="R132" i="6"/>
  <c r="F139" i="6"/>
  <c r="R130" i="6"/>
  <c r="C140" i="6"/>
  <c r="C132" i="6"/>
  <c r="C128" i="6"/>
  <c r="O137" i="6"/>
  <c r="O129" i="6"/>
  <c r="M123" i="6"/>
  <c r="H136" i="6"/>
  <c r="H128" i="6"/>
  <c r="P136" i="6"/>
  <c r="P128" i="6"/>
  <c r="E136" i="6"/>
  <c r="E132" i="6"/>
  <c r="I141" i="6"/>
  <c r="I133" i="6"/>
  <c r="I125" i="6"/>
  <c r="M134" i="6"/>
  <c r="M126" i="6"/>
  <c r="F123" i="4"/>
  <c r="F127" i="4"/>
  <c r="F131" i="4"/>
  <c r="F135" i="4"/>
  <c r="F139" i="4"/>
  <c r="E123" i="4"/>
  <c r="E127" i="4"/>
  <c r="E131" i="4"/>
  <c r="E135" i="4"/>
  <c r="E139" i="4"/>
  <c r="D142" i="4"/>
  <c r="D125" i="4"/>
  <c r="D130" i="4"/>
  <c r="D136" i="4"/>
  <c r="D141" i="4"/>
  <c r="C123" i="4"/>
  <c r="C127" i="4"/>
  <c r="C131" i="4"/>
  <c r="C135" i="4"/>
  <c r="C139" i="4"/>
  <c r="F130" i="4"/>
  <c r="D124" i="4"/>
  <c r="D140" i="4"/>
  <c r="C130" i="4"/>
  <c r="C142" i="4"/>
  <c r="F124" i="4"/>
  <c r="F128" i="4"/>
  <c r="F132" i="4"/>
  <c r="F136" i="4"/>
  <c r="F140" i="4"/>
  <c r="E124" i="4"/>
  <c r="E128" i="4"/>
  <c r="E132" i="4"/>
  <c r="E136" i="4"/>
  <c r="E140" i="4"/>
  <c r="D131" i="4"/>
  <c r="D126" i="4"/>
  <c r="D132" i="4"/>
  <c r="D137" i="4"/>
  <c r="D127" i="4"/>
  <c r="C124" i="4"/>
  <c r="C128" i="4"/>
  <c r="C132" i="4"/>
  <c r="C136" i="4"/>
  <c r="C140" i="4"/>
  <c r="F134" i="4"/>
  <c r="E142" i="4"/>
  <c r="D134" i="4"/>
  <c r="C126" i="4"/>
  <c r="C138" i="4"/>
  <c r="F125" i="4"/>
  <c r="F129" i="4"/>
  <c r="F133" i="4"/>
  <c r="F137" i="4"/>
  <c r="F141" i="4"/>
  <c r="E125" i="4"/>
  <c r="E129" i="4"/>
  <c r="E133" i="4"/>
  <c r="E137" i="4"/>
  <c r="E141" i="4"/>
  <c r="D135" i="4"/>
  <c r="D128" i="4"/>
  <c r="D133" i="4"/>
  <c r="D138" i="4"/>
  <c r="D139" i="4"/>
  <c r="C125" i="4"/>
  <c r="C129" i="4"/>
  <c r="C133" i="4"/>
  <c r="C137" i="4"/>
  <c r="C141" i="4"/>
  <c r="F126" i="4"/>
  <c r="F138" i="4"/>
  <c r="F142" i="4"/>
  <c r="E126" i="4"/>
  <c r="E130" i="4"/>
  <c r="E134" i="4"/>
  <c r="E138" i="4"/>
  <c r="D129" i="4"/>
  <c r="D123" i="4"/>
  <c r="C134" i="4"/>
  <c r="BS185" i="4"/>
  <c r="BT186" i="4"/>
  <c r="BX190" i="4"/>
  <c r="BU187" i="4"/>
  <c r="BY191" i="4"/>
  <c r="BV188" i="4"/>
  <c r="BZ192" i="4"/>
  <c r="BW189" i="4"/>
  <c r="CA193" i="4"/>
  <c r="BQ183" i="4"/>
  <c r="BP182" i="4"/>
  <c r="BO181" i="4"/>
  <c r="BN180" i="4"/>
  <c r="BM179" i="4"/>
  <c r="BL178" i="4"/>
  <c r="AJ174" i="4"/>
  <c r="AJ176" i="4"/>
  <c r="AJ178" i="4"/>
  <c r="AJ180" i="4"/>
  <c r="AJ182" i="4"/>
  <c r="AJ184" i="4"/>
  <c r="AJ186" i="4"/>
  <c r="AJ188" i="4"/>
  <c r="AJ190" i="4"/>
  <c r="AJ192" i="4"/>
  <c r="AJ175" i="4"/>
  <c r="AJ177" i="4"/>
  <c r="BK177" i="4" s="1"/>
  <c r="AJ179" i="4"/>
  <c r="AJ181" i="4"/>
  <c r="AJ183" i="4"/>
  <c r="AJ185" i="4"/>
  <c r="AJ187" i="4"/>
  <c r="AJ189" i="4"/>
  <c r="AJ191" i="4"/>
  <c r="AJ193" i="4"/>
  <c r="AI174" i="4"/>
  <c r="AI176" i="4"/>
  <c r="BJ176" i="4" s="1"/>
  <c r="AI178" i="4"/>
  <c r="AI180" i="4"/>
  <c r="AI182" i="4"/>
  <c r="AI184" i="4"/>
  <c r="AI186" i="4"/>
  <c r="AI188" i="4"/>
  <c r="AI190" i="4"/>
  <c r="AI192" i="4"/>
  <c r="AI175" i="4"/>
  <c r="AI177" i="4"/>
  <c r="AI179" i="4"/>
  <c r="AI181" i="4"/>
  <c r="AI183" i="4"/>
  <c r="AI185" i="4"/>
  <c r="AI187" i="4"/>
  <c r="AI189" i="4"/>
  <c r="AI191" i="4"/>
  <c r="AI193" i="4"/>
  <c r="AH176" i="4"/>
  <c r="AH178" i="4"/>
  <c r="AH180" i="4"/>
  <c r="AH182" i="4"/>
  <c r="AH184" i="4"/>
  <c r="AH186" i="4"/>
  <c r="AH188" i="4"/>
  <c r="AH190" i="4"/>
  <c r="AH192" i="4"/>
  <c r="AH175" i="4"/>
  <c r="BI175" i="4" s="1"/>
  <c r="AH177" i="4"/>
  <c r="AH179" i="4"/>
  <c r="AH181" i="4"/>
  <c r="AH183" i="4"/>
  <c r="AH185" i="4"/>
  <c r="AH187" i="4"/>
  <c r="AH189" i="4"/>
  <c r="AH191" i="4"/>
  <c r="AH193" i="4"/>
  <c r="BH174" i="4"/>
  <c r="AX194" i="4" l="1"/>
  <c r="AU194" i="4"/>
  <c r="AO194" i="4"/>
  <c r="AP194" i="4"/>
  <c r="AT194" i="4"/>
  <c r="AI194" i="4"/>
  <c r="AJ194" i="4"/>
  <c r="AK194" i="4"/>
  <c r="AL194" i="4"/>
  <c r="AN194" i="4"/>
  <c r="AW194" i="4"/>
  <c r="AQ194" i="4"/>
  <c r="AZ194" i="4"/>
  <c r="AG194" i="4"/>
  <c r="AM194" i="4"/>
  <c r="AS194" i="4"/>
  <c r="AV194" i="4"/>
  <c r="AY194" i="4"/>
  <c r="AR194" i="4"/>
  <c r="AH194" i="4"/>
  <c r="BA179" i="4"/>
  <c r="BA174" i="4"/>
  <c r="BA191" i="4"/>
  <c r="BA187" i="4"/>
  <c r="BA188" i="4"/>
  <c r="BA183" i="4"/>
  <c r="BA181" i="4"/>
  <c r="BA192" i="4"/>
  <c r="BA177" i="4"/>
  <c r="BA185" i="4"/>
  <c r="BA190" i="4"/>
  <c r="BA182" i="4"/>
  <c r="BA176" i="4"/>
  <c r="BA180" i="4"/>
  <c r="BA193" i="4"/>
  <c r="BA178" i="4"/>
  <c r="BA175" i="4"/>
  <c r="BA186" i="4"/>
  <c r="BA184" i="4"/>
  <c r="BA189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B18" i="23" l="1"/>
  <c r="B22" i="23"/>
  <c r="B15" i="23"/>
  <c r="B16" i="23"/>
  <c r="L41" i="14" s="1"/>
  <c r="B11" i="23"/>
  <c r="C76" i="14" s="1"/>
  <c r="B9" i="23"/>
  <c r="C62" i="14" s="1"/>
  <c r="B8" i="23"/>
  <c r="B21" i="23"/>
  <c r="L76" i="14" s="1"/>
  <c r="B17" i="23"/>
  <c r="L48" i="14" s="1"/>
  <c r="B20" i="23"/>
  <c r="B19" i="23"/>
  <c r="L62" i="14" s="1"/>
  <c r="B14" i="23"/>
  <c r="L27" i="14" s="1"/>
  <c r="B13" i="23"/>
  <c r="L20" i="14" s="1"/>
  <c r="B12" i="23"/>
  <c r="C83" i="14" s="1"/>
  <c r="B10" i="23"/>
  <c r="C69" i="14" s="1"/>
  <c r="B6" i="23"/>
  <c r="C41" i="14" s="1"/>
  <c r="B5" i="23"/>
  <c r="C34" i="14" s="1"/>
  <c r="B7" i="23"/>
  <c r="C48" i="14" s="1"/>
  <c r="B4" i="23"/>
  <c r="B3" i="23"/>
  <c r="C20" i="14" s="1"/>
  <c r="B137" i="4"/>
  <c r="B129" i="4"/>
  <c r="B140" i="4"/>
  <c r="B136" i="4"/>
  <c r="B132" i="4"/>
  <c r="B128" i="4"/>
  <c r="B124" i="4"/>
  <c r="B141" i="4"/>
  <c r="B125" i="4"/>
  <c r="B139" i="4"/>
  <c r="B135" i="4"/>
  <c r="B131" i="4"/>
  <c r="B127" i="4"/>
  <c r="B133" i="4"/>
  <c r="B142" i="4"/>
  <c r="B138" i="4"/>
  <c r="B134" i="4"/>
  <c r="B130" i="4"/>
  <c r="B126" i="4"/>
  <c r="B123" i="4"/>
  <c r="BA194" i="4"/>
  <c r="AL195" i="4" s="1"/>
  <c r="C27" i="14" l="1"/>
  <c r="C122" i="23"/>
  <c r="M122" i="4" s="1"/>
  <c r="AH122" i="4" s="1"/>
  <c r="C126" i="23"/>
  <c r="M126" i="4" s="1"/>
  <c r="AH126" i="4" s="1"/>
  <c r="C130" i="23"/>
  <c r="M130" i="4" s="1"/>
  <c r="C134" i="23"/>
  <c r="C138" i="23"/>
  <c r="M138" i="4" s="1"/>
  <c r="AH138" i="4" s="1"/>
  <c r="C123" i="23"/>
  <c r="M123" i="4" s="1"/>
  <c r="C127" i="23"/>
  <c r="M127" i="4" s="1"/>
  <c r="AH127" i="4" s="1"/>
  <c r="C131" i="23"/>
  <c r="C135" i="23"/>
  <c r="M135" i="4" s="1"/>
  <c r="C139" i="23"/>
  <c r="M139" i="4" s="1"/>
  <c r="AH139" i="4" s="1"/>
  <c r="C124" i="23"/>
  <c r="M124" i="4" s="1"/>
  <c r="AH124" i="4" s="1"/>
  <c r="C128" i="23"/>
  <c r="C132" i="23"/>
  <c r="C136" i="23"/>
  <c r="M136" i="4" s="1"/>
  <c r="AH136" i="4" s="1"/>
  <c r="C140" i="23"/>
  <c r="M140" i="4" s="1"/>
  <c r="AH140" i="4" s="1"/>
  <c r="C125" i="23"/>
  <c r="C129" i="23"/>
  <c r="C133" i="23"/>
  <c r="M133" i="4" s="1"/>
  <c r="AH133" i="4" s="1"/>
  <c r="C137" i="23"/>
  <c r="M137" i="4" s="1"/>
  <c r="C141" i="23"/>
  <c r="M141" i="4" s="1"/>
  <c r="G127" i="23"/>
  <c r="Q127" i="4" s="1"/>
  <c r="C55" i="14"/>
  <c r="N134" i="23"/>
  <c r="X134" i="4" s="1"/>
  <c r="AS134" i="4" s="1"/>
  <c r="L34" i="14"/>
  <c r="S130" i="23"/>
  <c r="AC130" i="4" s="1"/>
  <c r="AX130" i="4" s="1"/>
  <c r="L69" i="14"/>
  <c r="U141" i="23"/>
  <c r="AE141" i="4" s="1"/>
  <c r="AZ141" i="4" s="1"/>
  <c r="L83" i="14"/>
  <c r="Q137" i="23"/>
  <c r="AA137" i="4" s="1"/>
  <c r="L55" i="14"/>
  <c r="T135" i="23"/>
  <c r="AD135" i="4" s="1"/>
  <c r="AY135" i="4" s="1"/>
  <c r="O128" i="23"/>
  <c r="Y128" i="4" s="1"/>
  <c r="AT128" i="4" s="1"/>
  <c r="J137" i="23"/>
  <c r="T137" i="4" s="1"/>
  <c r="Q135" i="23"/>
  <c r="AA135" i="4" s="1"/>
  <c r="AV135" i="4" s="1"/>
  <c r="O141" i="23"/>
  <c r="Y141" i="4" s="1"/>
  <c r="J134" i="23"/>
  <c r="T134" i="4" s="1"/>
  <c r="AO134" i="4" s="1"/>
  <c r="Q130" i="23"/>
  <c r="AA130" i="4" s="1"/>
  <c r="J135" i="23"/>
  <c r="T135" i="4" s="1"/>
  <c r="N137" i="23"/>
  <c r="X137" i="4" s="1"/>
  <c r="AS137" i="4" s="1"/>
  <c r="Q141" i="23"/>
  <c r="Q127" i="23"/>
  <c r="AA127" i="4" s="1"/>
  <c r="AV127" i="4" s="1"/>
  <c r="U137" i="23"/>
  <c r="AE137" i="4" s="1"/>
  <c r="AZ137" i="4" s="1"/>
  <c r="J130" i="23"/>
  <c r="T130" i="4" s="1"/>
  <c r="N135" i="23"/>
  <c r="X135" i="4" s="1"/>
  <c r="AS135" i="4" s="1"/>
  <c r="Q134" i="23"/>
  <c r="AA134" i="4" s="1"/>
  <c r="AV134" i="4" s="1"/>
  <c r="O134" i="23"/>
  <c r="Y134" i="4" s="1"/>
  <c r="AT134" i="4" s="1"/>
  <c r="U134" i="23"/>
  <c r="AE134" i="4" s="1"/>
  <c r="AZ134" i="4" s="1"/>
  <c r="U135" i="23"/>
  <c r="AE135" i="4" s="1"/>
  <c r="AZ135" i="4" s="1"/>
  <c r="O130" i="23"/>
  <c r="Y130" i="4" s="1"/>
  <c r="AT130" i="4" s="1"/>
  <c r="N141" i="23"/>
  <c r="X141" i="4" s="1"/>
  <c r="O137" i="23"/>
  <c r="Y137" i="4" s="1"/>
  <c r="AT137" i="4" s="1"/>
  <c r="G135" i="23"/>
  <c r="Q135" i="4" s="1"/>
  <c r="AL135" i="4" s="1"/>
  <c r="O135" i="23"/>
  <c r="Y135" i="4" s="1"/>
  <c r="AT135" i="4" s="1"/>
  <c r="O129" i="23"/>
  <c r="Y129" i="4" s="1"/>
  <c r="AT129" i="4" s="1"/>
  <c r="U138" i="23"/>
  <c r="AE138" i="4" s="1"/>
  <c r="N130" i="23"/>
  <c r="X130" i="4" s="1"/>
  <c r="AS130" i="4" s="1"/>
  <c r="P134" i="23"/>
  <c r="Z134" i="4" s="1"/>
  <c r="AU134" i="4" s="1"/>
  <c r="M130" i="23"/>
  <c r="W130" i="4" s="1"/>
  <c r="AR130" i="4" s="1"/>
  <c r="Q128" i="23"/>
  <c r="AA128" i="4" s="1"/>
  <c r="J128" i="23"/>
  <c r="T128" i="4" s="1"/>
  <c r="J141" i="23"/>
  <c r="T141" i="4" s="1"/>
  <c r="U130" i="23"/>
  <c r="AE130" i="4" s="1"/>
  <c r="AZ130" i="4" s="1"/>
  <c r="L130" i="23"/>
  <c r="V130" i="4" s="1"/>
  <c r="AQ130" i="4" s="1"/>
  <c r="H141" i="23"/>
  <c r="R141" i="4" s="1"/>
  <c r="H130" i="23"/>
  <c r="R130" i="4" s="1"/>
  <c r="AM130" i="4" s="1"/>
  <c r="H134" i="23"/>
  <c r="R134" i="4" s="1"/>
  <c r="AM134" i="4" s="1"/>
  <c r="H128" i="23"/>
  <c r="R128" i="4" s="1"/>
  <c r="AM128" i="4" s="1"/>
  <c r="N128" i="23"/>
  <c r="X128" i="4" s="1"/>
  <c r="AS128" i="4" s="1"/>
  <c r="H137" i="23"/>
  <c r="R137" i="4" s="1"/>
  <c r="AM137" i="4" s="1"/>
  <c r="H135" i="23"/>
  <c r="R135" i="4" s="1"/>
  <c r="AM135" i="4" s="1"/>
  <c r="U128" i="23"/>
  <c r="AE128" i="4" s="1"/>
  <c r="AZ128" i="4" s="1"/>
  <c r="K128" i="23"/>
  <c r="U128" i="4" s="1"/>
  <c r="AP128" i="4" s="1"/>
  <c r="H127" i="23"/>
  <c r="R127" i="4" s="1"/>
  <c r="AM127" i="4" s="1"/>
  <c r="G128" i="23"/>
  <c r="Q128" i="4" s="1"/>
  <c r="AL128" i="4" s="1"/>
  <c r="J127" i="23"/>
  <c r="T127" i="4" s="1"/>
  <c r="AO127" i="4" s="1"/>
  <c r="G134" i="23"/>
  <c r="Q134" i="4" s="1"/>
  <c r="AL134" i="4" s="1"/>
  <c r="G141" i="23"/>
  <c r="Q141" i="4" s="1"/>
  <c r="G130" i="23"/>
  <c r="Q130" i="4" s="1"/>
  <c r="AL130" i="4" s="1"/>
  <c r="G137" i="23"/>
  <c r="Q137" i="4" s="1"/>
  <c r="AL137" i="4" s="1"/>
  <c r="U127" i="23"/>
  <c r="AE127" i="4" s="1"/>
  <c r="AZ127" i="4" s="1"/>
  <c r="O127" i="23"/>
  <c r="Y127" i="4" s="1"/>
  <c r="AT127" i="4" s="1"/>
  <c r="N127" i="23"/>
  <c r="X127" i="4" s="1"/>
  <c r="AS127" i="4" s="1"/>
  <c r="B127" i="23"/>
  <c r="L127" i="4" s="1"/>
  <c r="AG127" i="4" s="1"/>
  <c r="L141" i="23"/>
  <c r="V141" i="4" s="1"/>
  <c r="U132" i="23"/>
  <c r="AE132" i="4" s="1"/>
  <c r="AZ132" i="4" s="1"/>
  <c r="M135" i="23"/>
  <c r="W135" i="4" s="1"/>
  <c r="AR135" i="4" s="1"/>
  <c r="S133" i="23"/>
  <c r="AC133" i="4" s="1"/>
  <c r="AX133" i="4" s="1"/>
  <c r="G140" i="23"/>
  <c r="Q140" i="4" s="1"/>
  <c r="AL140" i="4" s="1"/>
  <c r="J139" i="23"/>
  <c r="T139" i="4" s="1"/>
  <c r="AO139" i="4" s="1"/>
  <c r="H139" i="23"/>
  <c r="R139" i="4" s="1"/>
  <c r="AM139" i="4" s="1"/>
  <c r="S141" i="23"/>
  <c r="AC141" i="4" s="1"/>
  <c r="O140" i="23"/>
  <c r="Y140" i="4" s="1"/>
  <c r="AT140" i="4" s="1"/>
  <c r="T139" i="23"/>
  <c r="AD139" i="4" s="1"/>
  <c r="AY139" i="4" s="1"/>
  <c r="U139" i="23"/>
  <c r="AE139" i="4" s="1"/>
  <c r="O133" i="23"/>
  <c r="Y133" i="4" s="1"/>
  <c r="AT133" i="4" s="1"/>
  <c r="M127" i="23"/>
  <c r="W127" i="4" s="1"/>
  <c r="AR127" i="4" s="1"/>
  <c r="J133" i="23"/>
  <c r="T133" i="4" s="1"/>
  <c r="AO133" i="4" s="1"/>
  <c r="N139" i="23"/>
  <c r="X139" i="4" s="1"/>
  <c r="AS139" i="4" s="1"/>
  <c r="M141" i="23"/>
  <c r="W141" i="4" s="1"/>
  <c r="M139" i="23"/>
  <c r="W139" i="4" s="1"/>
  <c r="AR139" i="4" s="1"/>
  <c r="O139" i="23"/>
  <c r="Y139" i="4" s="1"/>
  <c r="AT139" i="4" s="1"/>
  <c r="T137" i="23"/>
  <c r="AD137" i="4" s="1"/>
  <c r="AY137" i="4" s="1"/>
  <c r="T127" i="23"/>
  <c r="AD127" i="4" s="1"/>
  <c r="AY127" i="4" s="1"/>
  <c r="U140" i="23"/>
  <c r="AE140" i="4" s="1"/>
  <c r="N133" i="23"/>
  <c r="X133" i="4" s="1"/>
  <c r="AS133" i="4" s="1"/>
  <c r="G139" i="23"/>
  <c r="Q139" i="4" s="1"/>
  <c r="AL139" i="4" s="1"/>
  <c r="M133" i="23"/>
  <c r="W133" i="4" s="1"/>
  <c r="AR133" i="4" s="1"/>
  <c r="T132" i="23"/>
  <c r="AD132" i="4" s="1"/>
  <c r="AY132" i="4" s="1"/>
  <c r="T134" i="23"/>
  <c r="AD134" i="4" s="1"/>
  <c r="AY134" i="4" s="1"/>
  <c r="S135" i="23"/>
  <c r="AC135" i="4" s="1"/>
  <c r="AX135" i="4" s="1"/>
  <c r="L140" i="23"/>
  <c r="V140" i="4" s="1"/>
  <c r="AQ140" i="4" s="1"/>
  <c r="Q133" i="23"/>
  <c r="AA133" i="4" s="1"/>
  <c r="AV133" i="4" s="1"/>
  <c r="S128" i="23"/>
  <c r="AC128" i="4" s="1"/>
  <c r="AX128" i="4" s="1"/>
  <c r="S134" i="23"/>
  <c r="AC134" i="4" s="1"/>
  <c r="AX134" i="4" s="1"/>
  <c r="J140" i="23"/>
  <c r="T140" i="4" s="1"/>
  <c r="AO140" i="4" s="1"/>
  <c r="N140" i="23"/>
  <c r="X140" i="4" s="1"/>
  <c r="AS140" i="4" s="1"/>
  <c r="Q140" i="23"/>
  <c r="AA140" i="4" s="1"/>
  <c r="AV140" i="4" s="1"/>
  <c r="S139" i="23"/>
  <c r="AC139" i="4" s="1"/>
  <c r="AX139" i="4" s="1"/>
  <c r="M134" i="23"/>
  <c r="W134" i="4" s="1"/>
  <c r="AR134" i="4" s="1"/>
  <c r="H133" i="23"/>
  <c r="R133" i="4" s="1"/>
  <c r="AM133" i="4" s="1"/>
  <c r="T141" i="23"/>
  <c r="AD141" i="4" s="1"/>
  <c r="T128" i="23"/>
  <c r="AD128" i="4" s="1"/>
  <c r="AY128" i="4" s="1"/>
  <c r="T130" i="23"/>
  <c r="AD130" i="4" s="1"/>
  <c r="AY130" i="4" s="1"/>
  <c r="S137" i="23"/>
  <c r="AC137" i="4" s="1"/>
  <c r="AX137" i="4" s="1"/>
  <c r="M128" i="23"/>
  <c r="W128" i="4" s="1"/>
  <c r="AR128" i="4" s="1"/>
  <c r="K130" i="23"/>
  <c r="U130" i="4" s="1"/>
  <c r="AP130" i="4" s="1"/>
  <c r="L134" i="23"/>
  <c r="V134" i="4" s="1"/>
  <c r="AQ134" i="4" s="1"/>
  <c r="Q139" i="23"/>
  <c r="AA139" i="4" s="1"/>
  <c r="AV139" i="4" s="1"/>
  <c r="G133" i="23"/>
  <c r="Q133" i="4" s="1"/>
  <c r="AL133" i="4" s="1"/>
  <c r="S140" i="23"/>
  <c r="AC140" i="4" s="1"/>
  <c r="AX140" i="4" s="1"/>
  <c r="M137" i="23"/>
  <c r="W137" i="4" s="1"/>
  <c r="AR137" i="4" s="1"/>
  <c r="M140" i="23"/>
  <c r="W140" i="4" s="1"/>
  <c r="AR140" i="4" s="1"/>
  <c r="H140" i="23"/>
  <c r="R140" i="4" s="1"/>
  <c r="AM140" i="4" s="1"/>
  <c r="T140" i="23"/>
  <c r="AD140" i="4" s="1"/>
  <c r="AY140" i="4" s="1"/>
  <c r="T133" i="23"/>
  <c r="AD133" i="4" s="1"/>
  <c r="AY133" i="4" s="1"/>
  <c r="U133" i="23"/>
  <c r="AE133" i="4" s="1"/>
  <c r="AZ133" i="4" s="1"/>
  <c r="S127" i="23"/>
  <c r="AC127" i="4" s="1"/>
  <c r="AX127" i="4" s="1"/>
  <c r="F125" i="23"/>
  <c r="P125" i="4" s="1"/>
  <c r="AK125" i="4" s="1"/>
  <c r="F124" i="23"/>
  <c r="P124" i="4" s="1"/>
  <c r="AK124" i="4" s="1"/>
  <c r="M131" i="23"/>
  <c r="W131" i="4" s="1"/>
  <c r="AR131" i="4" s="1"/>
  <c r="D123" i="23"/>
  <c r="N123" i="4" s="1"/>
  <c r="AI123" i="4" s="1"/>
  <c r="S123" i="23"/>
  <c r="AC123" i="4" s="1"/>
  <c r="AX123" i="4" s="1"/>
  <c r="R138" i="23"/>
  <c r="AB138" i="4" s="1"/>
  <c r="AW138" i="4" s="1"/>
  <c r="K133" i="23"/>
  <c r="U133" i="4" s="1"/>
  <c r="AP133" i="4" s="1"/>
  <c r="D130" i="23"/>
  <c r="N130" i="4" s="1"/>
  <c r="AI130" i="4" s="1"/>
  <c r="Q136" i="23"/>
  <c r="AA136" i="4" s="1"/>
  <c r="AV136" i="4" s="1"/>
  <c r="U131" i="23"/>
  <c r="AE131" i="4" s="1"/>
  <c r="AZ131" i="4" s="1"/>
  <c r="P130" i="23"/>
  <c r="Z130" i="4" s="1"/>
  <c r="AU130" i="4" s="1"/>
  <c r="K135" i="23"/>
  <c r="U135" i="4" s="1"/>
  <c r="AP135" i="4" s="1"/>
  <c r="I130" i="23"/>
  <c r="S130" i="4" s="1"/>
  <c r="AN130" i="4" s="1"/>
  <c r="R140" i="23"/>
  <c r="AB140" i="4" s="1"/>
  <c r="AW140" i="4" s="1"/>
  <c r="K139" i="23"/>
  <c r="U139" i="4" s="1"/>
  <c r="AP139" i="4" s="1"/>
  <c r="D140" i="23"/>
  <c r="N140" i="4" s="1"/>
  <c r="AI140" i="4" s="1"/>
  <c r="I132" i="23"/>
  <c r="S132" i="4" s="1"/>
  <c r="AN132" i="4" s="1"/>
  <c r="T131" i="23"/>
  <c r="AD131" i="4" s="1"/>
  <c r="AY131" i="4" s="1"/>
  <c r="B133" i="23"/>
  <c r="L133" i="4" s="1"/>
  <c r="AG133" i="4" s="1"/>
  <c r="K141" i="23"/>
  <c r="U141" i="4" s="1"/>
  <c r="D137" i="23"/>
  <c r="N137" i="4" s="1"/>
  <c r="AI137" i="4" s="1"/>
  <c r="P138" i="23"/>
  <c r="Z138" i="4" s="1"/>
  <c r="AU138" i="4" s="1"/>
  <c r="Q131" i="23"/>
  <c r="AA131" i="4" s="1"/>
  <c r="AV131" i="4" s="1"/>
  <c r="R127" i="23"/>
  <c r="AB127" i="4" s="1"/>
  <c r="AW127" i="4" s="1"/>
  <c r="L124" i="23"/>
  <c r="V124" i="4" s="1"/>
  <c r="AQ124" i="4" s="1"/>
  <c r="B132" i="23"/>
  <c r="L132" i="4" s="1"/>
  <c r="AG132" i="4" s="1"/>
  <c r="J138" i="23"/>
  <c r="T138" i="4" s="1"/>
  <c r="AO138" i="4" s="1"/>
  <c r="J136" i="23"/>
  <c r="T136" i="4" s="1"/>
  <c r="AO136" i="4" s="1"/>
  <c r="N138" i="23"/>
  <c r="X138" i="4" s="1"/>
  <c r="AS138" i="4" s="1"/>
  <c r="M134" i="4"/>
  <c r="AH134" i="4" s="1"/>
  <c r="G131" i="23"/>
  <c r="Q131" i="4" s="1"/>
  <c r="AL131" i="4" s="1"/>
  <c r="G136" i="23"/>
  <c r="Q136" i="4" s="1"/>
  <c r="AL136" i="4" s="1"/>
  <c r="K134" i="23"/>
  <c r="U134" i="4" s="1"/>
  <c r="AP134" i="4" s="1"/>
  <c r="K140" i="23"/>
  <c r="U140" i="4" s="1"/>
  <c r="AP140" i="4" s="1"/>
  <c r="D127" i="23"/>
  <c r="N127" i="4" s="1"/>
  <c r="AI127" i="4" s="1"/>
  <c r="P139" i="23"/>
  <c r="Z139" i="4" s="1"/>
  <c r="AU139" i="4" s="1"/>
  <c r="R128" i="23"/>
  <c r="AB128" i="4" s="1"/>
  <c r="AW128" i="4" s="1"/>
  <c r="I141" i="23"/>
  <c r="S141" i="4" s="1"/>
  <c r="P132" i="23"/>
  <c r="Z132" i="4" s="1"/>
  <c r="AU132" i="4" s="1"/>
  <c r="O131" i="23"/>
  <c r="Y131" i="4" s="1"/>
  <c r="AT131" i="4" s="1"/>
  <c r="N131" i="23"/>
  <c r="X131" i="4" s="1"/>
  <c r="AS131" i="4" s="1"/>
  <c r="L131" i="23"/>
  <c r="V131" i="4" s="1"/>
  <c r="AQ131" i="4" s="1"/>
  <c r="R129" i="23"/>
  <c r="AB129" i="4" s="1"/>
  <c r="AW129" i="4" s="1"/>
  <c r="I135" i="23"/>
  <c r="S135" i="4" s="1"/>
  <c r="AN135" i="4" s="1"/>
  <c r="J131" i="23"/>
  <c r="T131" i="4" s="1"/>
  <c r="AO131" i="4" s="1"/>
  <c r="R139" i="23"/>
  <c r="AB139" i="4" s="1"/>
  <c r="AW139" i="4" s="1"/>
  <c r="K137" i="23"/>
  <c r="U137" i="4" s="1"/>
  <c r="AP137" i="4" s="1"/>
  <c r="K131" i="23"/>
  <c r="U131" i="4" s="1"/>
  <c r="AP131" i="4" s="1"/>
  <c r="D124" i="23"/>
  <c r="N124" i="4" s="1"/>
  <c r="AI124" i="4" s="1"/>
  <c r="H131" i="23"/>
  <c r="R131" i="4" s="1"/>
  <c r="AM131" i="4" s="1"/>
  <c r="P136" i="23"/>
  <c r="Z136" i="4" s="1"/>
  <c r="AU136" i="4" s="1"/>
  <c r="Q124" i="23"/>
  <c r="AA124" i="4" s="1"/>
  <c r="AV124" i="4" s="1"/>
  <c r="Q123" i="23"/>
  <c r="AA123" i="4" s="1"/>
  <c r="R137" i="23"/>
  <c r="AB137" i="4" s="1"/>
  <c r="AW137" i="4" s="1"/>
  <c r="I131" i="23"/>
  <c r="S131" i="4" s="1"/>
  <c r="AN131" i="4" s="1"/>
  <c r="I136" i="23"/>
  <c r="S136" i="4" s="1"/>
  <c r="AN136" i="4" s="1"/>
  <c r="O138" i="23"/>
  <c r="Y138" i="4" s="1"/>
  <c r="AT138" i="4" s="1"/>
  <c r="T123" i="23"/>
  <c r="AD123" i="4" s="1"/>
  <c r="AY123" i="4" s="1"/>
  <c r="S131" i="23"/>
  <c r="AC131" i="4" s="1"/>
  <c r="AX131" i="4" s="1"/>
  <c r="P133" i="23"/>
  <c r="Z133" i="4" s="1"/>
  <c r="AU133" i="4" s="1"/>
  <c r="M129" i="23"/>
  <c r="W129" i="4" s="1"/>
  <c r="AR129" i="4" s="1"/>
  <c r="K127" i="23"/>
  <c r="U127" i="4" s="1"/>
  <c r="AP127" i="4" s="1"/>
  <c r="J124" i="23"/>
  <c r="T124" i="4" s="1"/>
  <c r="AO124" i="4" s="1"/>
  <c r="K122" i="23"/>
  <c r="U122" i="4" s="1"/>
  <c r="AP122" i="4" s="1"/>
  <c r="I125" i="23"/>
  <c r="S125" i="4" s="1"/>
  <c r="AN125" i="4" s="1"/>
  <c r="J122" i="23"/>
  <c r="T122" i="4" s="1"/>
  <c r="AO122" i="4" s="1"/>
  <c r="B138" i="23"/>
  <c r="L138" i="4" s="1"/>
  <c r="AG138" i="4" s="1"/>
  <c r="J132" i="23"/>
  <c r="T132" i="4" s="1"/>
  <c r="AO132" i="4" s="1"/>
  <c r="N136" i="23"/>
  <c r="X136" i="4" s="1"/>
  <c r="AS136" i="4" s="1"/>
  <c r="R141" i="23"/>
  <c r="AB141" i="4" s="1"/>
  <c r="Q138" i="23"/>
  <c r="AA138" i="4" s="1"/>
  <c r="AV138" i="4" s="1"/>
  <c r="G129" i="23"/>
  <c r="Q129" i="4" s="1"/>
  <c r="AL129" i="4" s="1"/>
  <c r="K138" i="23"/>
  <c r="U138" i="4" s="1"/>
  <c r="AP138" i="4" s="1"/>
  <c r="K132" i="23"/>
  <c r="U132" i="4" s="1"/>
  <c r="AP132" i="4" s="1"/>
  <c r="H138" i="23"/>
  <c r="R138" i="4" s="1"/>
  <c r="AM138" i="4" s="1"/>
  <c r="H132" i="23"/>
  <c r="R132" i="4" s="1"/>
  <c r="AM132" i="4" s="1"/>
  <c r="L132" i="23"/>
  <c r="V132" i="4" s="1"/>
  <c r="AQ132" i="4" s="1"/>
  <c r="L138" i="23"/>
  <c r="V138" i="4" s="1"/>
  <c r="AQ138" i="4" s="1"/>
  <c r="P137" i="23"/>
  <c r="Z137" i="4" s="1"/>
  <c r="AU137" i="4" s="1"/>
  <c r="Q132" i="23"/>
  <c r="AA132" i="4" s="1"/>
  <c r="AV132" i="4" s="1"/>
  <c r="R133" i="23"/>
  <c r="AB133" i="4" s="1"/>
  <c r="AW133" i="4" s="1"/>
  <c r="R130" i="23"/>
  <c r="AB130" i="4" s="1"/>
  <c r="AW130" i="4" s="1"/>
  <c r="I138" i="23"/>
  <c r="S138" i="4" s="1"/>
  <c r="AN138" i="4" s="1"/>
  <c r="I137" i="23"/>
  <c r="S137" i="4" s="1"/>
  <c r="AN137" i="4" s="1"/>
  <c r="T129" i="23"/>
  <c r="AD129" i="4" s="1"/>
  <c r="AY129" i="4" s="1"/>
  <c r="S132" i="23"/>
  <c r="AC132" i="4" s="1"/>
  <c r="AX132" i="4" s="1"/>
  <c r="S138" i="23"/>
  <c r="AC138" i="4" s="1"/>
  <c r="AX138" i="4" s="1"/>
  <c r="P128" i="23"/>
  <c r="Z128" i="4" s="1"/>
  <c r="AU128" i="4" s="1"/>
  <c r="O132" i="23"/>
  <c r="Y132" i="4" s="1"/>
  <c r="AT132" i="4" s="1"/>
  <c r="I128" i="23"/>
  <c r="S128" i="4" s="1"/>
  <c r="AN128" i="4" s="1"/>
  <c r="M138" i="23"/>
  <c r="W138" i="4" s="1"/>
  <c r="AR138" i="4" s="1"/>
  <c r="H129" i="23"/>
  <c r="R129" i="4" s="1"/>
  <c r="AM129" i="4" s="1"/>
  <c r="H136" i="23"/>
  <c r="R136" i="4" s="1"/>
  <c r="AM136" i="4" s="1"/>
  <c r="L133" i="23"/>
  <c r="V133" i="4" s="1"/>
  <c r="AQ133" i="4" s="1"/>
  <c r="L139" i="23"/>
  <c r="V139" i="4" s="1"/>
  <c r="AQ139" i="4" s="1"/>
  <c r="P141" i="23"/>
  <c r="Z141" i="4" s="1"/>
  <c r="R136" i="23"/>
  <c r="AB136" i="4" s="1"/>
  <c r="AW136" i="4" s="1"/>
  <c r="R131" i="23"/>
  <c r="AB131" i="4" s="1"/>
  <c r="AW131" i="4" s="1"/>
  <c r="I134" i="23"/>
  <c r="S134" i="4" s="1"/>
  <c r="AN134" i="4" s="1"/>
  <c r="I140" i="23"/>
  <c r="S140" i="4" s="1"/>
  <c r="AN140" i="4" s="1"/>
  <c r="T136" i="23"/>
  <c r="AD136" i="4" s="1"/>
  <c r="AY136" i="4" s="1"/>
  <c r="T138" i="23"/>
  <c r="AD138" i="4" s="1"/>
  <c r="AY138" i="4" s="1"/>
  <c r="U129" i="23"/>
  <c r="AE129" i="4" s="1"/>
  <c r="AZ129" i="4" s="1"/>
  <c r="P127" i="23"/>
  <c r="Z127" i="4" s="1"/>
  <c r="AU127" i="4" s="1"/>
  <c r="N132" i="23"/>
  <c r="X132" i="4" s="1"/>
  <c r="AS132" i="4" s="1"/>
  <c r="K129" i="23"/>
  <c r="U129" i="4" s="1"/>
  <c r="AP129" i="4" s="1"/>
  <c r="S129" i="23"/>
  <c r="AC129" i="4" s="1"/>
  <c r="AX129" i="4" s="1"/>
  <c r="P135" i="23"/>
  <c r="Z135" i="4" s="1"/>
  <c r="AU135" i="4" s="1"/>
  <c r="P124" i="23"/>
  <c r="Z124" i="4" s="1"/>
  <c r="AU124" i="4" s="1"/>
  <c r="M132" i="23"/>
  <c r="W132" i="4" s="1"/>
  <c r="AR132" i="4" s="1"/>
  <c r="N129" i="23"/>
  <c r="X129" i="4" s="1"/>
  <c r="AS129" i="4" s="1"/>
  <c r="L129" i="23"/>
  <c r="V129" i="4" s="1"/>
  <c r="AQ129" i="4" s="1"/>
  <c r="L127" i="23"/>
  <c r="V127" i="4" s="1"/>
  <c r="AQ127" i="4" s="1"/>
  <c r="J129" i="23"/>
  <c r="T129" i="4" s="1"/>
  <c r="AO129" i="4" s="1"/>
  <c r="I127" i="23"/>
  <c r="S127" i="4" s="1"/>
  <c r="AN127" i="4" s="1"/>
  <c r="D129" i="23"/>
  <c r="N129" i="4" s="1"/>
  <c r="AI129" i="4" s="1"/>
  <c r="G138" i="23"/>
  <c r="Q138" i="4" s="1"/>
  <c r="AL138" i="4" s="1"/>
  <c r="G132" i="23"/>
  <c r="Q132" i="4" s="1"/>
  <c r="AL132" i="4" s="1"/>
  <c r="K136" i="23"/>
  <c r="U136" i="4" s="1"/>
  <c r="AP136" i="4" s="1"/>
  <c r="M136" i="23"/>
  <c r="W136" i="4" s="1"/>
  <c r="AR136" i="4" s="1"/>
  <c r="L136" i="23"/>
  <c r="V136" i="4" s="1"/>
  <c r="AQ136" i="4" s="1"/>
  <c r="L137" i="23"/>
  <c r="V137" i="4" s="1"/>
  <c r="AQ137" i="4" s="1"/>
  <c r="L135" i="23"/>
  <c r="V135" i="4" s="1"/>
  <c r="AQ135" i="4" s="1"/>
  <c r="P140" i="23"/>
  <c r="Z140" i="4" s="1"/>
  <c r="AU140" i="4" s="1"/>
  <c r="Q129" i="23"/>
  <c r="AA129" i="4" s="1"/>
  <c r="AV129" i="4" s="1"/>
  <c r="R132" i="23"/>
  <c r="AB132" i="4" s="1"/>
  <c r="AW132" i="4" s="1"/>
  <c r="R135" i="23"/>
  <c r="AB135" i="4" s="1"/>
  <c r="AW135" i="4" s="1"/>
  <c r="R134" i="23"/>
  <c r="AB134" i="4" s="1"/>
  <c r="AW134" i="4" s="1"/>
  <c r="I129" i="23"/>
  <c r="S129" i="4" s="1"/>
  <c r="AN129" i="4" s="1"/>
  <c r="I139" i="23"/>
  <c r="S139" i="4" s="1"/>
  <c r="AN139" i="4" s="1"/>
  <c r="I133" i="23"/>
  <c r="S133" i="4" s="1"/>
  <c r="AN133" i="4" s="1"/>
  <c r="O136" i="23"/>
  <c r="Y136" i="4" s="1"/>
  <c r="AT136" i="4" s="1"/>
  <c r="U136" i="23"/>
  <c r="AE136" i="4" s="1"/>
  <c r="AZ136" i="4" s="1"/>
  <c r="S136" i="23"/>
  <c r="AC136" i="4" s="1"/>
  <c r="AX136" i="4" s="1"/>
  <c r="P129" i="23"/>
  <c r="Z129" i="4" s="1"/>
  <c r="AU129" i="4" s="1"/>
  <c r="P131" i="23"/>
  <c r="Z131" i="4" s="1"/>
  <c r="AU131" i="4" s="1"/>
  <c r="L128" i="23"/>
  <c r="V128" i="4" s="1"/>
  <c r="AQ128" i="4" s="1"/>
  <c r="G124" i="23"/>
  <c r="Q124" i="4" s="1"/>
  <c r="AL124" i="4" s="1"/>
  <c r="F127" i="23"/>
  <c r="P127" i="4" s="1"/>
  <c r="AK127" i="4" s="1"/>
  <c r="E136" i="23"/>
  <c r="O136" i="4" s="1"/>
  <c r="AJ136" i="4" s="1"/>
  <c r="E141" i="23"/>
  <c r="O141" i="4" s="1"/>
  <c r="R126" i="23"/>
  <c r="AB126" i="4" s="1"/>
  <c r="AW126" i="4" s="1"/>
  <c r="T126" i="23"/>
  <c r="AD126" i="4" s="1"/>
  <c r="AY126" i="4" s="1"/>
  <c r="U125" i="23"/>
  <c r="AE125" i="4" s="1"/>
  <c r="AZ125" i="4" s="1"/>
  <c r="U126" i="23"/>
  <c r="AE126" i="4" s="1"/>
  <c r="AZ126" i="4" s="1"/>
  <c r="N125" i="23"/>
  <c r="X125" i="4" s="1"/>
  <c r="AS125" i="4" s="1"/>
  <c r="K126" i="23"/>
  <c r="U126" i="4" s="1"/>
  <c r="AP126" i="4" s="1"/>
  <c r="G126" i="23"/>
  <c r="Q126" i="4" s="1"/>
  <c r="AL126" i="4" s="1"/>
  <c r="F130" i="23"/>
  <c r="P130" i="4" s="1"/>
  <c r="AK130" i="4" s="1"/>
  <c r="E129" i="23"/>
  <c r="O129" i="4" s="1"/>
  <c r="AJ129" i="4" s="1"/>
  <c r="F139" i="23"/>
  <c r="P139" i="4" s="1"/>
  <c r="AK139" i="4" s="1"/>
  <c r="E139" i="23"/>
  <c r="O139" i="4" s="1"/>
  <c r="AJ139" i="4" s="1"/>
  <c r="F136" i="23"/>
  <c r="P136" i="4" s="1"/>
  <c r="AK136" i="4" s="1"/>
  <c r="E134" i="23"/>
  <c r="O134" i="4" s="1"/>
  <c r="AJ134" i="4" s="1"/>
  <c r="O125" i="23"/>
  <c r="Y125" i="4" s="1"/>
  <c r="AT125" i="4" s="1"/>
  <c r="F129" i="23"/>
  <c r="P129" i="4" s="1"/>
  <c r="AK129" i="4" s="1"/>
  <c r="F132" i="23"/>
  <c r="P132" i="4" s="1"/>
  <c r="AK132" i="4" s="1"/>
  <c r="E137" i="23"/>
  <c r="O137" i="4" s="1"/>
  <c r="AJ137" i="4" s="1"/>
  <c r="E140" i="23"/>
  <c r="O140" i="4" s="1"/>
  <c r="AJ140" i="4" s="1"/>
  <c r="Q125" i="23"/>
  <c r="AA125" i="4" s="1"/>
  <c r="AV125" i="4" s="1"/>
  <c r="R125" i="23"/>
  <c r="AB125" i="4" s="1"/>
  <c r="AW125" i="4" s="1"/>
  <c r="S125" i="23"/>
  <c r="AC125" i="4" s="1"/>
  <c r="AX125" i="4" s="1"/>
  <c r="L125" i="23"/>
  <c r="V125" i="4" s="1"/>
  <c r="AQ125" i="4" s="1"/>
  <c r="H123" i="23"/>
  <c r="R123" i="4" s="1"/>
  <c r="AM123" i="4" s="1"/>
  <c r="K125" i="23"/>
  <c r="U125" i="4" s="1"/>
  <c r="AP125" i="4" s="1"/>
  <c r="G125" i="23"/>
  <c r="Q125" i="4" s="1"/>
  <c r="AL125" i="4" s="1"/>
  <c r="F135" i="23"/>
  <c r="P135" i="4" s="1"/>
  <c r="AK135" i="4" s="1"/>
  <c r="F133" i="23"/>
  <c r="P133" i="4" s="1"/>
  <c r="AK133" i="4" s="1"/>
  <c r="F137" i="23"/>
  <c r="P137" i="4" s="1"/>
  <c r="AK137" i="4" s="1"/>
  <c r="E127" i="23"/>
  <c r="O127" i="4" s="1"/>
  <c r="AJ127" i="4" s="1"/>
  <c r="E126" i="23"/>
  <c r="O126" i="4" s="1"/>
  <c r="AJ126" i="4" s="1"/>
  <c r="E138" i="23"/>
  <c r="O138" i="4" s="1"/>
  <c r="AJ138" i="4" s="1"/>
  <c r="M125" i="23"/>
  <c r="W125" i="4" s="1"/>
  <c r="AR125" i="4" s="1"/>
  <c r="M126" i="23"/>
  <c r="W126" i="4" s="1"/>
  <c r="AR126" i="4" s="1"/>
  <c r="F140" i="23"/>
  <c r="P140" i="4" s="1"/>
  <c r="AK140" i="4" s="1"/>
  <c r="F134" i="23"/>
  <c r="P134" i="4" s="1"/>
  <c r="AK134" i="4" s="1"/>
  <c r="F138" i="23"/>
  <c r="P138" i="4" s="1"/>
  <c r="AK138" i="4" s="1"/>
  <c r="E125" i="23"/>
  <c r="O125" i="4" s="1"/>
  <c r="AJ125" i="4" s="1"/>
  <c r="E131" i="23"/>
  <c r="O131" i="4" s="1"/>
  <c r="AJ131" i="4" s="1"/>
  <c r="E128" i="23"/>
  <c r="O128" i="4" s="1"/>
  <c r="AJ128" i="4" s="1"/>
  <c r="S126" i="23"/>
  <c r="AC126" i="4" s="1"/>
  <c r="AX126" i="4" s="1"/>
  <c r="N126" i="23"/>
  <c r="X126" i="4" s="1"/>
  <c r="AS126" i="4" s="1"/>
  <c r="L126" i="23"/>
  <c r="V126" i="4" s="1"/>
  <c r="AQ126" i="4" s="1"/>
  <c r="J125" i="23"/>
  <c r="T125" i="4" s="1"/>
  <c r="AO125" i="4" s="1"/>
  <c r="H125" i="23"/>
  <c r="R125" i="4" s="1"/>
  <c r="AM125" i="4" s="1"/>
  <c r="J126" i="23"/>
  <c r="T126" i="4" s="1"/>
  <c r="AO126" i="4" s="1"/>
  <c r="I126" i="23"/>
  <c r="S126" i="4" s="1"/>
  <c r="AN126" i="4" s="1"/>
  <c r="H126" i="23"/>
  <c r="R126" i="4" s="1"/>
  <c r="AM126" i="4" s="1"/>
  <c r="F123" i="23"/>
  <c r="P123" i="4" s="1"/>
  <c r="AK123" i="4" s="1"/>
  <c r="M125" i="4"/>
  <c r="AH125" i="4" s="1"/>
  <c r="M128" i="4"/>
  <c r="P123" i="23"/>
  <c r="Z123" i="4" s="1"/>
  <c r="AU123" i="4" s="1"/>
  <c r="E124" i="23"/>
  <c r="O124" i="4" s="1"/>
  <c r="AJ124" i="4" s="1"/>
  <c r="D138" i="23"/>
  <c r="N138" i="4" s="1"/>
  <c r="AI138" i="4" s="1"/>
  <c r="R123" i="23"/>
  <c r="AB123" i="4" s="1"/>
  <c r="AW123" i="4" s="1"/>
  <c r="U123" i="23"/>
  <c r="AE123" i="4" s="1"/>
  <c r="AZ123" i="4" s="1"/>
  <c r="O124" i="23"/>
  <c r="Y124" i="4" s="1"/>
  <c r="AT124" i="4" s="1"/>
  <c r="O123" i="23"/>
  <c r="Y123" i="4" s="1"/>
  <c r="AT123" i="4" s="1"/>
  <c r="H124" i="23"/>
  <c r="R124" i="4" s="1"/>
  <c r="AM124" i="4" s="1"/>
  <c r="E123" i="23"/>
  <c r="O123" i="4" s="1"/>
  <c r="AJ123" i="4" s="1"/>
  <c r="B124" i="23"/>
  <c r="L124" i="4" s="1"/>
  <c r="AG124" i="4" s="1"/>
  <c r="F126" i="23"/>
  <c r="P126" i="4" s="1"/>
  <c r="AK126" i="4" s="1"/>
  <c r="F128" i="23"/>
  <c r="P128" i="4" s="1"/>
  <c r="AK128" i="4" s="1"/>
  <c r="F141" i="23"/>
  <c r="P141" i="4" s="1"/>
  <c r="F131" i="23"/>
  <c r="P131" i="4" s="1"/>
  <c r="AK131" i="4" s="1"/>
  <c r="E135" i="23"/>
  <c r="O135" i="4" s="1"/>
  <c r="AJ135" i="4" s="1"/>
  <c r="E133" i="23"/>
  <c r="O133" i="4" s="1"/>
  <c r="AJ133" i="4" s="1"/>
  <c r="E130" i="23"/>
  <c r="O130" i="4" s="1"/>
  <c r="AJ130" i="4" s="1"/>
  <c r="E132" i="23"/>
  <c r="O132" i="4" s="1"/>
  <c r="AJ132" i="4" s="1"/>
  <c r="M131" i="4"/>
  <c r="AH131" i="4" s="1"/>
  <c r="D126" i="23"/>
  <c r="N126" i="4" s="1"/>
  <c r="AI126" i="4" s="1"/>
  <c r="D139" i="23"/>
  <c r="N139" i="4" s="1"/>
  <c r="AI139" i="4" s="1"/>
  <c r="D136" i="23"/>
  <c r="N136" i="4" s="1"/>
  <c r="AI136" i="4" s="1"/>
  <c r="D133" i="23"/>
  <c r="N133" i="4" s="1"/>
  <c r="AI133" i="4" s="1"/>
  <c r="Q126" i="23"/>
  <c r="AA126" i="4" s="1"/>
  <c r="AV126" i="4" s="1"/>
  <c r="R124" i="23"/>
  <c r="AB124" i="4" s="1"/>
  <c r="AW124" i="4" s="1"/>
  <c r="T125" i="23"/>
  <c r="AD125" i="4" s="1"/>
  <c r="AY125" i="4" s="1"/>
  <c r="T124" i="23"/>
  <c r="AD124" i="4" s="1"/>
  <c r="AY124" i="4" s="1"/>
  <c r="U124" i="23"/>
  <c r="AE124" i="4" s="1"/>
  <c r="AZ124" i="4" s="1"/>
  <c r="S124" i="23"/>
  <c r="AC124" i="4" s="1"/>
  <c r="AX124" i="4" s="1"/>
  <c r="P125" i="23"/>
  <c r="Z125" i="4" s="1"/>
  <c r="AU125" i="4" s="1"/>
  <c r="P126" i="23"/>
  <c r="Z126" i="4" s="1"/>
  <c r="AU126" i="4" s="1"/>
  <c r="O126" i="23"/>
  <c r="Y126" i="4" s="1"/>
  <c r="AT126" i="4" s="1"/>
  <c r="M124" i="23"/>
  <c r="W124" i="4" s="1"/>
  <c r="AR124" i="4" s="1"/>
  <c r="M123" i="23"/>
  <c r="W123" i="4" s="1"/>
  <c r="AR123" i="4" s="1"/>
  <c r="L123" i="23"/>
  <c r="V123" i="4" s="1"/>
  <c r="AQ123" i="4" s="1"/>
  <c r="K124" i="23"/>
  <c r="U124" i="4" s="1"/>
  <c r="AP124" i="4" s="1"/>
  <c r="K123" i="23"/>
  <c r="U123" i="4" s="1"/>
  <c r="AP123" i="4" s="1"/>
  <c r="J123" i="23"/>
  <c r="T123" i="4" s="1"/>
  <c r="I123" i="23"/>
  <c r="S123" i="4" s="1"/>
  <c r="AN123" i="4" s="1"/>
  <c r="G123" i="23"/>
  <c r="Q123" i="4" s="1"/>
  <c r="AL123" i="4" s="1"/>
  <c r="D122" i="23"/>
  <c r="N122" i="4" s="1"/>
  <c r="AI122" i="4" s="1"/>
  <c r="D134" i="23"/>
  <c r="N134" i="4" s="1"/>
  <c r="AI134" i="4" s="1"/>
  <c r="D131" i="23"/>
  <c r="N131" i="4" s="1"/>
  <c r="AI131" i="4" s="1"/>
  <c r="D128" i="23"/>
  <c r="N128" i="4" s="1"/>
  <c r="AI128" i="4" s="1"/>
  <c r="D125" i="23"/>
  <c r="N125" i="4" s="1"/>
  <c r="AI125" i="4" s="1"/>
  <c r="D141" i="23"/>
  <c r="N141" i="4" s="1"/>
  <c r="N124" i="23"/>
  <c r="X124" i="4" s="1"/>
  <c r="AS124" i="4" s="1"/>
  <c r="N123" i="23"/>
  <c r="X123" i="4" s="1"/>
  <c r="AS123" i="4" s="1"/>
  <c r="I124" i="23"/>
  <c r="S124" i="4" s="1"/>
  <c r="AN124" i="4" s="1"/>
  <c r="M132" i="4"/>
  <c r="AH132" i="4" s="1"/>
  <c r="M129" i="4"/>
  <c r="AH129" i="4" s="1"/>
  <c r="D135" i="23"/>
  <c r="N135" i="4" s="1"/>
  <c r="AI135" i="4" s="1"/>
  <c r="D132" i="23"/>
  <c r="N132" i="4" s="1"/>
  <c r="AI132" i="4" s="1"/>
  <c r="B134" i="23"/>
  <c r="L134" i="4" s="1"/>
  <c r="AG134" i="4" s="1"/>
  <c r="P122" i="23"/>
  <c r="Z122" i="4" s="1"/>
  <c r="AU122" i="4" s="1"/>
  <c r="M122" i="23"/>
  <c r="W122" i="4" s="1"/>
  <c r="AR122" i="4" s="1"/>
  <c r="N122" i="23"/>
  <c r="X122" i="4" s="1"/>
  <c r="AS122" i="4" s="1"/>
  <c r="H122" i="23"/>
  <c r="R122" i="4" s="1"/>
  <c r="AM122" i="4" s="1"/>
  <c r="E122" i="23"/>
  <c r="O122" i="4" s="1"/>
  <c r="AJ122" i="4" s="1"/>
  <c r="B130" i="23"/>
  <c r="L130" i="4" s="1"/>
  <c r="AG130" i="4" s="1"/>
  <c r="B129" i="23"/>
  <c r="L129" i="4" s="1"/>
  <c r="AG129" i="4" s="1"/>
  <c r="B136" i="23"/>
  <c r="L136" i="4" s="1"/>
  <c r="AG136" i="4" s="1"/>
  <c r="B126" i="23"/>
  <c r="L126" i="4" s="1"/>
  <c r="AG126" i="4" s="1"/>
  <c r="B135" i="23"/>
  <c r="L135" i="4" s="1"/>
  <c r="AG135" i="4" s="1"/>
  <c r="B141" i="23"/>
  <c r="L141" i="4" s="1"/>
  <c r="AG141" i="4" s="1"/>
  <c r="Q122" i="23"/>
  <c r="AA122" i="4" s="1"/>
  <c r="AV122" i="4" s="1"/>
  <c r="R122" i="23"/>
  <c r="AB122" i="4" s="1"/>
  <c r="AW122" i="4" s="1"/>
  <c r="T122" i="23"/>
  <c r="AD122" i="4" s="1"/>
  <c r="AY122" i="4" s="1"/>
  <c r="U122" i="23"/>
  <c r="AE122" i="4" s="1"/>
  <c r="AZ122" i="4" s="1"/>
  <c r="O122" i="23"/>
  <c r="Y122" i="4" s="1"/>
  <c r="AT122" i="4" s="1"/>
  <c r="G122" i="23"/>
  <c r="Q122" i="4" s="1"/>
  <c r="AL122" i="4" s="1"/>
  <c r="F122" i="23"/>
  <c r="P122" i="4" s="1"/>
  <c r="AK122" i="4" s="1"/>
  <c r="B122" i="23"/>
  <c r="L122" i="4" s="1"/>
  <c r="AG122" i="4" s="1"/>
  <c r="B131" i="23"/>
  <c r="L131" i="4" s="1"/>
  <c r="AG131" i="4" s="1"/>
  <c r="B137" i="23"/>
  <c r="L137" i="4" s="1"/>
  <c r="AG137" i="4" s="1"/>
  <c r="B125" i="23"/>
  <c r="L125" i="4" s="1"/>
  <c r="AG125" i="4" s="1"/>
  <c r="B139" i="23"/>
  <c r="L139" i="4" s="1"/>
  <c r="AG139" i="4" s="1"/>
  <c r="B123" i="23"/>
  <c r="L123" i="4" s="1"/>
  <c r="AG123" i="4" s="1"/>
  <c r="B140" i="23"/>
  <c r="L140" i="4" s="1"/>
  <c r="AG140" i="4" s="1"/>
  <c r="B128" i="23"/>
  <c r="L128" i="4" s="1"/>
  <c r="AG128" i="4" s="1"/>
  <c r="S122" i="23"/>
  <c r="AC122" i="4" s="1"/>
  <c r="AX122" i="4" s="1"/>
  <c r="L122" i="23"/>
  <c r="V122" i="4" s="1"/>
  <c r="AQ122" i="4" s="1"/>
  <c r="I122" i="23"/>
  <c r="S122" i="4" s="1"/>
  <c r="AN122" i="4" s="1"/>
  <c r="AA141" i="4"/>
  <c r="AV137" i="4"/>
  <c r="AL127" i="4"/>
  <c r="AZ195" i="4"/>
  <c r="AJ195" i="4"/>
  <c r="AI195" i="4"/>
  <c r="AH195" i="4"/>
  <c r="AV195" i="4"/>
  <c r="AY195" i="4"/>
  <c r="AS195" i="4"/>
  <c r="AG195" i="4"/>
  <c r="AR195" i="4"/>
  <c r="AU195" i="4"/>
  <c r="AO195" i="4"/>
  <c r="AW195" i="4"/>
  <c r="AN195" i="4"/>
  <c r="AQ195" i="4"/>
  <c r="AT195" i="4"/>
  <c r="AM195" i="4"/>
  <c r="AX195" i="4"/>
  <c r="AP195" i="4"/>
  <c r="AK195" i="4"/>
  <c r="G135" i="4"/>
  <c r="H135" i="4" s="1"/>
  <c r="BT196" i="4" s="1"/>
  <c r="G131" i="4"/>
  <c r="H131" i="4" s="1"/>
  <c r="BP196" i="4" s="1"/>
  <c r="G127" i="4"/>
  <c r="H127" i="4" s="1"/>
  <c r="BL196" i="4" s="1"/>
  <c r="G123" i="4"/>
  <c r="H123" i="4" s="1"/>
  <c r="BH196" i="4" s="1"/>
  <c r="G138" i="4"/>
  <c r="H138" i="4" s="1"/>
  <c r="BW196" i="4" s="1"/>
  <c r="G130" i="4"/>
  <c r="H130" i="4" s="1"/>
  <c r="BO196" i="4" s="1"/>
  <c r="G126" i="4"/>
  <c r="H126" i="4" s="1"/>
  <c r="BK196" i="4" s="1"/>
  <c r="G134" i="4"/>
  <c r="H134" i="4" s="1"/>
  <c r="BS196" i="4" s="1"/>
  <c r="G137" i="4"/>
  <c r="H137" i="4" s="1"/>
  <c r="BV196" i="4" s="1"/>
  <c r="G133" i="4"/>
  <c r="H133" i="4" s="1"/>
  <c r="BR196" i="4" s="1"/>
  <c r="G129" i="4"/>
  <c r="H129" i="4" s="1"/>
  <c r="BN196" i="4" s="1"/>
  <c r="G125" i="4"/>
  <c r="H125" i="4" s="1"/>
  <c r="BJ196" i="4" s="1"/>
  <c r="G136" i="4"/>
  <c r="H136" i="4" s="1"/>
  <c r="BU196" i="4" s="1"/>
  <c r="G132" i="4"/>
  <c r="H132" i="4" s="1"/>
  <c r="BQ196" i="4" s="1"/>
  <c r="G128" i="4"/>
  <c r="H128" i="4" s="1"/>
  <c r="BM196" i="4" s="1"/>
  <c r="G124" i="4"/>
  <c r="H124" i="4" s="1"/>
  <c r="BI196" i="4" s="1"/>
  <c r="G141" i="4"/>
  <c r="H141" i="4" s="1"/>
  <c r="BZ196" i="4" s="1"/>
  <c r="G139" i="4"/>
  <c r="H139" i="4" s="1"/>
  <c r="BX196" i="4" s="1"/>
  <c r="G142" i="4"/>
  <c r="H142" i="4" s="1"/>
  <c r="CA196" i="4" s="1"/>
  <c r="G140" i="4"/>
  <c r="H140" i="4" s="1"/>
  <c r="BY196" i="4" s="1"/>
  <c r="AO137" i="4" l="1"/>
  <c r="AO128" i="4"/>
  <c r="AV130" i="4"/>
  <c r="AO130" i="4"/>
  <c r="AO135" i="4"/>
  <c r="AV128" i="4"/>
  <c r="AH135" i="4"/>
  <c r="AH128" i="4"/>
  <c r="AH137" i="4"/>
  <c r="AH130" i="4"/>
  <c r="AH123" i="4"/>
  <c r="AO123" i="4"/>
  <c r="AV123" i="4"/>
  <c r="BA195" i="4"/>
  <c r="CB196" i="4"/>
  <c r="BD134" i="4"/>
  <c r="BC134" i="4"/>
  <c r="BD127" i="4"/>
  <c r="BC127" i="4"/>
  <c r="BC124" i="4"/>
  <c r="BD124" i="4"/>
  <c r="BC136" i="4"/>
  <c r="BD136" i="4"/>
  <c r="BD126" i="4"/>
  <c r="BC126" i="4"/>
  <c r="BC133" i="4"/>
  <c r="BD133" i="4"/>
  <c r="BC132" i="4"/>
  <c r="BD132" i="4"/>
  <c r="BC129" i="4"/>
  <c r="BD129" i="4"/>
  <c r="BD131" i="4"/>
  <c r="BC131" i="4"/>
  <c r="BC125" i="4"/>
  <c r="BD125" i="4"/>
  <c r="BC122" i="4"/>
  <c r="BD122" i="4"/>
  <c r="BA125" i="4"/>
  <c r="BB125" i="4" s="1"/>
  <c r="AG151" i="4" s="1"/>
  <c r="BA122" i="4"/>
  <c r="BB122" i="4" s="1"/>
  <c r="AN148" i="4" s="1"/>
  <c r="BA131" i="4"/>
  <c r="BB131" i="4" s="1"/>
  <c r="AO157" i="4" s="1"/>
  <c r="BA129" i="4"/>
  <c r="BB129" i="4" s="1"/>
  <c r="AI155" i="4" s="1"/>
  <c r="BA134" i="4"/>
  <c r="BB134" i="4" s="1"/>
  <c r="AX160" i="4" s="1"/>
  <c r="BA124" i="4"/>
  <c r="BB124" i="4" s="1"/>
  <c r="AZ150" i="4" s="1"/>
  <c r="BA136" i="4"/>
  <c r="BB136" i="4" s="1"/>
  <c r="AZ162" i="4" s="1"/>
  <c r="BA133" i="4"/>
  <c r="BB133" i="4" s="1"/>
  <c r="AU159" i="4" s="1"/>
  <c r="BA127" i="4"/>
  <c r="BB127" i="4" s="1"/>
  <c r="AN153" i="4" s="1"/>
  <c r="BA126" i="4"/>
  <c r="BB126" i="4" s="1"/>
  <c r="AS152" i="4" s="1"/>
  <c r="BA132" i="4"/>
  <c r="BB132" i="4" s="1"/>
  <c r="AI158" i="4" s="1"/>
  <c r="AR141" i="4"/>
  <c r="AZ139" i="4"/>
  <c r="BD139" i="4" s="1"/>
  <c r="AX141" i="4"/>
  <c r="AT141" i="4"/>
  <c r="AI141" i="4"/>
  <c r="AV141" i="4"/>
  <c r="AU141" i="4"/>
  <c r="AO141" i="4"/>
  <c r="AP141" i="4"/>
  <c r="AZ138" i="4"/>
  <c r="BA138" i="4" s="1"/>
  <c r="BB138" i="4" s="1"/>
  <c r="AK164" i="4" s="1"/>
  <c r="AW141" i="4"/>
  <c r="AH141" i="4"/>
  <c r="AK141" i="4"/>
  <c r="AY141" i="4"/>
  <c r="AZ140" i="4"/>
  <c r="BC140" i="4" s="1"/>
  <c r="AQ141" i="4"/>
  <c r="AS141" i="4"/>
  <c r="AL141" i="4"/>
  <c r="AN141" i="4"/>
  <c r="AJ141" i="4"/>
  <c r="AM141" i="4"/>
  <c r="BI197" i="4" l="1"/>
  <c r="BM197" i="4"/>
  <c r="BQ197" i="4"/>
  <c r="BU197" i="4"/>
  <c r="BY197" i="4"/>
  <c r="BO197" i="4"/>
  <c r="BW197" i="4"/>
  <c r="BP197" i="4"/>
  <c r="BT197" i="4"/>
  <c r="BH197" i="4"/>
  <c r="BJ197" i="4"/>
  <c r="BN197" i="4"/>
  <c r="BR197" i="4"/>
  <c r="BV197" i="4"/>
  <c r="BZ197" i="4"/>
  <c r="BK197" i="4"/>
  <c r="CA197" i="4"/>
  <c r="BL197" i="4"/>
  <c r="BX197" i="4"/>
  <c r="BS197" i="4"/>
  <c r="BA137" i="4"/>
  <c r="BB137" i="4" s="1"/>
  <c r="AP163" i="4" s="1"/>
  <c r="BA135" i="4"/>
  <c r="BB135" i="4" s="1"/>
  <c r="AZ161" i="4" s="1"/>
  <c r="BC135" i="4"/>
  <c r="BD137" i="4"/>
  <c r="BC130" i="4"/>
  <c r="BD135" i="4"/>
  <c r="BC137" i="4"/>
  <c r="BC128" i="4"/>
  <c r="BD128" i="4"/>
  <c r="BA128" i="4"/>
  <c r="BB128" i="4" s="1"/>
  <c r="AH154" i="4" s="1"/>
  <c r="BC123" i="4"/>
  <c r="BA130" i="4"/>
  <c r="BB130" i="4" s="1"/>
  <c r="AV156" i="4" s="1"/>
  <c r="BD130" i="4"/>
  <c r="BD123" i="4"/>
  <c r="BA123" i="4"/>
  <c r="BB123" i="4" s="1"/>
  <c r="AR149" i="4" s="1"/>
  <c r="AT196" i="4"/>
  <c r="AP151" i="4"/>
  <c r="BE136" i="4"/>
  <c r="BE132" i="4"/>
  <c r="BE127" i="4"/>
  <c r="BC141" i="4"/>
  <c r="BE122" i="4"/>
  <c r="BD140" i="4"/>
  <c r="BE140" i="4" s="1"/>
  <c r="BE125" i="4"/>
  <c r="BE129" i="4"/>
  <c r="BE133" i="4"/>
  <c r="BD141" i="4"/>
  <c r="BE124" i="4"/>
  <c r="BD138" i="4"/>
  <c r="BC139" i="4"/>
  <c r="BE139" i="4" s="1"/>
  <c r="BC138" i="4"/>
  <c r="BE131" i="4"/>
  <c r="BE126" i="4"/>
  <c r="BE134" i="4"/>
  <c r="AV151" i="4"/>
  <c r="AY151" i="4"/>
  <c r="AZ151" i="4"/>
  <c r="AO151" i="4"/>
  <c r="AQ160" i="4"/>
  <c r="AR151" i="4"/>
  <c r="AQ151" i="4"/>
  <c r="AM151" i="4"/>
  <c r="AH151" i="4"/>
  <c r="AL151" i="4"/>
  <c r="AY148" i="4"/>
  <c r="AS151" i="4"/>
  <c r="AT151" i="4"/>
  <c r="AU151" i="4"/>
  <c r="AK160" i="4"/>
  <c r="AV160" i="4"/>
  <c r="AG160" i="4"/>
  <c r="AX151" i="4"/>
  <c r="AI151" i="4"/>
  <c r="AW151" i="4"/>
  <c r="AK151" i="4"/>
  <c r="AN151" i="4"/>
  <c r="AP153" i="4"/>
  <c r="AY150" i="4"/>
  <c r="AV157" i="4"/>
  <c r="AR148" i="4"/>
  <c r="AL148" i="4"/>
  <c r="AO150" i="4"/>
  <c r="AO148" i="4"/>
  <c r="AZ148" i="4"/>
  <c r="AQ148" i="4"/>
  <c r="AG158" i="4"/>
  <c r="AX148" i="4"/>
  <c r="AH148" i="4"/>
  <c r="AJ155" i="4"/>
  <c r="AV148" i="4"/>
  <c r="AM148" i="4"/>
  <c r="AJ148" i="4"/>
  <c r="AS148" i="4"/>
  <c r="AU148" i="4"/>
  <c r="AM153" i="4"/>
  <c r="AW148" i="4"/>
  <c r="AH158" i="4"/>
  <c r="AI148" i="4"/>
  <c r="AP159" i="4"/>
  <c r="AP150" i="4"/>
  <c r="AK148" i="4"/>
  <c r="AT148" i="4"/>
  <c r="AP148" i="4"/>
  <c r="AZ155" i="4"/>
  <c r="AZ158" i="4"/>
  <c r="AT159" i="4"/>
  <c r="AY155" i="4"/>
  <c r="AW158" i="4"/>
  <c r="AQ157" i="4"/>
  <c r="AS159" i="4"/>
  <c r="AG155" i="4"/>
  <c r="AV155" i="4"/>
  <c r="AW155" i="4"/>
  <c r="AN158" i="4"/>
  <c r="AT158" i="4"/>
  <c r="AI159" i="4"/>
  <c r="AK158" i="4"/>
  <c r="AV158" i="4"/>
  <c r="AS158" i="4"/>
  <c r="AM159" i="4"/>
  <c r="AX159" i="4"/>
  <c r="AL159" i="4"/>
  <c r="AJ159" i="4"/>
  <c r="AQ159" i="4"/>
  <c r="AK159" i="4"/>
  <c r="AP158" i="4"/>
  <c r="AK155" i="4"/>
  <c r="AT155" i="4"/>
  <c r="AH155" i="4"/>
  <c r="AL155" i="4"/>
  <c r="AQ155" i="4"/>
  <c r="AY157" i="4"/>
  <c r="AY159" i="4"/>
  <c r="AM158" i="4"/>
  <c r="AX158" i="4"/>
  <c r="AY158" i="4"/>
  <c r="AJ157" i="4"/>
  <c r="AW157" i="4"/>
  <c r="AZ159" i="4"/>
  <c r="AN159" i="4"/>
  <c r="AV159" i="4"/>
  <c r="AL158" i="4"/>
  <c r="AH162" i="4"/>
  <c r="AU155" i="4"/>
  <c r="AP155" i="4"/>
  <c r="AR155" i="4"/>
  <c r="AO158" i="4"/>
  <c r="AO159" i="4"/>
  <c r="AG159" i="4"/>
  <c r="AJ158" i="4"/>
  <c r="AR158" i="4"/>
  <c r="AW159" i="4"/>
  <c r="AM157" i="4"/>
  <c r="AH159" i="4"/>
  <c r="AU158" i="4"/>
  <c r="AO155" i="4"/>
  <c r="AX155" i="4"/>
  <c r="AZ160" i="4"/>
  <c r="AJ160" i="4"/>
  <c r="AL160" i="4"/>
  <c r="AY160" i="4"/>
  <c r="AM160" i="4"/>
  <c r="AI160" i="4"/>
  <c r="AU160" i="4"/>
  <c r="AP160" i="4"/>
  <c r="AO160" i="4"/>
  <c r="AT160" i="4"/>
  <c r="AR160" i="4"/>
  <c r="AN160" i="4"/>
  <c r="AW160" i="4"/>
  <c r="AH160" i="4"/>
  <c r="AM155" i="4"/>
  <c r="AU153" i="4"/>
  <c r="AW153" i="4"/>
  <c r="AG150" i="4"/>
  <c r="AM150" i="4"/>
  <c r="AQ153" i="4"/>
  <c r="AI153" i="4"/>
  <c r="AN150" i="4"/>
  <c r="AV150" i="4"/>
  <c r="AQ150" i="4"/>
  <c r="AL150" i="4"/>
  <c r="AX150" i="4"/>
  <c r="AX153" i="4"/>
  <c r="AS153" i="4"/>
  <c r="AJ150" i="4"/>
  <c r="AU150" i="4"/>
  <c r="AO153" i="4"/>
  <c r="AK153" i="4"/>
  <c r="AT150" i="4"/>
  <c r="AH150" i="4"/>
  <c r="AS150" i="4"/>
  <c r="AK150" i="4"/>
  <c r="AW150" i="4"/>
  <c r="AV153" i="4"/>
  <c r="AS155" i="4"/>
  <c r="AG152" i="4"/>
  <c r="AU157" i="4"/>
  <c r="AU152" i="4"/>
  <c r="AR157" i="4"/>
  <c r="AS157" i="4"/>
  <c r="AG157" i="4"/>
  <c r="AT157" i="4"/>
  <c r="AS162" i="4"/>
  <c r="AQ152" i="4"/>
  <c r="AN157" i="4"/>
  <c r="AJ152" i="4"/>
  <c r="AZ157" i="4"/>
  <c r="AI157" i="4"/>
  <c r="AX157" i="4"/>
  <c r="AH157" i="4"/>
  <c r="AG162" i="4"/>
  <c r="AZ153" i="4"/>
  <c r="AR152" i="4"/>
  <c r="AN152" i="4"/>
  <c r="AK157" i="4"/>
  <c r="AL157" i="4"/>
  <c r="AK162" i="4"/>
  <c r="AT152" i="4"/>
  <c r="AO152" i="4"/>
  <c r="AV152" i="4"/>
  <c r="AI152" i="4"/>
  <c r="AL152" i="4"/>
  <c r="AL162" i="4"/>
  <c r="AX162" i="4"/>
  <c r="AN162" i="4"/>
  <c r="AJ162" i="4"/>
  <c r="AW152" i="4"/>
  <c r="AY152" i="4"/>
  <c r="AH152" i="4"/>
  <c r="AX152" i="4"/>
  <c r="AM152" i="4"/>
  <c r="AR150" i="4"/>
  <c r="AY153" i="4"/>
  <c r="AR153" i="4"/>
  <c r="AH153" i="4"/>
  <c r="AQ162" i="4"/>
  <c r="AM162" i="4"/>
  <c r="AV162" i="4"/>
  <c r="AP162" i="4"/>
  <c r="AT162" i="4"/>
  <c r="AY162" i="4"/>
  <c r="AT153" i="4"/>
  <c r="AG153" i="4"/>
  <c r="AP152" i="4"/>
  <c r="AZ152" i="4"/>
  <c r="AJ153" i="4"/>
  <c r="AR162" i="4"/>
  <c r="AW162" i="4"/>
  <c r="AI162" i="4"/>
  <c r="AO162" i="4"/>
  <c r="AI164" i="4"/>
  <c r="AS164" i="4"/>
  <c r="AM164" i="4"/>
  <c r="AT164" i="4"/>
  <c r="AR164" i="4"/>
  <c r="AJ164" i="4"/>
  <c r="AQ164" i="4"/>
  <c r="AN164" i="4"/>
  <c r="AZ164" i="4"/>
  <c r="BA140" i="4"/>
  <c r="BB140" i="4" s="1"/>
  <c r="BA139" i="4"/>
  <c r="BB139" i="4" s="1"/>
  <c r="AL164" i="4"/>
  <c r="AY164" i="4"/>
  <c r="AV164" i="4"/>
  <c r="AG164" i="4"/>
  <c r="AX164" i="4"/>
  <c r="AU164" i="4"/>
  <c r="AH164" i="4"/>
  <c r="AP164" i="4"/>
  <c r="AO164" i="4"/>
  <c r="BA141" i="4"/>
  <c r="BB141" i="4" s="1"/>
  <c r="AG167" i="4" s="1"/>
  <c r="AH163" i="4" l="1"/>
  <c r="BE130" i="4"/>
  <c r="AK163" i="4"/>
  <c r="AS163" i="4"/>
  <c r="AJ154" i="4"/>
  <c r="AU163" i="4"/>
  <c r="AG163" i="4"/>
  <c r="AN163" i="4"/>
  <c r="AT163" i="4"/>
  <c r="AM163" i="4"/>
  <c r="AR163" i="4"/>
  <c r="AI163" i="4"/>
  <c r="AL163" i="4"/>
  <c r="AY163" i="4"/>
  <c r="AX163" i="4"/>
  <c r="AJ163" i="4"/>
  <c r="AZ163" i="4"/>
  <c r="AO163" i="4"/>
  <c r="AQ163" i="4"/>
  <c r="AW163" i="4"/>
  <c r="AP161" i="4"/>
  <c r="AG161" i="4"/>
  <c r="AO161" i="4"/>
  <c r="AU161" i="4"/>
  <c r="BE135" i="4"/>
  <c r="AV161" i="4"/>
  <c r="AL161" i="4"/>
  <c r="AW161" i="4"/>
  <c r="AM161" i="4"/>
  <c r="AK161" i="4"/>
  <c r="AQ161" i="4"/>
  <c r="AS161" i="4"/>
  <c r="AI161" i="4"/>
  <c r="AN161" i="4"/>
  <c r="AX161" i="4"/>
  <c r="AJ161" i="4"/>
  <c r="AR161" i="4"/>
  <c r="AH161" i="4"/>
  <c r="AY161" i="4"/>
  <c r="AY154" i="4"/>
  <c r="AO154" i="4"/>
  <c r="AP154" i="4"/>
  <c r="AZ154" i="4"/>
  <c r="AK154" i="4"/>
  <c r="AU154" i="4"/>
  <c r="AX154" i="4"/>
  <c r="AT154" i="4"/>
  <c r="AQ154" i="4"/>
  <c r="BE128" i="4"/>
  <c r="BE137" i="4"/>
  <c r="BE123" i="4"/>
  <c r="AW149" i="4"/>
  <c r="AL149" i="4"/>
  <c r="AV154" i="4"/>
  <c r="AN154" i="4"/>
  <c r="AG154" i="4"/>
  <c r="AR154" i="4"/>
  <c r="AI154" i="4"/>
  <c r="AL154" i="4"/>
  <c r="AW154" i="4"/>
  <c r="AS154" i="4"/>
  <c r="AQ149" i="4"/>
  <c r="AO149" i="4"/>
  <c r="AT149" i="4"/>
  <c r="AT156" i="4"/>
  <c r="AX149" i="4"/>
  <c r="AM149" i="4"/>
  <c r="AJ149" i="4"/>
  <c r="AS149" i="4"/>
  <c r="AI156" i="4"/>
  <c r="AU156" i="4"/>
  <c r="AG156" i="4"/>
  <c r="AM156" i="4"/>
  <c r="AU149" i="4"/>
  <c r="AG149" i="4"/>
  <c r="AY149" i="4"/>
  <c r="AK149" i="4"/>
  <c r="AP149" i="4"/>
  <c r="AI149" i="4"/>
  <c r="AN149" i="4"/>
  <c r="AP156" i="4"/>
  <c r="AS156" i="4"/>
  <c r="AH156" i="4"/>
  <c r="AR156" i="4"/>
  <c r="AV149" i="4"/>
  <c r="AZ149" i="4"/>
  <c r="AZ156" i="4"/>
  <c r="AQ156" i="4"/>
  <c r="AW156" i="4"/>
  <c r="AY156" i="4"/>
  <c r="AL156" i="4"/>
  <c r="AX156" i="4"/>
  <c r="AN156" i="4"/>
  <c r="AK156" i="4"/>
  <c r="AJ156" i="4"/>
  <c r="AL196" i="4"/>
  <c r="AO196" i="4"/>
  <c r="AV196" i="4"/>
  <c r="AP196" i="4"/>
  <c r="AM196" i="4"/>
  <c r="AK196" i="4"/>
  <c r="AR196" i="4"/>
  <c r="AY196" i="4"/>
  <c r="AI196" i="4"/>
  <c r="AW196" i="4"/>
  <c r="AX196" i="4"/>
  <c r="AN196" i="4"/>
  <c r="AU196" i="4"/>
  <c r="AH196" i="4"/>
  <c r="AS196" i="4"/>
  <c r="AZ196" i="4"/>
  <c r="AJ196" i="4"/>
  <c r="AQ196" i="4"/>
  <c r="CB197" i="4"/>
  <c r="H143" i="4"/>
  <c r="AG196" i="4"/>
  <c r="BC151" i="4"/>
  <c r="BC148" i="4"/>
  <c r="BB148" i="4"/>
  <c r="BC160" i="4"/>
  <c r="BB160" i="4"/>
  <c r="BC152" i="4"/>
  <c r="BB152" i="4"/>
  <c r="BC155" i="4"/>
  <c r="BB155" i="4"/>
  <c r="BB151" i="4"/>
  <c r="BC164" i="4"/>
  <c r="BB164" i="4"/>
  <c r="BC153" i="4"/>
  <c r="BB153" i="4"/>
  <c r="BB162" i="4"/>
  <c r="BC162" i="4"/>
  <c r="BC150" i="4"/>
  <c r="BB150" i="4"/>
  <c r="BB158" i="4"/>
  <c r="BC158" i="4"/>
  <c r="BC157" i="4"/>
  <c r="BB157" i="4"/>
  <c r="BC159" i="4"/>
  <c r="BB159" i="4"/>
  <c r="BE141" i="4"/>
  <c r="BE138" i="4"/>
  <c r="BA151" i="4"/>
  <c r="BA158" i="4"/>
  <c r="BA159" i="4"/>
  <c r="BA148" i="4"/>
  <c r="BA153" i="4"/>
  <c r="BA157" i="4"/>
  <c r="BA155" i="4"/>
  <c r="BA160" i="4"/>
  <c r="BA150" i="4"/>
  <c r="BA162" i="4"/>
  <c r="BA152" i="4"/>
  <c r="AM167" i="4"/>
  <c r="BA164" i="4"/>
  <c r="AI167" i="4"/>
  <c r="AU167" i="4"/>
  <c r="AO167" i="4"/>
  <c r="AY167" i="4"/>
  <c r="AQ165" i="4"/>
  <c r="AV165" i="4"/>
  <c r="AI165" i="4"/>
  <c r="AG165" i="4"/>
  <c r="AU165" i="4"/>
  <c r="AW165" i="4"/>
  <c r="AP165" i="4"/>
  <c r="AN165" i="4"/>
  <c r="AK165" i="4"/>
  <c r="AO165" i="4"/>
  <c r="AY165" i="4"/>
  <c r="AR165" i="4"/>
  <c r="AT165" i="4"/>
  <c r="AJ165" i="4"/>
  <c r="AL165" i="4"/>
  <c r="AH165" i="4"/>
  <c r="AM165" i="4"/>
  <c r="AS165" i="4"/>
  <c r="AP167" i="4"/>
  <c r="AZ165" i="4"/>
  <c r="AL167" i="4"/>
  <c r="AW167" i="4"/>
  <c r="AH167" i="4"/>
  <c r="AK167" i="4"/>
  <c r="AP166" i="4"/>
  <c r="AH166" i="4"/>
  <c r="AM166" i="4"/>
  <c r="AG166" i="4"/>
  <c r="AW166" i="4"/>
  <c r="AT166" i="4"/>
  <c r="AK166" i="4"/>
  <c r="AS166" i="4"/>
  <c r="AR166" i="4"/>
  <c r="AX166" i="4"/>
  <c r="AJ166" i="4"/>
  <c r="AQ166" i="4"/>
  <c r="AL166" i="4"/>
  <c r="AN166" i="4"/>
  <c r="AI166" i="4"/>
  <c r="AO166" i="4"/>
  <c r="AU166" i="4"/>
  <c r="AV166" i="4"/>
  <c r="AV167" i="4"/>
  <c r="AZ166" i="4"/>
  <c r="AQ167" i="4"/>
  <c r="AR167" i="4"/>
  <c r="AS167" i="4"/>
  <c r="AX167" i="4"/>
  <c r="AN167" i="4"/>
  <c r="AT167" i="4"/>
  <c r="AJ167" i="4"/>
  <c r="AW168" i="4" l="1"/>
  <c r="AZ168" i="4"/>
  <c r="AU168" i="4"/>
  <c r="AQ168" i="4"/>
  <c r="AT168" i="4"/>
  <c r="AX168" i="4"/>
  <c r="AV168" i="4"/>
  <c r="AK168" i="4"/>
  <c r="AS168" i="4"/>
  <c r="AR168" i="4"/>
  <c r="AL168" i="4"/>
  <c r="AP168" i="4"/>
  <c r="AM168" i="4"/>
  <c r="AY168" i="4"/>
  <c r="AJ168" i="4"/>
  <c r="AH168" i="4"/>
  <c r="AI168" i="4"/>
  <c r="AO168" i="4"/>
  <c r="AN168" i="4"/>
  <c r="AG168" i="4"/>
  <c r="BC163" i="4"/>
  <c r="BA163" i="4"/>
  <c r="BB163" i="4"/>
  <c r="BB161" i="4"/>
  <c r="BA161" i="4"/>
  <c r="BC161" i="4"/>
  <c r="BB154" i="4"/>
  <c r="BA154" i="4"/>
  <c r="BC154" i="4"/>
  <c r="BC156" i="4"/>
  <c r="BA149" i="4"/>
  <c r="BC149" i="4"/>
  <c r="BB156" i="4"/>
  <c r="BB149" i="4"/>
  <c r="BA156" i="4"/>
  <c r="BA196" i="4"/>
  <c r="BD151" i="4"/>
  <c r="BT151" i="4" s="1"/>
  <c r="BT177" i="4" s="1"/>
  <c r="BD160" i="4"/>
  <c r="BJ160" i="4" s="1"/>
  <c r="BJ186" i="4" s="1"/>
  <c r="BD153" i="4"/>
  <c r="CA153" i="4" s="1"/>
  <c r="CA179" i="4" s="1"/>
  <c r="BC167" i="4"/>
  <c r="BD159" i="4"/>
  <c r="BQ159" i="4" s="1"/>
  <c r="BQ185" i="4" s="1"/>
  <c r="BD158" i="4"/>
  <c r="BS158" i="4" s="1"/>
  <c r="BS184" i="4" s="1"/>
  <c r="BD150" i="4"/>
  <c r="BM150" i="4" s="1"/>
  <c r="BM176" i="4" s="1"/>
  <c r="BD164" i="4"/>
  <c r="BM164" i="4" s="1"/>
  <c r="BM190" i="4" s="1"/>
  <c r="BD155" i="4"/>
  <c r="BP155" i="4" s="1"/>
  <c r="BP181" i="4" s="1"/>
  <c r="BB167" i="4"/>
  <c r="BB166" i="4"/>
  <c r="BC166" i="4"/>
  <c r="BC165" i="4"/>
  <c r="BB165" i="4"/>
  <c r="BD152" i="4"/>
  <c r="BT152" i="4" s="1"/>
  <c r="BT178" i="4" s="1"/>
  <c r="BD157" i="4"/>
  <c r="BY157" i="4" s="1"/>
  <c r="BY183" i="4" s="1"/>
  <c r="BD162" i="4"/>
  <c r="BM162" i="4" s="1"/>
  <c r="BM188" i="4" s="1"/>
  <c r="BD148" i="4"/>
  <c r="BW148" i="4" s="1"/>
  <c r="BW174" i="4" s="1"/>
  <c r="BA167" i="4"/>
  <c r="BA166" i="4"/>
  <c r="BA165" i="4"/>
  <c r="BA168" i="4" l="1"/>
  <c r="AG169" i="4" s="1"/>
  <c r="AG170" i="4" s="1"/>
  <c r="BD163" i="4"/>
  <c r="CA163" i="4" s="1"/>
  <c r="CA189" i="4" s="1"/>
  <c r="BD161" i="4"/>
  <c r="CA161" i="4" s="1"/>
  <c r="CA187" i="4" s="1"/>
  <c r="BD154" i="4"/>
  <c r="BI154" i="4" s="1"/>
  <c r="BI180" i="4" s="1"/>
  <c r="BD156" i="4"/>
  <c r="BO156" i="4" s="1"/>
  <c r="BO182" i="4" s="1"/>
  <c r="BD149" i="4"/>
  <c r="BL149" i="4" s="1"/>
  <c r="BL175" i="4" s="1"/>
  <c r="BJ151" i="4"/>
  <c r="BJ177" i="4" s="1"/>
  <c r="BH151" i="4"/>
  <c r="BH177" i="4" s="1"/>
  <c r="CA151" i="4"/>
  <c r="CA177" i="4" s="1"/>
  <c r="BN160" i="4"/>
  <c r="BN186" i="4" s="1"/>
  <c r="BU151" i="4"/>
  <c r="BU177" i="4" s="1"/>
  <c r="BN151" i="4"/>
  <c r="BN177" i="4" s="1"/>
  <c r="BZ150" i="4"/>
  <c r="BZ176" i="4" s="1"/>
  <c r="BM151" i="4"/>
  <c r="BM177" i="4" s="1"/>
  <c r="BZ151" i="4"/>
  <c r="BZ177" i="4" s="1"/>
  <c r="BX151" i="4"/>
  <c r="BX177" i="4" s="1"/>
  <c r="BP151" i="4"/>
  <c r="BP177" i="4" s="1"/>
  <c r="BI151" i="4"/>
  <c r="BI177" i="4" s="1"/>
  <c r="BO151" i="4"/>
  <c r="BO177" i="4" s="1"/>
  <c r="BL151" i="4"/>
  <c r="BL177" i="4" s="1"/>
  <c r="BV151" i="4"/>
  <c r="BV177" i="4" s="1"/>
  <c r="BZ164" i="4"/>
  <c r="BZ190" i="4" s="1"/>
  <c r="BL150" i="4"/>
  <c r="BL176" i="4" s="1"/>
  <c r="BI159" i="4"/>
  <c r="BI185" i="4" s="1"/>
  <c r="CA150" i="4"/>
  <c r="CA176" i="4" s="1"/>
  <c r="BI160" i="4"/>
  <c r="BI186" i="4" s="1"/>
  <c r="BU160" i="4"/>
  <c r="BU186" i="4" s="1"/>
  <c r="BZ160" i="4"/>
  <c r="BZ186" i="4" s="1"/>
  <c r="BJ153" i="4"/>
  <c r="BJ179" i="4" s="1"/>
  <c r="BX160" i="4"/>
  <c r="BX186" i="4" s="1"/>
  <c r="BQ160" i="4"/>
  <c r="BQ186" i="4" s="1"/>
  <c r="BH150" i="4"/>
  <c r="BH176" i="4" s="1"/>
  <c r="BL160" i="4"/>
  <c r="BL186" i="4" s="1"/>
  <c r="BM160" i="4"/>
  <c r="BM186" i="4" s="1"/>
  <c r="BS160" i="4"/>
  <c r="BS186" i="4" s="1"/>
  <c r="BY160" i="4"/>
  <c r="BY186" i="4" s="1"/>
  <c r="BP160" i="4"/>
  <c r="BP186" i="4" s="1"/>
  <c r="BX150" i="4"/>
  <c r="BX176" i="4" s="1"/>
  <c r="BW150" i="4"/>
  <c r="BW176" i="4" s="1"/>
  <c r="BQ164" i="4"/>
  <c r="BQ190" i="4" s="1"/>
  <c r="BT150" i="4"/>
  <c r="BT176" i="4" s="1"/>
  <c r="BW160" i="4"/>
  <c r="BW186" i="4" s="1"/>
  <c r="BQ151" i="4"/>
  <c r="BQ177" i="4" s="1"/>
  <c r="BS151" i="4"/>
  <c r="BS177" i="4" s="1"/>
  <c r="BW151" i="4"/>
  <c r="BW177" i="4" s="1"/>
  <c r="BY151" i="4"/>
  <c r="BY177" i="4" s="1"/>
  <c r="BR151" i="4"/>
  <c r="BR177" i="4" s="1"/>
  <c r="BU150" i="4"/>
  <c r="BU176" i="4" s="1"/>
  <c r="BY153" i="4"/>
  <c r="BY179" i="4" s="1"/>
  <c r="BS150" i="4"/>
  <c r="BS176" i="4" s="1"/>
  <c r="BY150" i="4"/>
  <c r="BY176" i="4" s="1"/>
  <c r="BR150" i="4"/>
  <c r="BR176" i="4" s="1"/>
  <c r="BH153" i="4"/>
  <c r="BH179" i="4" s="1"/>
  <c r="BN164" i="4"/>
  <c r="BN190" i="4" s="1"/>
  <c r="BO150" i="4"/>
  <c r="BO176" i="4" s="1"/>
  <c r="BN150" i="4"/>
  <c r="BN176" i="4" s="1"/>
  <c r="BQ150" i="4"/>
  <c r="BQ176" i="4" s="1"/>
  <c r="BK150" i="4"/>
  <c r="BK176" i="4" s="1"/>
  <c r="BO159" i="4"/>
  <c r="BO185" i="4" s="1"/>
  <c r="BI155" i="4"/>
  <c r="BI181" i="4" s="1"/>
  <c r="BX159" i="4"/>
  <c r="BX185" i="4" s="1"/>
  <c r="BT153" i="4"/>
  <c r="BT179" i="4" s="1"/>
  <c r="BK155" i="4"/>
  <c r="BK181" i="4" s="1"/>
  <c r="BK159" i="4"/>
  <c r="BK185" i="4" s="1"/>
  <c r="BW159" i="4"/>
  <c r="BW185" i="4" s="1"/>
  <c r="BR159" i="4"/>
  <c r="BR185" i="4" s="1"/>
  <c r="BS153" i="4"/>
  <c r="BS179" i="4" s="1"/>
  <c r="BK153" i="4"/>
  <c r="BK179" i="4" s="1"/>
  <c r="BU162" i="4"/>
  <c r="BU188" i="4" s="1"/>
  <c r="BS155" i="4"/>
  <c r="BS181" i="4" s="1"/>
  <c r="BX153" i="4"/>
  <c r="BX179" i="4" s="1"/>
  <c r="BI153" i="4"/>
  <c r="BI179" i="4" s="1"/>
  <c r="BQ153" i="4"/>
  <c r="BQ179" i="4" s="1"/>
  <c r="BL153" i="4"/>
  <c r="BL179" i="4" s="1"/>
  <c r="BD167" i="4"/>
  <c r="BQ167" i="4" s="1"/>
  <c r="BQ193" i="4" s="1"/>
  <c r="BY162" i="4"/>
  <c r="BY188" i="4" s="1"/>
  <c r="BN153" i="4"/>
  <c r="BN179" i="4" s="1"/>
  <c r="BS162" i="4"/>
  <c r="BS188" i="4" s="1"/>
  <c r="BM159" i="4"/>
  <c r="BM185" i="4" s="1"/>
  <c r="BU164" i="4"/>
  <c r="BU190" i="4" s="1"/>
  <c r="BV159" i="4"/>
  <c r="BV185" i="4" s="1"/>
  <c r="BP153" i="4"/>
  <c r="BP179" i="4" s="1"/>
  <c r="BL159" i="4"/>
  <c r="BL185" i="4" s="1"/>
  <c r="BO153" i="4"/>
  <c r="BO179" i="4" s="1"/>
  <c r="BH160" i="4"/>
  <c r="BH186" i="4" s="1"/>
  <c r="BK160" i="4"/>
  <c r="BK186" i="4" s="1"/>
  <c r="CA160" i="4"/>
  <c r="CA186" i="4" s="1"/>
  <c r="BZ153" i="4"/>
  <c r="BZ179" i="4" s="1"/>
  <c r="BW153" i="4"/>
  <c r="BW179" i="4" s="1"/>
  <c r="CA159" i="4"/>
  <c r="CA185" i="4" s="1"/>
  <c r="BO160" i="4"/>
  <c r="BO186" i="4" s="1"/>
  <c r="BL162" i="4"/>
  <c r="BL188" i="4" s="1"/>
  <c r="BR162" i="4"/>
  <c r="BR188" i="4" s="1"/>
  <c r="BJ155" i="4"/>
  <c r="BJ181" i="4" s="1"/>
  <c r="BO157" i="4"/>
  <c r="BO183" i="4" s="1"/>
  <c r="BV155" i="4"/>
  <c r="BV181" i="4" s="1"/>
  <c r="BI150" i="4"/>
  <c r="BI176" i="4" s="1"/>
  <c r="BR153" i="4"/>
  <c r="BR179" i="4" s="1"/>
  <c r="BV153" i="4"/>
  <c r="BV179" i="4" s="1"/>
  <c r="BQ155" i="4"/>
  <c r="BQ181" i="4" s="1"/>
  <c r="BH155" i="4"/>
  <c r="BH181" i="4" s="1"/>
  <c r="BU155" i="4"/>
  <c r="BU181" i="4" s="1"/>
  <c r="BR155" i="4"/>
  <c r="BR181" i="4" s="1"/>
  <c r="BZ159" i="4"/>
  <c r="BZ185" i="4" s="1"/>
  <c r="BW155" i="4"/>
  <c r="BW181" i="4" s="1"/>
  <c r="BR160" i="4"/>
  <c r="BR186" i="4" s="1"/>
  <c r="BV160" i="4"/>
  <c r="BV186" i="4" s="1"/>
  <c r="CA155" i="4"/>
  <c r="CA181" i="4" s="1"/>
  <c r="BO162" i="4"/>
  <c r="BO188" i="4" s="1"/>
  <c r="BW162" i="4"/>
  <c r="BW188" i="4" s="1"/>
  <c r="BX155" i="4"/>
  <c r="BX181" i="4" s="1"/>
  <c r="BI157" i="4"/>
  <c r="BI183" i="4" s="1"/>
  <c r="BP159" i="4"/>
  <c r="BP185" i="4" s="1"/>
  <c r="BV150" i="4"/>
  <c r="BV176" i="4" s="1"/>
  <c r="BU153" i="4"/>
  <c r="BU179" i="4" s="1"/>
  <c r="BN152" i="4"/>
  <c r="BN178" i="4" s="1"/>
  <c r="BL158" i="4"/>
  <c r="BL184" i="4" s="1"/>
  <c r="BM158" i="4"/>
  <c r="BM184" i="4" s="1"/>
  <c r="BO164" i="4"/>
  <c r="BO190" i="4" s="1"/>
  <c r="BY152" i="4"/>
  <c r="BY178" i="4" s="1"/>
  <c r="BN158" i="4"/>
  <c r="BN184" i="4" s="1"/>
  <c r="BM157" i="4"/>
  <c r="BM183" i="4" s="1"/>
  <c r="BJ164" i="4"/>
  <c r="BJ190" i="4" s="1"/>
  <c r="BI158" i="4"/>
  <c r="BI184" i="4" s="1"/>
  <c r="BU158" i="4"/>
  <c r="BU184" i="4" s="1"/>
  <c r="BN159" i="4"/>
  <c r="BN185" i="4" s="1"/>
  <c r="BN148" i="4"/>
  <c r="BN174" i="4" s="1"/>
  <c r="BO152" i="4"/>
  <c r="BO178" i="4" s="1"/>
  <c r="BH152" i="4"/>
  <c r="BH178" i="4" s="1"/>
  <c r="BV148" i="4"/>
  <c r="BV174" i="4" s="1"/>
  <c r="BT148" i="4"/>
  <c r="BT174" i="4" s="1"/>
  <c r="CA152" i="4"/>
  <c r="CA178" i="4" s="1"/>
  <c r="BP152" i="4"/>
  <c r="BP178" i="4" s="1"/>
  <c r="CA158" i="4"/>
  <c r="CA184" i="4" s="1"/>
  <c r="BH164" i="4"/>
  <c r="BH190" i="4" s="1"/>
  <c r="BS164" i="4"/>
  <c r="BS190" i="4" s="1"/>
  <c r="BI152" i="4"/>
  <c r="BI178" i="4" s="1"/>
  <c r="BY158" i="4"/>
  <c r="BY184" i="4" s="1"/>
  <c r="BK164" i="4"/>
  <c r="BK190" i="4" s="1"/>
  <c r="BM148" i="4"/>
  <c r="BM174" i="4" s="1"/>
  <c r="BJ158" i="4"/>
  <c r="BJ184" i="4" s="1"/>
  <c r="BM152" i="4"/>
  <c r="BM178" i="4" s="1"/>
  <c r="BU152" i="4"/>
  <c r="BU178" i="4" s="1"/>
  <c r="BL164" i="4"/>
  <c r="BL190" i="4" s="1"/>
  <c r="BV152" i="4"/>
  <c r="BV178" i="4" s="1"/>
  <c r="BW152" i="4"/>
  <c r="BW178" i="4" s="1"/>
  <c r="BY164" i="4"/>
  <c r="BY190" i="4" s="1"/>
  <c r="BV158" i="4"/>
  <c r="BV184" i="4" s="1"/>
  <c r="BW158" i="4"/>
  <c r="BW184" i="4" s="1"/>
  <c r="BP158" i="4"/>
  <c r="BP184" i="4" s="1"/>
  <c r="BN157" i="4"/>
  <c r="BN183" i="4" s="1"/>
  <c r="BN155" i="4"/>
  <c r="BN181" i="4" s="1"/>
  <c r="BY155" i="4"/>
  <c r="BY181" i="4" s="1"/>
  <c r="BT155" i="4"/>
  <c r="BT181" i="4" s="1"/>
  <c r="BM155" i="4"/>
  <c r="BM181" i="4" s="1"/>
  <c r="BZ155" i="4"/>
  <c r="BZ181" i="4" s="1"/>
  <c r="BZ158" i="4"/>
  <c r="BZ184" i="4" s="1"/>
  <c r="BT164" i="4"/>
  <c r="BT190" i="4" s="1"/>
  <c r="BO158" i="4"/>
  <c r="BO184" i="4" s="1"/>
  <c r="BV164" i="4"/>
  <c r="BV190" i="4" s="1"/>
  <c r="BP150" i="4"/>
  <c r="BP176" i="4" s="1"/>
  <c r="BL155" i="4"/>
  <c r="BL181" i="4" s="1"/>
  <c r="BP164" i="4"/>
  <c r="BP190" i="4" s="1"/>
  <c r="BK152" i="4"/>
  <c r="BK178" i="4" s="1"/>
  <c r="CA164" i="4"/>
  <c r="CA190" i="4" s="1"/>
  <c r="BQ152" i="4"/>
  <c r="BQ178" i="4" s="1"/>
  <c r="BR152" i="4"/>
  <c r="BR178" i="4" s="1"/>
  <c r="BI164" i="4"/>
  <c r="BI190" i="4" s="1"/>
  <c r="BR164" i="4"/>
  <c r="BR190" i="4" s="1"/>
  <c r="BW164" i="4"/>
  <c r="BW190" i="4" s="1"/>
  <c r="BT158" i="4"/>
  <c r="BT184" i="4" s="1"/>
  <c r="BJ157" i="4"/>
  <c r="BJ183" i="4" s="1"/>
  <c r="BQ158" i="4"/>
  <c r="BQ184" i="4" s="1"/>
  <c r="BX158" i="4"/>
  <c r="BX184" i="4" s="1"/>
  <c r="BH158" i="4"/>
  <c r="BH184" i="4" s="1"/>
  <c r="BU159" i="4"/>
  <c r="BU185" i="4" s="1"/>
  <c r="BT159" i="4"/>
  <c r="BT185" i="4" s="1"/>
  <c r="BH159" i="4"/>
  <c r="BH185" i="4" s="1"/>
  <c r="BY159" i="4"/>
  <c r="BY185" i="4" s="1"/>
  <c r="BJ159" i="4"/>
  <c r="BJ185" i="4" s="1"/>
  <c r="BK158" i="4"/>
  <c r="BK184" i="4" s="1"/>
  <c r="BZ162" i="4"/>
  <c r="BZ188" i="4" s="1"/>
  <c r="BI162" i="4"/>
  <c r="BI188" i="4" s="1"/>
  <c r="BP162" i="4"/>
  <c r="BP188" i="4" s="1"/>
  <c r="BX162" i="4"/>
  <c r="BX188" i="4" s="1"/>
  <c r="BJ162" i="4"/>
  <c r="BJ188" i="4" s="1"/>
  <c r="BT162" i="4"/>
  <c r="BT188" i="4" s="1"/>
  <c r="BH162" i="4"/>
  <c r="BH188" i="4" s="1"/>
  <c r="BN162" i="4"/>
  <c r="BN188" i="4" s="1"/>
  <c r="BK162" i="4"/>
  <c r="BK188" i="4" s="1"/>
  <c r="BK148" i="4"/>
  <c r="BK174" i="4" s="1"/>
  <c r="BX148" i="4"/>
  <c r="BX174" i="4" s="1"/>
  <c r="BP148" i="4"/>
  <c r="BP174" i="4" s="1"/>
  <c r="BO148" i="4"/>
  <c r="BO174" i="4" s="1"/>
  <c r="BD165" i="4"/>
  <c r="BU165" i="4" s="1"/>
  <c r="BU191" i="4" s="1"/>
  <c r="BX157" i="4"/>
  <c r="BX183" i="4" s="1"/>
  <c r="BH157" i="4"/>
  <c r="BH183" i="4" s="1"/>
  <c r="BL157" i="4"/>
  <c r="BL183" i="4" s="1"/>
  <c r="BZ157" i="4"/>
  <c r="BZ183" i="4" s="1"/>
  <c r="BK157" i="4"/>
  <c r="BK183" i="4" s="1"/>
  <c r="BP157" i="4"/>
  <c r="BP183" i="4" s="1"/>
  <c r="CA162" i="4"/>
  <c r="CA188" i="4" s="1"/>
  <c r="CA157" i="4"/>
  <c r="CA183" i="4" s="1"/>
  <c r="BU157" i="4"/>
  <c r="BU183" i="4" s="1"/>
  <c r="BR157" i="4"/>
  <c r="BR183" i="4" s="1"/>
  <c r="BS157" i="4"/>
  <c r="BS183" i="4" s="1"/>
  <c r="CA148" i="4"/>
  <c r="CA174" i="4" s="1"/>
  <c r="BS148" i="4"/>
  <c r="BS174" i="4" s="1"/>
  <c r="BL148" i="4"/>
  <c r="BL174" i="4" s="1"/>
  <c r="BI148" i="4"/>
  <c r="BI174" i="4" s="1"/>
  <c r="BZ148" i="4"/>
  <c r="BZ174" i="4" s="1"/>
  <c r="BU148" i="4"/>
  <c r="BU174" i="4" s="1"/>
  <c r="BR148" i="4"/>
  <c r="BR174" i="4" s="1"/>
  <c r="BQ148" i="4"/>
  <c r="BQ174" i="4" s="1"/>
  <c r="BY148" i="4"/>
  <c r="BY174" i="4" s="1"/>
  <c r="BJ148" i="4"/>
  <c r="BJ174" i="4" s="1"/>
  <c r="BQ162" i="4"/>
  <c r="BQ188" i="4" s="1"/>
  <c r="BJ152" i="4"/>
  <c r="BJ178" i="4" s="1"/>
  <c r="BX152" i="4"/>
  <c r="BX178" i="4" s="1"/>
  <c r="BS152" i="4"/>
  <c r="BS178" i="4" s="1"/>
  <c r="BD166" i="4"/>
  <c r="BV166" i="4" s="1"/>
  <c r="BV192" i="4" s="1"/>
  <c r="BZ152" i="4"/>
  <c r="BZ178" i="4" s="1"/>
  <c r="BT157" i="4"/>
  <c r="BT183" i="4" s="1"/>
  <c r="BV157" i="4"/>
  <c r="BV183" i="4" s="1"/>
  <c r="BW157" i="4"/>
  <c r="BW183" i="4" s="1"/>
  <c r="BM163" i="4" l="1"/>
  <c r="BM189" i="4" s="1"/>
  <c r="AM169" i="4"/>
  <c r="AM170" i="4" s="1"/>
  <c r="AJ169" i="4"/>
  <c r="AJ170" i="4" s="1"/>
  <c r="AW169" i="4"/>
  <c r="AW170" i="4" s="1"/>
  <c r="AI169" i="4"/>
  <c r="AI170" i="4" s="1"/>
  <c r="AR169" i="4"/>
  <c r="AR170" i="4" s="1"/>
  <c r="AU169" i="4"/>
  <c r="AU170" i="4" s="1"/>
  <c r="AN169" i="4"/>
  <c r="AN170" i="4" s="1"/>
  <c r="AX169" i="4"/>
  <c r="AX170" i="4" s="1"/>
  <c r="AK169" i="4"/>
  <c r="AK170" i="4" s="1"/>
  <c r="AT169" i="4"/>
  <c r="AT170" i="4" s="1"/>
  <c r="AP169" i="4"/>
  <c r="AP170" i="4" s="1"/>
  <c r="AY169" i="4"/>
  <c r="AY170" i="4" s="1"/>
  <c r="AV169" i="4"/>
  <c r="AV170" i="4" s="1"/>
  <c r="AQ169" i="4"/>
  <c r="AQ170" i="4" s="1"/>
  <c r="AS169" i="4"/>
  <c r="AS170" i="4" s="1"/>
  <c r="AZ169" i="4"/>
  <c r="AZ170" i="4" s="1"/>
  <c r="AO169" i="4"/>
  <c r="AO170" i="4" s="1"/>
  <c r="AL169" i="4"/>
  <c r="AL170" i="4" s="1"/>
  <c r="AH169" i="4"/>
  <c r="AH170" i="4" s="1"/>
  <c r="BU163" i="4"/>
  <c r="BU189" i="4" s="1"/>
  <c r="BT163" i="4"/>
  <c r="BT189" i="4" s="1"/>
  <c r="BL163" i="4"/>
  <c r="BL189" i="4" s="1"/>
  <c r="BJ163" i="4"/>
  <c r="BJ189" i="4" s="1"/>
  <c r="BX163" i="4"/>
  <c r="BX189" i="4" s="1"/>
  <c r="BP163" i="4"/>
  <c r="BP189" i="4" s="1"/>
  <c r="BO163" i="4"/>
  <c r="BO189" i="4" s="1"/>
  <c r="BH163" i="4"/>
  <c r="BH189" i="4" s="1"/>
  <c r="BK163" i="4"/>
  <c r="BK189" i="4" s="1"/>
  <c r="BR163" i="4"/>
  <c r="BR189" i="4" s="1"/>
  <c r="BI163" i="4"/>
  <c r="BI189" i="4" s="1"/>
  <c r="BV163" i="4"/>
  <c r="BV189" i="4" s="1"/>
  <c r="BQ163" i="4"/>
  <c r="BQ189" i="4" s="1"/>
  <c r="BY163" i="4"/>
  <c r="BY189" i="4" s="1"/>
  <c r="BZ163" i="4"/>
  <c r="BZ189" i="4" s="1"/>
  <c r="BS163" i="4"/>
  <c r="BS189" i="4" s="1"/>
  <c r="BN163" i="4"/>
  <c r="BN189" i="4" s="1"/>
  <c r="BH161" i="4"/>
  <c r="BH187" i="4" s="1"/>
  <c r="BR149" i="4"/>
  <c r="BR175" i="4" s="1"/>
  <c r="BR156" i="4"/>
  <c r="BR182" i="4" s="1"/>
  <c r="BK154" i="4"/>
  <c r="BK180" i="4" s="1"/>
  <c r="BT154" i="4"/>
  <c r="BT180" i="4" s="1"/>
  <c r="BW161" i="4"/>
  <c r="BW187" i="4" s="1"/>
  <c r="BL161" i="4"/>
  <c r="BL187" i="4" s="1"/>
  <c r="BR161" i="4"/>
  <c r="BR187" i="4" s="1"/>
  <c r="BN156" i="4"/>
  <c r="BN182" i="4" s="1"/>
  <c r="BW156" i="4"/>
  <c r="BW182" i="4" s="1"/>
  <c r="BZ161" i="4"/>
  <c r="BZ187" i="4" s="1"/>
  <c r="BI161" i="4"/>
  <c r="BI187" i="4" s="1"/>
  <c r="BO161" i="4"/>
  <c r="BO187" i="4" s="1"/>
  <c r="BN161" i="4"/>
  <c r="BN187" i="4" s="1"/>
  <c r="BT161" i="4"/>
  <c r="BT187" i="4" s="1"/>
  <c r="BP161" i="4"/>
  <c r="BP187" i="4" s="1"/>
  <c r="BV161" i="4"/>
  <c r="BV187" i="4" s="1"/>
  <c r="BM161" i="4"/>
  <c r="BM187" i="4" s="1"/>
  <c r="BQ161" i="4"/>
  <c r="BQ187" i="4" s="1"/>
  <c r="BS161" i="4"/>
  <c r="BS187" i="4" s="1"/>
  <c r="BX161" i="4"/>
  <c r="BX187" i="4" s="1"/>
  <c r="BJ161" i="4"/>
  <c r="BJ187" i="4" s="1"/>
  <c r="BK161" i="4"/>
  <c r="BK187" i="4" s="1"/>
  <c r="BY161" i="4"/>
  <c r="BY187" i="4" s="1"/>
  <c r="BI156" i="4"/>
  <c r="BI182" i="4" s="1"/>
  <c r="BH154" i="4"/>
  <c r="BH180" i="4" s="1"/>
  <c r="BX154" i="4"/>
  <c r="BX180" i="4" s="1"/>
  <c r="BR154" i="4"/>
  <c r="BR180" i="4" s="1"/>
  <c r="BM154" i="4"/>
  <c r="BM180" i="4" s="1"/>
  <c r="BS154" i="4"/>
  <c r="BS180" i="4" s="1"/>
  <c r="BQ154" i="4"/>
  <c r="BQ180" i="4" s="1"/>
  <c r="BO154" i="4"/>
  <c r="BO180" i="4" s="1"/>
  <c r="CA154" i="4"/>
  <c r="CA180" i="4" s="1"/>
  <c r="BY154" i="4"/>
  <c r="BY180" i="4" s="1"/>
  <c r="BL154" i="4"/>
  <c r="BL180" i="4" s="1"/>
  <c r="BU154" i="4"/>
  <c r="BU180" i="4" s="1"/>
  <c r="BJ154" i="4"/>
  <c r="BJ180" i="4" s="1"/>
  <c r="BZ154" i="4"/>
  <c r="BZ180" i="4" s="1"/>
  <c r="BV154" i="4"/>
  <c r="BV180" i="4" s="1"/>
  <c r="BP154" i="4"/>
  <c r="BP180" i="4" s="1"/>
  <c r="BU156" i="4"/>
  <c r="BU182" i="4" s="1"/>
  <c r="CA156" i="4"/>
  <c r="CA182" i="4" s="1"/>
  <c r="BK156" i="4"/>
  <c r="BK182" i="4" s="1"/>
  <c r="BW154" i="4"/>
  <c r="BW180" i="4" s="1"/>
  <c r="CA149" i="4"/>
  <c r="CA175" i="4" s="1"/>
  <c r="BS156" i="4"/>
  <c r="BS182" i="4" s="1"/>
  <c r="BJ156" i="4"/>
  <c r="BJ182" i="4" s="1"/>
  <c r="BV156" i="4"/>
  <c r="BV182" i="4" s="1"/>
  <c r="BM156" i="4"/>
  <c r="BM182" i="4" s="1"/>
  <c r="BL156" i="4"/>
  <c r="BL182" i="4" s="1"/>
  <c r="BZ156" i="4"/>
  <c r="BZ182" i="4" s="1"/>
  <c r="BX156" i="4"/>
  <c r="BX182" i="4" s="1"/>
  <c r="BH156" i="4"/>
  <c r="BH182" i="4" s="1"/>
  <c r="BT156" i="4"/>
  <c r="BT182" i="4" s="1"/>
  <c r="BY156" i="4"/>
  <c r="BY182" i="4" s="1"/>
  <c r="BQ156" i="4"/>
  <c r="BQ182" i="4" s="1"/>
  <c r="BP149" i="4"/>
  <c r="BP175" i="4" s="1"/>
  <c r="BS149" i="4"/>
  <c r="BS175" i="4" s="1"/>
  <c r="BY149" i="4"/>
  <c r="BY175" i="4" s="1"/>
  <c r="BW149" i="4"/>
  <c r="BW175" i="4" s="1"/>
  <c r="BO149" i="4"/>
  <c r="BO175" i="4" s="1"/>
  <c r="BH149" i="4"/>
  <c r="BH175" i="4" s="1"/>
  <c r="BK149" i="4"/>
  <c r="BK175" i="4" s="1"/>
  <c r="BT149" i="4"/>
  <c r="BT175" i="4" s="1"/>
  <c r="BN149" i="4"/>
  <c r="BN175" i="4" s="1"/>
  <c r="BZ149" i="4"/>
  <c r="BZ175" i="4" s="1"/>
  <c r="BV149" i="4"/>
  <c r="BV175" i="4" s="1"/>
  <c r="BU149" i="4"/>
  <c r="BU175" i="4" s="1"/>
  <c r="BM149" i="4"/>
  <c r="BM175" i="4" s="1"/>
  <c r="BX149" i="4"/>
  <c r="BX175" i="4" s="1"/>
  <c r="BQ149" i="4"/>
  <c r="BQ175" i="4" s="1"/>
  <c r="BJ149" i="4"/>
  <c r="BJ175" i="4" s="1"/>
  <c r="BT167" i="4"/>
  <c r="BT193" i="4" s="1"/>
  <c r="BM167" i="4"/>
  <c r="BM193" i="4" s="1"/>
  <c r="BK167" i="4"/>
  <c r="BK193" i="4" s="1"/>
  <c r="BZ167" i="4"/>
  <c r="BZ193" i="4" s="1"/>
  <c r="BL167" i="4"/>
  <c r="BL193" i="4" s="1"/>
  <c r="BN167" i="4"/>
  <c r="BN193" i="4" s="1"/>
  <c r="BO167" i="4"/>
  <c r="BO193" i="4" s="1"/>
  <c r="BR167" i="4"/>
  <c r="BR193" i="4" s="1"/>
  <c r="BJ167" i="4"/>
  <c r="BJ193" i="4" s="1"/>
  <c r="BW167" i="4"/>
  <c r="BW193" i="4" s="1"/>
  <c r="BU167" i="4"/>
  <c r="BU193" i="4" s="1"/>
  <c r="BS167" i="4"/>
  <c r="BS193" i="4" s="1"/>
  <c r="BP167" i="4"/>
  <c r="BP193" i="4" s="1"/>
  <c r="BX167" i="4"/>
  <c r="BX193" i="4" s="1"/>
  <c r="BY167" i="4"/>
  <c r="BY193" i="4" s="1"/>
  <c r="BV167" i="4"/>
  <c r="BV193" i="4" s="1"/>
  <c r="BN166" i="4"/>
  <c r="BN192" i="4" s="1"/>
  <c r="BH167" i="4"/>
  <c r="BH193" i="4" s="1"/>
  <c r="BI167" i="4"/>
  <c r="BI193" i="4" s="1"/>
  <c r="BH165" i="4"/>
  <c r="BH191" i="4" s="1"/>
  <c r="BX166" i="4"/>
  <c r="BX192" i="4" s="1"/>
  <c r="BH166" i="4"/>
  <c r="BH192" i="4" s="1"/>
  <c r="BQ166" i="4"/>
  <c r="BQ192" i="4" s="1"/>
  <c r="BO165" i="4"/>
  <c r="BO191" i="4" s="1"/>
  <c r="BJ165" i="4"/>
  <c r="BJ191" i="4" s="1"/>
  <c r="BT165" i="4"/>
  <c r="BT191" i="4" s="1"/>
  <c r="BW165" i="4"/>
  <c r="BW191" i="4" s="1"/>
  <c r="BR165" i="4"/>
  <c r="BR191" i="4" s="1"/>
  <c r="BL165" i="4"/>
  <c r="BL191" i="4" s="1"/>
  <c r="BI165" i="4"/>
  <c r="BI191" i="4" s="1"/>
  <c r="BS165" i="4"/>
  <c r="BS191" i="4" s="1"/>
  <c r="BK165" i="4"/>
  <c r="BK191" i="4" s="1"/>
  <c r="BQ165" i="4"/>
  <c r="BQ191" i="4" s="1"/>
  <c r="BZ165" i="4"/>
  <c r="BZ191" i="4" s="1"/>
  <c r="BM165" i="4"/>
  <c r="BM191" i="4" s="1"/>
  <c r="BP165" i="4"/>
  <c r="BP191" i="4" s="1"/>
  <c r="CA165" i="4"/>
  <c r="CA191" i="4" s="1"/>
  <c r="BX165" i="4"/>
  <c r="BX191" i="4" s="1"/>
  <c r="BV165" i="4"/>
  <c r="BV191" i="4" s="1"/>
  <c r="BL166" i="4"/>
  <c r="BL192" i="4" s="1"/>
  <c r="BY166" i="4"/>
  <c r="BY192" i="4" s="1"/>
  <c r="BR166" i="4"/>
  <c r="BR192" i="4" s="1"/>
  <c r="BP166" i="4"/>
  <c r="BP192" i="4" s="1"/>
  <c r="BJ166" i="4"/>
  <c r="BJ192" i="4" s="1"/>
  <c r="BK166" i="4"/>
  <c r="BK192" i="4" s="1"/>
  <c r="BO166" i="4"/>
  <c r="BO192" i="4" s="1"/>
  <c r="CA166" i="4"/>
  <c r="CA192" i="4" s="1"/>
  <c r="BU166" i="4"/>
  <c r="BU192" i="4" s="1"/>
  <c r="BT166" i="4"/>
  <c r="BT192" i="4" s="1"/>
  <c r="BW166" i="4"/>
  <c r="BW192" i="4" s="1"/>
  <c r="BI166" i="4"/>
  <c r="BI192" i="4" s="1"/>
  <c r="BM166" i="4"/>
  <c r="BM192" i="4" s="1"/>
  <c r="BN165" i="4"/>
  <c r="BN191" i="4" s="1"/>
  <c r="BS166" i="4"/>
  <c r="BS192" i="4" s="1"/>
  <c r="BA170" i="4" l="1"/>
  <c r="BA169" i="4"/>
  <c r="BY194" i="4"/>
  <c r="BS194" i="4" l="1"/>
  <c r="BZ194" i="4"/>
  <c r="BT194" i="4"/>
  <c r="BV194" i="4"/>
  <c r="BN194" i="4"/>
  <c r="BL194" i="4"/>
  <c r="CA194" i="4"/>
  <c r="BX194" i="4"/>
  <c r="BR194" i="4"/>
  <c r="BI194" i="4"/>
  <c r="BH194" i="4"/>
  <c r="BW194" i="4"/>
  <c r="BM194" i="4"/>
  <c r="BO194" i="4"/>
  <c r="BK194" i="4"/>
  <c r="BU194" i="4"/>
  <c r="BJ194" i="4"/>
  <c r="BQ194" i="4"/>
  <c r="BP194" i="4"/>
  <c r="CB194" i="4" l="1"/>
  <c r="BL195" i="4" s="1"/>
  <c r="BL205" i="4" l="1"/>
  <c r="F29" i="21" s="1"/>
  <c r="BL200" i="4"/>
  <c r="BL201" i="4"/>
  <c r="BL203" i="4"/>
  <c r="BX195" i="4"/>
  <c r="BJ195" i="4"/>
  <c r="BN195" i="4"/>
  <c r="CA195" i="4"/>
  <c r="BS195" i="4"/>
  <c r="BR195" i="4"/>
  <c r="BO195" i="4"/>
  <c r="BW195" i="4"/>
  <c r="BI195" i="4"/>
  <c r="BM195" i="4"/>
  <c r="BH195" i="4"/>
  <c r="BZ195" i="4"/>
  <c r="BK195" i="4"/>
  <c r="BY195" i="4"/>
  <c r="BT195" i="4"/>
  <c r="BQ195" i="4"/>
  <c r="BP195" i="4"/>
  <c r="BV195" i="4"/>
  <c r="BU195" i="4"/>
  <c r="H14" i="14" l="1"/>
  <c r="BZ205" i="4"/>
  <c r="T29" i="21" s="1"/>
  <c r="BV205" i="4"/>
  <c r="P29" i="21" s="1"/>
  <c r="BY205" i="4"/>
  <c r="S29" i="21" s="1"/>
  <c r="BR205" i="4"/>
  <c r="L29" i="21" s="1"/>
  <c r="BJ205" i="4"/>
  <c r="D29" i="21" s="1"/>
  <c r="BQ205" i="4"/>
  <c r="K29" i="21" s="1"/>
  <c r="BM205" i="4"/>
  <c r="G29" i="21" s="1"/>
  <c r="BP205" i="4"/>
  <c r="J29" i="21" s="1"/>
  <c r="BK205" i="4"/>
  <c r="E29" i="21" s="1"/>
  <c r="BI205" i="4"/>
  <c r="C29" i="21" s="1"/>
  <c r="BS205" i="4"/>
  <c r="M29" i="21" s="1"/>
  <c r="BX205" i="4"/>
  <c r="R29" i="21" s="1"/>
  <c r="CA205" i="4"/>
  <c r="U29" i="21" s="1"/>
  <c r="BW205" i="4"/>
  <c r="Q29" i="21" s="1"/>
  <c r="BU205" i="4"/>
  <c r="O29" i="21" s="1"/>
  <c r="BT205" i="4"/>
  <c r="N29" i="21" s="1"/>
  <c r="BO205" i="4"/>
  <c r="I29" i="21" s="1"/>
  <c r="BN205" i="4"/>
  <c r="H29" i="21" s="1"/>
  <c r="BH205" i="4"/>
  <c r="B29" i="21" s="1"/>
  <c r="V29" i="21" s="1"/>
  <c r="BU201" i="4"/>
  <c r="BU200" i="4"/>
  <c r="BH200" i="4"/>
  <c r="BH201" i="4"/>
  <c r="BV201" i="4"/>
  <c r="BV200" i="4"/>
  <c r="BY201" i="4"/>
  <c r="BY200" i="4"/>
  <c r="BR201" i="4"/>
  <c r="BR200" i="4"/>
  <c r="BK201" i="4"/>
  <c r="BK200" i="4"/>
  <c r="BI200" i="4"/>
  <c r="BI201" i="4"/>
  <c r="BX200" i="4"/>
  <c r="BX201" i="4"/>
  <c r="BT200" i="4"/>
  <c r="BT201" i="4"/>
  <c r="BO201" i="4"/>
  <c r="BO200" i="4"/>
  <c r="BN201" i="4"/>
  <c r="BN200" i="4"/>
  <c r="BM200" i="4"/>
  <c r="BM201" i="4"/>
  <c r="BJ201" i="4"/>
  <c r="BJ200" i="4"/>
  <c r="BP200" i="4"/>
  <c r="BP201" i="4"/>
  <c r="BS201" i="4"/>
  <c r="BS200" i="4"/>
  <c r="BQ200" i="4"/>
  <c r="BQ201" i="4"/>
  <c r="BZ201" i="4"/>
  <c r="BZ200" i="4"/>
  <c r="BW201" i="4"/>
  <c r="BW200" i="4"/>
  <c r="CA201" i="4"/>
  <c r="CA200" i="4"/>
  <c r="CA203" i="4"/>
  <c r="BW203" i="4"/>
  <c r="BQ203" i="4"/>
  <c r="BZ203" i="4"/>
  <c r="BU203" i="4"/>
  <c r="BT203" i="4"/>
  <c r="BO203" i="4"/>
  <c r="BV203" i="4"/>
  <c r="BM203" i="4"/>
  <c r="BJ203" i="4"/>
  <c r="BN203" i="4"/>
  <c r="BY203" i="4"/>
  <c r="BR203" i="4"/>
  <c r="BP203" i="4"/>
  <c r="BK203" i="4"/>
  <c r="BI203" i="4"/>
  <c r="BS203" i="4"/>
  <c r="BX203" i="4"/>
  <c r="BH203" i="4"/>
  <c r="CB195" i="4"/>
  <c r="W14" i="14" l="1"/>
  <c r="G14" i="14"/>
  <c r="V14" i="14"/>
  <c r="Q14" i="14"/>
  <c r="O14" i="14"/>
  <c r="I14" i="14"/>
  <c r="U14" i="14"/>
  <c r="R14" i="14"/>
  <c r="K14" i="14"/>
  <c r="F14" i="14"/>
  <c r="P14" i="14"/>
  <c r="T14" i="14"/>
  <c r="L14" i="14"/>
  <c r="N14" i="14"/>
  <c r="J14" i="14"/>
  <c r="S14" i="14"/>
  <c r="E14" i="14"/>
  <c r="M14" i="14"/>
  <c r="CB198" i="4"/>
  <c r="CB201" i="4"/>
  <c r="BL202" i="4" s="1"/>
  <c r="CB203" i="4"/>
  <c r="BM204" i="4" s="1"/>
  <c r="B9" i="14" l="1"/>
  <c r="B7" i="14"/>
  <c r="B5" i="14"/>
  <c r="B11" i="14"/>
  <c r="BJ204" i="4"/>
  <c r="BO204" i="4"/>
  <c r="BV204" i="4"/>
  <c r="BU204" i="4"/>
  <c r="BP204" i="4"/>
  <c r="BN204" i="4"/>
  <c r="BY204" i="4"/>
  <c r="BL204" i="4"/>
  <c r="BW204" i="4"/>
  <c r="BX204" i="4"/>
  <c r="BK204" i="4"/>
  <c r="BI204" i="4"/>
  <c r="BR204" i="4"/>
  <c r="BT204" i="4"/>
  <c r="BQ204" i="4"/>
  <c r="BZ204" i="4"/>
  <c r="CA204" i="4"/>
  <c r="BS204" i="4"/>
  <c r="BH204" i="4"/>
  <c r="BV202" i="4"/>
  <c r="BQ202" i="4"/>
  <c r="BU202" i="4"/>
  <c r="BT202" i="4"/>
  <c r="BJ202" i="4"/>
  <c r="BO202" i="4"/>
  <c r="BP202" i="4"/>
  <c r="BK202" i="4"/>
  <c r="BS202" i="4"/>
  <c r="BW202" i="4"/>
  <c r="BY202" i="4"/>
  <c r="BI202" i="4"/>
  <c r="BZ202" i="4"/>
  <c r="BR202" i="4"/>
  <c r="BX202" i="4"/>
  <c r="BM202" i="4"/>
  <c r="BH202" i="4"/>
  <c r="BN202" i="4"/>
  <c r="CA202" i="4"/>
  <c r="G8" i="14" l="1"/>
  <c r="H6" i="14"/>
  <c r="O10" i="14"/>
  <c r="I10" i="14"/>
  <c r="K10" i="14"/>
  <c r="M10" i="14"/>
  <c r="CB204" i="4"/>
  <c r="CB202" i="4"/>
  <c r="CB205" i="4"/>
  <c r="D14" i="14"/>
  <c r="B3" i="14" s="1"/>
  <c r="V4" i="14" l="1"/>
  <c r="U12" i="14"/>
  <c r="R8" i="14"/>
  <c r="S6" i="14"/>
  <c r="W6" i="14"/>
  <c r="E6" i="14"/>
  <c r="X14" i="14"/>
  <c r="T4" i="14" l="1"/>
  <c r="Q12" i="14"/>
  <c r="P12" i="14"/>
  <c r="N12" i="14"/>
  <c r="L12" i="14"/>
  <c r="F4" i="14"/>
  <c r="J4" i="14"/>
  <c r="E102" i="14"/>
  <c r="X6" i="14"/>
  <c r="I98" i="14"/>
  <c r="C100" i="14"/>
  <c r="F98" i="14"/>
  <c r="F102" i="14"/>
  <c r="D98" i="14"/>
  <c r="C102" i="14"/>
  <c r="D101" i="14"/>
  <c r="H100" i="14"/>
  <c r="G102" i="14"/>
  <c r="H99" i="14"/>
  <c r="C98" i="14"/>
  <c r="G98" i="14"/>
  <c r="C99" i="14"/>
  <c r="E100" i="14"/>
  <c r="H98" i="14"/>
  <c r="I101" i="14"/>
  <c r="G99" i="14"/>
  <c r="F99" i="14"/>
  <c r="E98" i="14"/>
  <c r="F100" i="14"/>
  <c r="E101" i="14"/>
  <c r="H101" i="14"/>
  <c r="H102" i="14"/>
  <c r="F101" i="14"/>
  <c r="I100" i="14"/>
  <c r="D100" i="14"/>
  <c r="C101" i="14"/>
  <c r="I102" i="14"/>
  <c r="I99" i="14"/>
  <c r="E99" i="14"/>
  <c r="G101" i="14"/>
  <c r="G100" i="14"/>
  <c r="D99" i="14"/>
  <c r="D102" i="14"/>
  <c r="I108" i="14"/>
  <c r="D107" i="14"/>
  <c r="E108" i="14"/>
  <c r="F108" i="14"/>
  <c r="D109" i="14"/>
  <c r="C108" i="14"/>
  <c r="G107" i="14"/>
  <c r="F107" i="14"/>
  <c r="H106" i="14"/>
  <c r="G105" i="14"/>
  <c r="I106" i="14"/>
  <c r="H105" i="14"/>
  <c r="C106" i="14"/>
  <c r="E109" i="14"/>
  <c r="G106" i="14"/>
  <c r="E105" i="14"/>
  <c r="X8" i="14"/>
  <c r="H108" i="14"/>
  <c r="F105" i="14"/>
  <c r="F109" i="14"/>
  <c r="C107" i="14"/>
  <c r="H109" i="14"/>
  <c r="E106" i="14"/>
  <c r="G108" i="14"/>
  <c r="I107" i="14"/>
  <c r="E107" i="14"/>
  <c r="C105" i="14"/>
  <c r="H107" i="14"/>
  <c r="I105" i="14"/>
  <c r="D106" i="14"/>
  <c r="G109" i="14"/>
  <c r="C109" i="14"/>
  <c r="I109" i="14"/>
  <c r="D108" i="14"/>
  <c r="F106" i="14"/>
  <c r="D105" i="14"/>
  <c r="E113" i="14"/>
  <c r="F113" i="14"/>
  <c r="H113" i="14"/>
  <c r="I114" i="14"/>
  <c r="H116" i="14"/>
  <c r="G112" i="14"/>
  <c r="G116" i="14"/>
  <c r="E114" i="14"/>
  <c r="I116" i="14"/>
  <c r="C114" i="14"/>
  <c r="G114" i="14"/>
  <c r="G115" i="14"/>
  <c r="C115" i="14"/>
  <c r="F116" i="14"/>
  <c r="D115" i="14"/>
  <c r="I115" i="14"/>
  <c r="G113" i="14"/>
  <c r="E116" i="14"/>
  <c r="D114" i="14"/>
  <c r="F114" i="14"/>
  <c r="H112" i="14"/>
  <c r="F112" i="14"/>
  <c r="X10" i="14"/>
  <c r="F115" i="14"/>
  <c r="E112" i="14"/>
  <c r="C116" i="14"/>
  <c r="C113" i="14"/>
  <c r="H114" i="14"/>
  <c r="E115" i="14"/>
  <c r="D112" i="14"/>
  <c r="I113" i="14"/>
  <c r="D113" i="14"/>
  <c r="H115" i="14"/>
  <c r="D116" i="14"/>
  <c r="I112" i="14"/>
  <c r="C112" i="14"/>
  <c r="B2" i="14"/>
  <c r="D4" i="14"/>
  <c r="E123" i="14" l="1"/>
  <c r="E121" i="14"/>
  <c r="I123" i="14"/>
  <c r="I120" i="14"/>
  <c r="G121" i="14"/>
  <c r="H121" i="14"/>
  <c r="G123" i="14"/>
  <c r="H123" i="14"/>
  <c r="F123" i="14"/>
  <c r="E119" i="14"/>
  <c r="H120" i="14"/>
  <c r="D119" i="14"/>
  <c r="I122" i="14"/>
  <c r="E120" i="14"/>
  <c r="G120" i="14"/>
  <c r="F121" i="14"/>
  <c r="I121" i="14"/>
  <c r="G119" i="14"/>
  <c r="F119" i="14"/>
  <c r="F122" i="14"/>
  <c r="D120" i="14"/>
  <c r="I119" i="14"/>
  <c r="C120" i="14"/>
  <c r="H122" i="14"/>
  <c r="C119" i="14"/>
  <c r="H119" i="14"/>
  <c r="C123" i="14"/>
  <c r="E122" i="14"/>
  <c r="F120" i="14"/>
  <c r="D122" i="14"/>
  <c r="D123" i="14"/>
  <c r="C121" i="14"/>
  <c r="G122" i="14"/>
  <c r="D121" i="14"/>
  <c r="C122" i="14"/>
  <c r="C91" i="14"/>
  <c r="G91" i="14"/>
  <c r="D92" i="14"/>
  <c r="H92" i="14"/>
  <c r="E93" i="14"/>
  <c r="I93" i="14"/>
  <c r="F94" i="14"/>
  <c r="C95" i="14"/>
  <c r="G95" i="14"/>
  <c r="G92" i="14"/>
  <c r="H93" i="14"/>
  <c r="F95" i="14"/>
  <c r="D91" i="14"/>
  <c r="H91" i="14"/>
  <c r="E92" i="14"/>
  <c r="I92" i="14"/>
  <c r="F93" i="14"/>
  <c r="C94" i="14"/>
  <c r="G94" i="14"/>
  <c r="D95" i="14"/>
  <c r="H95" i="14"/>
  <c r="C92" i="14"/>
  <c r="E94" i="14"/>
  <c r="E91" i="14"/>
  <c r="I91" i="14"/>
  <c r="F92" i="14"/>
  <c r="C93" i="14"/>
  <c r="G93" i="14"/>
  <c r="D94" i="14"/>
  <c r="H94" i="14"/>
  <c r="E95" i="14"/>
  <c r="I95" i="14"/>
  <c r="F91" i="14"/>
  <c r="D93" i="14"/>
  <c r="I94" i="14"/>
  <c r="X4" i="14"/>
  <c r="AA11" i="14" l="1"/>
  <c r="J118" i="14"/>
  <c r="AA5" i="14"/>
  <c r="J97" i="14"/>
  <c r="AA3" i="14"/>
  <c r="AA7" i="14"/>
  <c r="J104" i="14"/>
  <c r="AA9" i="14"/>
  <c r="J111" i="14"/>
  <c r="J90" i="14"/>
  <c r="L92" i="14" l="1"/>
  <c r="V56" i="14" s="1"/>
  <c r="L91" i="14"/>
  <c r="L94" i="14"/>
  <c r="L95" i="14"/>
  <c r="L93" i="14"/>
  <c r="Q95" i="14"/>
  <c r="P92" i="14"/>
  <c r="R93" i="14"/>
  <c r="R94" i="14"/>
  <c r="O95" i="14"/>
  <c r="O93" i="14"/>
  <c r="N94" i="14"/>
  <c r="M95" i="14"/>
  <c r="P91" i="14"/>
  <c r="Q92" i="14"/>
  <c r="Q93" i="14"/>
  <c r="O91" i="14"/>
  <c r="N92" i="14"/>
  <c r="M93" i="14"/>
  <c r="M94" i="14"/>
  <c r="O92" i="14"/>
  <c r="R95" i="14"/>
  <c r="Q94" i="14"/>
  <c r="R92" i="14"/>
  <c r="Q91" i="14"/>
  <c r="N93" i="14"/>
  <c r="O94" i="14"/>
  <c r="N95" i="14"/>
  <c r="P95" i="14"/>
  <c r="P94" i="14"/>
  <c r="P93" i="14"/>
  <c r="R91" i="14"/>
  <c r="M91" i="14"/>
  <c r="M92" i="14"/>
  <c r="N91" i="14"/>
  <c r="AF42" i="14" l="1"/>
  <c r="V35" i="14"/>
  <c r="AF49" i="14"/>
  <c r="V63" i="14"/>
  <c r="AF77" i="14"/>
  <c r="V77" i="14"/>
  <c r="V21" i="14"/>
  <c r="AF70" i="14"/>
  <c r="V28" i="14"/>
  <c r="AF56" i="14"/>
  <c r="AF63" i="14"/>
  <c r="V84" i="14"/>
  <c r="AF35" i="14"/>
  <c r="V49" i="14"/>
  <c r="V70" i="14"/>
  <c r="V42" i="14"/>
  <c r="AF21" i="14"/>
  <c r="AF28" i="14"/>
  <c r="AF84" i="14"/>
  <c r="AH29" i="14"/>
  <c r="X43" i="14"/>
  <c r="AH85" i="14"/>
  <c r="X57" i="14"/>
  <c r="AH50" i="14"/>
  <c r="X50" i="14"/>
  <c r="X85" i="14"/>
  <c r="AH43" i="14"/>
  <c r="X22" i="14"/>
  <c r="AH71" i="14"/>
  <c r="AH22" i="14"/>
  <c r="AH36" i="14"/>
  <c r="X78" i="14"/>
  <c r="AH64" i="14"/>
  <c r="AH57" i="14"/>
  <c r="X29" i="14"/>
  <c r="AH78" i="14"/>
  <c r="X36" i="14"/>
  <c r="X71" i="14"/>
  <c r="X64" i="14"/>
  <c r="AH66" i="14"/>
  <c r="AH80" i="14"/>
  <c r="X38" i="14"/>
  <c r="X45" i="14"/>
  <c r="X59" i="14"/>
  <c r="AH38" i="14"/>
  <c r="X24" i="14"/>
  <c r="X66" i="14"/>
  <c r="X80" i="14"/>
  <c r="X31" i="14"/>
  <c r="AH59" i="14"/>
  <c r="X52" i="14"/>
  <c r="X87" i="14"/>
  <c r="AH52" i="14"/>
  <c r="X73" i="14"/>
  <c r="AH45" i="14"/>
  <c r="AH31" i="14"/>
  <c r="AH73" i="14"/>
  <c r="AH87" i="14"/>
  <c r="AH24" i="14"/>
  <c r="AG23" i="14"/>
  <c r="W37" i="14"/>
  <c r="AG72" i="14"/>
  <c r="AG30" i="14"/>
  <c r="W30" i="14"/>
  <c r="AG86" i="14"/>
  <c r="W79" i="14"/>
  <c r="W58" i="14"/>
  <c r="W86" i="14"/>
  <c r="AG65" i="14"/>
  <c r="AG51" i="14"/>
  <c r="W23" i="14"/>
  <c r="AG37" i="14"/>
  <c r="AG79" i="14"/>
  <c r="W51" i="14"/>
  <c r="AG58" i="14"/>
  <c r="AG44" i="14"/>
  <c r="W44" i="14"/>
  <c r="W65" i="14"/>
  <c r="W72" i="14"/>
  <c r="AH44" i="14"/>
  <c r="AH72" i="14"/>
  <c r="AH51" i="14"/>
  <c r="X23" i="14"/>
  <c r="AH37" i="14"/>
  <c r="AH86" i="14"/>
  <c r="X72" i="14"/>
  <c r="AH65" i="14"/>
  <c r="AH58" i="14"/>
  <c r="X44" i="14"/>
  <c r="X51" i="14"/>
  <c r="AH30" i="14"/>
  <c r="X58" i="14"/>
  <c r="X65" i="14"/>
  <c r="X37" i="14"/>
  <c r="AH23" i="14"/>
  <c r="X86" i="14"/>
  <c r="X30" i="14"/>
  <c r="AH79" i="14"/>
  <c r="X79" i="14"/>
  <c r="S93" i="14"/>
  <c r="AF85" i="14"/>
  <c r="AF78" i="14"/>
  <c r="AF36" i="14"/>
  <c r="AF22" i="14"/>
  <c r="V57" i="14"/>
  <c r="V36" i="14"/>
  <c r="V43" i="14"/>
  <c r="AF64" i="14"/>
  <c r="V64" i="14"/>
  <c r="V50" i="14"/>
  <c r="V71" i="14"/>
  <c r="AF50" i="14"/>
  <c r="V29" i="14"/>
  <c r="V22" i="14"/>
  <c r="AF29" i="14"/>
  <c r="V78" i="14"/>
  <c r="AF43" i="14"/>
  <c r="AF57" i="14"/>
  <c r="AF71" i="14"/>
  <c r="V85" i="14"/>
  <c r="S94" i="14"/>
  <c r="V79" i="14"/>
  <c r="V30" i="14"/>
  <c r="AF65" i="14"/>
  <c r="AF58" i="14"/>
  <c r="AF51" i="14"/>
  <c r="V58" i="14"/>
  <c r="V23" i="14"/>
  <c r="AF37" i="14"/>
  <c r="V72" i="14"/>
  <c r="V86" i="14"/>
  <c r="AF72" i="14"/>
  <c r="AF86" i="14"/>
  <c r="AF30" i="14"/>
  <c r="V51" i="14"/>
  <c r="AF23" i="14"/>
  <c r="AF44" i="14"/>
  <c r="V65" i="14"/>
  <c r="V37" i="14"/>
  <c r="V44" i="14"/>
  <c r="AF79" i="14"/>
  <c r="AG63" i="14"/>
  <c r="AG56" i="14"/>
  <c r="AG49" i="14"/>
  <c r="W49" i="14"/>
  <c r="AG28" i="14"/>
  <c r="AG70" i="14"/>
  <c r="AG21" i="14"/>
  <c r="W84" i="14"/>
  <c r="W42" i="14"/>
  <c r="W35" i="14"/>
  <c r="W21" i="14"/>
  <c r="AG84" i="14"/>
  <c r="W56" i="14"/>
  <c r="AG77" i="14"/>
  <c r="AG42" i="14"/>
  <c r="W28" i="14"/>
  <c r="W63" i="14"/>
  <c r="W70" i="14"/>
  <c r="AG35" i="14"/>
  <c r="W77" i="14"/>
  <c r="W76" i="14"/>
  <c r="AG76" i="14"/>
  <c r="AG27" i="14"/>
  <c r="W55" i="14"/>
  <c r="AG34" i="14"/>
  <c r="AG20" i="14"/>
  <c r="AG69" i="14"/>
  <c r="W41" i="14"/>
  <c r="W34" i="14"/>
  <c r="W69" i="14"/>
  <c r="W83" i="14"/>
  <c r="AG55" i="14"/>
  <c r="AG62" i="14"/>
  <c r="AG48" i="14"/>
  <c r="W20" i="14"/>
  <c r="W48" i="14"/>
  <c r="AG41" i="14"/>
  <c r="W62" i="14"/>
  <c r="W27" i="14"/>
  <c r="AG83" i="14"/>
  <c r="AH55" i="14"/>
  <c r="X83" i="14"/>
  <c r="AH76" i="14"/>
  <c r="X41" i="14"/>
  <c r="X20" i="14"/>
  <c r="AH62" i="14"/>
  <c r="AH34" i="14"/>
  <c r="X76" i="14"/>
  <c r="AH48" i="14"/>
  <c r="X27" i="14"/>
  <c r="X62" i="14"/>
  <c r="X48" i="14"/>
  <c r="X55" i="14"/>
  <c r="AH41" i="14"/>
  <c r="X69" i="14"/>
  <c r="AH69" i="14"/>
  <c r="AH83" i="14"/>
  <c r="X34" i="14"/>
  <c r="AH27" i="14"/>
  <c r="AH20" i="14"/>
  <c r="Y65" i="14"/>
  <c r="AI86" i="14"/>
  <c r="Y51" i="14"/>
  <c r="AI72" i="14"/>
  <c r="AI37" i="14"/>
  <c r="Y37" i="14"/>
  <c r="Y30" i="14"/>
  <c r="AI23" i="14"/>
  <c r="Y44" i="14"/>
  <c r="Y58" i="14"/>
  <c r="Y72" i="14"/>
  <c r="Y86" i="14"/>
  <c r="AI30" i="14"/>
  <c r="Y23" i="14"/>
  <c r="AI44" i="14"/>
  <c r="AI58" i="14"/>
  <c r="AI65" i="14"/>
  <c r="AI79" i="14"/>
  <c r="AI51" i="14"/>
  <c r="Y79" i="14"/>
  <c r="W64" i="14"/>
  <c r="AG29" i="14"/>
  <c r="W50" i="14"/>
  <c r="W57" i="14"/>
  <c r="AG64" i="14"/>
  <c r="AG36" i="14"/>
  <c r="W71" i="14"/>
  <c r="AG43" i="14"/>
  <c r="AG78" i="14"/>
  <c r="AG22" i="14"/>
  <c r="W43" i="14"/>
  <c r="W85" i="14"/>
  <c r="AG57" i="14"/>
  <c r="AG50" i="14"/>
  <c r="W22" i="14"/>
  <c r="AG71" i="14"/>
  <c r="AG85" i="14"/>
  <c r="W78" i="14"/>
  <c r="W29" i="14"/>
  <c r="W36" i="14"/>
  <c r="Y64" i="14"/>
  <c r="Y78" i="14"/>
  <c r="AI50" i="14"/>
  <c r="AI71" i="14"/>
  <c r="Y22" i="14"/>
  <c r="Y85" i="14"/>
  <c r="AI29" i="14"/>
  <c r="Y36" i="14"/>
  <c r="Y43" i="14"/>
  <c r="AI57" i="14"/>
  <c r="AI36" i="14"/>
  <c r="AI78" i="14"/>
  <c r="AI22" i="14"/>
  <c r="Y57" i="14"/>
  <c r="AI85" i="14"/>
  <c r="AI43" i="14"/>
  <c r="Y71" i="14"/>
  <c r="Y29" i="14"/>
  <c r="AI64" i="14"/>
  <c r="Y50" i="14"/>
  <c r="V73" i="14"/>
  <c r="AF52" i="14"/>
  <c r="AF87" i="14"/>
  <c r="V80" i="14"/>
  <c r="AF31" i="14"/>
  <c r="AF59" i="14"/>
  <c r="V38" i="14"/>
  <c r="V52" i="14"/>
  <c r="V87" i="14"/>
  <c r="AF45" i="14"/>
  <c r="V24" i="14"/>
  <c r="V59" i="14"/>
  <c r="AF38" i="14"/>
  <c r="V31" i="14"/>
  <c r="V66" i="14"/>
  <c r="S95" i="14"/>
  <c r="AF73" i="14"/>
  <c r="AF80" i="14"/>
  <c r="AF66" i="14"/>
  <c r="AF24" i="14"/>
  <c r="V45" i="14"/>
  <c r="S91" i="14"/>
  <c r="V48" i="14"/>
  <c r="V76" i="14"/>
  <c r="AF69" i="14"/>
  <c r="AF55" i="14"/>
  <c r="V55" i="14"/>
  <c r="AF20" i="14"/>
  <c r="V34" i="14"/>
  <c r="V83" i="14"/>
  <c r="AF76" i="14"/>
  <c r="AF83" i="14"/>
  <c r="AF41" i="14"/>
  <c r="AF62" i="14"/>
  <c r="AF27" i="14"/>
  <c r="V20" i="14"/>
  <c r="V69" i="14"/>
  <c r="AF48" i="14"/>
  <c r="V41" i="14"/>
  <c r="V27" i="14"/>
  <c r="V62" i="14"/>
  <c r="AF34" i="14"/>
  <c r="X42" i="14"/>
  <c r="AH63" i="14"/>
  <c r="X21" i="14"/>
  <c r="X70" i="14"/>
  <c r="X63" i="14"/>
  <c r="AH35" i="14"/>
  <c r="AH77" i="14"/>
  <c r="AH84" i="14"/>
  <c r="X77" i="14"/>
  <c r="X35" i="14"/>
  <c r="X28" i="14"/>
  <c r="AH28" i="14"/>
  <c r="AH21" i="14"/>
  <c r="AH49" i="14"/>
  <c r="X84" i="14"/>
  <c r="X49" i="14"/>
  <c r="AH56" i="14"/>
  <c r="AH42" i="14"/>
  <c r="X56" i="14"/>
  <c r="AH70" i="14"/>
  <c r="AI73" i="14"/>
  <c r="AI45" i="14"/>
  <c r="AI52" i="14"/>
  <c r="Y73" i="14"/>
  <c r="Y31" i="14"/>
  <c r="Y87" i="14"/>
  <c r="Y66" i="14"/>
  <c r="Y24" i="14"/>
  <c r="AI59" i="14"/>
  <c r="AI87" i="14"/>
  <c r="Y45" i="14"/>
  <c r="AI31" i="14"/>
  <c r="AI66" i="14"/>
  <c r="Y52" i="14"/>
  <c r="AI80" i="14"/>
  <c r="Y38" i="14"/>
  <c r="AI38" i="14"/>
  <c r="Y59" i="14"/>
  <c r="Y80" i="14"/>
  <c r="AI24" i="14"/>
  <c r="AI35" i="14"/>
  <c r="Y70" i="14"/>
  <c r="Y35" i="14"/>
  <c r="AI84" i="14"/>
  <c r="Y77" i="14"/>
  <c r="AI63" i="14"/>
  <c r="AI28" i="14"/>
  <c r="Y28" i="14"/>
  <c r="Y63" i="14"/>
  <c r="Y42" i="14"/>
  <c r="AI21" i="14"/>
  <c r="AI56" i="14"/>
  <c r="Y49" i="14"/>
  <c r="AI70" i="14"/>
  <c r="Y56" i="14"/>
  <c r="Y21" i="14"/>
  <c r="AI42" i="14"/>
  <c r="Y84" i="14"/>
  <c r="AI49" i="14"/>
  <c r="AI77" i="14"/>
  <c r="Y41" i="14"/>
  <c r="AI27" i="14"/>
  <c r="Y20" i="14"/>
  <c r="Y69" i="14"/>
  <c r="AI48" i="14"/>
  <c r="AI76" i="14"/>
  <c r="Y48" i="14"/>
  <c r="AI34" i="14"/>
  <c r="AI62" i="14"/>
  <c r="Y34" i="14"/>
  <c r="AI41" i="14"/>
  <c r="AI69" i="14"/>
  <c r="Y62" i="14"/>
  <c r="AI20" i="14"/>
  <c r="Y55" i="14"/>
  <c r="AI83" i="14"/>
  <c r="Y27" i="14"/>
  <c r="AI55" i="14"/>
  <c r="Y83" i="14"/>
  <c r="Y76" i="14"/>
  <c r="AG59" i="14"/>
  <c r="W31" i="14"/>
  <c r="AG38" i="14"/>
  <c r="AG31" i="14"/>
  <c r="AG45" i="14"/>
  <c r="W66" i="14"/>
  <c r="W59" i="14"/>
  <c r="AG24" i="14"/>
  <c r="W87" i="14"/>
  <c r="W80" i="14"/>
  <c r="AG80" i="14"/>
  <c r="AG73" i="14"/>
  <c r="W52" i="14"/>
  <c r="AG52" i="14"/>
  <c r="W38" i="14"/>
  <c r="AG87" i="14"/>
  <c r="W45" i="14"/>
  <c r="W24" i="14"/>
  <c r="W73" i="14"/>
  <c r="AG66" i="14"/>
  <c r="S92" i="14"/>
  <c r="AC77" i="14" l="1"/>
  <c r="AC63" i="14"/>
  <c r="AM70" i="14"/>
  <c r="AM56" i="14"/>
  <c r="AC70" i="14"/>
  <c r="AM49" i="14"/>
  <c r="AC35" i="14"/>
  <c r="AC84" i="14"/>
  <c r="AC42" i="14"/>
  <c r="AM28" i="14"/>
  <c r="AM63" i="14"/>
  <c r="AC56" i="14"/>
  <c r="AM77" i="14"/>
  <c r="AC21" i="14"/>
  <c r="AC28" i="14"/>
  <c r="AM42" i="14"/>
  <c r="AM35" i="14"/>
  <c r="AM84" i="14"/>
  <c r="AM21" i="14"/>
  <c r="AC49" i="14"/>
  <c r="AC62" i="14"/>
  <c r="AC69" i="14"/>
  <c r="AM41" i="14"/>
  <c r="AC34" i="14"/>
  <c r="AM69" i="14"/>
  <c r="AC45" i="14"/>
  <c r="AM73" i="14"/>
  <c r="AM38" i="14"/>
  <c r="AC87" i="14"/>
  <c r="AM31" i="14"/>
  <c r="AC73" i="14"/>
  <c r="AC37" i="14"/>
  <c r="AC51" i="14"/>
  <c r="AC86" i="14"/>
  <c r="AC58" i="14"/>
  <c r="AC30" i="14"/>
  <c r="AM71" i="14"/>
  <c r="AM29" i="14"/>
  <c r="AC71" i="14"/>
  <c r="AC43" i="14"/>
  <c r="AM36" i="14"/>
  <c r="AC27" i="14"/>
  <c r="AC20" i="14"/>
  <c r="AM83" i="14"/>
  <c r="AM20" i="14"/>
  <c r="AC76" i="14"/>
  <c r="AM24" i="14"/>
  <c r="AC59" i="14"/>
  <c r="AC52" i="14"/>
  <c r="AC80" i="14"/>
  <c r="AC65" i="14"/>
  <c r="AM30" i="14"/>
  <c r="AC72" i="14"/>
  <c r="AM51" i="14"/>
  <c r="AC79" i="14"/>
  <c r="AM57" i="14"/>
  <c r="AC22" i="14"/>
  <c r="AC50" i="14"/>
  <c r="AC36" i="14"/>
  <c r="AM78" i="14"/>
  <c r="AC41" i="14"/>
  <c r="AM27" i="14"/>
  <c r="AM76" i="14"/>
  <c r="AC55" i="14"/>
  <c r="AC48" i="14"/>
  <c r="AM66" i="14"/>
  <c r="AC66" i="14"/>
  <c r="AC24" i="14"/>
  <c r="AC38" i="14"/>
  <c r="AM87" i="14"/>
  <c r="AM79" i="14"/>
  <c r="AM44" i="14"/>
  <c r="AM86" i="14"/>
  <c r="AM37" i="14"/>
  <c r="AM58" i="14"/>
  <c r="AM43" i="14"/>
  <c r="AC29" i="14"/>
  <c r="AC64" i="14"/>
  <c r="AC57" i="14"/>
  <c r="AM85" i="14"/>
  <c r="AM34" i="14"/>
  <c r="AM48" i="14"/>
  <c r="AM62" i="14"/>
  <c r="AC83" i="14"/>
  <c r="AM55" i="14"/>
  <c r="AM80" i="14"/>
  <c r="AC31" i="14"/>
  <c r="AM45" i="14"/>
  <c r="AM59" i="14"/>
  <c r="AM52" i="14"/>
  <c r="AC44" i="14"/>
  <c r="AM23" i="14"/>
  <c r="AM72" i="14"/>
  <c r="AC23" i="14"/>
  <c r="AM65" i="14"/>
  <c r="AC85" i="14"/>
  <c r="AC78" i="14"/>
  <c r="AM50" i="14"/>
  <c r="AM64" i="14"/>
  <c r="AM22" i="14"/>
  <c r="AM26" i="14" l="1"/>
  <c r="M50" i="21" s="1"/>
  <c r="AC54" i="14"/>
  <c r="G50" i="21" s="1"/>
  <c r="AM82" i="14"/>
  <c r="U50" i="21" s="1"/>
  <c r="AC33" i="14"/>
  <c r="D50" i="21" s="1"/>
  <c r="AC82" i="14"/>
  <c r="K50" i="21" s="1"/>
  <c r="AM61" i="14"/>
  <c r="R50" i="21" s="1"/>
  <c r="AM75" i="14"/>
  <c r="T50" i="21" s="1"/>
  <c r="AC19" i="14"/>
  <c r="AM40" i="14"/>
  <c r="O50" i="21" s="1"/>
  <c r="AC75" i="14"/>
  <c r="J50" i="21" s="1"/>
  <c r="AC26" i="14"/>
  <c r="C50" i="21" s="1"/>
  <c r="AC68" i="14"/>
  <c r="I50" i="21" s="1"/>
  <c r="AM47" i="14"/>
  <c r="P50" i="21" s="1"/>
  <c r="AM54" i="14"/>
  <c r="Q50" i="21" s="1"/>
  <c r="AM33" i="14"/>
  <c r="N50" i="21" s="1"/>
  <c r="AC47" i="14"/>
  <c r="F50" i="21" s="1"/>
  <c r="AC40" i="14"/>
  <c r="E50" i="21" s="1"/>
  <c r="AM19" i="14"/>
  <c r="L50" i="21" s="1"/>
  <c r="AM68" i="14"/>
  <c r="S50" i="21" s="1"/>
  <c r="AC61" i="14"/>
  <c r="H50" i="21" s="1"/>
  <c r="Z9" i="14" l="1"/>
  <c r="B80" i="21" s="1"/>
  <c r="B50" i="21"/>
  <c r="Z3" i="14"/>
  <c r="Z5" i="14"/>
  <c r="Z7" i="14"/>
  <c r="B79" i="21" s="1"/>
  <c r="Z11" i="14"/>
  <c r="B81" i="21" s="1"/>
  <c r="B78" i="21" l="1"/>
  <c r="AB3" i="14"/>
  <c r="AB11" i="14"/>
  <c r="AB5" i="14"/>
  <c r="AA14" i="14"/>
  <c r="B77" i="21"/>
  <c r="AB9" i="14"/>
  <c r="AB7" i="14"/>
  <c r="AC5" i="14" l="1"/>
  <c r="B18" i="21" s="1"/>
  <c r="AC7" i="14"/>
  <c r="B20" i="21" s="1"/>
  <c r="AC11" i="14"/>
  <c r="B24" i="21" s="1"/>
  <c r="AC9" i="14"/>
  <c r="B22" i="21" s="1"/>
  <c r="B82" i="21"/>
  <c r="AC3" i="14"/>
  <c r="B16" i="21" s="1"/>
  <c r="AD3" i="14" s="1"/>
  <c r="AD3" i="25" l="1"/>
  <c r="AD9" i="14"/>
  <c r="AD9" i="25"/>
  <c r="AD11" i="14"/>
  <c r="AD11" i="25"/>
  <c r="AD7" i="14"/>
  <c r="AD7" i="25"/>
  <c r="AD5" i="14"/>
  <c r="AD12" i="14" s="1"/>
  <c r="AE3" i="14" s="1"/>
  <c r="AD5" i="25"/>
  <c r="AD12" i="25" l="1"/>
  <c r="AE9" i="25" s="1"/>
  <c r="AF3" i="14"/>
  <c r="AE9" i="14"/>
  <c r="AE7" i="14"/>
  <c r="AE11" i="14"/>
  <c r="AE5" i="14"/>
  <c r="AE3" i="25" l="1"/>
  <c r="AF9" i="25"/>
  <c r="AF3" i="25"/>
  <c r="AE11" i="25"/>
  <c r="AE5" i="25"/>
  <c r="AE7" i="25"/>
  <c r="AF9" i="14"/>
  <c r="AF5" i="14"/>
  <c r="AG5" i="14" s="1"/>
  <c r="AH5" i="14" s="1"/>
  <c r="AG3" i="14"/>
  <c r="AH3" i="14" s="1"/>
  <c r="AF11" i="14"/>
  <c r="AG11" i="14" s="1"/>
  <c r="AH11" i="14" s="1"/>
  <c r="AG9" i="14"/>
  <c r="AH9" i="14" s="1"/>
  <c r="AF7" i="14"/>
  <c r="AG7" i="14" s="1"/>
  <c r="AH7" i="14" s="1"/>
  <c r="AE12" i="14"/>
  <c r="AF7" i="25" l="1"/>
  <c r="AG7" i="25" s="1"/>
  <c r="AH7" i="25" s="1"/>
  <c r="AF5" i="25"/>
  <c r="AG5" i="25" s="1"/>
  <c r="AH5" i="25" s="1"/>
  <c r="AG3" i="25"/>
  <c r="AH3" i="25" s="1"/>
  <c r="AE12" i="25"/>
  <c r="AF11" i="25"/>
  <c r="AG11" i="25" s="1"/>
  <c r="AH11" i="25" s="1"/>
  <c r="AG9" i="25"/>
  <c r="AH9" i="25" s="1"/>
</calcChain>
</file>

<file path=xl/sharedStrings.xml><?xml version="1.0" encoding="utf-8"?>
<sst xmlns="http://schemas.openxmlformats.org/spreadsheetml/2006/main" count="4129" uniqueCount="225">
  <si>
    <t>综合犹豫度</t>
    <phoneticPr fontId="1" type="noConversion"/>
  </si>
  <si>
    <t>ei/S</t>
    <phoneticPr fontId="1" type="noConversion"/>
  </si>
  <si>
    <t>犹豫度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</si>
  <si>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</si>
  <si>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</si>
  <si>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</si>
  <si>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</si>
  <si>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</si>
  <si>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</si>
  <si>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</si>
  <si>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</si>
  <si>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</si>
  <si>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</si>
  <si>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</si>
  <si>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</si>
  <si>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</si>
  <si>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</si>
  <si>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</si>
  <si>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</si>
  <si>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</si>
  <si>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</si>
  <si>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</si>
  <si>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</si>
  <si>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得分</t>
    <phoneticPr fontId="1" type="noConversion"/>
  </si>
  <si>
    <t>个人犹豫决策矩阵X1 C1</t>
    <phoneticPr fontId="1" type="noConversion"/>
  </si>
  <si>
    <t>个人犹豫决策矩阵X1 C3</t>
    <phoneticPr fontId="1" type="noConversion"/>
  </si>
  <si>
    <t>个人犹豫决策矩阵X1 C4</t>
    <phoneticPr fontId="1" type="noConversion"/>
  </si>
  <si>
    <t>个人犹豫决策矩阵X2 C1</t>
    <phoneticPr fontId="1" type="noConversion"/>
  </si>
  <si>
    <t>个人犹豫决策矩阵X2 C2</t>
    <phoneticPr fontId="1" type="noConversion"/>
  </si>
  <si>
    <t>个人犹豫决策矩阵X2 C3</t>
    <phoneticPr fontId="1" type="noConversion"/>
  </si>
  <si>
    <t>个人犹豫决策矩阵X2 C4</t>
    <phoneticPr fontId="1" type="noConversion"/>
  </si>
  <si>
    <t>个人犹豫决策矩阵X3 C1</t>
    <phoneticPr fontId="1" type="noConversion"/>
  </si>
  <si>
    <t>个人犹豫决策矩阵X3 C3</t>
    <phoneticPr fontId="1" type="noConversion"/>
  </si>
  <si>
    <t>个人犹豫决策矩阵X3 C4</t>
    <phoneticPr fontId="1" type="noConversion"/>
  </si>
  <si>
    <t>C1</t>
    <phoneticPr fontId="1" type="noConversion"/>
  </si>
  <si>
    <t>C2</t>
  </si>
  <si>
    <t>C3</t>
  </si>
  <si>
    <t>C4</t>
  </si>
  <si>
    <t>X1</t>
    <phoneticPr fontId="1" type="noConversion"/>
  </si>
  <si>
    <t>X2</t>
  </si>
  <si>
    <t>X3</t>
  </si>
  <si>
    <t>相似度矩阵</t>
    <phoneticPr fontId="1" type="noConversion"/>
  </si>
  <si>
    <t>距离矩阵</t>
    <phoneticPr fontId="1" type="noConversion"/>
  </si>
  <si>
    <t>个人犹豫决策矩阵X1 C5</t>
    <phoneticPr fontId="1" type="noConversion"/>
  </si>
  <si>
    <t>个人犹豫决策矩阵X1 C6</t>
    <phoneticPr fontId="1" type="noConversion"/>
  </si>
  <si>
    <t>个人犹豫决策矩阵X1 C7</t>
    <phoneticPr fontId="1" type="noConversion"/>
  </si>
  <si>
    <t>个人犹豫决策矩阵X2 C5</t>
    <phoneticPr fontId="1" type="noConversion"/>
  </si>
  <si>
    <t>个人犹豫决策矩阵X2 C6</t>
    <phoneticPr fontId="1" type="noConversion"/>
  </si>
  <si>
    <t>个人犹豫决策矩阵X2 C7</t>
    <phoneticPr fontId="1" type="noConversion"/>
  </si>
  <si>
    <t>个人犹豫决策矩阵X3 C7</t>
    <phoneticPr fontId="1" type="noConversion"/>
  </si>
  <si>
    <t>个人犹豫决策矩阵X3 C6</t>
    <phoneticPr fontId="1" type="noConversion"/>
  </si>
  <si>
    <t>个人犹豫决策矩阵X3 C5</t>
    <phoneticPr fontId="1" type="noConversion"/>
  </si>
  <si>
    <t>C5</t>
  </si>
  <si>
    <t>C6</t>
  </si>
  <si>
    <t>C7</t>
  </si>
  <si>
    <t>方案数</t>
    <phoneticPr fontId="1" type="noConversion"/>
  </si>
  <si>
    <t>属性数量</t>
    <phoneticPr fontId="1" type="noConversion"/>
  </si>
  <si>
    <t>个人犹豫决策矩阵X4 C1</t>
    <phoneticPr fontId="1" type="noConversion"/>
  </si>
  <si>
    <t>个人犹豫决策矩阵X4 C3</t>
    <phoneticPr fontId="1" type="noConversion"/>
  </si>
  <si>
    <t>个人犹豫决策矩阵X4 C4</t>
    <phoneticPr fontId="1" type="noConversion"/>
  </si>
  <si>
    <t>个人犹豫决策矩阵X4 C5</t>
    <phoneticPr fontId="1" type="noConversion"/>
  </si>
  <si>
    <t>个人犹豫决策矩阵X4 C6</t>
    <phoneticPr fontId="1" type="noConversion"/>
  </si>
  <si>
    <t>个人犹豫决策矩阵X4 C7</t>
    <phoneticPr fontId="1" type="noConversion"/>
  </si>
  <si>
    <t>个人犹豫决策矩阵X5 C1</t>
    <phoneticPr fontId="1" type="noConversion"/>
  </si>
  <si>
    <t>个人犹豫决策矩阵X5 C2</t>
    <phoneticPr fontId="1" type="noConversion"/>
  </si>
  <si>
    <t>个人犹豫决策矩阵X5 C3</t>
    <phoneticPr fontId="1" type="noConversion"/>
  </si>
  <si>
    <t>个人犹豫决策矩阵X5 C4</t>
    <phoneticPr fontId="1" type="noConversion"/>
  </si>
  <si>
    <t>个人犹豫决策矩阵X5 C5</t>
    <phoneticPr fontId="1" type="noConversion"/>
  </si>
  <si>
    <t>个人犹豫决策矩阵X5 C6</t>
    <phoneticPr fontId="1" type="noConversion"/>
  </si>
  <si>
    <t>个人犹豫决策矩阵X5 C7</t>
    <phoneticPr fontId="1" type="noConversion"/>
  </si>
  <si>
    <t>行求和</t>
    <phoneticPr fontId="1" type="noConversion"/>
  </si>
  <si>
    <t>行规范化的相似度矩阵</t>
    <phoneticPr fontId="1" type="noConversion"/>
  </si>
  <si>
    <t>X4</t>
  </si>
  <si>
    <t>X5</t>
  </si>
  <si>
    <t>Score</t>
    <phoneticPr fontId="1" type="noConversion"/>
  </si>
  <si>
    <t>e11</t>
    <phoneticPr fontId="1" type="noConversion"/>
  </si>
  <si>
    <t>信任关系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</si>
  <si>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</si>
  <si>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</si>
  <si>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</si>
  <si>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Max</t>
    <phoneticPr fontId="1" type="noConversion"/>
  </si>
  <si>
    <t>意见影响力矩阵</t>
    <phoneticPr fontId="1" type="noConversion"/>
  </si>
  <si>
    <t>综合影响力矩阵</t>
    <phoneticPr fontId="1" type="noConversion"/>
  </si>
  <si>
    <t>加权入度</t>
    <phoneticPr fontId="1" type="noConversion"/>
  </si>
  <si>
    <t>权重</t>
    <phoneticPr fontId="1" type="noConversion"/>
  </si>
  <si>
    <t>聚类1</t>
    <phoneticPr fontId="1" type="noConversion"/>
  </si>
  <si>
    <t>聚类2</t>
  </si>
  <si>
    <t>聚类3</t>
  </si>
  <si>
    <t>聚类4</t>
  </si>
  <si>
    <t>聚集1</t>
    <phoneticPr fontId="1" type="noConversion"/>
  </si>
  <si>
    <t>e8</t>
    <phoneticPr fontId="1" type="noConversion"/>
  </si>
  <si>
    <t>e15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</si>
  <si>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</si>
  <si>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</si>
  <si>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</si>
  <si>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</si>
  <si>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</si>
  <si>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</si>
  <si>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e16</t>
    <phoneticPr fontId="1" type="noConversion"/>
  </si>
  <si>
    <t>e17</t>
    <phoneticPr fontId="1" type="noConversion"/>
  </si>
  <si>
    <t>e18</t>
    <phoneticPr fontId="1" type="noConversion"/>
  </si>
  <si>
    <t>e19</t>
    <phoneticPr fontId="1" type="noConversion"/>
  </si>
  <si>
    <t>e20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</si>
  <si>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</si>
  <si>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</si>
  <si>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</si>
  <si>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</si>
  <si>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</si>
  <si>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聚集2</t>
    <phoneticPr fontId="1" type="noConversion"/>
  </si>
  <si>
    <t>聚集3</t>
    <phoneticPr fontId="1" type="noConversion"/>
  </si>
  <si>
    <t>聚集4</t>
    <phoneticPr fontId="1" type="noConversion"/>
  </si>
  <si>
    <t>大群体</t>
    <phoneticPr fontId="1" type="noConversion"/>
  </si>
  <si>
    <t>聚类5</t>
    <phoneticPr fontId="1" type="noConversion"/>
  </si>
  <si>
    <t>聚集5</t>
    <phoneticPr fontId="1" type="noConversion"/>
  </si>
  <si>
    <t>个体决策矩阵</t>
    <phoneticPr fontId="1" type="noConversion"/>
  </si>
  <si>
    <t>共识测度</t>
    <phoneticPr fontId="1" type="noConversion"/>
  </si>
  <si>
    <t>共识度</t>
    <phoneticPr fontId="1" type="noConversion"/>
  </si>
  <si>
    <t>大群体共识度</t>
    <phoneticPr fontId="1" type="noConversion"/>
  </si>
  <si>
    <t>累计贡献</t>
    <phoneticPr fontId="1" type="noConversion"/>
  </si>
  <si>
    <t>新聚集权重</t>
    <phoneticPr fontId="1" type="noConversion"/>
  </si>
  <si>
    <t>信任权重</t>
    <phoneticPr fontId="1" type="noConversion"/>
  </si>
  <si>
    <t>1-CHD</t>
    <phoneticPr fontId="1" type="noConversion"/>
  </si>
  <si>
    <t>ab/(a+b-ab)</t>
    <phoneticPr fontId="1" type="noConversion"/>
  </si>
  <si>
    <t>(a*b)^0.5</t>
    <phoneticPr fontId="1" type="noConversion"/>
  </si>
  <si>
    <t>(a+b)/2权重</t>
    <phoneticPr fontId="1" type="noConversion"/>
  </si>
  <si>
    <t>术语区间</t>
    <phoneticPr fontId="1" type="noConversion"/>
  </si>
  <si>
    <t>术语集总数</t>
    <phoneticPr fontId="1" type="noConversion"/>
  </si>
  <si>
    <t>术语集长度</t>
    <phoneticPr fontId="1" type="noConversion"/>
  </si>
  <si>
    <t>数量</t>
    <phoneticPr fontId="1" type="noConversion"/>
  </si>
  <si>
    <t>个人犹豫决策矩阵X1 C2</t>
    <phoneticPr fontId="1" type="noConversion"/>
  </si>
  <si>
    <t>个人犹豫决策矩阵X3 C2</t>
    <phoneticPr fontId="1" type="noConversion"/>
  </si>
  <si>
    <t>个人犹豫决策矩阵X4 C2</t>
    <phoneticPr fontId="1" type="noConversion"/>
  </si>
  <si>
    <t>X1C2</t>
    <phoneticPr fontId="1" type="noConversion"/>
  </si>
  <si>
    <t>X2 C2</t>
    <phoneticPr fontId="1" type="noConversion"/>
  </si>
  <si>
    <t>X3 C2</t>
    <phoneticPr fontId="1" type="noConversion"/>
  </si>
  <si>
    <t>X4 C2</t>
    <phoneticPr fontId="1" type="noConversion"/>
  </si>
  <si>
    <t>X5 C2</t>
    <phoneticPr fontId="1" type="noConversion"/>
  </si>
  <si>
    <t>X5 C3</t>
    <phoneticPr fontId="1" type="noConversion"/>
  </si>
  <si>
    <t>X4 C3</t>
    <phoneticPr fontId="1" type="noConversion"/>
  </si>
  <si>
    <t>X3 C3</t>
    <phoneticPr fontId="1" type="noConversion"/>
  </si>
  <si>
    <t>X2 C3</t>
    <phoneticPr fontId="1" type="noConversion"/>
  </si>
  <si>
    <t>X1 C3</t>
    <phoneticPr fontId="1" type="noConversion"/>
  </si>
  <si>
    <t>距离矩阵C2</t>
    <phoneticPr fontId="1" type="noConversion"/>
  </si>
  <si>
    <t>距离矩阵C3</t>
    <phoneticPr fontId="1" type="noConversion"/>
  </si>
  <si>
    <t>距离矩阵C4</t>
    <phoneticPr fontId="1" type="noConversion"/>
  </si>
  <si>
    <t>距离矩阵C5</t>
    <phoneticPr fontId="1" type="noConversion"/>
  </si>
  <si>
    <t>距离矩阵C6</t>
    <phoneticPr fontId="1" type="noConversion"/>
  </si>
  <si>
    <t>Max-Min</t>
    <phoneticPr fontId="1" type="noConversion"/>
  </si>
  <si>
    <t>意见参数</t>
    <phoneticPr fontId="1" type="noConversion"/>
  </si>
  <si>
    <t>信任参数</t>
    <phoneticPr fontId="1" type="noConversion"/>
  </si>
  <si>
    <t xml:space="preserve">HD </t>
    <phoneticPr fontId="1" type="noConversion"/>
  </si>
  <si>
    <t>自我权重</t>
    <phoneticPr fontId="1" type="noConversion"/>
  </si>
  <si>
    <t>关系权重</t>
    <phoneticPr fontId="1" type="noConversion"/>
  </si>
  <si>
    <t>自我权重</t>
    <phoneticPr fontId="1" type="noConversion"/>
  </si>
  <si>
    <t>权重</t>
    <phoneticPr fontId="1" type="noConversion"/>
  </si>
  <si>
    <t>专家权重</t>
    <phoneticPr fontId="1" type="noConversion"/>
  </si>
  <si>
    <t>网络划分聚类方法</t>
    <phoneticPr fontId="1" type="noConversion"/>
  </si>
  <si>
    <t>CRP</t>
    <phoneticPr fontId="1" type="noConversion"/>
  </si>
  <si>
    <t>模型</t>
    <phoneticPr fontId="1" type="noConversion"/>
  </si>
  <si>
    <t>CHD</t>
    <phoneticPr fontId="1" type="noConversion"/>
  </si>
  <si>
    <t>1-CHD</t>
    <phoneticPr fontId="1" type="noConversion"/>
  </si>
  <si>
    <t>权重惩罚参数</t>
    <phoneticPr fontId="1" type="noConversion"/>
  </si>
  <si>
    <t>聚集1</t>
    <phoneticPr fontId="1" type="noConversion"/>
  </si>
  <si>
    <t>聚集2</t>
  </si>
  <si>
    <t>聚集3</t>
  </si>
  <si>
    <t>聚集4</t>
  </si>
  <si>
    <t>聚集5</t>
  </si>
  <si>
    <t>模型0累计贡献</t>
    <phoneticPr fontId="1" type="noConversion"/>
  </si>
  <si>
    <t>X3 C1</t>
    <phoneticPr fontId="1" type="noConversion"/>
  </si>
  <si>
    <t>X2 C1</t>
    <phoneticPr fontId="1" type="noConversion"/>
  </si>
  <si>
    <t>X1 C1</t>
    <phoneticPr fontId="1" type="noConversion"/>
  </si>
  <si>
    <t>X4 C1</t>
    <phoneticPr fontId="1" type="noConversion"/>
  </si>
  <si>
    <t>X5 C1</t>
    <phoneticPr fontId="1" type="noConversion"/>
  </si>
  <si>
    <t>C5</t>
    <phoneticPr fontId="1" type="noConversion"/>
  </si>
  <si>
    <t>C7</t>
    <phoneticPr fontId="1" type="noConversion"/>
  </si>
  <si>
    <t>乐观偏好</t>
    <phoneticPr fontId="1" type="noConversion"/>
  </si>
  <si>
    <t>悲观偏好</t>
    <phoneticPr fontId="1" type="noConversion"/>
  </si>
  <si>
    <t>1-w</t>
    <phoneticPr fontId="1" type="noConversion"/>
  </si>
  <si>
    <t>模型考虑因素</t>
    <phoneticPr fontId="1" type="noConversion"/>
  </si>
  <si>
    <t>偏好表达</t>
    <phoneticPr fontId="1" type="noConversion"/>
  </si>
  <si>
    <t>专家的犹豫度</t>
    <phoneticPr fontId="1" type="noConversion"/>
  </si>
  <si>
    <t>意见接近度</t>
    <phoneticPr fontId="1" type="noConversion"/>
  </si>
  <si>
    <t>基于信任网络</t>
    <phoneticPr fontId="1" type="noConversion"/>
  </si>
  <si>
    <t>基于关联关系网络</t>
    <phoneticPr fontId="1" type="noConversion"/>
  </si>
  <si>
    <t>聚集权重惩罚</t>
    <phoneticPr fontId="1" type="noConversion"/>
  </si>
  <si>
    <t>专家意见调整</t>
    <phoneticPr fontId="1" type="noConversion"/>
  </si>
  <si>
    <t>HFLTS</t>
    <phoneticPr fontId="1" type="noConversion"/>
  </si>
  <si>
    <t>√</t>
  </si>
  <si>
    <t>T=0</t>
    <phoneticPr fontId="1" type="noConversion"/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</si>
  <si>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</si>
  <si>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</si>
  <si>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</si>
  <si>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</si>
  <si>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</si>
  <si>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</si>
  <si>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</si>
  <si>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</si>
  <si>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</si>
  <si>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</si>
  <si>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</si>
  <si>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模型0权重</t>
    <phoneticPr fontId="1" type="noConversion"/>
  </si>
  <si>
    <t>模型1权重</t>
    <phoneticPr fontId="1" type="noConversion"/>
  </si>
  <si>
    <t>T=12</t>
  </si>
  <si>
    <t>T=13</t>
  </si>
  <si>
    <t>T=14</t>
  </si>
  <si>
    <t>T=15</t>
  </si>
  <si>
    <t>T=16</t>
  </si>
  <si>
    <t>T=17</t>
  </si>
  <si>
    <t>T=18</t>
  </si>
  <si>
    <t>得分</t>
  </si>
  <si>
    <t>个人权重</t>
    <phoneticPr fontId="1" type="noConversion"/>
  </si>
  <si>
    <t>e1</t>
    <phoneticPr fontId="1" type="noConversion"/>
  </si>
  <si>
    <t>聚集权重</t>
    <phoneticPr fontId="1" type="noConversion"/>
  </si>
  <si>
    <t>聚集1</t>
    <phoneticPr fontId="1" type="noConversion"/>
  </si>
  <si>
    <t>T</t>
    <phoneticPr fontId="1" type="noConversion"/>
  </si>
  <si>
    <t>个人共识度</t>
    <phoneticPr fontId="1" type="noConversion"/>
  </si>
  <si>
    <t>聚集共识度</t>
    <phoneticPr fontId="1" type="noConversion"/>
  </si>
  <si>
    <t>大群体共识度</t>
    <phoneticPr fontId="1" type="noConversion"/>
  </si>
  <si>
    <t>T</t>
    <phoneticPr fontId="1" type="noConversion"/>
  </si>
  <si>
    <t>上一轮</t>
    <phoneticPr fontId="1" type="noConversion"/>
  </si>
  <si>
    <t>T=19</t>
  </si>
  <si>
    <t>T=20</t>
  </si>
  <si>
    <t>T=21</t>
  </si>
  <si>
    <t>T=22</t>
  </si>
  <si>
    <t>T=23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</si>
</sst>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_ "/>
    <numFmt numFmtId="178" formatCode="0.000_);[Red]\(0.000\)"/>
    <numFmt numFmtId="179" formatCode="0.0000_ "/>
    <numFmt numFmtId="180" formatCode="0.0000_);[Red]\(0.0000\)"/>
    <numFmt numFmtId="181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906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78" fontId="0" fillId="7" borderId="20" xfId="0" applyNumberFormat="1" applyFill="1" applyBorder="1" applyAlignment="1">
      <alignment horizontal="center" vertical="center"/>
    </xf>
    <xf numFmtId="178" fontId="0" fillId="7" borderId="2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179" fontId="0" fillId="0" borderId="0" xfId="0" applyNumberForma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Fill="1" applyBorder="1" applyAlignment="1">
      <alignment horizontal="left" vertical="center"/>
    </xf>
    <xf numFmtId="180" fontId="0" fillId="0" borderId="0" xfId="0" applyNumberFormat="1">
      <alignment vertical="center"/>
    </xf>
    <xf numFmtId="180" fontId="0" fillId="6" borderId="0" xfId="0" applyNumberFormat="1" applyFill="1" applyAlignment="1">
      <alignment horizontal="center" vertical="center"/>
    </xf>
    <xf numFmtId="180" fontId="0" fillId="6" borderId="0" xfId="0" applyNumberFormat="1" applyFill="1" applyBorder="1">
      <alignment vertical="center"/>
    </xf>
    <xf numFmtId="180" fontId="0" fillId="0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180" fontId="0" fillId="0" borderId="0" xfId="0" applyNumberFormat="1" applyFill="1" applyBorder="1">
      <alignment vertical="center"/>
    </xf>
    <xf numFmtId="180" fontId="0" fillId="4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0" fillId="4" borderId="0" xfId="0" applyNumberFormat="1" applyFill="1" applyBorder="1">
      <alignment vertical="center"/>
    </xf>
    <xf numFmtId="180" fontId="0" fillId="0" borderId="0" xfId="0" applyNumberFormat="1" applyFill="1">
      <alignment vertical="center"/>
    </xf>
    <xf numFmtId="180" fontId="0" fillId="6" borderId="0" xfId="0" applyNumberFormat="1" applyFill="1" applyBorder="1" applyAlignment="1">
      <alignment horizontal="center" vertical="center"/>
    </xf>
    <xf numFmtId="180" fontId="0" fillId="0" borderId="6" xfId="0" applyNumberFormat="1" applyFill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7" xfId="0" applyNumberFormat="1" applyFill="1" applyBorder="1" applyAlignment="1">
      <alignment horizontal="center" vertical="center"/>
    </xf>
    <xf numFmtId="179" fontId="0" fillId="8" borderId="0" xfId="0" applyNumberFormat="1" applyFill="1" applyAlignment="1">
      <alignment horizontal="center" vertical="center" wrapText="1"/>
    </xf>
    <xf numFmtId="179" fontId="0" fillId="11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9" fontId="0" fillId="6" borderId="0" xfId="0" applyNumberForma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9" fontId="0" fillId="0" borderId="0" xfId="0" applyNumberFormat="1" applyBorder="1">
      <alignment vertical="center"/>
    </xf>
    <xf numFmtId="179" fontId="0" fillId="0" borderId="0" xfId="0" applyNumberFormat="1" applyFill="1" applyBorder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 wrapText="1"/>
    </xf>
    <xf numFmtId="179" fontId="0" fillId="0" borderId="0" xfId="0" applyNumberFormat="1" applyFill="1" applyBorder="1" applyAlignment="1">
      <alignment vertical="center" wrapText="1"/>
    </xf>
    <xf numFmtId="179" fontId="0" fillId="0" borderId="0" xfId="0" applyNumberFormat="1" applyFill="1" applyAlignment="1">
      <alignment horizontal="center" vertical="center" wrapText="1"/>
    </xf>
    <xf numFmtId="181" fontId="0" fillId="0" borderId="0" xfId="0" applyNumberFormat="1" applyFill="1" applyBorder="1" applyAlignment="1">
      <alignment horizontal="center" vertical="center" wrapText="1"/>
    </xf>
    <xf numFmtId="181" fontId="0" fillId="2" borderId="0" xfId="0" applyNumberForma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181" fontId="0" fillId="8" borderId="0" xfId="0" applyNumberFormat="1" applyFill="1" applyAlignment="1">
      <alignment horizontal="center" vertical="center" wrapText="1"/>
    </xf>
    <xf numFmtId="181" fontId="0" fillId="14" borderId="0" xfId="0" applyNumberFormat="1" applyFill="1" applyAlignment="1">
      <alignment horizontal="center" vertical="center" wrapText="1"/>
    </xf>
    <xf numFmtId="179" fontId="0" fillId="8" borderId="0" xfId="0" applyNumberFormat="1" applyFont="1" applyFill="1" applyBorder="1" applyAlignment="1">
      <alignment horizontal="center" vertical="center"/>
    </xf>
    <xf numFmtId="179" fontId="4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10" borderId="0" xfId="0" applyNumberFormat="1" applyFill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F9C"/>
      <color rgb="FFF0906E"/>
      <color rgb="FF5E43FF"/>
      <color rgb="FF17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215153</xdr:colOff>
      <xdr:row>141</xdr:row>
      <xdr:rowOff>161365</xdr:rowOff>
    </xdr:from>
    <xdr:to>
      <xdr:col>42</xdr:col>
      <xdr:colOff>8964</xdr:colOff>
      <xdr:row>144</xdr:row>
      <xdr:rowOff>62753</xdr:rowOff>
    </xdr:to>
    <xdr:sp macro="" textlink="">
      <xdr:nvSpPr>
        <xdr:cNvPr id="2" name="下箭头 1"/>
        <xdr:cNvSpPr/>
      </xdr:nvSpPr>
      <xdr:spPr>
        <a:xfrm>
          <a:off x="21829059" y="26670000"/>
          <a:ext cx="376517" cy="4392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224118</xdr:colOff>
      <xdr:row>153</xdr:row>
      <xdr:rowOff>89647</xdr:rowOff>
    </xdr:from>
    <xdr:to>
      <xdr:col>57</xdr:col>
      <xdr:colOff>206188</xdr:colOff>
      <xdr:row>155</xdr:row>
      <xdr:rowOff>161365</xdr:rowOff>
    </xdr:to>
    <xdr:sp macro="" textlink="">
      <xdr:nvSpPr>
        <xdr:cNvPr id="3" name="右箭头 2"/>
        <xdr:cNvSpPr/>
      </xdr:nvSpPr>
      <xdr:spPr>
        <a:xfrm>
          <a:off x="29780753" y="28749812"/>
          <a:ext cx="609600" cy="43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358588</xdr:colOff>
      <xdr:row>167</xdr:row>
      <xdr:rowOff>152400</xdr:rowOff>
    </xdr:from>
    <xdr:to>
      <xdr:col>67</xdr:col>
      <xdr:colOff>304800</xdr:colOff>
      <xdr:row>170</xdr:row>
      <xdr:rowOff>35859</xdr:rowOff>
    </xdr:to>
    <xdr:sp macro="" textlink="">
      <xdr:nvSpPr>
        <xdr:cNvPr id="4" name="下箭头 3"/>
        <xdr:cNvSpPr/>
      </xdr:nvSpPr>
      <xdr:spPr>
        <a:xfrm>
          <a:off x="35724353" y="31322682"/>
          <a:ext cx="457200" cy="4213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61" workbookViewId="0">
      <selection activeCell="E85" sqref="E85"/>
    </sheetView>
  </sheetViews>
  <sheetFormatPr defaultRowHeight="13.8" x14ac:dyDescent="0.25"/>
  <cols>
    <col min="1" max="1" width="15" style="84" bestFit="1" customWidth="1"/>
    <col min="2" max="2" width="8.5546875" style="84" bestFit="1" customWidth="1"/>
    <col min="3" max="3" width="8.44140625" style="84" customWidth="1"/>
    <col min="4" max="4" width="11.6640625" style="84" bestFit="1" customWidth="1"/>
    <col min="5" max="5" width="7.5546875" style="84" bestFit="1" customWidth="1"/>
    <col min="6" max="6" width="11.6640625" style="84" bestFit="1" customWidth="1"/>
    <col min="7" max="7" width="7.5546875" style="84" bestFit="1" customWidth="1"/>
    <col min="8" max="8" width="9.5546875" style="84" customWidth="1"/>
    <col min="9" max="9" width="9.88671875" style="84" customWidth="1"/>
    <col min="10" max="10" width="8.44140625" style="84" customWidth="1"/>
    <col min="11" max="12" width="9.5546875" style="84" bestFit="1" customWidth="1"/>
    <col min="13" max="13" width="8.6640625" style="84" customWidth="1"/>
    <col min="14" max="15" width="8.5546875" style="84" customWidth="1"/>
    <col min="16" max="17" width="9.5546875" style="84" bestFit="1" customWidth="1"/>
    <col min="18" max="22" width="7.5546875" style="84" bestFit="1" customWidth="1"/>
    <col min="23" max="16384" width="8.88671875" style="84"/>
  </cols>
  <sheetData>
    <row r="1" spans="1:23" ht="27.6" customHeight="1" x14ac:dyDescent="0.25">
      <c r="A1" s="123" t="s">
        <v>125</v>
      </c>
      <c r="B1" s="124">
        <v>-4</v>
      </c>
      <c r="C1" s="124">
        <v>4</v>
      </c>
      <c r="D1" s="123" t="s">
        <v>126</v>
      </c>
      <c r="E1" s="124">
        <f>C1-B1+1</f>
        <v>9</v>
      </c>
      <c r="F1" s="123" t="s">
        <v>127</v>
      </c>
      <c r="G1" s="124">
        <f>C1-B1</f>
        <v>8</v>
      </c>
      <c r="J1" s="117"/>
      <c r="K1" s="117"/>
      <c r="L1" s="127" t="s">
        <v>178</v>
      </c>
      <c r="M1" s="128"/>
      <c r="N1" s="128"/>
      <c r="O1" s="128"/>
      <c r="P1" s="128"/>
      <c r="Q1" s="128"/>
      <c r="R1" s="128"/>
    </row>
    <row r="2" spans="1:23" x14ac:dyDescent="0.25">
      <c r="A2" s="124"/>
      <c r="B2" s="124"/>
      <c r="C2" s="124"/>
      <c r="D2" s="124"/>
      <c r="E2" s="124"/>
      <c r="F2" s="124"/>
      <c r="G2" s="124"/>
      <c r="J2" s="129" t="s">
        <v>158</v>
      </c>
      <c r="K2" s="118" t="s">
        <v>179</v>
      </c>
      <c r="L2" s="129" t="s">
        <v>155</v>
      </c>
      <c r="M2" s="129"/>
      <c r="N2" s="129"/>
      <c r="O2" s="129" t="s">
        <v>156</v>
      </c>
      <c r="P2" s="129"/>
      <c r="Q2" s="129" t="s">
        <v>157</v>
      </c>
      <c r="R2" s="129"/>
    </row>
    <row r="3" spans="1:23" ht="27.6" x14ac:dyDescent="0.25">
      <c r="A3" s="124"/>
      <c r="B3" s="124"/>
      <c r="C3" s="124"/>
      <c r="D3" s="124"/>
      <c r="E3" s="124"/>
      <c r="F3" s="124"/>
      <c r="G3" s="124"/>
      <c r="H3" s="118"/>
      <c r="I3" s="119"/>
      <c r="J3" s="129"/>
      <c r="K3" s="118"/>
      <c r="L3" s="118" t="s">
        <v>180</v>
      </c>
      <c r="M3" s="118" t="s">
        <v>76</v>
      </c>
      <c r="N3" s="118" t="s">
        <v>181</v>
      </c>
      <c r="O3" s="118" t="s">
        <v>182</v>
      </c>
      <c r="P3" s="118" t="s">
        <v>183</v>
      </c>
      <c r="Q3" s="118" t="s">
        <v>184</v>
      </c>
      <c r="R3" s="118" t="s">
        <v>185</v>
      </c>
    </row>
    <row r="4" spans="1:23" x14ac:dyDescent="0.25">
      <c r="A4" s="124"/>
      <c r="B4" s="124"/>
      <c r="C4" s="124"/>
      <c r="D4" s="124"/>
      <c r="E4" s="124"/>
      <c r="F4" s="124"/>
      <c r="G4" s="124"/>
      <c r="H4" s="120"/>
      <c r="I4" s="119"/>
      <c r="J4" s="122">
        <v>0</v>
      </c>
      <c r="K4" s="118" t="s">
        <v>186</v>
      </c>
      <c r="L4" s="118" t="s">
        <v>187</v>
      </c>
      <c r="M4" s="118" t="s">
        <v>187</v>
      </c>
      <c r="N4" s="118" t="s">
        <v>187</v>
      </c>
      <c r="O4" s="118"/>
      <c r="P4" s="118" t="s">
        <v>187</v>
      </c>
      <c r="Q4" s="118" t="s">
        <v>187</v>
      </c>
      <c r="R4" s="118" t="s">
        <v>187</v>
      </c>
    </row>
    <row r="5" spans="1:23" x14ac:dyDescent="0.25">
      <c r="A5" s="125" t="s">
        <v>149</v>
      </c>
      <c r="B5" s="124">
        <f>1-B6</f>
        <v>0.5</v>
      </c>
      <c r="C5" s="124"/>
      <c r="D5" s="126" t="s">
        <v>151</v>
      </c>
      <c r="E5" s="124">
        <v>0.5</v>
      </c>
      <c r="F5" s="124"/>
      <c r="G5" s="124"/>
      <c r="H5" s="120"/>
      <c r="I5" s="119"/>
      <c r="J5" s="122">
        <v>1</v>
      </c>
      <c r="K5" s="118" t="s">
        <v>186</v>
      </c>
      <c r="L5" s="118" t="s">
        <v>187</v>
      </c>
      <c r="M5" s="118" t="s">
        <v>187</v>
      </c>
      <c r="N5" s="118"/>
      <c r="O5" s="118" t="s">
        <v>187</v>
      </c>
      <c r="P5" s="118"/>
      <c r="Q5" s="118" t="s">
        <v>187</v>
      </c>
      <c r="R5" s="118" t="s">
        <v>187</v>
      </c>
    </row>
    <row r="6" spans="1:23" x14ac:dyDescent="0.25">
      <c r="A6" s="125" t="s">
        <v>148</v>
      </c>
      <c r="B6" s="124">
        <v>0.5</v>
      </c>
      <c r="C6" s="124"/>
      <c r="D6" s="126" t="s">
        <v>152</v>
      </c>
      <c r="E6" s="124">
        <f>1-E5</f>
        <v>0.5</v>
      </c>
      <c r="F6" s="124"/>
      <c r="G6" s="124"/>
      <c r="H6" s="118"/>
      <c r="I6" s="119"/>
      <c r="J6" s="122">
        <v>2</v>
      </c>
      <c r="K6" s="118" t="s">
        <v>186</v>
      </c>
      <c r="L6" s="118" t="s">
        <v>187</v>
      </c>
      <c r="M6" s="118" t="s">
        <v>187</v>
      </c>
      <c r="N6" s="118" t="s">
        <v>187</v>
      </c>
      <c r="O6" s="118"/>
      <c r="P6" s="118" t="s">
        <v>187</v>
      </c>
      <c r="Q6" s="118" t="s">
        <v>187</v>
      </c>
      <c r="R6" s="118"/>
    </row>
    <row r="7" spans="1:23" x14ac:dyDescent="0.25">
      <c r="A7" s="124"/>
      <c r="B7" s="124"/>
      <c r="C7" s="124"/>
      <c r="D7" s="124"/>
      <c r="E7" s="124"/>
      <c r="F7" s="124"/>
      <c r="G7" s="124"/>
      <c r="H7" s="121"/>
      <c r="J7" s="122">
        <v>3</v>
      </c>
      <c r="K7" s="118" t="s">
        <v>175</v>
      </c>
      <c r="L7" s="118"/>
      <c r="M7" s="118" t="s">
        <v>187</v>
      </c>
      <c r="N7" s="118" t="s">
        <v>187</v>
      </c>
      <c r="O7" s="118"/>
      <c r="P7" s="118" t="s">
        <v>187</v>
      </c>
      <c r="Q7" s="118" t="s">
        <v>187</v>
      </c>
      <c r="R7" s="118" t="s">
        <v>187</v>
      </c>
    </row>
    <row r="8" spans="1:23" x14ac:dyDescent="0.25">
      <c r="A8" s="124"/>
      <c r="B8" s="124"/>
      <c r="C8" s="124"/>
      <c r="D8" s="124"/>
      <c r="E8" s="124"/>
      <c r="F8" s="124"/>
      <c r="G8" s="124"/>
      <c r="H8" s="121"/>
      <c r="J8" s="122">
        <v>4</v>
      </c>
      <c r="K8" s="118" t="s">
        <v>176</v>
      </c>
      <c r="L8" s="118"/>
      <c r="M8" s="118" t="s">
        <v>187</v>
      </c>
      <c r="N8" s="118" t="s">
        <v>187</v>
      </c>
      <c r="O8" s="118"/>
      <c r="P8" s="118" t="s">
        <v>187</v>
      </c>
      <c r="Q8" s="118" t="s">
        <v>187</v>
      </c>
      <c r="R8" s="118" t="s">
        <v>187</v>
      </c>
    </row>
    <row r="9" spans="1:23" x14ac:dyDescent="0.25">
      <c r="A9" s="124" t="s">
        <v>161</v>
      </c>
      <c r="B9" s="124">
        <v>10</v>
      </c>
      <c r="C9" s="124"/>
      <c r="D9" s="124"/>
      <c r="E9" s="124"/>
      <c r="F9" s="124"/>
      <c r="G9" s="124"/>
    </row>
    <row r="14" spans="1:23" ht="27.6" customHeight="1" x14ac:dyDescent="0.25"/>
    <row r="15" spans="1:23" x14ac:dyDescent="0.25">
      <c r="A15" s="109" t="s">
        <v>167</v>
      </c>
      <c r="B15" s="84" t="s">
        <v>214</v>
      </c>
      <c r="C15" s="84" t="s">
        <v>188</v>
      </c>
      <c r="D15" s="84" t="s">
        <v>189</v>
      </c>
      <c r="E15" s="84" t="s">
        <v>190</v>
      </c>
      <c r="F15" s="84" t="s">
        <v>191</v>
      </c>
      <c r="G15" s="84" t="s">
        <v>192</v>
      </c>
      <c r="H15" s="84" t="s">
        <v>193</v>
      </c>
      <c r="I15" s="84" t="s">
        <v>194</v>
      </c>
      <c r="J15" s="84" t="s">
        <v>195</v>
      </c>
      <c r="K15" s="84" t="s">
        <v>196</v>
      </c>
      <c r="L15" s="84" t="s">
        <v>197</v>
      </c>
      <c r="M15" s="84" t="s">
        <v>198</v>
      </c>
      <c r="N15" s="88" t="s">
        <v>199</v>
      </c>
      <c r="O15" s="88" t="s">
        <v>202</v>
      </c>
      <c r="P15" s="88" t="s">
        <v>203</v>
      </c>
      <c r="Q15" s="88" t="s">
        <v>204</v>
      </c>
      <c r="R15" s="88" t="s">
        <v>205</v>
      </c>
      <c r="S15" s="88" t="s">
        <v>206</v>
      </c>
      <c r="T15" s="88" t="s">
        <v>207</v>
      </c>
      <c r="U15" s="88" t="s">
        <v>208</v>
      </c>
      <c r="V15" s="88" t="s">
        <v>220</v>
      </c>
      <c r="W15" s="88" t="s">
        <v>221</v>
      </c>
    </row>
    <row r="16" spans="1:23" x14ac:dyDescent="0.25">
      <c r="A16" s="130" t="s">
        <v>162</v>
      </c>
      <c r="B16" s="84">
        <f>决策矩阵!AC3</f>
        <v>2.3374044774011615E-3</v>
      </c>
      <c r="C16" s="84">
        <v>2.3374044774011615E-3</v>
      </c>
      <c r="D16" s="84">
        <v>2.0571760490222246E-3</v>
      </c>
      <c r="E16" s="84">
        <v>1.6030837539207088E-3</v>
      </c>
      <c r="F16" s="84">
        <v>9.2248949366779964E-4</v>
      </c>
      <c r="G16" s="84">
        <v>-5.6621805981427187E-5</v>
      </c>
      <c r="H16" s="84">
        <v>-1.2783604296368045E-3</v>
      </c>
      <c r="I16" s="84">
        <v>-2.7013990562427814E-3</v>
      </c>
      <c r="J16" s="84">
        <v>-4.1666857577070671E-3</v>
      </c>
      <c r="K16" s="84">
        <v>-5.4775502814411459E-3</v>
      </c>
      <c r="L16" s="84">
        <v>-6.173838946524457E-3</v>
      </c>
      <c r="M16" s="84">
        <v>-5.818961056687888E-3</v>
      </c>
      <c r="N16" s="84">
        <v>-4.3774629087071082E-3</v>
      </c>
      <c r="O16" s="84">
        <v>-2.6767406606116317E-3</v>
      </c>
      <c r="P16" s="84">
        <v>-1.3858951730034708E-3</v>
      </c>
      <c r="Q16" s="84">
        <v>-6.4346688542904484E-4</v>
      </c>
      <c r="R16" s="84">
        <v>-2.819661672978091E-4</v>
      </c>
      <c r="S16" s="84">
        <v>-1.203674208206662E-4</v>
      </c>
      <c r="T16" s="84">
        <v>-5.0795010437587607E-5</v>
      </c>
      <c r="U16" s="84">
        <v>-2.1330255598472903E-5</v>
      </c>
      <c r="V16" s="84">
        <v>-8.9385842579892127E-6</v>
      </c>
      <c r="W16" s="84">
        <v>-3.7425052797912528E-6</v>
      </c>
    </row>
    <row r="17" spans="1:23" x14ac:dyDescent="0.25">
      <c r="A17" s="130"/>
    </row>
    <row r="18" spans="1:23" x14ac:dyDescent="0.25">
      <c r="A18" s="130" t="s">
        <v>163</v>
      </c>
      <c r="B18" s="84">
        <f>决策矩阵!AC5</f>
        <v>8.3704586463210218E-3</v>
      </c>
      <c r="C18" s="84">
        <v>8.3704586463210218E-3</v>
      </c>
      <c r="D18" s="84">
        <v>9.4715748781685205E-3</v>
      </c>
      <c r="E18" s="84">
        <v>1.0769477159783603E-2</v>
      </c>
      <c r="F18" s="84">
        <v>1.2359487735206232E-2</v>
      </c>
      <c r="G18" s="84">
        <v>1.4379013495743997E-2</v>
      </c>
      <c r="H18" s="84">
        <v>1.7096465817086792E-2</v>
      </c>
      <c r="I18" s="84">
        <v>2.0841720108848438E-2</v>
      </c>
      <c r="J18" s="84">
        <v>2.6064025041620531E-2</v>
      </c>
      <c r="K18" s="84">
        <v>3.3498723669262209E-2</v>
      </c>
      <c r="L18" s="84">
        <v>4.3581898268189256E-2</v>
      </c>
      <c r="M18" s="84">
        <v>5.6045497341093986E-2</v>
      </c>
      <c r="N18" s="84">
        <v>6.8362330848259378E-2</v>
      </c>
      <c r="O18" s="84">
        <v>7.8317730257543072E-2</v>
      </c>
      <c r="P18" s="84">
        <v>8.4817044881626114E-2</v>
      </c>
      <c r="Q18" s="84">
        <v>8.8255478862626191E-2</v>
      </c>
      <c r="R18" s="84">
        <v>8.9826300126701564E-2</v>
      </c>
      <c r="S18" s="84">
        <v>9.052018789694305E-2</v>
      </c>
      <c r="T18" s="84">
        <v>9.0817084170478846E-2</v>
      </c>
      <c r="U18" s="84">
        <v>9.094249613942984E-2</v>
      </c>
      <c r="V18" s="84">
        <v>9.0995181628073296E-2</v>
      </c>
      <c r="W18" s="84">
        <v>9.101726360030582E-2</v>
      </c>
    </row>
    <row r="19" spans="1:23" x14ac:dyDescent="0.25">
      <c r="A19" s="130"/>
    </row>
    <row r="20" spans="1:23" x14ac:dyDescent="0.25">
      <c r="A20" s="130" t="s">
        <v>164</v>
      </c>
      <c r="B20" s="84">
        <f>决策矩阵!AC7</f>
        <v>2.1852924774578009E-3</v>
      </c>
      <c r="C20" s="84">
        <v>2.1852924774578009E-3</v>
      </c>
      <c r="D20" s="84">
        <v>2.0620119306385964E-3</v>
      </c>
      <c r="E20" s="84">
        <v>1.8866906326707733E-3</v>
      </c>
      <c r="F20" s="84">
        <v>1.6479369489108553E-3</v>
      </c>
      <c r="G20" s="84">
        <v>1.3490983980308791E-3</v>
      </c>
      <c r="H20" s="84">
        <v>9.497311691031296E-4</v>
      </c>
      <c r="I20" s="84">
        <v>4.3898209913639796E-4</v>
      </c>
      <c r="J20" s="84">
        <v>-1.7761738450838838E-4</v>
      </c>
      <c r="K20" s="84">
        <v>-8.8456155318139551E-4</v>
      </c>
      <c r="L20" s="84">
        <v>-1.5221547596098173E-3</v>
      </c>
      <c r="M20" s="84">
        <v>-1.8342489707149356E-3</v>
      </c>
      <c r="N20" s="84">
        <v>-1.6538148342901682E-3</v>
      </c>
      <c r="O20" s="84">
        <v>-1.119682326818694E-3</v>
      </c>
      <c r="P20" s="84">
        <v>-6.1062958954216651E-4</v>
      </c>
      <c r="Q20" s="84">
        <v>-2.904301840432888E-4</v>
      </c>
      <c r="R20" s="84">
        <v>-1.2859852192759202E-4</v>
      </c>
      <c r="S20" s="84">
        <v>-5.5143619628772456E-5</v>
      </c>
      <c r="T20" s="84">
        <v>-2.3314833736298723E-5</v>
      </c>
      <c r="U20" s="84">
        <v>-9.7983811492285966E-6</v>
      </c>
      <c r="V20" s="84">
        <v>-4.1074522559858551E-6</v>
      </c>
      <c r="W20" s="84">
        <v>-1.7199948711965618E-6</v>
      </c>
    </row>
    <row r="21" spans="1:23" x14ac:dyDescent="0.25">
      <c r="A21" s="130"/>
    </row>
    <row r="22" spans="1:23" x14ac:dyDescent="0.25">
      <c r="A22" s="130" t="s">
        <v>165</v>
      </c>
      <c r="B22" s="84">
        <f>决策矩阵!AC9</f>
        <v>-5.1176496334713883E-3</v>
      </c>
      <c r="C22" s="84">
        <v>-5.1176496334713883E-3</v>
      </c>
      <c r="D22" s="84">
        <v>-5.1509034411701959E-3</v>
      </c>
      <c r="E22" s="84">
        <v>-5.1633085767481823E-3</v>
      </c>
      <c r="F22" s="84">
        <v>-5.1263541635757637E-3</v>
      </c>
      <c r="G22" s="84">
        <v>-5.0148355146170109E-3</v>
      </c>
      <c r="H22" s="84">
        <v>-4.8727900777184585E-3</v>
      </c>
      <c r="I22" s="84">
        <v>-4.7129891807472513E-3</v>
      </c>
      <c r="J22" s="84">
        <v>-4.5309780152154033E-3</v>
      </c>
      <c r="K22" s="84">
        <v>-4.3083041123129773E-3</v>
      </c>
      <c r="L22" s="84">
        <v>-3.9826979070270996E-3</v>
      </c>
      <c r="M22" s="84">
        <v>-3.3982491217754429E-3</v>
      </c>
      <c r="N22" s="84">
        <v>-2.4495432660009975E-3</v>
      </c>
      <c r="O22" s="84">
        <v>-1.4739572239692578E-3</v>
      </c>
      <c r="P22" s="84">
        <v>-7.5947185212155155E-4</v>
      </c>
      <c r="Q22" s="84">
        <v>-3.5208214071202892E-4</v>
      </c>
      <c r="R22" s="84">
        <v>-1.5420078332017972E-4</v>
      </c>
      <c r="S22" s="84">
        <v>-6.582156402246131E-5</v>
      </c>
      <c r="T22" s="84">
        <v>-2.7776123472045278E-5</v>
      </c>
      <c r="U22" s="84">
        <v>-1.1663898850211574E-5</v>
      </c>
      <c r="V22" s="84">
        <v>-4.8878215489489563E-6</v>
      </c>
      <c r="W22" s="84">
        <v>-2.0464851391288619E-6</v>
      </c>
    </row>
    <row r="23" spans="1:23" x14ac:dyDescent="0.25">
      <c r="A23" s="130"/>
    </row>
    <row r="24" spans="1:23" x14ac:dyDescent="0.25">
      <c r="A24" s="130" t="s">
        <v>166</v>
      </c>
      <c r="B24" s="84">
        <f>决策矩阵!AC11</f>
        <v>-7.7853653204159601E-3</v>
      </c>
      <c r="C24" s="84">
        <v>-7.7853653204159601E-3</v>
      </c>
      <c r="D24" s="84">
        <v>-7.9535638867849201E-3</v>
      </c>
      <c r="E24" s="84">
        <v>-8.0163309359984058E-3</v>
      </c>
      <c r="F24" s="84">
        <v>-7.9925019273842102E-3</v>
      </c>
      <c r="G24" s="84">
        <v>-7.8912812408404864E-3</v>
      </c>
      <c r="H24" s="84">
        <v>-7.7466020796063129E-3</v>
      </c>
      <c r="I24" s="84">
        <v>-7.5483893485028819E-3</v>
      </c>
      <c r="J24" s="84">
        <v>-7.2951411274914113E-3</v>
      </c>
      <c r="K24" s="84">
        <v>-6.9074591848924394E-3</v>
      </c>
      <c r="L24" s="84">
        <v>-6.2207819009730825E-3</v>
      </c>
      <c r="M24" s="84">
        <v>-5.1058670532122541E-3</v>
      </c>
      <c r="N24" s="84">
        <v>-3.5815517968725841E-3</v>
      </c>
      <c r="O24" s="84">
        <v>-2.1090758341001381E-3</v>
      </c>
      <c r="P24" s="84">
        <v>-1.0717669226996129E-3</v>
      </c>
      <c r="Q24" s="84">
        <v>-4.9346880517897596E-4</v>
      </c>
      <c r="R24" s="84">
        <v>-2.1550502899247981E-4</v>
      </c>
      <c r="S24" s="84">
        <v>-9.1864642681405151E-5</v>
      </c>
      <c r="T24" s="84">
        <v>-3.8743588914758043E-5</v>
      </c>
      <c r="U24" s="84">
        <v>-1.6265433933959628E-5</v>
      </c>
      <c r="V24" s="84">
        <v>-6.8154198701320112E-6</v>
      </c>
      <c r="W24" s="84">
        <v>-2.8534296269144832E-6</v>
      </c>
    </row>
    <row r="25" spans="1:23" x14ac:dyDescent="0.25">
      <c r="A25" s="130"/>
    </row>
    <row r="28" spans="1:23" x14ac:dyDescent="0.25">
      <c r="A28" s="109" t="s">
        <v>210</v>
      </c>
      <c r="B28" s="84" t="s">
        <v>211</v>
      </c>
      <c r="C28" s="84" t="s">
        <v>4</v>
      </c>
      <c r="D28" s="84" t="s">
        <v>5</v>
      </c>
      <c r="E28" s="84" t="s">
        <v>6</v>
      </c>
      <c r="F28" s="84" t="s">
        <v>7</v>
      </c>
      <c r="G28" s="84" t="s">
        <v>8</v>
      </c>
      <c r="H28" s="84" t="s">
        <v>9</v>
      </c>
      <c r="I28" s="84" t="s">
        <v>10</v>
      </c>
      <c r="J28" s="84" t="s">
        <v>11</v>
      </c>
      <c r="K28" s="84" t="s">
        <v>12</v>
      </c>
      <c r="L28" s="84" t="s">
        <v>13</v>
      </c>
      <c r="M28" s="84" t="s">
        <v>14</v>
      </c>
      <c r="N28" s="84" t="s">
        <v>15</v>
      </c>
      <c r="O28" s="84" t="s">
        <v>16</v>
      </c>
      <c r="P28" s="84" t="s">
        <v>17</v>
      </c>
      <c r="Q28" s="84" t="s">
        <v>18</v>
      </c>
      <c r="R28" s="84" t="s">
        <v>19</v>
      </c>
      <c r="S28" s="84" t="s">
        <v>20</v>
      </c>
      <c r="T28" s="84" t="s">
        <v>21</v>
      </c>
      <c r="U28" s="84" t="s">
        <v>22</v>
      </c>
    </row>
    <row r="29" spans="1:23" x14ac:dyDescent="0.25">
      <c r="A29" s="109" t="s">
        <v>214</v>
      </c>
      <c r="B29" s="84">
        <f>算例!BH205</f>
        <v>5.3440643654217974E-2</v>
      </c>
      <c r="C29" s="84">
        <f>算例!BI205</f>
        <v>5.6662667175321438E-2</v>
      </c>
      <c r="D29" s="84">
        <f>算例!BJ205</f>
        <v>5.1188996406437037E-2</v>
      </c>
      <c r="E29" s="84">
        <f>算例!BK205</f>
        <v>5.3894095113463623E-2</v>
      </c>
      <c r="F29" s="84">
        <f>算例!BL205</f>
        <v>5.4056863134686259E-2</v>
      </c>
      <c r="G29" s="84">
        <f>算例!BM205</f>
        <v>4.1188184178033771E-2</v>
      </c>
      <c r="H29" s="84">
        <f>算例!BN205</f>
        <v>6.0301770157139903E-2</v>
      </c>
      <c r="I29" s="84">
        <f>算例!BO205</f>
        <v>5.3505307032027508E-2</v>
      </c>
      <c r="J29" s="84">
        <f>算例!BP205</f>
        <v>4.1947481858207424E-2</v>
      </c>
      <c r="K29" s="84">
        <f>算例!BQ205</f>
        <v>5.1902181662479403E-2</v>
      </c>
      <c r="L29" s="84">
        <f>算例!BR205</f>
        <v>4.0096627843359392E-2</v>
      </c>
      <c r="M29" s="84">
        <f>算例!BS205</f>
        <v>5.1885657783567102E-2</v>
      </c>
      <c r="N29" s="84">
        <f>算例!BT205</f>
        <v>4.6215557255705787E-2</v>
      </c>
      <c r="O29" s="84">
        <f>算例!BU205</f>
        <v>4.7983441422672288E-2</v>
      </c>
      <c r="P29" s="84">
        <f>算例!BV205</f>
        <v>4.8995003248271843E-2</v>
      </c>
      <c r="Q29" s="84">
        <f>算例!BW205</f>
        <v>6.263987996844797E-2</v>
      </c>
      <c r="R29" s="84">
        <f>算例!BX205</f>
        <v>4.0607619981310371E-2</v>
      </c>
      <c r="S29" s="84">
        <f>算例!BY205</f>
        <v>4.0309728644981571E-2</v>
      </c>
      <c r="T29" s="84">
        <f>算例!BZ205</f>
        <v>5.4396417239154699E-2</v>
      </c>
      <c r="U29" s="84">
        <f>算例!CA205</f>
        <v>4.8781876240514527E-2</v>
      </c>
      <c r="V29" s="84">
        <f>SUM(B29:U29)</f>
        <v>1</v>
      </c>
    </row>
    <row r="30" spans="1:23" x14ac:dyDescent="0.25">
      <c r="A30" s="84" t="s">
        <v>188</v>
      </c>
      <c r="B30" s="84">
        <v>5.3440643654217974E-2</v>
      </c>
      <c r="C30" s="84">
        <v>5.6662667175321438E-2</v>
      </c>
      <c r="D30" s="84">
        <v>5.1188996406437037E-2</v>
      </c>
      <c r="E30" s="84">
        <v>5.3894095113463623E-2</v>
      </c>
      <c r="F30" s="84">
        <v>5.4056863134686259E-2</v>
      </c>
      <c r="G30" s="84">
        <v>4.1188184178033771E-2</v>
      </c>
      <c r="H30" s="84">
        <v>6.0301770157139903E-2</v>
      </c>
      <c r="I30" s="84">
        <v>5.3505307032027508E-2</v>
      </c>
      <c r="J30" s="84">
        <v>4.1947481858207424E-2</v>
      </c>
      <c r="K30" s="84">
        <v>5.1902181662479403E-2</v>
      </c>
      <c r="L30" s="84">
        <v>4.0096627843359392E-2</v>
      </c>
      <c r="M30" s="84">
        <v>5.1885657783567102E-2</v>
      </c>
      <c r="N30" s="84">
        <v>4.6215557255705787E-2</v>
      </c>
      <c r="O30" s="84">
        <v>4.7983441422672288E-2</v>
      </c>
      <c r="P30" s="84">
        <v>4.8995003248271843E-2</v>
      </c>
      <c r="Q30" s="84">
        <v>6.263987996844797E-2</v>
      </c>
      <c r="R30" s="84">
        <v>4.0607619981310371E-2</v>
      </c>
      <c r="S30" s="84">
        <v>4.0309728644981571E-2</v>
      </c>
      <c r="T30" s="84">
        <v>5.4396417239154699E-2</v>
      </c>
      <c r="U30" s="84">
        <v>4.8781876240514527E-2</v>
      </c>
      <c r="V30" s="84">
        <f t="shared" ref="V30:V37" si="0">SUM(B30:U30)</f>
        <v>1</v>
      </c>
    </row>
    <row r="31" spans="1:23" x14ac:dyDescent="0.25">
      <c r="A31" s="84" t="s">
        <v>189</v>
      </c>
      <c r="V31" s="84">
        <f t="shared" si="0"/>
        <v>0</v>
      </c>
    </row>
    <row r="32" spans="1:23" x14ac:dyDescent="0.25">
      <c r="A32" s="84" t="s">
        <v>190</v>
      </c>
      <c r="V32" s="84">
        <f t="shared" si="0"/>
        <v>0</v>
      </c>
    </row>
    <row r="33" spans="1:23" x14ac:dyDescent="0.25">
      <c r="A33" s="84" t="s">
        <v>191</v>
      </c>
      <c r="V33" s="84">
        <f t="shared" si="0"/>
        <v>0</v>
      </c>
    </row>
    <row r="34" spans="1:23" x14ac:dyDescent="0.25">
      <c r="A34" s="84" t="s">
        <v>192</v>
      </c>
      <c r="V34" s="84">
        <f t="shared" si="0"/>
        <v>0</v>
      </c>
    </row>
    <row r="35" spans="1:23" x14ac:dyDescent="0.25">
      <c r="A35" s="84" t="s">
        <v>193</v>
      </c>
      <c r="V35" s="84">
        <f t="shared" si="0"/>
        <v>0</v>
      </c>
    </row>
    <row r="36" spans="1:23" x14ac:dyDescent="0.25">
      <c r="A36" s="84" t="s">
        <v>194</v>
      </c>
      <c r="V36" s="84">
        <f t="shared" si="0"/>
        <v>0</v>
      </c>
    </row>
    <row r="37" spans="1:23" x14ac:dyDescent="0.25">
      <c r="A37" s="84" t="s">
        <v>195</v>
      </c>
      <c r="V37" s="84">
        <f t="shared" si="0"/>
        <v>0</v>
      </c>
    </row>
    <row r="39" spans="1:23" x14ac:dyDescent="0.25">
      <c r="A39" s="109" t="s">
        <v>212</v>
      </c>
      <c r="B39" s="84" t="s">
        <v>214</v>
      </c>
      <c r="C39" s="84" t="s">
        <v>188</v>
      </c>
      <c r="D39" s="84" t="s">
        <v>189</v>
      </c>
      <c r="E39" s="84" t="s">
        <v>190</v>
      </c>
      <c r="F39" s="84" t="s">
        <v>191</v>
      </c>
      <c r="G39" s="84" t="s">
        <v>192</v>
      </c>
      <c r="H39" s="84" t="s">
        <v>193</v>
      </c>
      <c r="I39" s="84" t="s">
        <v>194</v>
      </c>
      <c r="J39" s="84" t="s">
        <v>195</v>
      </c>
      <c r="K39" s="88" t="s">
        <v>196</v>
      </c>
      <c r="L39" s="88" t="s">
        <v>197</v>
      </c>
      <c r="M39" s="88" t="s">
        <v>198</v>
      </c>
      <c r="N39" s="88" t="s">
        <v>199</v>
      </c>
      <c r="O39" s="88" t="s">
        <v>202</v>
      </c>
      <c r="P39" s="88" t="s">
        <v>203</v>
      </c>
      <c r="Q39" s="88" t="s">
        <v>204</v>
      </c>
      <c r="R39" s="88" t="s">
        <v>205</v>
      </c>
      <c r="S39" s="88" t="s">
        <v>206</v>
      </c>
      <c r="T39" s="88" t="s">
        <v>207</v>
      </c>
      <c r="U39" s="88" t="s">
        <v>208</v>
      </c>
      <c r="V39" s="88" t="s">
        <v>220</v>
      </c>
      <c r="W39" s="88" t="s">
        <v>221</v>
      </c>
    </row>
    <row r="40" spans="1:23" x14ac:dyDescent="0.25">
      <c r="A40" s="84" t="s">
        <v>213</v>
      </c>
      <c r="B40" s="84">
        <f>决策矩阵!A3</f>
        <v>0.25993544743825997</v>
      </c>
      <c r="C40" s="84">
        <v>0.25993544743825997</v>
      </c>
      <c r="D40" s="84">
        <v>0.26567339311775773</v>
      </c>
      <c r="E40" s="84">
        <v>0.2693817214083577</v>
      </c>
      <c r="F40" s="84">
        <v>0.27022191643162596</v>
      </c>
      <c r="G40" s="84">
        <v>0.26715409728812967</v>
      </c>
      <c r="H40" s="84">
        <v>0.25888755789455231</v>
      </c>
      <c r="I40" s="84">
        <v>0.24413517469351259</v>
      </c>
      <c r="J40" s="84">
        <v>0.22164609631790014</v>
      </c>
      <c r="K40" s="84">
        <v>0.19070867757222035</v>
      </c>
      <c r="L40" s="84">
        <v>0.15175325753206892</v>
      </c>
      <c r="M40" s="84">
        <v>0.10823406069144254</v>
      </c>
      <c r="N40" s="84">
        <v>6.7179216539158468E-2</v>
      </c>
      <c r="O40" s="84">
        <v>3.6243366677695121E-2</v>
      </c>
      <c r="P40" s="84">
        <v>1.7465185205379177E-2</v>
      </c>
      <c r="Q40" s="84">
        <v>7.827027706827373E-3</v>
      </c>
      <c r="R40" s="84">
        <v>3.3768400495539572E-3</v>
      </c>
      <c r="S40" s="84">
        <v>1.4318352145983044E-3</v>
      </c>
      <c r="T40" s="84">
        <v>6.0250462553388599E-4</v>
      </c>
      <c r="U40" s="84">
        <v>2.5270343098471906E-4</v>
      </c>
      <c r="V40" s="84">
        <v>1.0584341680844352E-4</v>
      </c>
      <c r="W40" s="84">
        <v>4.4306290275984746E-5</v>
      </c>
    </row>
    <row r="41" spans="1:23" x14ac:dyDescent="0.25">
      <c r="A41" s="84" t="s">
        <v>163</v>
      </c>
      <c r="B41" s="84">
        <f>决策矩阵!A5</f>
        <v>0.22214128651897019</v>
      </c>
      <c r="C41" s="84">
        <v>0.22214128651897019</v>
      </c>
      <c r="D41" s="84">
        <v>0.24108689516559764</v>
      </c>
      <c r="E41" s="84">
        <v>0.26315376279000158</v>
      </c>
      <c r="F41" s="84">
        <v>0.28915232465151391</v>
      </c>
      <c r="G41" s="84">
        <v>0.32026616349045062</v>
      </c>
      <c r="H41" s="84">
        <v>0.35818621212237206</v>
      </c>
      <c r="I41" s="84">
        <v>0.40532640320591123</v>
      </c>
      <c r="J41" s="84">
        <v>0.46469353834166721</v>
      </c>
      <c r="K41" s="84">
        <v>0.53920647971598779</v>
      </c>
      <c r="L41" s="84">
        <v>0.63019681796645011</v>
      </c>
      <c r="M41" s="84">
        <v>0.73259383874381334</v>
      </c>
      <c r="N41" s="84">
        <v>0.83158333229074655</v>
      </c>
      <c r="O41" s="84">
        <v>0.9081087395782016</v>
      </c>
      <c r="P41" s="84">
        <v>0.95541158418769678</v>
      </c>
      <c r="Q41" s="84">
        <v>0.97994617587418964</v>
      </c>
      <c r="R41" s="84">
        <v>0.99133377955574287</v>
      </c>
      <c r="S41" s="84">
        <v>0.99632271787951499</v>
      </c>
      <c r="T41" s="84">
        <v>0.99845215116896291</v>
      </c>
      <c r="U41" s="84">
        <v>0.99935071415676446</v>
      </c>
      <c r="V41" s="84">
        <v>0.99972803536917554</v>
      </c>
      <c r="W41" s="84">
        <v>0.99988615238688694</v>
      </c>
    </row>
    <row r="42" spans="1:23" x14ac:dyDescent="0.25">
      <c r="A42" s="84" t="s">
        <v>164</v>
      </c>
      <c r="B42" s="84">
        <f>决策矩阵!A7</f>
        <v>0.10288909836173546</v>
      </c>
      <c r="C42" s="84">
        <v>0.10288909836173546</v>
      </c>
      <c r="D42" s="84">
        <v>0.10500084450968053</v>
      </c>
      <c r="E42" s="84">
        <v>0.10647160777729121</v>
      </c>
      <c r="F42" s="84">
        <v>0.10710649356607665</v>
      </c>
      <c r="G42" s="84">
        <v>0.10666049765516708</v>
      </c>
      <c r="H42" s="84">
        <v>0.10482236856291086</v>
      </c>
      <c r="I42" s="84">
        <v>0.10107673845161323</v>
      </c>
      <c r="J42" s="84">
        <v>9.4696713902771221E-2</v>
      </c>
      <c r="K42" s="84">
        <v>8.4802238509461558E-2</v>
      </c>
      <c r="L42" s="84">
        <v>7.0661958681319664E-2</v>
      </c>
      <c r="M42" s="84">
        <v>5.2807022867560609E-2</v>
      </c>
      <c r="N42" s="84">
        <v>3.4114149553197783E-2</v>
      </c>
      <c r="O42" s="84">
        <v>1.8914400762736674E-2</v>
      </c>
      <c r="P42" s="84">
        <v>9.2578966779249677E-3</v>
      </c>
      <c r="Q42" s="84">
        <v>4.1812516417143878E-3</v>
      </c>
      <c r="R42" s="84">
        <v>1.8103137897535243E-3</v>
      </c>
      <c r="S42" s="84">
        <v>7.687809494706134E-4</v>
      </c>
      <c r="T42" s="84">
        <v>3.2370786192108806E-4</v>
      </c>
      <c r="U42" s="84">
        <v>1.3580737334925396E-4</v>
      </c>
      <c r="V42" s="84">
        <v>5.6888717800756213E-5</v>
      </c>
      <c r="W42" s="84">
        <v>2.3814894625365182E-5</v>
      </c>
    </row>
    <row r="43" spans="1:23" x14ac:dyDescent="0.25">
      <c r="A43" s="84" t="s">
        <v>165</v>
      </c>
      <c r="B43" s="84">
        <f>决策矩阵!A9</f>
        <v>0.19848133065610779</v>
      </c>
      <c r="C43" s="84">
        <v>0.19848133065610779</v>
      </c>
      <c r="D43" s="84">
        <v>0.18826955986304489</v>
      </c>
      <c r="E43" s="84">
        <v>0.17760175070037515</v>
      </c>
      <c r="F43" s="84">
        <v>0.16647963052219467</v>
      </c>
      <c r="G43" s="84">
        <v>0.15490918335158982</v>
      </c>
      <c r="H43" s="84">
        <v>0.14283625984413348</v>
      </c>
      <c r="I43" s="84">
        <v>0.12992689559164608</v>
      </c>
      <c r="J43" s="84">
        <v>0.11560059162778313</v>
      </c>
      <c r="K43" s="84">
        <v>9.9101770412366036E-2</v>
      </c>
      <c r="L43" s="84">
        <v>7.9790634992335421E-2</v>
      </c>
      <c r="M43" s="84">
        <v>5.8175808999787061E-2</v>
      </c>
      <c r="N43" s="84">
        <v>3.6997732819577855E-2</v>
      </c>
      <c r="O43" s="84">
        <v>2.0350273008315576E-2</v>
      </c>
      <c r="P43" s="84">
        <v>9.9254313179115046E-3</v>
      </c>
      <c r="Q43" s="84">
        <v>4.4760662686441762E-3</v>
      </c>
      <c r="R43" s="84">
        <v>1.936761861993058E-3</v>
      </c>
      <c r="S43" s="84">
        <v>8.2226872641346662E-4</v>
      </c>
      <c r="T43" s="84">
        <v>3.4619279956268895E-4</v>
      </c>
      <c r="U43" s="84">
        <v>1.4523415339993601E-4</v>
      </c>
      <c r="V43" s="84">
        <v>6.0836392246668982E-5</v>
      </c>
      <c r="W43" s="84">
        <v>2.5467281047240214E-5</v>
      </c>
    </row>
    <row r="44" spans="1:23" x14ac:dyDescent="0.25">
      <c r="A44" s="84" t="s">
        <v>166</v>
      </c>
      <c r="B44" s="84">
        <f>决策矩阵!A11</f>
        <v>0.21655283702492645</v>
      </c>
      <c r="C44" s="84">
        <v>0.21655283702492645</v>
      </c>
      <c r="D44" s="84">
        <v>0.19996930734391935</v>
      </c>
      <c r="E44" s="84">
        <v>0.18339115732397449</v>
      </c>
      <c r="F44" s="84">
        <v>0.16703963482858872</v>
      </c>
      <c r="G44" s="84">
        <v>0.15101005821466285</v>
      </c>
      <c r="H44" s="84">
        <v>0.13526760157603138</v>
      </c>
      <c r="I44" s="84">
        <v>0.11953478805731672</v>
      </c>
      <c r="J44" s="84">
        <v>0.10336305980987817</v>
      </c>
      <c r="K44" s="84">
        <v>8.6180833789964259E-2</v>
      </c>
      <c r="L44" s="84">
        <v>6.7597330827825944E-2</v>
      </c>
      <c r="M44" s="84">
        <v>4.818926869739637E-2</v>
      </c>
      <c r="N44" s="84">
        <v>3.0125568797319351E-2</v>
      </c>
      <c r="O44" s="84">
        <v>1.6383219973051057E-2</v>
      </c>
      <c r="P44" s="84">
        <v>7.9399026110874814E-3</v>
      </c>
      <c r="Q44" s="84">
        <v>3.5694785086244091E-3</v>
      </c>
      <c r="R44" s="84">
        <v>1.5423047429563963E-3</v>
      </c>
      <c r="S44" s="84">
        <v>6.5439723000245841E-4</v>
      </c>
      <c r="T44" s="84">
        <v>2.754435440194991E-4</v>
      </c>
      <c r="U44" s="84">
        <v>1.1554088550171852E-4</v>
      </c>
      <c r="V44" s="84">
        <v>4.8396103968797075E-5</v>
      </c>
      <c r="W44" s="84">
        <v>2.0259147164364547E-5</v>
      </c>
    </row>
    <row r="49" spans="1:21" x14ac:dyDescent="0.25">
      <c r="A49" s="109" t="s">
        <v>215</v>
      </c>
      <c r="B49" s="84" t="s">
        <v>211</v>
      </c>
      <c r="C49" s="84" t="s">
        <v>4</v>
      </c>
      <c r="D49" s="84" t="s">
        <v>5</v>
      </c>
      <c r="E49" s="84" t="s">
        <v>6</v>
      </c>
      <c r="F49" s="84" t="s">
        <v>7</v>
      </c>
      <c r="G49" s="84" t="s">
        <v>8</v>
      </c>
      <c r="H49" s="84" t="s">
        <v>9</v>
      </c>
      <c r="I49" s="84" t="s">
        <v>10</v>
      </c>
      <c r="J49" s="84" t="s">
        <v>11</v>
      </c>
      <c r="K49" s="84" t="s">
        <v>12</v>
      </c>
      <c r="L49" s="84" t="s">
        <v>13</v>
      </c>
      <c r="M49" s="84" t="s">
        <v>14</v>
      </c>
      <c r="N49" s="84" t="s">
        <v>15</v>
      </c>
      <c r="O49" s="84" t="s">
        <v>16</v>
      </c>
      <c r="P49" s="84" t="s">
        <v>17</v>
      </c>
      <c r="Q49" s="84" t="s">
        <v>18</v>
      </c>
      <c r="R49" s="84" t="s">
        <v>19</v>
      </c>
      <c r="S49" s="84" t="s">
        <v>20</v>
      </c>
      <c r="T49" s="84" t="s">
        <v>21</v>
      </c>
      <c r="U49" s="84" t="s">
        <v>22</v>
      </c>
    </row>
    <row r="50" spans="1:21" x14ac:dyDescent="0.25">
      <c r="A50" s="84" t="s">
        <v>214</v>
      </c>
      <c r="B50" s="84">
        <f>决策矩阵!AC19</f>
        <v>0.76565856759334894</v>
      </c>
      <c r="C50" s="84">
        <f>决策矩阵!AC26</f>
        <v>0.81035463402029462</v>
      </c>
      <c r="D50" s="84">
        <f>决策矩阵!AC33</f>
        <v>0.82421147382212967</v>
      </c>
      <c r="E50" s="84">
        <f>决策矩阵!AC40</f>
        <v>0.80931689817685049</v>
      </c>
      <c r="F50" s="84">
        <f>决策矩阵!AC47</f>
        <v>0.82013088891692454</v>
      </c>
      <c r="G50" s="84">
        <f>决策矩阵!AC54</f>
        <v>0.68566942852832713</v>
      </c>
      <c r="H50" s="84">
        <f>决策矩阵!AC61</f>
        <v>0.83892581939239474</v>
      </c>
      <c r="I50" s="84">
        <f>决策矩阵!AC68</f>
        <v>0.76521155196246371</v>
      </c>
      <c r="J50" s="84">
        <f>决策矩阵!AC75</f>
        <v>0.74147977398494735</v>
      </c>
      <c r="K50" s="84">
        <f>决策矩阵!AC82</f>
        <v>0.77082561689009266</v>
      </c>
      <c r="L50" s="84">
        <f>决策矩阵!AM19</f>
        <v>0.76565856759334894</v>
      </c>
      <c r="M50" s="84">
        <f>决策矩阵!AM26</f>
        <v>0.79227381697156318</v>
      </c>
      <c r="N50" s="84">
        <f>决策矩阵!AM33</f>
        <v>0.79122360903441258</v>
      </c>
      <c r="O50" s="84">
        <f>决策矩阵!AM40</f>
        <v>0.75089426719835117</v>
      </c>
      <c r="P50" s="84">
        <f>决策矩阵!AM47</f>
        <v>0.7833845745426915</v>
      </c>
      <c r="Q50" s="84">
        <f>决策矩阵!AM54</f>
        <v>0.80509171991206596</v>
      </c>
      <c r="R50" s="84">
        <f>决策矩阵!AM61</f>
        <v>0.69270834276441928</v>
      </c>
      <c r="S50" s="84">
        <f>决策矩阵!AM68</f>
        <v>0.69360971070969824</v>
      </c>
      <c r="T50" s="84">
        <f>决策矩阵!AM75</f>
        <v>0.77415925751889936</v>
      </c>
      <c r="U50" s="84">
        <f>决策矩阵!AM82</f>
        <v>0.79202508752922562</v>
      </c>
    </row>
    <row r="51" spans="1:21" x14ac:dyDescent="0.25">
      <c r="A51" s="84" t="s">
        <v>188</v>
      </c>
      <c r="B51" s="84">
        <v>0.76565856759334894</v>
      </c>
      <c r="C51" s="84">
        <v>0.81035463402029462</v>
      </c>
      <c r="D51" s="84">
        <v>0.82421147382212967</v>
      </c>
      <c r="E51" s="84">
        <v>0.80931689817685049</v>
      </c>
      <c r="F51" s="84">
        <v>0.82013088891692454</v>
      </c>
      <c r="G51" s="84">
        <v>0.68566942852832713</v>
      </c>
      <c r="H51" s="84">
        <v>0.83892581939239474</v>
      </c>
      <c r="I51" s="84">
        <v>0.76521155196246371</v>
      </c>
      <c r="J51" s="84">
        <v>0.74147977398494735</v>
      </c>
      <c r="K51" s="84">
        <v>0.77082561689009266</v>
      </c>
      <c r="L51" s="84">
        <v>0.76565856759334894</v>
      </c>
      <c r="M51" s="84">
        <v>0.79227381697156318</v>
      </c>
      <c r="N51" s="84">
        <v>0.79122360903441258</v>
      </c>
      <c r="O51" s="84">
        <v>0.75089426719835117</v>
      </c>
      <c r="P51" s="84">
        <v>0.7833845745426915</v>
      </c>
      <c r="Q51" s="84">
        <v>0.80509171991206596</v>
      </c>
      <c r="R51" s="84">
        <v>0.69270834276441928</v>
      </c>
      <c r="S51" s="84">
        <v>0.69360971070969824</v>
      </c>
      <c r="T51" s="84">
        <v>0.77415925751889936</v>
      </c>
      <c r="U51" s="84">
        <v>0.79202508752922562</v>
      </c>
    </row>
    <row r="52" spans="1:21" x14ac:dyDescent="0.25">
      <c r="A52" s="84" t="s">
        <v>189</v>
      </c>
      <c r="B52" s="84">
        <v>0.76561484254295098</v>
      </c>
      <c r="C52" s="84">
        <v>0.81284990867708051</v>
      </c>
      <c r="D52" s="84">
        <v>0.82469632801389425</v>
      </c>
      <c r="E52" s="84">
        <v>0.80854437996583639</v>
      </c>
      <c r="F52" s="84">
        <v>0.8225404604714186</v>
      </c>
      <c r="G52" s="84">
        <v>0.68551963394897675</v>
      </c>
      <c r="H52" s="84">
        <v>0.83984484544781424</v>
      </c>
      <c r="I52" s="84">
        <v>0.76543719925837439</v>
      </c>
      <c r="J52" s="84">
        <v>0.74043917790055835</v>
      </c>
      <c r="K52" s="84">
        <v>0.77237808138707886</v>
      </c>
      <c r="L52" s="84">
        <v>0.76561484254295098</v>
      </c>
      <c r="M52" s="84">
        <v>0.79153405377719754</v>
      </c>
      <c r="N52" s="84">
        <v>0.78921865893147147</v>
      </c>
      <c r="O52" s="84">
        <v>0.74802422133669322</v>
      </c>
      <c r="P52" s="84">
        <v>0.78487748127396173</v>
      </c>
      <c r="Q52" s="84">
        <v>0.80779861866813718</v>
      </c>
      <c r="R52" s="84">
        <v>0.69259436957514253</v>
      </c>
      <c r="S52" s="84">
        <v>0.69040431270165592</v>
      </c>
      <c r="T52" s="84">
        <v>0.7767089405931612</v>
      </c>
      <c r="U52" s="84">
        <v>0.79340563072350512</v>
      </c>
    </row>
    <row r="53" spans="1:21" x14ac:dyDescent="0.25">
      <c r="A53" s="84" t="s">
        <v>190</v>
      </c>
      <c r="B53" s="84">
        <v>0.76546023294328047</v>
      </c>
      <c r="C53" s="84">
        <v>0.81553581207336345</v>
      </c>
      <c r="D53" s="84">
        <v>0.82457244256165718</v>
      </c>
      <c r="E53" s="84">
        <v>0.80752024115160137</v>
      </c>
      <c r="F53" s="84">
        <v>0.82517223924396332</v>
      </c>
      <c r="G53" s="84">
        <v>0.68555837308207401</v>
      </c>
      <c r="H53" s="84">
        <v>0.84061778956140532</v>
      </c>
      <c r="I53" s="84">
        <v>0.76559872427647913</v>
      </c>
      <c r="J53" s="84">
        <v>0.73942350174071569</v>
      </c>
      <c r="K53" s="84">
        <v>0.77410494192483736</v>
      </c>
      <c r="L53" s="84">
        <v>0.76546023294328047</v>
      </c>
      <c r="M53" s="84">
        <v>0.79049375761852525</v>
      </c>
      <c r="N53" s="84">
        <v>0.78713452646602922</v>
      </c>
      <c r="O53" s="84">
        <v>0.74507529330741895</v>
      </c>
      <c r="P53" s="84">
        <v>0.78640176325063016</v>
      </c>
      <c r="Q53" s="84">
        <v>0.81037741471226998</v>
      </c>
      <c r="R53" s="84">
        <v>0.69236651868877197</v>
      </c>
      <c r="S53" s="84">
        <v>0.68707680470239185</v>
      </c>
      <c r="T53" s="84">
        <v>0.7791282204459602</v>
      </c>
      <c r="U53" s="84">
        <v>0.79440321791573754</v>
      </c>
    </row>
    <row r="54" spans="1:21" x14ac:dyDescent="0.25">
      <c r="A54" s="84" t="s">
        <v>191</v>
      </c>
      <c r="B54" s="84">
        <v>0.76507231599662329</v>
      </c>
      <c r="C54" s="84">
        <v>0.8181865655138193</v>
      </c>
      <c r="D54" s="84">
        <v>0.82374595602056166</v>
      </c>
      <c r="E54" s="84">
        <v>0.80616788766525038</v>
      </c>
      <c r="F54" s="84">
        <v>0.82806846391017341</v>
      </c>
      <c r="G54" s="84">
        <v>0.68585453394840556</v>
      </c>
      <c r="H54" s="84">
        <v>0.84109678209399341</v>
      </c>
      <c r="I54" s="84">
        <v>0.76567276759539671</v>
      </c>
      <c r="J54" s="84">
        <v>0.73844914923699845</v>
      </c>
      <c r="K54" s="84">
        <v>0.77604849292313827</v>
      </c>
      <c r="L54" s="84">
        <v>0.76507231599662329</v>
      </c>
      <c r="M54" s="84">
        <v>0.78965436565131208</v>
      </c>
      <c r="N54" s="84">
        <v>0.78497144151285525</v>
      </c>
      <c r="O54" s="84">
        <v>0.74205623608338744</v>
      </c>
      <c r="P54" s="84">
        <v>0.7879566498652848</v>
      </c>
      <c r="Q54" s="84">
        <v>0.81310832377172204</v>
      </c>
      <c r="R54" s="84">
        <v>0.69198268929752205</v>
      </c>
      <c r="S54" s="84">
        <v>0.68363055120688065</v>
      </c>
      <c r="T54" s="84">
        <v>0.78133713379914982</v>
      </c>
      <c r="U54" s="84">
        <v>0.79533979100661456</v>
      </c>
    </row>
    <row r="55" spans="1:21" x14ac:dyDescent="0.25">
      <c r="A55" s="84" t="s">
        <v>192</v>
      </c>
      <c r="B55" s="84">
        <v>0.76386221048074732</v>
      </c>
      <c r="C55" s="84">
        <v>0.82088009968516007</v>
      </c>
      <c r="D55" s="84">
        <v>0.82199539709924019</v>
      </c>
      <c r="E55" s="84">
        <v>0.80436757948107263</v>
      </c>
      <c r="F55" s="84">
        <v>0.83131576261310636</v>
      </c>
      <c r="G55" s="84">
        <v>0.68651214643744995</v>
      </c>
      <c r="H55" s="84">
        <v>0.84066627266842031</v>
      </c>
      <c r="I55" s="84">
        <v>0.76564170595404446</v>
      </c>
      <c r="J55" s="84">
        <v>0.73751544696607807</v>
      </c>
      <c r="K55" s="84">
        <v>0.77829149328645686</v>
      </c>
      <c r="L55" s="84">
        <v>0.76386221048074732</v>
      </c>
      <c r="M55" s="84">
        <v>0.7891005625356321</v>
      </c>
      <c r="N55" s="84">
        <v>0.78270132033930118</v>
      </c>
      <c r="O55" s="84">
        <v>0.73894351078508058</v>
      </c>
      <c r="P55" s="84">
        <v>0.789564941557376</v>
      </c>
      <c r="Q55" s="84">
        <v>0.81642620611081929</v>
      </c>
      <c r="R55" s="84">
        <v>0.69137199664284343</v>
      </c>
      <c r="S55" s="84">
        <v>0.6800344477226099</v>
      </c>
      <c r="T55" s="84">
        <v>0.78326568860318535</v>
      </c>
      <c r="U55" s="84">
        <v>0.79525907453598765</v>
      </c>
    </row>
    <row r="56" spans="1:21" x14ac:dyDescent="0.25">
      <c r="A56" s="84" t="s">
        <v>193</v>
      </c>
      <c r="B56" s="84">
        <v>0.76228925497149835</v>
      </c>
      <c r="C56" s="84">
        <v>0.82399045412907679</v>
      </c>
      <c r="D56" s="84">
        <v>0.81986736778562685</v>
      </c>
      <c r="E56" s="84">
        <v>0.80195289693212712</v>
      </c>
      <c r="F56" s="84">
        <v>0.83505121948450378</v>
      </c>
      <c r="G56" s="84">
        <v>0.68766975016214293</v>
      </c>
      <c r="H56" s="84">
        <v>0.83975874273498652</v>
      </c>
      <c r="I56" s="84">
        <v>0.76548781881438355</v>
      </c>
      <c r="J56" s="84">
        <v>0.73660927757104</v>
      </c>
      <c r="K56" s="84">
        <v>0.78095895105887769</v>
      </c>
      <c r="L56" s="84">
        <v>0.76228925497149835</v>
      </c>
      <c r="M56" s="84">
        <v>0.78893393868865047</v>
      </c>
      <c r="N56" s="84">
        <v>0.78026673233820198</v>
      </c>
      <c r="O56" s="84">
        <v>0.73567890102023803</v>
      </c>
      <c r="P56" s="84">
        <v>0.7912713591507794</v>
      </c>
      <c r="Q56" s="84">
        <v>0.82054695107427078</v>
      </c>
      <c r="R56" s="84">
        <v>0.69043721998908436</v>
      </c>
      <c r="S56" s="84">
        <v>0.67621755093000413</v>
      </c>
      <c r="T56" s="84">
        <v>0.78484901575306998</v>
      </c>
      <c r="U56" s="84">
        <v>0.79520586232151458</v>
      </c>
    </row>
    <row r="57" spans="1:21" x14ac:dyDescent="0.25">
      <c r="A57" s="84" t="s">
        <v>194</v>
      </c>
      <c r="B57" s="84">
        <v>0.76023950240264038</v>
      </c>
      <c r="C57" s="84">
        <v>0.82711079438289814</v>
      </c>
      <c r="D57" s="84">
        <v>0.81693347938131977</v>
      </c>
      <c r="E57" s="84">
        <v>0.79871440901802826</v>
      </c>
      <c r="F57" s="84">
        <v>0.83948268539238846</v>
      </c>
      <c r="G57" s="84">
        <v>0.68948189593593801</v>
      </c>
      <c r="H57" s="84">
        <v>0.83824479255389406</v>
      </c>
      <c r="I57" s="84">
        <v>0.76461727281602798</v>
      </c>
      <c r="J57" s="84">
        <v>0.73572267595839724</v>
      </c>
      <c r="K57" s="84">
        <v>0.78421297862843442</v>
      </c>
      <c r="L57" s="84">
        <v>0.76023950240264038</v>
      </c>
      <c r="M57" s="84">
        <v>0.78924113422846809</v>
      </c>
      <c r="N57" s="84">
        <v>0.77756799670368593</v>
      </c>
      <c r="O57" s="84">
        <v>0.73215777377510449</v>
      </c>
      <c r="P57" s="84">
        <v>0.79312314449502208</v>
      </c>
      <c r="Q57" s="84">
        <v>0.8257482414513182</v>
      </c>
      <c r="R57" s="84">
        <v>0.68907770761666942</v>
      </c>
      <c r="S57" s="84">
        <v>0.6720375103638847</v>
      </c>
      <c r="T57" s="84">
        <v>0.78604645067661483</v>
      </c>
      <c r="U57" s="84">
        <v>0.79518197615138753</v>
      </c>
    </row>
    <row r="58" spans="1:21" x14ac:dyDescent="0.25">
      <c r="A58" s="84" t="s">
        <v>195</v>
      </c>
      <c r="B58" s="84">
        <v>0.75759265419619559</v>
      </c>
      <c r="C58" s="84">
        <v>0.82980845721746666</v>
      </c>
      <c r="D58" s="84">
        <v>0.81309402959118704</v>
      </c>
      <c r="E58" s="84">
        <v>0.79440935671786705</v>
      </c>
      <c r="F58" s="84">
        <v>0.84487408566508759</v>
      </c>
      <c r="G58" s="84">
        <v>0.69211368316507682</v>
      </c>
      <c r="H58" s="84">
        <v>0.83599730854734633</v>
      </c>
      <c r="I58" s="84">
        <v>0.76236153242617644</v>
      </c>
      <c r="J58" s="84">
        <v>0.73331918472485957</v>
      </c>
      <c r="K58" s="84">
        <v>0.78824081333619922</v>
      </c>
      <c r="L58" s="84">
        <v>0.75759265419619559</v>
      </c>
      <c r="M58" s="84">
        <v>0.79009368691289306</v>
      </c>
      <c r="N58" s="84">
        <v>0.77447378615199425</v>
      </c>
      <c r="O58" s="84">
        <v>0.72824373409233623</v>
      </c>
      <c r="P58" s="84">
        <v>0.79516026771500281</v>
      </c>
      <c r="Q58" s="84">
        <v>0.83235288342384872</v>
      </c>
      <c r="R58" s="84">
        <v>0.68719491379386588</v>
      </c>
      <c r="S58" s="84">
        <v>0.66729592970543439</v>
      </c>
      <c r="T58" s="84">
        <v>0.78683290912755433</v>
      </c>
      <c r="U58" s="84">
        <v>0.79473302946095781</v>
      </c>
    </row>
    <row r="59" spans="1:21" x14ac:dyDescent="0.25">
      <c r="A59" s="84" t="s">
        <v>196</v>
      </c>
      <c r="B59" s="84">
        <v>0.75426193584564827</v>
      </c>
      <c r="C59" s="84">
        <v>0.83275281206827467</v>
      </c>
      <c r="D59" s="84">
        <v>0.8083710753618476</v>
      </c>
      <c r="E59" s="84">
        <v>0.78881948442007066</v>
      </c>
      <c r="F59" s="84">
        <v>0.85149387143236699</v>
      </c>
      <c r="G59" s="84">
        <v>0.6956955787386514</v>
      </c>
      <c r="H59" s="84">
        <v>0.83293762354500722</v>
      </c>
      <c r="I59" s="84">
        <v>0.75949807195830721</v>
      </c>
      <c r="J59" s="84">
        <v>0.73036571314582233</v>
      </c>
      <c r="K59" s="84">
        <v>0.7928030662154788</v>
      </c>
      <c r="L59" s="84">
        <v>0.75426193584564827</v>
      </c>
      <c r="M59" s="84">
        <v>0.79130808240560735</v>
      </c>
      <c r="N59" s="84">
        <v>0.77084344202549748</v>
      </c>
      <c r="O59" s="84">
        <v>0.72379695295426916</v>
      </c>
      <c r="P59" s="84">
        <v>0.79739190829082418</v>
      </c>
      <c r="Q59" s="84">
        <v>0.84064488981050034</v>
      </c>
      <c r="R59" s="84">
        <v>0.68472562972584028</v>
      </c>
      <c r="S59" s="84">
        <v>0.6617692526935437</v>
      </c>
      <c r="T59" s="84">
        <v>0.78721991317882067</v>
      </c>
      <c r="U59" s="84">
        <v>0.79421151683165248</v>
      </c>
    </row>
    <row r="60" spans="1:21" x14ac:dyDescent="0.25">
      <c r="A60" s="84" t="s">
        <v>197</v>
      </c>
      <c r="B60" s="84">
        <v>0.75025840578373959</v>
      </c>
      <c r="C60" s="84">
        <v>0.8356093698934538</v>
      </c>
      <c r="D60" s="84">
        <v>0.80267399431689002</v>
      </c>
      <c r="E60" s="84">
        <v>0.78187252911317395</v>
      </c>
      <c r="F60" s="84">
        <v>0.85748810792404628</v>
      </c>
      <c r="G60" s="84">
        <v>0.70024157942642695</v>
      </c>
      <c r="H60" s="84">
        <v>0.82909907625772239</v>
      </c>
      <c r="I60" s="84">
        <v>0.75489892090288702</v>
      </c>
      <c r="J60" s="84">
        <v>0.72708567275133029</v>
      </c>
      <c r="K60" s="84">
        <v>0.79773046693900818</v>
      </c>
      <c r="L60" s="84">
        <v>0.75025840578373959</v>
      </c>
      <c r="M60" s="84">
        <v>0.7920906213857688</v>
      </c>
      <c r="N60" s="84">
        <v>0.76660062123406392</v>
      </c>
      <c r="O60" s="84">
        <v>0.71875615472984467</v>
      </c>
      <c r="P60" s="84">
        <v>0.7997628561168858</v>
      </c>
      <c r="Q60" s="84">
        <v>0.85069639897561056</v>
      </c>
      <c r="R60" s="84">
        <v>0.68169502681961391</v>
      </c>
      <c r="S60" s="84">
        <v>0.65531807794548858</v>
      </c>
      <c r="T60" s="84">
        <v>0.78725326172201415</v>
      </c>
      <c r="U60" s="84">
        <v>0.79370274716476819</v>
      </c>
    </row>
    <row r="61" spans="1:21" x14ac:dyDescent="0.25">
      <c r="A61" s="88" t="s">
        <v>198</v>
      </c>
      <c r="B61" s="84">
        <v>0.74279067284844147</v>
      </c>
      <c r="C61" s="84">
        <v>0.83876553134881193</v>
      </c>
      <c r="D61" s="84">
        <v>0.79586097335108907</v>
      </c>
      <c r="E61" s="84">
        <v>0.7740155097325363</v>
      </c>
      <c r="F61" s="84">
        <v>0.86139947266586403</v>
      </c>
      <c r="G61" s="84">
        <v>0.70433022365618636</v>
      </c>
      <c r="H61" s="84">
        <v>0.82481504349465351</v>
      </c>
      <c r="I61" s="84">
        <v>0.74928656234264479</v>
      </c>
      <c r="J61" s="84">
        <v>0.72114328738796951</v>
      </c>
      <c r="K61" s="84">
        <v>0.80319344218768229</v>
      </c>
      <c r="L61" s="84">
        <v>0.74279067284844147</v>
      </c>
      <c r="M61" s="84">
        <v>0.78883973324557977</v>
      </c>
      <c r="N61" s="84">
        <v>0.76194484822978237</v>
      </c>
      <c r="O61" s="84">
        <v>0.71336434393371262</v>
      </c>
      <c r="P61" s="84">
        <v>0.80024975269716236</v>
      </c>
      <c r="Q61" s="84">
        <v>0.85857664617272356</v>
      </c>
      <c r="R61" s="84">
        <v>0.67836012471358909</v>
      </c>
      <c r="S61" s="84">
        <v>0.64821365760483673</v>
      </c>
      <c r="T61" s="84">
        <v>0.78703999226859289</v>
      </c>
      <c r="U61" s="84">
        <v>0.79325664120247674</v>
      </c>
    </row>
    <row r="62" spans="1:21" s="88" customFormat="1" x14ac:dyDescent="0.25">
      <c r="A62" s="88" t="s">
        <v>199</v>
      </c>
      <c r="B62" s="88">
        <v>0.73522252786488562</v>
      </c>
      <c r="C62" s="88">
        <v>0.84144969134770109</v>
      </c>
      <c r="D62" s="88">
        <v>0.78933768219112443</v>
      </c>
      <c r="E62" s="88">
        <v>0.76643242441664017</v>
      </c>
      <c r="F62" s="88">
        <v>0.86067991010004119</v>
      </c>
      <c r="G62" s="88">
        <v>0.70814769784898568</v>
      </c>
      <c r="H62" s="88">
        <v>0.8207723282639996</v>
      </c>
      <c r="I62" s="88">
        <v>0.74381084429097588</v>
      </c>
      <c r="J62" s="88">
        <v>0.71491106986321917</v>
      </c>
      <c r="K62" s="88">
        <v>0.80837820366541224</v>
      </c>
      <c r="L62" s="88">
        <v>0.73522252786488562</v>
      </c>
      <c r="M62" s="88">
        <v>0.78538069804661248</v>
      </c>
      <c r="N62" s="88">
        <v>0.75749904364008691</v>
      </c>
      <c r="O62" s="88">
        <v>0.70831237572935468</v>
      </c>
      <c r="P62" s="88">
        <v>0.79722276217317278</v>
      </c>
      <c r="Q62" s="88">
        <v>0.8637631582811951</v>
      </c>
      <c r="R62" s="88">
        <v>0.67524157816963037</v>
      </c>
      <c r="S62" s="88">
        <v>0.64139227736746629</v>
      </c>
      <c r="T62" s="88">
        <v>0.7867377222045091</v>
      </c>
      <c r="U62" s="88">
        <v>0.79292215200290816</v>
      </c>
    </row>
    <row r="63" spans="1:21" s="88" customFormat="1" x14ac:dyDescent="0.25">
      <c r="A63" s="88" t="s">
        <v>202</v>
      </c>
      <c r="B63" s="88">
        <v>0.72888247521237881</v>
      </c>
      <c r="C63" s="88">
        <v>0.84296424853751828</v>
      </c>
      <c r="D63" s="88">
        <v>0.78433460971161839</v>
      </c>
      <c r="E63" s="88">
        <v>0.7605909997876511</v>
      </c>
      <c r="F63" s="88">
        <v>0.85868972864692239</v>
      </c>
      <c r="G63" s="88">
        <v>0.71106825031621546</v>
      </c>
      <c r="H63" s="88">
        <v>0.81772377507521854</v>
      </c>
      <c r="I63" s="88">
        <v>0.73843060967199903</v>
      </c>
      <c r="J63" s="88">
        <v>0.71016515544435121</v>
      </c>
      <c r="K63" s="88">
        <v>0.81232359007574018</v>
      </c>
      <c r="L63" s="88">
        <v>0.72888247521237881</v>
      </c>
      <c r="M63" s="88">
        <v>0.78262508472542147</v>
      </c>
      <c r="N63" s="88">
        <v>0.7540795083252384</v>
      </c>
      <c r="O63" s="88">
        <v>0.70447445803737163</v>
      </c>
      <c r="P63" s="88">
        <v>0.79401233372445479</v>
      </c>
      <c r="Q63" s="88">
        <v>0.86690982135600336</v>
      </c>
      <c r="R63" s="88">
        <v>0.67087959504916905</v>
      </c>
      <c r="S63" s="88">
        <v>0.63611959779671412</v>
      </c>
      <c r="T63" s="88">
        <v>0.78648471683380028</v>
      </c>
      <c r="U63" s="88">
        <v>0.79271531687441621</v>
      </c>
    </row>
    <row r="64" spans="1:21" s="88" customFormat="1" x14ac:dyDescent="0.25">
      <c r="A64" s="88" t="s">
        <v>203</v>
      </c>
      <c r="B64" s="88">
        <v>0.72498668276495815</v>
      </c>
      <c r="C64" s="88">
        <v>0.84389395245259702</v>
      </c>
      <c r="D64" s="88">
        <v>0.78093173543286754</v>
      </c>
      <c r="E64" s="88">
        <v>0.75699245502375834</v>
      </c>
      <c r="F64" s="88">
        <v>0.85748011559694848</v>
      </c>
      <c r="G64" s="88">
        <v>0.71285639211105134</v>
      </c>
      <c r="H64" s="88">
        <v>0.81587301771315324</v>
      </c>
      <c r="I64" s="88">
        <v>0.73499928641288981</v>
      </c>
      <c r="J64" s="88">
        <v>0.70725808219599906</v>
      </c>
      <c r="K64" s="88">
        <v>0.81473574340869992</v>
      </c>
      <c r="L64" s="88">
        <v>0.72498668276495815</v>
      </c>
      <c r="M64" s="88">
        <v>0.78088705221151611</v>
      </c>
      <c r="N64" s="88">
        <v>0.75197061315760894</v>
      </c>
      <c r="O64" s="88">
        <v>0.70212338229523197</v>
      </c>
      <c r="P64" s="88">
        <v>0.79199829830396484</v>
      </c>
      <c r="Q64" s="88">
        <v>0.86882377426190993</v>
      </c>
      <c r="R64" s="88">
        <v>0.66813142987914009</v>
      </c>
      <c r="S64" s="88">
        <v>0.63285632491453758</v>
      </c>
      <c r="T64" s="88">
        <v>0.78632730581489318</v>
      </c>
      <c r="U64" s="88">
        <v>0.79260743396489708</v>
      </c>
    </row>
    <row r="65" spans="1:26" s="88" customFormat="1" x14ac:dyDescent="0.25">
      <c r="A65" s="88" t="s">
        <v>204</v>
      </c>
      <c r="B65" s="88">
        <v>0.72290236082721149</v>
      </c>
      <c r="C65" s="88">
        <v>0.84437413410151374</v>
      </c>
      <c r="D65" s="88">
        <v>0.77906152499922043</v>
      </c>
      <c r="E65" s="88">
        <v>0.75513013537136842</v>
      </c>
      <c r="F65" s="88">
        <v>0.85667810519718091</v>
      </c>
      <c r="G65" s="88">
        <v>0.71377815391106114</v>
      </c>
      <c r="H65" s="88">
        <v>0.81492314274940081</v>
      </c>
      <c r="I65" s="88">
        <v>0.73321639996174748</v>
      </c>
      <c r="J65" s="88">
        <v>0.70575749660097165</v>
      </c>
      <c r="K65" s="88">
        <v>0.81597900071898566</v>
      </c>
      <c r="L65" s="88">
        <v>0.72290236082721149</v>
      </c>
      <c r="M65" s="88">
        <v>0.77997538114408338</v>
      </c>
      <c r="N65" s="88">
        <v>0.75087787436417208</v>
      </c>
      <c r="O65" s="88">
        <v>0.70090912798167282</v>
      </c>
      <c r="P65" s="88">
        <v>0.79094576693669028</v>
      </c>
      <c r="Q65" s="88">
        <v>0.86980739040957622</v>
      </c>
      <c r="R65" s="88">
        <v>0.66671403593669054</v>
      </c>
      <c r="S65" s="88">
        <v>0.63116196280708414</v>
      </c>
      <c r="T65" s="88">
        <v>0.78624638283391968</v>
      </c>
      <c r="U65" s="88">
        <v>0.7925570866515913</v>
      </c>
    </row>
    <row r="66" spans="1:26" s="88" customFormat="1" x14ac:dyDescent="0.25">
      <c r="A66" s="88" t="s">
        <v>205</v>
      </c>
      <c r="B66" s="88">
        <v>0.72185523474090796</v>
      </c>
      <c r="C66" s="88">
        <v>0.84459652950125153</v>
      </c>
      <c r="D66" s="88">
        <v>0.77819476380397024</v>
      </c>
      <c r="E66" s="88">
        <v>0.75426675949616095</v>
      </c>
      <c r="F66" s="88">
        <v>0.85606900726933888</v>
      </c>
      <c r="G66" s="88">
        <v>0.71420460583721623</v>
      </c>
      <c r="H66" s="88">
        <v>0.81448458767006282</v>
      </c>
      <c r="I66" s="88">
        <v>0.7323559410031566</v>
      </c>
      <c r="J66" s="88">
        <v>0.70506259999066345</v>
      </c>
      <c r="K66" s="88">
        <v>0.81655424797897602</v>
      </c>
      <c r="L66" s="88">
        <v>0.72185523474090796</v>
      </c>
      <c r="M66" s="88">
        <v>0.77954989378444361</v>
      </c>
      <c r="N66" s="88">
        <v>0.75037089547283209</v>
      </c>
      <c r="O66" s="88">
        <v>0.70034660460281839</v>
      </c>
      <c r="P66" s="88">
        <v>0.79045551434050998</v>
      </c>
      <c r="Q66" s="88">
        <v>0.87026185122334743</v>
      </c>
      <c r="R66" s="88">
        <v>0.66605798812084849</v>
      </c>
      <c r="S66" s="88">
        <v>0.63037505271888672</v>
      </c>
      <c r="T66" s="88">
        <v>0.78620910345669726</v>
      </c>
      <c r="U66" s="88">
        <v>0.79253497430017106</v>
      </c>
    </row>
    <row r="67" spans="1:26" s="88" customFormat="1" x14ac:dyDescent="0.25">
      <c r="A67" s="88" t="s">
        <v>206</v>
      </c>
      <c r="B67" s="88">
        <v>0.72139690684321656</v>
      </c>
      <c r="C67" s="88">
        <v>0.84469386518207989</v>
      </c>
      <c r="D67" s="88">
        <v>0.77781528901351626</v>
      </c>
      <c r="E67" s="88">
        <v>0.75388871870051355</v>
      </c>
      <c r="F67" s="88">
        <v>0.85580235561740314</v>
      </c>
      <c r="G67" s="88">
        <v>0.71439115473326353</v>
      </c>
      <c r="H67" s="88">
        <v>0.81429291904197199</v>
      </c>
      <c r="I67" s="88">
        <v>0.73194831578409736</v>
      </c>
      <c r="J67" s="88">
        <v>0.70475847457957741</v>
      </c>
      <c r="K67" s="88">
        <v>0.81680590643618345</v>
      </c>
      <c r="L67" s="88">
        <v>0.72139690684321656</v>
      </c>
      <c r="M67" s="88">
        <v>0.7793630218247799</v>
      </c>
      <c r="N67" s="88">
        <v>0.75014882515524206</v>
      </c>
      <c r="O67" s="88">
        <v>0.7001003626410468</v>
      </c>
      <c r="P67" s="88">
        <v>0.79024039874132312</v>
      </c>
      <c r="Q67" s="88">
        <v>0.87046053906401377</v>
      </c>
      <c r="R67" s="88">
        <v>0.66577093470202509</v>
      </c>
      <c r="S67" s="88">
        <v>0.6300302038380714</v>
      </c>
      <c r="T67" s="88">
        <v>0.78619283732083001</v>
      </c>
      <c r="U67" s="88">
        <v>0.7925255337858117</v>
      </c>
    </row>
    <row r="68" spans="1:26" s="88" customFormat="1" x14ac:dyDescent="0.25">
      <c r="A68" s="88" t="s">
        <v>207</v>
      </c>
      <c r="B68" s="88">
        <v>0.7212013560562095</v>
      </c>
      <c r="C68" s="88">
        <v>0.84473539312742008</v>
      </c>
      <c r="D68" s="88">
        <v>0.77765336471884339</v>
      </c>
      <c r="E68" s="88">
        <v>0.75372739786359388</v>
      </c>
      <c r="F68" s="88">
        <v>0.85568857633069018</v>
      </c>
      <c r="G68" s="88">
        <v>0.71447072704480019</v>
      </c>
      <c r="H68" s="88">
        <v>0.81421119486001459</v>
      </c>
      <c r="I68" s="88">
        <v>0.73177431812773075</v>
      </c>
      <c r="J68" s="88">
        <v>0.70462872149565892</v>
      </c>
      <c r="K68" s="88">
        <v>0.81691325557723626</v>
      </c>
      <c r="L68" s="88">
        <v>0.7212013560562095</v>
      </c>
      <c r="M68" s="88">
        <v>0.77928317305325234</v>
      </c>
      <c r="N68" s="88">
        <v>0.75005404555612198</v>
      </c>
      <c r="O68" s="88">
        <v>0.69999529532194538</v>
      </c>
      <c r="P68" s="88">
        <v>0.79014851945735209</v>
      </c>
      <c r="Q68" s="88">
        <v>0.87054526885556316</v>
      </c>
      <c r="R68" s="88">
        <v>0.6656484785628789</v>
      </c>
      <c r="S68" s="88">
        <v>0.62988299242400714</v>
      </c>
      <c r="T68" s="88">
        <v>0.78618590742520977</v>
      </c>
      <c r="U68" s="88">
        <v>0.79252154981897593</v>
      </c>
    </row>
    <row r="69" spans="1:26" s="88" customFormat="1" x14ac:dyDescent="0.25">
      <c r="A69" s="88" t="s">
        <v>208</v>
      </c>
      <c r="B69" s="88">
        <v>0.72111885286660438</v>
      </c>
      <c r="C69" s="88">
        <v>0.84475291356863647</v>
      </c>
      <c r="D69" s="88">
        <v>0.77758504554391761</v>
      </c>
      <c r="E69" s="88">
        <v>0.75365933182193445</v>
      </c>
      <c r="F69" s="88">
        <v>0.8556405709732875</v>
      </c>
      <c r="G69" s="88">
        <v>0.71450429493932988</v>
      </c>
      <c r="H69" s="88">
        <v>0.81417672489031501</v>
      </c>
      <c r="I69" s="88">
        <v>0.73170089395119575</v>
      </c>
      <c r="J69" s="88">
        <v>0.70457397941546052</v>
      </c>
      <c r="K69" s="88">
        <v>0.81695854207633078</v>
      </c>
      <c r="L69" s="88">
        <v>0.72111885286660438</v>
      </c>
      <c r="M69" s="88">
        <v>0.7792494636164331</v>
      </c>
      <c r="N69" s="88">
        <v>0.75001405235628793</v>
      </c>
      <c r="O69" s="88">
        <v>0.69995096622556585</v>
      </c>
      <c r="P69" s="88">
        <v>0.79010973795615003</v>
      </c>
      <c r="Q69" s="88">
        <v>0.87058100884371414</v>
      </c>
      <c r="R69" s="88">
        <v>0.66559681743580779</v>
      </c>
      <c r="S69" s="88">
        <v>0.62982086972312823</v>
      </c>
      <c r="T69" s="88">
        <v>0.78618298558715072</v>
      </c>
      <c r="U69" s="88">
        <v>0.79251987684282266</v>
      </c>
    </row>
    <row r="70" spans="1:26" s="88" customFormat="1" x14ac:dyDescent="0.25">
      <c r="A70" s="88" t="s">
        <v>220</v>
      </c>
      <c r="B70" s="88">
        <v>0.72108421089810604</v>
      </c>
      <c r="C70" s="88">
        <v>0.84476027011623278</v>
      </c>
      <c r="D70" s="88">
        <v>0.77755635871044448</v>
      </c>
      <c r="E70" s="88">
        <v>0.75363075101890842</v>
      </c>
      <c r="F70" s="88">
        <v>0.85562041387472154</v>
      </c>
      <c r="G70" s="88">
        <v>0.71451838896835729</v>
      </c>
      <c r="H70" s="88">
        <v>0.81416225311621415</v>
      </c>
      <c r="I70" s="88">
        <v>0.73167006161097181</v>
      </c>
      <c r="J70" s="88">
        <v>0.70455099412626276</v>
      </c>
      <c r="K70" s="88">
        <v>0.81697755650527881</v>
      </c>
      <c r="L70" s="88">
        <v>0.72108421089810604</v>
      </c>
      <c r="M70" s="88">
        <v>0.77923530574782374</v>
      </c>
      <c r="N70" s="88">
        <v>0.7499972587748337</v>
      </c>
      <c r="O70" s="88">
        <v>0.69993235285429534</v>
      </c>
      <c r="P70" s="88">
        <v>0.79009345104197481</v>
      </c>
      <c r="Q70" s="88">
        <v>0.87059601422665056</v>
      </c>
      <c r="R70" s="88">
        <v>0.66557512621682613</v>
      </c>
      <c r="S70" s="88">
        <v>0.62979478277192635</v>
      </c>
      <c r="T70" s="88">
        <v>0.78618175908688581</v>
      </c>
      <c r="U70" s="88">
        <v>0.7925191757730895</v>
      </c>
    </row>
    <row r="71" spans="1:26" s="88" customFormat="1" x14ac:dyDescent="0.25">
      <c r="A71" s="88" t="s">
        <v>221</v>
      </c>
      <c r="B71" s="88">
        <v>0.72106969456238712</v>
      </c>
      <c r="C71" s="88">
        <v>0.84476335278812298</v>
      </c>
      <c r="D71" s="88">
        <v>0.77754433771361042</v>
      </c>
      <c r="E71" s="88">
        <v>0.75361877440801106</v>
      </c>
      <c r="F71" s="88">
        <v>0.85561196721130539</v>
      </c>
      <c r="G71" s="88">
        <v>0.7145242947974042</v>
      </c>
      <c r="H71" s="88">
        <v>0.81415618917714272</v>
      </c>
      <c r="I71" s="88">
        <v>0.73165714121399061</v>
      </c>
      <c r="J71" s="88">
        <v>0.70454136242288623</v>
      </c>
      <c r="K71" s="88">
        <v>0.81698552415938797</v>
      </c>
      <c r="L71" s="88">
        <v>0.72106969456238712</v>
      </c>
      <c r="M71" s="88">
        <v>0.77922937239221679</v>
      </c>
      <c r="N71" s="88">
        <v>0.74999022143688898</v>
      </c>
      <c r="O71" s="88">
        <v>0.6999245530928635</v>
      </c>
      <c r="P71" s="88">
        <v>0.79008662564699683</v>
      </c>
      <c r="Q71" s="88">
        <v>0.87060230182942688</v>
      </c>
      <c r="R71" s="88">
        <v>0.66556603685333171</v>
      </c>
      <c r="S71" s="88">
        <v>0.6297838508870709</v>
      </c>
      <c r="T71" s="88">
        <v>0.78618124519553245</v>
      </c>
      <c r="U71" s="88">
        <v>0.79251888224190359</v>
      </c>
    </row>
    <row r="72" spans="1:26" s="88" customFormat="1" x14ac:dyDescent="0.25">
      <c r="A72" s="88" t="s">
        <v>222</v>
      </c>
    </row>
    <row r="73" spans="1:26" s="88" customFormat="1" x14ac:dyDescent="0.25"/>
    <row r="74" spans="1:26" s="88" customFormat="1" x14ac:dyDescent="0.25"/>
    <row r="75" spans="1:26" s="88" customFormat="1" x14ac:dyDescent="0.25"/>
    <row r="76" spans="1:26" x14ac:dyDescent="0.25">
      <c r="A76" s="109" t="s">
        <v>216</v>
      </c>
      <c r="B76" s="84" t="s">
        <v>214</v>
      </c>
      <c r="C76" s="84" t="s">
        <v>188</v>
      </c>
      <c r="D76" s="84" t="s">
        <v>189</v>
      </c>
      <c r="E76" s="84" t="s">
        <v>190</v>
      </c>
      <c r="F76" s="84" t="s">
        <v>191</v>
      </c>
      <c r="G76" s="84" t="s">
        <v>192</v>
      </c>
      <c r="H76" s="84" t="s">
        <v>193</v>
      </c>
      <c r="I76" s="84" t="s">
        <v>194</v>
      </c>
      <c r="J76" s="84" t="s">
        <v>195</v>
      </c>
      <c r="K76" s="84" t="s">
        <v>196</v>
      </c>
      <c r="L76" s="84" t="s">
        <v>197</v>
      </c>
      <c r="M76" s="88" t="s">
        <v>198</v>
      </c>
      <c r="N76" s="88" t="s">
        <v>199</v>
      </c>
      <c r="O76" s="88" t="s">
        <v>202</v>
      </c>
      <c r="P76" s="88" t="s">
        <v>203</v>
      </c>
      <c r="Q76" s="88" t="s">
        <v>204</v>
      </c>
      <c r="R76" s="88" t="s">
        <v>205</v>
      </c>
      <c r="S76" s="88" t="s">
        <v>206</v>
      </c>
      <c r="T76" s="88" t="s">
        <v>207</v>
      </c>
      <c r="U76" s="88" t="s">
        <v>208</v>
      </c>
      <c r="V76" s="88" t="s">
        <v>220</v>
      </c>
      <c r="W76" s="88" t="s">
        <v>221</v>
      </c>
      <c r="X76" s="88" t="s">
        <v>222</v>
      </c>
      <c r="Y76" s="88" t="s">
        <v>223</v>
      </c>
      <c r="Z76" s="88" t="s">
        <v>224</v>
      </c>
    </row>
    <row r="77" spans="1:26" x14ac:dyDescent="0.25">
      <c r="A77" s="84" t="s">
        <v>213</v>
      </c>
      <c r="B77" s="84">
        <f>决策矩阵!Z3</f>
        <v>0.78456896092989836</v>
      </c>
      <c r="C77" s="84">
        <v>0.78456896092989836</v>
      </c>
      <c r="D77" s="84">
        <v>0.78538442049522927</v>
      </c>
      <c r="E77" s="84">
        <v>0.78597823548043944</v>
      </c>
      <c r="F77" s="84">
        <v>0.78624913783236183</v>
      </c>
      <c r="G77" s="84">
        <v>0.78586392313053255</v>
      </c>
      <c r="H77" s="84">
        <v>0.7850962370222454</v>
      </c>
      <c r="I77" s="84">
        <v>0.78378403750937109</v>
      </c>
      <c r="J77" s="84">
        <v>0.7818328247127655</v>
      </c>
      <c r="K77" s="84">
        <v>0.7792033889691139</v>
      </c>
      <c r="L77" s="84">
        <v>0.77590140834619636</v>
      </c>
      <c r="M77" s="84">
        <v>0.77146495898004108</v>
      </c>
      <c r="N77" s="84">
        <v>0.76713607915949256</v>
      </c>
      <c r="O77" s="84">
        <v>0.76340575205092231</v>
      </c>
      <c r="P77" s="84">
        <v>0.76104306405046152</v>
      </c>
      <c r="Q77" s="84">
        <v>0.75978752248859416</v>
      </c>
      <c r="R77" s="84">
        <v>0.75918952101619563</v>
      </c>
      <c r="S77" s="84">
        <v>0.75892784987657447</v>
      </c>
      <c r="T77" s="84">
        <v>0.75881621897343332</v>
      </c>
      <c r="U77" s="84">
        <v>0.75876912425509213</v>
      </c>
      <c r="V77" s="84">
        <v>0.75874935027292345</v>
      </c>
      <c r="W77" s="84">
        <v>0.75874106428254939</v>
      </c>
    </row>
    <row r="78" spans="1:26" x14ac:dyDescent="0.25">
      <c r="A78" s="84" t="s">
        <v>163</v>
      </c>
      <c r="B78" s="84">
        <f>决策矩阵!Z5</f>
        <v>0.80722444460582266</v>
      </c>
      <c r="C78" s="84">
        <v>0.80722444460582266</v>
      </c>
      <c r="D78" s="84">
        <v>0.80951374483230099</v>
      </c>
      <c r="E78" s="84">
        <v>0.81178552335957621</v>
      </c>
      <c r="F78" s="84">
        <v>0.81414218202870869</v>
      </c>
      <c r="G78" s="84">
        <v>0.81653730573914185</v>
      </c>
      <c r="H78" s="84">
        <v>0.81938997328084962</v>
      </c>
      <c r="I78" s="84">
        <v>0.8227256924155526</v>
      </c>
      <c r="J78" s="84">
        <v>0.8264895694039186</v>
      </c>
      <c r="K78" s="84">
        <v>0.83107516350188915</v>
      </c>
      <c r="L78" s="84">
        <v>0.83598508552815354</v>
      </c>
      <c r="M78" s="84">
        <v>0.83986607721966156</v>
      </c>
      <c r="N78" s="84">
        <v>0.84176468806020532</v>
      </c>
      <c r="O78" s="84">
        <v>0.84250859603785588</v>
      </c>
      <c r="P78" s="84">
        <v>0.84296739713499114</v>
      </c>
      <c r="Q78" s="84">
        <v>0.8431610206087522</v>
      </c>
      <c r="R78" s="84">
        <v>0.84319282146009777</v>
      </c>
      <c r="S78" s="84">
        <v>0.84320671443771356</v>
      </c>
      <c r="T78" s="84">
        <v>0.84321263702613358</v>
      </c>
      <c r="U78" s="84">
        <v>0.84321513486683419</v>
      </c>
      <c r="V78" s="84">
        <v>0.84321618351466698</v>
      </c>
      <c r="W78" s="84">
        <v>0.84321662291053912</v>
      </c>
    </row>
    <row r="79" spans="1:26" x14ac:dyDescent="0.25">
      <c r="A79" s="84" t="s">
        <v>164</v>
      </c>
      <c r="B79" s="84">
        <f>决策矩阵!Z7</f>
        <v>0.79696812361354485</v>
      </c>
      <c r="C79" s="84">
        <v>0.79696812361354485</v>
      </c>
      <c r="D79" s="84">
        <v>0.79727438346719715</v>
      </c>
      <c r="E79" s="84">
        <v>0.79746378318052602</v>
      </c>
      <c r="F79" s="84">
        <v>0.79749583523820544</v>
      </c>
      <c r="G79" s="84">
        <v>0.79731867629596875</v>
      </c>
      <c r="H79" s="84">
        <v>0.79686643017688641</v>
      </c>
      <c r="I79" s="84">
        <v>0.79605189153241962</v>
      </c>
      <c r="J79" s="84">
        <v>0.79476693480271421</v>
      </c>
      <c r="K79" s="84">
        <v>0.79290160723075453</v>
      </c>
      <c r="L79" s="84">
        <v>0.79039176626867713</v>
      </c>
      <c r="M79" s="84">
        <v>0.78650805597634554</v>
      </c>
      <c r="N79" s="84">
        <v>0.78109454822195246</v>
      </c>
      <c r="O79" s="84">
        <v>0.77650598389061476</v>
      </c>
      <c r="P79" s="84">
        <v>0.77366197038088846</v>
      </c>
      <c r="Q79" s="84">
        <v>0.7721852657284487</v>
      </c>
      <c r="R79" s="84">
        <v>0.77149956831052224</v>
      </c>
      <c r="S79" s="84">
        <v>0.77119911124975937</v>
      </c>
      <c r="T79" s="84">
        <v>0.77107085795028019</v>
      </c>
      <c r="U79" s="84">
        <v>0.77101673698324646</v>
      </c>
      <c r="V79" s="84">
        <v>0.77099401043624727</v>
      </c>
      <c r="W79" s="84">
        <v>0.7709844867950495</v>
      </c>
    </row>
    <row r="80" spans="1:26" x14ac:dyDescent="0.25">
      <c r="A80" s="84" t="s">
        <v>165</v>
      </c>
      <c r="B80" s="84">
        <f>决策矩阵!Z9</f>
        <v>0.75724772994533551</v>
      </c>
      <c r="C80" s="84">
        <v>0.75724772994533551</v>
      </c>
      <c r="D80" s="84">
        <v>0.75749005377181267</v>
      </c>
      <c r="E80" s="84">
        <v>0.75772125646950894</v>
      </c>
      <c r="F80" s="84">
        <v>0.75809147855138059</v>
      </c>
      <c r="G80" s="84">
        <v>0.75866133605219188</v>
      </c>
      <c r="H80" s="84">
        <v>0.75951404751971696</v>
      </c>
      <c r="I80" s="84">
        <v>0.76058664379342555</v>
      </c>
      <c r="J80" s="84">
        <v>0.76180082912615366</v>
      </c>
      <c r="K80" s="84">
        <v>0.76328269157029693</v>
      </c>
      <c r="L80" s="84">
        <v>0.76447931757392629</v>
      </c>
      <c r="M80" s="84">
        <v>0.76439356002650494</v>
      </c>
      <c r="N80" s="84">
        <v>0.7641612004903402</v>
      </c>
      <c r="O80" s="84">
        <v>0.7636282460835413</v>
      </c>
      <c r="P80" s="84">
        <v>0.76325074644454194</v>
      </c>
      <c r="Q80" s="84">
        <v>0.76304819299381699</v>
      </c>
      <c r="R80" s="84">
        <v>0.76294392906145347</v>
      </c>
      <c r="S80" s="84">
        <v>0.76288971311196763</v>
      </c>
      <c r="T80" s="84">
        <v>0.7628665184346537</v>
      </c>
      <c r="U80" s="84">
        <v>0.76285672128808935</v>
      </c>
      <c r="V80" s="84">
        <v>0.76285260560454238</v>
      </c>
      <c r="W80" s="84">
        <v>0.76285088062184836</v>
      </c>
    </row>
    <row r="81" spans="1:23" x14ac:dyDescent="0.25">
      <c r="A81" s="84" t="s">
        <v>166</v>
      </c>
      <c r="B81" s="84">
        <f>决策矩阵!Z11</f>
        <v>0.7497481379244344</v>
      </c>
      <c r="C81" s="84">
        <v>0.7497481379244344</v>
      </c>
      <c r="D81" s="84">
        <v>0.74787798509858083</v>
      </c>
      <c r="E81" s="84">
        <v>0.74593502101738907</v>
      </c>
      <c r="F81" s="84">
        <v>0.74390237034112017</v>
      </c>
      <c r="G81" s="84">
        <v>0.74165386711668146</v>
      </c>
      <c r="H81" s="84">
        <v>0.73923365932960494</v>
      </c>
      <c r="I81" s="84">
        <v>0.73654815054539913</v>
      </c>
      <c r="J81" s="84">
        <v>0.73318226676909726</v>
      </c>
      <c r="K81" s="84">
        <v>0.72920462153840526</v>
      </c>
      <c r="L81" s="84">
        <v>0.72460471982087493</v>
      </c>
      <c r="M81" s="84">
        <v>0.71856017629973656</v>
      </c>
      <c r="N81" s="84">
        <v>0.71261369651477646</v>
      </c>
      <c r="O81" s="84">
        <v>0.70795882144517164</v>
      </c>
      <c r="P81" s="84">
        <v>0.70509591433355656</v>
      </c>
      <c r="Q81" s="84">
        <v>0.70360166017234826</v>
      </c>
      <c r="R81" s="84">
        <v>0.70289385305354468</v>
      </c>
      <c r="S81" s="84">
        <v>0.70258393283146325</v>
      </c>
      <c r="T81" s="84">
        <v>0.70245168068296215</v>
      </c>
      <c r="U81" s="84">
        <v>0.70239587946556481</v>
      </c>
      <c r="V81" s="84">
        <v>0.70237244861400294</v>
      </c>
      <c r="W81" s="84">
        <v>0.70236263005403665</v>
      </c>
    </row>
    <row r="82" spans="1:23" x14ac:dyDescent="0.25">
      <c r="A82" s="109" t="s">
        <v>217</v>
      </c>
      <c r="B82" s="84">
        <f>决策矩阵!AA14</f>
        <v>0.77791411559898349</v>
      </c>
      <c r="C82" s="84">
        <v>0.77791411559898349</v>
      </c>
      <c r="D82" s="84">
        <v>0.77969834448245989</v>
      </c>
      <c r="E82" s="84">
        <v>0.78163034473787429</v>
      </c>
      <c r="F82" s="84">
        <v>0.78375780543530582</v>
      </c>
      <c r="G82" s="84">
        <v>0.78601924569132775</v>
      </c>
      <c r="H82" s="84">
        <v>0.78875577488340809</v>
      </c>
      <c r="I82" s="84">
        <v>0.79214781601156192</v>
      </c>
      <c r="J82" s="84">
        <v>0.79646496206507977</v>
      </c>
      <c r="K82" s="84">
        <v>0.80244792071966009</v>
      </c>
      <c r="L82" s="84">
        <v>0.81041097249050753</v>
      </c>
      <c r="M82" s="84">
        <v>0.81940875078981601</v>
      </c>
      <c r="N82" s="84">
        <v>0.82791958617897154</v>
      </c>
      <c r="O82" s="84">
        <v>0.8345836475894105</v>
      </c>
      <c r="P82" s="84">
        <v>0.83900904271712207</v>
      </c>
      <c r="Q82" s="84">
        <v>0.84135494197420735</v>
      </c>
      <c r="R82" s="84">
        <v>0.84240756170738484</v>
      </c>
      <c r="S82" s="84">
        <v>0.84287261760089272</v>
      </c>
      <c r="T82" s="84">
        <v>0.84307184798841461</v>
      </c>
      <c r="U82" s="84">
        <v>0.84315604882781381</v>
      </c>
      <c r="V82" s="84">
        <v>0.84319142931142099</v>
      </c>
      <c r="W82" s="84">
        <v>0.84320625963249174</v>
      </c>
    </row>
  </sheetData>
  <mergeCells count="10">
    <mergeCell ref="A24:A25"/>
    <mergeCell ref="A16:A17"/>
    <mergeCell ref="A18:A19"/>
    <mergeCell ref="A20:A21"/>
    <mergeCell ref="A22:A23"/>
    <mergeCell ref="L1:R1"/>
    <mergeCell ref="J2:J3"/>
    <mergeCell ref="L2:N2"/>
    <mergeCell ref="O2:P2"/>
    <mergeCell ref="Q2:R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7" workbookViewId="0">
      <selection activeCell="J144" sqref="J1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算例!AV3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算例!AV4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算例!AV5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算例!AV6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算例!AV7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算例!AV8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算例!AV9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算例!AV10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算例!AV11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算例!AV12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算例!AV13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算例!AV14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算例!AV15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算例!AV16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算例!AV17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算例!AV18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算例!AV19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算例!AV20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算例!AV21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算例!AV22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算例!AV23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算例!AV24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算例!AV25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算例!AV26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算例!AV27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算例!AV28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算例!AV29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算例!AV30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算例!AV31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算例!AV32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算例!AV33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算例!AV34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算例!AV35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算例!AV36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算例!AV37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算例!AV38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算例!AV39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算例!AV40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算例!AV41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算例!AV42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算例!AV43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算例!AV44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算例!AV45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算例!AV46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算例!AV47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算例!AV48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算例!AV49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算例!AV50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算例!AV51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算例!AV52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算例!AV53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算例!AV54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算例!AV55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算例!AV56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算例!AV57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算例!AV58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算例!AV59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算例!AV60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算例!AV61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算例!AV62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算例!AV63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算例!AV64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算例!AV65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算例!AV66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算例!AV67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算例!AV68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算例!AV69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算例!AV70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算例!AV71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算例!AV72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算例!AV73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算例!AV74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算例!AV75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算例!AV76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算例!AV77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算例!AV78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算例!AV79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算例!AV80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算例!AV81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算例!AV82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算例!AV83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算例!AV84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算例!AV85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算例!AV86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算例!AV87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算例!AV88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算例!AV89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算例!AV90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算例!AV91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算例!AV92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算例!AV93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算例!AV94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算例!AV95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算例!AV96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算例!AV97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算例!AV98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算例!AV99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算例!AV100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算例!AV101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算例!AV102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算例!AV103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算例!AV104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算例!AV105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算例!AV106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算例!AV107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算例!AV108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算例!AV109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算例!AV110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算例!AV111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算例!AV112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算例!AV113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算例!AV114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50" t="s">
        <v>146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3"/>
  <sheetViews>
    <sheetView tabSelected="1" topLeftCell="A85" zoomScale="85" zoomScaleNormal="85" workbookViewId="0">
      <selection activeCell="T91" sqref="T91:T95"/>
    </sheetView>
  </sheetViews>
  <sheetFormatPr defaultRowHeight="13.8" x14ac:dyDescent="0.25"/>
  <cols>
    <col min="1" max="18" width="7.77734375" style="26" bestFit="1" customWidth="1"/>
    <col min="19" max="19" width="7.77734375" style="34" bestFit="1" customWidth="1"/>
    <col min="20" max="27" width="7.77734375" style="26" bestFit="1" customWidth="1"/>
    <col min="28" max="28" width="7.77734375" style="26" customWidth="1"/>
    <col min="29" max="29" width="9.88671875" style="34" bestFit="1" customWidth="1"/>
    <col min="30" max="30" width="7.77734375" style="34" bestFit="1" customWidth="1"/>
    <col min="31" max="33" width="7.77734375" style="26" bestFit="1" customWidth="1"/>
    <col min="34" max="34" width="9.88671875" style="26" bestFit="1" customWidth="1"/>
    <col min="35" max="35" width="7.77734375" style="26" bestFit="1" customWidth="1"/>
    <col min="36" max="38" width="3.88671875" style="26" bestFit="1" customWidth="1"/>
    <col min="39" max="39" width="7.77734375" style="26" bestFit="1" customWidth="1"/>
    <col min="40" max="43" width="8.88671875" style="26"/>
    <col min="44" max="44" width="9.88671875" style="26" bestFit="1" customWidth="1"/>
    <col min="45" max="48" width="8.88671875" style="26"/>
    <col min="49" max="49" width="9.88671875" style="26" bestFit="1" customWidth="1"/>
    <col min="50" max="53" width="8.88671875" style="26"/>
    <col min="54" max="54" width="9.88671875" style="26" bestFit="1" customWidth="1"/>
    <col min="55" max="58" width="8.88671875" style="26"/>
    <col min="59" max="59" width="9.88671875" style="26" bestFit="1" customWidth="1"/>
    <col min="60" max="63" width="8.88671875" style="26"/>
    <col min="64" max="64" width="9.88671875" style="26" bestFit="1" customWidth="1"/>
    <col min="65" max="68" width="8.88671875" style="26"/>
    <col min="69" max="69" width="9.88671875" style="26" bestFit="1" customWidth="1"/>
    <col min="70" max="73" width="8.88671875" style="26"/>
    <col min="74" max="74" width="9.88671875" style="26" bestFit="1" customWidth="1"/>
    <col min="75" max="76" width="11" style="26" customWidth="1"/>
    <col min="77" max="77" width="8.88671875" style="26"/>
    <col min="78" max="78" width="9.6640625" style="26" customWidth="1"/>
    <col min="79" max="79" width="15.44140625" style="26" customWidth="1"/>
    <col min="80" max="83" width="8.88671875" style="26"/>
    <col min="84" max="84" width="9.88671875" style="26" bestFit="1" customWidth="1"/>
    <col min="85" max="88" width="8.88671875" style="26"/>
    <col min="89" max="89" width="9.88671875" style="26" bestFit="1" customWidth="1"/>
    <col min="90" max="16384" width="8.88671875" style="26"/>
  </cols>
  <sheetData>
    <row r="1" spans="1:89" x14ac:dyDescent="0.25">
      <c r="A1" s="26" t="s">
        <v>219</v>
      </c>
      <c r="B1" s="26" t="s">
        <v>218</v>
      </c>
      <c r="Y1" s="157"/>
      <c r="Z1" s="157"/>
      <c r="AA1" s="157"/>
      <c r="AB1" s="157"/>
      <c r="AC1" s="157"/>
      <c r="AD1" s="157">
        <v>2</v>
      </c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</row>
    <row r="2" spans="1:89" x14ac:dyDescent="0.25">
      <c r="B2" s="60">
        <f>B3+B5+B7+B9+B11</f>
        <v>0.99999999999999989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59" t="s">
        <v>116</v>
      </c>
      <c r="Z2" s="159"/>
      <c r="AA2" s="26" t="s">
        <v>177</v>
      </c>
      <c r="AC2" s="110" t="s">
        <v>118</v>
      </c>
      <c r="AD2" s="158" t="s">
        <v>119</v>
      </c>
      <c r="AE2" s="158"/>
      <c r="AF2" s="26" t="s">
        <v>177</v>
      </c>
      <c r="AH2" s="110" t="s">
        <v>118</v>
      </c>
      <c r="AI2" s="158"/>
      <c r="AJ2" s="158"/>
      <c r="AM2" s="110"/>
      <c r="AN2" s="158"/>
      <c r="AO2" s="158"/>
      <c r="AR2" s="110"/>
      <c r="AS2" s="158"/>
      <c r="AT2" s="158"/>
      <c r="AW2" s="110"/>
      <c r="AX2" s="158"/>
      <c r="AY2" s="158"/>
      <c r="BB2" s="110"/>
      <c r="BC2" s="158"/>
      <c r="BD2" s="158"/>
      <c r="BG2" s="110"/>
      <c r="BH2" s="158"/>
      <c r="BI2" s="158"/>
      <c r="BL2" s="110"/>
      <c r="BM2" s="158"/>
      <c r="BN2" s="158"/>
      <c r="BQ2" s="110"/>
      <c r="BR2" s="158"/>
      <c r="BS2" s="158"/>
      <c r="BV2" s="110"/>
      <c r="BW2" s="158"/>
      <c r="BX2" s="158"/>
      <c r="CA2" s="110"/>
      <c r="CB2" s="158"/>
      <c r="CC2" s="158"/>
      <c r="CF2" s="110"/>
      <c r="CG2" s="158"/>
      <c r="CH2" s="158"/>
      <c r="CK2" s="110"/>
    </row>
    <row r="3" spans="1:89" x14ac:dyDescent="0.25">
      <c r="A3" s="26">
        <v>0.25993544743825997</v>
      </c>
      <c r="B3" s="60">
        <f>D14+F14+J14+T14+V14</f>
        <v>0.25993544743825997</v>
      </c>
      <c r="C3" s="68" t="s">
        <v>85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8" t="s">
        <v>8</v>
      </c>
      <c r="J3" s="68" t="s">
        <v>9</v>
      </c>
      <c r="K3" s="68" t="s">
        <v>10</v>
      </c>
      <c r="L3" s="68" t="s">
        <v>11</v>
      </c>
      <c r="M3" s="68" t="s">
        <v>12</v>
      </c>
      <c r="N3" s="68" t="s">
        <v>13</v>
      </c>
      <c r="O3" s="68" t="s">
        <v>14</v>
      </c>
      <c r="P3" s="68" t="s">
        <v>15</v>
      </c>
      <c r="Q3" s="68" t="s">
        <v>16</v>
      </c>
      <c r="R3" s="68" t="s">
        <v>17</v>
      </c>
      <c r="S3" s="68" t="s">
        <v>18</v>
      </c>
      <c r="T3" s="68" t="s">
        <v>19</v>
      </c>
      <c r="U3" s="68" t="s">
        <v>20</v>
      </c>
      <c r="V3" s="68" t="s">
        <v>21</v>
      </c>
      <c r="W3" s="68" t="s">
        <v>22</v>
      </c>
      <c r="X3" s="111"/>
      <c r="Y3" s="112" t="s">
        <v>85</v>
      </c>
      <c r="Z3" s="112">
        <f>D4*$AC$19+E4*$AC$26+F4*$AC$33+G4*$AC$40+H4*$AC$47+I4*$AC$54+J4*$AC$61+K4*$AC$68+L4*$AC$75+M4*$AC$82+N4*$AM$19+O4*$AM$26+P4*$AM$33+Q4*$AM$40+R4*$AM$47+S4*$AM$54+T4*$AM$61+U4*$AM$68+V4*$AM$75+W4*$AM$82</f>
        <v>0.78456896092989836</v>
      </c>
      <c r="AA3" s="26">
        <f>1-A3</f>
        <v>0.74006455256173997</v>
      </c>
      <c r="AB3" s="26">
        <f>A5/AA3*Z5+A7/AA3*Z7+A9/AA3*Z9+A11/AA3*Z11</f>
        <v>0.77557671112158233</v>
      </c>
      <c r="AC3" s="34">
        <f>$AA$14-AB3</f>
        <v>2.3374044774011615E-3</v>
      </c>
      <c r="AD3" s="34">
        <f>A3*(1+参数!B16)^参数!$B$9</f>
        <v>0.26607549680166553</v>
      </c>
      <c r="AE3" s="113">
        <f>AD3/$AD$12</f>
        <v>0.26567339311775773</v>
      </c>
      <c r="AF3" s="26">
        <f>1-AE3</f>
        <v>0.73432660688224227</v>
      </c>
      <c r="AG3" s="26">
        <f>AE5/AF3*Z5+AE7/AF3*Z7+AE9/AF3*Z9+AE11/AF3*Z11</f>
        <v>0.77729292167304287</v>
      </c>
      <c r="AH3" s="26">
        <f>$AB$14-AG3</f>
        <v>-0.77729292167304287</v>
      </c>
      <c r="AI3" s="34"/>
      <c r="AJ3" s="113"/>
      <c r="AN3" s="34"/>
      <c r="AO3" s="113"/>
      <c r="AS3" s="34"/>
      <c r="AT3" s="113"/>
      <c r="AX3" s="34"/>
      <c r="AY3" s="113"/>
      <c r="BC3" s="34"/>
      <c r="BD3" s="113"/>
      <c r="BH3" s="34"/>
      <c r="BI3" s="113"/>
      <c r="BM3" s="34"/>
      <c r="BN3" s="113"/>
      <c r="BR3" s="34"/>
      <c r="BS3" s="113"/>
      <c r="BW3" s="34"/>
      <c r="BX3" s="113"/>
      <c r="CB3" s="34"/>
      <c r="CC3" s="113"/>
      <c r="CG3" s="34"/>
      <c r="CH3" s="113"/>
    </row>
    <row r="4" spans="1:89" x14ac:dyDescent="0.25">
      <c r="B4" s="60"/>
      <c r="C4" s="114"/>
      <c r="D4" s="114">
        <f>D14/$B$3</f>
        <v>0.20559198132032849</v>
      </c>
      <c r="E4" s="114"/>
      <c r="F4" s="114">
        <f t="shared" ref="F4" si="0">F14/$B$3</f>
        <v>0.19692964892214435</v>
      </c>
      <c r="G4" s="114"/>
      <c r="H4" s="114"/>
      <c r="I4" s="114"/>
      <c r="J4" s="114">
        <f t="shared" ref="J4:T4" si="1">J14/$B$3</f>
        <v>0.23198748285942347</v>
      </c>
      <c r="K4" s="114"/>
      <c r="L4" s="114"/>
      <c r="M4" s="114"/>
      <c r="N4" s="114"/>
      <c r="O4" s="114"/>
      <c r="P4" s="114"/>
      <c r="Q4" s="114"/>
      <c r="R4" s="114"/>
      <c r="S4" s="114"/>
      <c r="T4" s="114">
        <f t="shared" si="1"/>
        <v>0.1562219404144774</v>
      </c>
      <c r="U4" s="114"/>
      <c r="V4" s="114">
        <f t="shared" ref="V4" si="2">V14/$B$3</f>
        <v>0.20926894648362637</v>
      </c>
      <c r="W4" s="114"/>
      <c r="X4" s="60">
        <f>SUM(D4:W4)</f>
        <v>1</v>
      </c>
      <c r="Y4" s="112"/>
      <c r="Z4" s="112"/>
      <c r="AD4" s="34">
        <f>A4*(1+参数!B17)^参数!$B$9</f>
        <v>0</v>
      </c>
      <c r="AE4" s="113"/>
      <c r="AI4" s="34"/>
      <c r="AJ4" s="113"/>
      <c r="AN4" s="34"/>
      <c r="AO4" s="113"/>
      <c r="AS4" s="34"/>
      <c r="AT4" s="113"/>
      <c r="AX4" s="34"/>
      <c r="AY4" s="113"/>
      <c r="BC4" s="34"/>
      <c r="BD4" s="113"/>
      <c r="BH4" s="34"/>
      <c r="BI4" s="113"/>
      <c r="BM4" s="34"/>
      <c r="BN4" s="113"/>
      <c r="BR4" s="34"/>
      <c r="BS4" s="113"/>
      <c r="BW4" s="34"/>
      <c r="BX4" s="113"/>
      <c r="CB4" s="34"/>
      <c r="CC4" s="113"/>
      <c r="CG4" s="34"/>
      <c r="CH4" s="113"/>
    </row>
    <row r="5" spans="1:89" x14ac:dyDescent="0.25">
      <c r="A5" s="26">
        <v>0.22214128651897019</v>
      </c>
      <c r="B5" s="60">
        <f>E14+H14+S14+W14</f>
        <v>0.22214128651897019</v>
      </c>
      <c r="C5" s="68" t="s">
        <v>86</v>
      </c>
      <c r="D5" s="68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68" t="s">
        <v>15</v>
      </c>
      <c r="Q5" s="68" t="s">
        <v>16</v>
      </c>
      <c r="R5" s="68" t="s">
        <v>17</v>
      </c>
      <c r="S5" s="68" t="s">
        <v>18</v>
      </c>
      <c r="T5" s="68" t="s">
        <v>19</v>
      </c>
      <c r="U5" s="68" t="s">
        <v>20</v>
      </c>
      <c r="V5" s="68" t="s">
        <v>21</v>
      </c>
      <c r="W5" s="68" t="s">
        <v>22</v>
      </c>
      <c r="X5" s="111"/>
      <c r="Y5" s="112" t="s">
        <v>86</v>
      </c>
      <c r="Z5" s="112">
        <f>D6*$AC$19+E6*$AC$26+F6*$AC$33+G6*$AC$40+H6*$AC$47+I6*$AC$54+J6*$AC$61+K6*$AC$68+L6*$AC$75+M6*$AC$82+N6*$AM$19+O6*$AM$26+P6*$AM$33+Q6*$AM$40+R6*$AM$47+S6*$AM$54+T6*$AM$61+U6*$AM$68+V6*$AM$75+W6*$AM$82</f>
        <v>0.80722444460582266</v>
      </c>
      <c r="AA5" s="26">
        <f t="shared" ref="AA5:AA11" si="3">1-A5</f>
        <v>0.77785871348102975</v>
      </c>
      <c r="AB5" s="26">
        <f>A3/AA5*Z3+A7/AA5*Z7+A9/AA5*Z9+A11/AA5*Z11</f>
        <v>0.76954365695266247</v>
      </c>
      <c r="AC5" s="34">
        <f>$AA$14-AB5</f>
        <v>8.3704586463210218E-3</v>
      </c>
      <c r="AD5" s="34">
        <f>A5*(1+参数!B18)^参数!$B$9</f>
        <v>0.2414517865367295</v>
      </c>
      <c r="AE5" s="113">
        <f t="shared" ref="AE5:AE11" si="4">AD5/$AD$12</f>
        <v>0.24108689516559764</v>
      </c>
      <c r="AF5" s="26">
        <f t="shared" ref="AF5:AF11" si="5">1-AE5</f>
        <v>0.75891310483440233</v>
      </c>
      <c r="AG5" s="26">
        <f>AE7/AF5*Z7+AE9/AF5*Z9+AE11/AF5*Z11+AE3/AF5*Z3</f>
        <v>0.77033158728579743</v>
      </c>
      <c r="AH5" s="26">
        <f t="shared" ref="AH5:AH11" si="6">$AB$14-AG5</f>
        <v>-0.77033158728579743</v>
      </c>
      <c r="AI5" s="34"/>
      <c r="AJ5" s="113"/>
      <c r="AN5" s="34"/>
      <c r="AO5" s="113"/>
      <c r="AS5" s="34"/>
      <c r="AT5" s="113"/>
      <c r="AX5" s="34"/>
      <c r="AY5" s="113"/>
      <c r="BC5" s="34"/>
      <c r="BD5" s="113"/>
      <c r="BH5" s="34"/>
      <c r="BI5" s="113"/>
      <c r="BM5" s="34"/>
      <c r="BN5" s="113"/>
      <c r="BR5" s="34"/>
      <c r="BS5" s="113"/>
      <c r="BW5" s="34"/>
      <c r="BX5" s="113"/>
      <c r="CB5" s="34"/>
      <c r="CC5" s="113"/>
      <c r="CG5" s="34"/>
      <c r="CH5" s="113"/>
    </row>
    <row r="6" spans="1:89" x14ac:dyDescent="0.25">
      <c r="B6" s="60"/>
      <c r="C6" s="114"/>
      <c r="D6" s="114"/>
      <c r="E6" s="114">
        <f>E14/$B$5</f>
        <v>0.25507490328900484</v>
      </c>
      <c r="F6" s="114"/>
      <c r="G6" s="114"/>
      <c r="H6" s="114">
        <f>H14/$B$5</f>
        <v>0.24334451277282021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>
        <f>S14/$B$5</f>
        <v>0.2819821607682042</v>
      </c>
      <c r="T6" s="114"/>
      <c r="U6" s="114"/>
      <c r="V6" s="114"/>
      <c r="W6" s="114">
        <f>W14/$B$5</f>
        <v>0.21959842316997072</v>
      </c>
      <c r="X6" s="60">
        <f>SUM(D6:W6)</f>
        <v>0.99999999999999989</v>
      </c>
      <c r="Y6" s="112"/>
      <c r="Z6" s="112"/>
      <c r="AD6" s="34">
        <f>A6*(1+参数!B19)^参数!$B$9</f>
        <v>0</v>
      </c>
      <c r="AE6" s="113"/>
      <c r="AI6" s="34"/>
      <c r="AJ6" s="113"/>
      <c r="AN6" s="34"/>
      <c r="AO6" s="113"/>
      <c r="AS6" s="34"/>
      <c r="AT6" s="113"/>
      <c r="AX6" s="34"/>
      <c r="AY6" s="113"/>
      <c r="BC6" s="34"/>
      <c r="BD6" s="113"/>
      <c r="BH6" s="34"/>
      <c r="BI6" s="113"/>
      <c r="BM6" s="34"/>
      <c r="BN6" s="113"/>
      <c r="BR6" s="34"/>
      <c r="BS6" s="113"/>
      <c r="BW6" s="34"/>
      <c r="BX6" s="113"/>
      <c r="CB6" s="34"/>
      <c r="CC6" s="113"/>
      <c r="CG6" s="34"/>
      <c r="CH6" s="113"/>
    </row>
    <row r="7" spans="1:89" x14ac:dyDescent="0.25">
      <c r="A7" s="26">
        <v>0.10288909836173546</v>
      </c>
      <c r="B7" s="60">
        <f>G14+R14</f>
        <v>0.10288909836173546</v>
      </c>
      <c r="C7" s="68" t="s">
        <v>87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7</v>
      </c>
      <c r="I7" s="68" t="s">
        <v>8</v>
      </c>
      <c r="J7" s="68" t="s">
        <v>9</v>
      </c>
      <c r="K7" s="68" t="s">
        <v>10</v>
      </c>
      <c r="L7" s="68" t="s">
        <v>11</v>
      </c>
      <c r="M7" s="68" t="s">
        <v>12</v>
      </c>
      <c r="N7" s="68" t="s">
        <v>13</v>
      </c>
      <c r="O7" s="68" t="s">
        <v>14</v>
      </c>
      <c r="P7" s="68" t="s">
        <v>15</v>
      </c>
      <c r="Q7" s="68" t="s">
        <v>16</v>
      </c>
      <c r="R7" s="68" t="s">
        <v>17</v>
      </c>
      <c r="S7" s="68" t="s">
        <v>18</v>
      </c>
      <c r="T7" s="68" t="s">
        <v>19</v>
      </c>
      <c r="U7" s="68" t="s">
        <v>20</v>
      </c>
      <c r="V7" s="68" t="s">
        <v>21</v>
      </c>
      <c r="W7" s="68" t="s">
        <v>22</v>
      </c>
      <c r="X7" s="111"/>
      <c r="Y7" s="112" t="s">
        <v>87</v>
      </c>
      <c r="Z7" s="112">
        <f>D8*$AC$19+E8*$AC$26+F8*$AC$33+G8*$AC$40+H8*$AC$47+I8*$AC$54+J8*$AC$61+K8*$AC$68+L8*$AC$75+M8*$AC$82+N8*$AM$19+O8*$AM$26+P8*$AM$33+Q8*$AM$40+R8*$AM$47+S8*$AM$54+T8*$AM$61+U8*$AM$68+V8*$AM$75+W8*$AM$82</f>
        <v>0.79696812361354485</v>
      </c>
      <c r="AA7" s="26">
        <f t="shared" si="3"/>
        <v>0.89711090163826457</v>
      </c>
      <c r="AB7" s="26">
        <f>A3/AA7*Z3+A5/AA7*Z5+A9/AA7*Z9+A11/AA7*Z11</f>
        <v>0.77572882312152569</v>
      </c>
      <c r="AC7" s="34">
        <f t="shared" ref="AC7:AC11" si="7">$AA$14-AB7</f>
        <v>2.1852924774578009E-3</v>
      </c>
      <c r="AD7" s="34">
        <f>A7*(1+参数!B20)^参数!$B$9</f>
        <v>0.10515976605577627</v>
      </c>
      <c r="AE7" s="113">
        <f t="shared" si="4"/>
        <v>0.10500084450968053</v>
      </c>
      <c r="AF7" s="26">
        <f t="shared" si="5"/>
        <v>0.8949991554903195</v>
      </c>
      <c r="AG7" s="26">
        <f>AE9/AF7*Z9+AE11/AF7*Z11+AE3/AF7*Z3+AE5/AF7*Z5</f>
        <v>0.77714447149740939</v>
      </c>
      <c r="AH7" s="26">
        <f t="shared" si="6"/>
        <v>-0.77714447149740939</v>
      </c>
      <c r="AI7" s="34"/>
      <c r="AJ7" s="113"/>
      <c r="AN7" s="34"/>
      <c r="AO7" s="113"/>
      <c r="AS7" s="34"/>
      <c r="AT7" s="113"/>
      <c r="AX7" s="34"/>
      <c r="AY7" s="113"/>
      <c r="BC7" s="34"/>
      <c r="BD7" s="113"/>
      <c r="BH7" s="34"/>
      <c r="BI7" s="113"/>
      <c r="BM7" s="34"/>
      <c r="BN7" s="113"/>
      <c r="BR7" s="34"/>
      <c r="BS7" s="113"/>
      <c r="BW7" s="34"/>
      <c r="BX7" s="113"/>
      <c r="CB7" s="34"/>
      <c r="CC7" s="113"/>
      <c r="CG7" s="34"/>
      <c r="CH7" s="113"/>
    </row>
    <row r="8" spans="1:89" x14ac:dyDescent="0.25">
      <c r="B8" s="60"/>
      <c r="C8" s="114"/>
      <c r="D8" s="114"/>
      <c r="E8" s="114"/>
      <c r="F8" s="114"/>
      <c r="G8" s="114">
        <f>G14/$B$7</f>
        <v>0.52380763338000913</v>
      </c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>
        <f>R14/$B$7</f>
        <v>0.47619236661999098</v>
      </c>
      <c r="S8" s="114"/>
      <c r="T8" s="114"/>
      <c r="U8" s="114"/>
      <c r="V8" s="114"/>
      <c r="W8" s="114"/>
      <c r="X8" s="60">
        <f>SUM(D8:W8)</f>
        <v>1</v>
      </c>
      <c r="Y8" s="112"/>
      <c r="Z8" s="112"/>
      <c r="AD8" s="34">
        <f>A8*(1+参数!B21)^参数!$B$9</f>
        <v>0</v>
      </c>
      <c r="AE8" s="113"/>
      <c r="AI8" s="34"/>
      <c r="AJ8" s="113"/>
      <c r="AN8" s="34"/>
      <c r="AO8" s="113"/>
      <c r="AS8" s="34"/>
      <c r="AT8" s="113"/>
      <c r="AX8" s="34"/>
      <c r="AY8" s="113"/>
      <c r="BC8" s="34"/>
      <c r="BD8" s="113"/>
      <c r="BH8" s="34"/>
      <c r="BI8" s="113"/>
      <c r="BM8" s="34"/>
      <c r="BN8" s="113"/>
      <c r="BR8" s="34"/>
      <c r="BS8" s="113"/>
      <c r="BW8" s="34"/>
      <c r="BX8" s="113"/>
      <c r="CB8" s="34"/>
      <c r="CC8" s="113"/>
      <c r="CG8" s="34"/>
      <c r="CH8" s="113"/>
    </row>
    <row r="9" spans="1:89" x14ac:dyDescent="0.25">
      <c r="A9" s="26">
        <v>0.19848133065610779</v>
      </c>
      <c r="B9" s="60">
        <f>I14+K14+M14+O14</f>
        <v>0.19848133065610779</v>
      </c>
      <c r="C9" s="115" t="s">
        <v>88</v>
      </c>
      <c r="D9" s="68" t="s">
        <v>3</v>
      </c>
      <c r="E9" s="68" t="s">
        <v>4</v>
      </c>
      <c r="F9" s="68" t="s">
        <v>5</v>
      </c>
      <c r="G9" s="68" t="s">
        <v>6</v>
      </c>
      <c r="H9" s="68" t="s">
        <v>7</v>
      </c>
      <c r="I9" s="68" t="s">
        <v>8</v>
      </c>
      <c r="J9" s="68" t="s">
        <v>9</v>
      </c>
      <c r="K9" s="68" t="s">
        <v>10</v>
      </c>
      <c r="L9" s="68" t="s">
        <v>11</v>
      </c>
      <c r="M9" s="68" t="s">
        <v>12</v>
      </c>
      <c r="N9" s="68" t="s">
        <v>13</v>
      </c>
      <c r="O9" s="68" t="s">
        <v>14</v>
      </c>
      <c r="P9" s="68" t="s">
        <v>15</v>
      </c>
      <c r="Q9" s="68" t="s">
        <v>16</v>
      </c>
      <c r="R9" s="68" t="s">
        <v>17</v>
      </c>
      <c r="S9" s="68" t="s">
        <v>18</v>
      </c>
      <c r="T9" s="68" t="s">
        <v>19</v>
      </c>
      <c r="U9" s="68" t="s">
        <v>20</v>
      </c>
      <c r="V9" s="68" t="s">
        <v>21</v>
      </c>
      <c r="W9" s="68" t="s">
        <v>22</v>
      </c>
      <c r="X9" s="111"/>
      <c r="Y9" s="112" t="s">
        <v>88</v>
      </c>
      <c r="Z9" s="112">
        <f>D10*$AC$19+E10*$AC$26+F10*$AC$33+G10*$AC$40+H10*$AC$47+I10*$AC$54+J10*$AC$61+K10*$AC$68+L10*$AC$75+M10*$AC$82+N10*$AM$19+O10*$AM$26+P10*$AM$33+Q10*$AM$40+R10*$AM$47+S10*$AM$54+T10*$AM$61+U10*$AM$68+V10*$AM$75+W10*$AM$82</f>
        <v>0.75724772994533551</v>
      </c>
      <c r="AA9" s="26">
        <f t="shared" si="3"/>
        <v>0.80151866934389226</v>
      </c>
      <c r="AB9" s="26">
        <f>A3/AA9*Z3+A5/AA9*Z5+A7/AA9*Z7+A11/AA9*Z11</f>
        <v>0.78303176523245488</v>
      </c>
      <c r="AC9" s="34">
        <f t="shared" si="7"/>
        <v>-5.1176496334713883E-3</v>
      </c>
      <c r="AD9" s="34">
        <f>A9*(1+参数!B22)^参数!$B$9</f>
        <v>0.18855451080487698</v>
      </c>
      <c r="AE9" s="113">
        <f t="shared" si="4"/>
        <v>0.18826955986304489</v>
      </c>
      <c r="AF9" s="26">
        <f t="shared" si="5"/>
        <v>0.81173044013695517</v>
      </c>
      <c r="AG9" s="26">
        <f>AE11/AF9*Z11+AE3/AF9*Z3+AE5/AF9*Z5+AE7/AF9*Z7</f>
        <v>0.78432351850616122</v>
      </c>
      <c r="AH9" s="26">
        <f t="shared" si="6"/>
        <v>-0.78432351850616122</v>
      </c>
      <c r="AI9" s="34"/>
      <c r="AJ9" s="113"/>
      <c r="AN9" s="34"/>
      <c r="AO9" s="113"/>
      <c r="AS9" s="34"/>
      <c r="AT9" s="113"/>
      <c r="AX9" s="34"/>
      <c r="AY9" s="113"/>
      <c r="BC9" s="34"/>
      <c r="BD9" s="113"/>
      <c r="BH9" s="34"/>
      <c r="BI9" s="113"/>
      <c r="BM9" s="34"/>
      <c r="BN9" s="113"/>
      <c r="BR9" s="34"/>
      <c r="BS9" s="113"/>
      <c r="BW9" s="34"/>
      <c r="BX9" s="113"/>
      <c r="CB9" s="34"/>
      <c r="CC9" s="113"/>
      <c r="CG9" s="34"/>
      <c r="CH9" s="113"/>
    </row>
    <row r="10" spans="1:89" x14ac:dyDescent="0.25">
      <c r="B10" s="60"/>
      <c r="C10" s="60"/>
      <c r="D10" s="60"/>
      <c r="E10" s="60"/>
      <c r="F10" s="60"/>
      <c r="G10" s="60"/>
      <c r="H10" s="60"/>
      <c r="I10" s="60">
        <f>I14/$B$9</f>
        <v>0.20751666689194631</v>
      </c>
      <c r="J10" s="60"/>
      <c r="K10" s="60">
        <f>K14/$B$9</f>
        <v>0.26957350021363841</v>
      </c>
      <c r="L10" s="60"/>
      <c r="M10" s="60">
        <f>M14/$B$9</f>
        <v>0.26149654222343977</v>
      </c>
      <c r="N10" s="60"/>
      <c r="O10" s="60">
        <f>O14/$B$9</f>
        <v>0.26141329067097546</v>
      </c>
      <c r="P10" s="60"/>
      <c r="Q10" s="60"/>
      <c r="R10" s="60"/>
      <c r="S10" s="60"/>
      <c r="T10" s="60"/>
      <c r="U10" s="60"/>
      <c r="V10" s="60"/>
      <c r="W10" s="60"/>
      <c r="X10" s="60">
        <f>SUM(D10:W10)</f>
        <v>1</v>
      </c>
      <c r="Y10" s="112"/>
      <c r="Z10" s="112"/>
      <c r="AD10" s="34">
        <f>A10*(1+参数!B23)^参数!$B$9</f>
        <v>0</v>
      </c>
      <c r="AE10" s="113"/>
      <c r="AI10" s="34"/>
      <c r="AJ10" s="113"/>
      <c r="AN10" s="34"/>
      <c r="AO10" s="113"/>
      <c r="AS10" s="34"/>
      <c r="AT10" s="113"/>
      <c r="AX10" s="34"/>
      <c r="AY10" s="113"/>
      <c r="BC10" s="34"/>
      <c r="BD10" s="113"/>
      <c r="BH10" s="34"/>
      <c r="BI10" s="113"/>
      <c r="BM10" s="34"/>
      <c r="BN10" s="113"/>
      <c r="BR10" s="34"/>
      <c r="BS10" s="113"/>
      <c r="BW10" s="34"/>
      <c r="BX10" s="113"/>
      <c r="CB10" s="34"/>
      <c r="CC10" s="113"/>
      <c r="CG10" s="34"/>
      <c r="CH10" s="113"/>
    </row>
    <row r="11" spans="1:89" x14ac:dyDescent="0.25">
      <c r="A11" s="26">
        <v>0.21655283702492645</v>
      </c>
      <c r="B11" s="60">
        <f>L14+N14+P14+Q14+U14</f>
        <v>0.21655283702492645</v>
      </c>
      <c r="C11" s="115" t="s">
        <v>112</v>
      </c>
      <c r="D11" s="68" t="s">
        <v>3</v>
      </c>
      <c r="E11" s="68" t="s">
        <v>4</v>
      </c>
      <c r="F11" s="68" t="s">
        <v>5</v>
      </c>
      <c r="G11" s="68" t="s">
        <v>6</v>
      </c>
      <c r="H11" s="68" t="s">
        <v>7</v>
      </c>
      <c r="I11" s="68" t="s">
        <v>8</v>
      </c>
      <c r="J11" s="68" t="s">
        <v>9</v>
      </c>
      <c r="K11" s="68" t="s">
        <v>10</v>
      </c>
      <c r="L11" s="68" t="s">
        <v>11</v>
      </c>
      <c r="M11" s="68" t="s">
        <v>12</v>
      </c>
      <c r="N11" s="68" t="s">
        <v>13</v>
      </c>
      <c r="O11" s="68" t="s">
        <v>14</v>
      </c>
      <c r="P11" s="68" t="s">
        <v>15</v>
      </c>
      <c r="Q11" s="68" t="s">
        <v>16</v>
      </c>
      <c r="R11" s="68" t="s">
        <v>17</v>
      </c>
      <c r="S11" s="68" t="s">
        <v>18</v>
      </c>
      <c r="T11" s="68" t="s">
        <v>19</v>
      </c>
      <c r="U11" s="68" t="s">
        <v>20</v>
      </c>
      <c r="V11" s="68" t="s">
        <v>21</v>
      </c>
      <c r="W11" s="68" t="s">
        <v>22</v>
      </c>
      <c r="X11" s="111"/>
      <c r="Y11" s="112" t="s">
        <v>112</v>
      </c>
      <c r="Z11" s="112">
        <f t="shared" ref="Z11" si="8">D12*$AC$19+E12*$AC$26+F12*$AC$33+G12*$AC$40+H12*$AC$47+I12*$AC$54+J12*$AC$61+K12*$AC$68+L12*$AC$75+M12*$AC$82+N12*$AM$19+O12*$AM$26+P12*$AM$33+Q12*$AM$40+R12*$AM$47+S12*$AM$54+T12*$AM$61+U12*$AM$68+V12*$AM$75+W12*$AM$82</f>
        <v>0.7497481379244344</v>
      </c>
      <c r="AA11" s="26">
        <f t="shared" si="3"/>
        <v>0.78344716297507355</v>
      </c>
      <c r="AB11" s="26">
        <f>A5/AA11*Z5+A7/AA11*Z7+A9/AA11*Z9+A3/AA11*Z3</f>
        <v>0.78569948091939945</v>
      </c>
      <c r="AC11" s="34">
        <f t="shared" si="7"/>
        <v>-7.7853653204159601E-3</v>
      </c>
      <c r="AD11" s="34">
        <f>A11*(1+参数!B24)^参数!$B$9</f>
        <v>0.20027196616198115</v>
      </c>
      <c r="AE11" s="113">
        <f t="shared" si="4"/>
        <v>0.19996930734391935</v>
      </c>
      <c r="AF11" s="26">
        <f t="shared" si="5"/>
        <v>0.80003069265608062</v>
      </c>
      <c r="AG11" s="26">
        <f>AE3/AF11*Z3+AE5/AF11*Z5+AE7/AF11*Z7+AE9/AF11*Z9</f>
        <v>0.78659401653512839</v>
      </c>
      <c r="AH11" s="26">
        <f t="shared" si="6"/>
        <v>-0.78659401653512839</v>
      </c>
      <c r="AI11" s="34"/>
      <c r="AJ11" s="113"/>
      <c r="AN11" s="34"/>
      <c r="AO11" s="113"/>
      <c r="AS11" s="34"/>
      <c r="AT11" s="113"/>
      <c r="AX11" s="34"/>
      <c r="AY11" s="113"/>
      <c r="BC11" s="34"/>
      <c r="BD11" s="113"/>
      <c r="BH11" s="34"/>
      <c r="BI11" s="113"/>
      <c r="BM11" s="34"/>
      <c r="BN11" s="113"/>
      <c r="BR11" s="34"/>
      <c r="BS11" s="113"/>
      <c r="BW11" s="34"/>
      <c r="BX11" s="113"/>
      <c r="CB11" s="34"/>
      <c r="CC11" s="113"/>
      <c r="CG11" s="34"/>
      <c r="CH11" s="113"/>
    </row>
    <row r="12" spans="1:89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>
        <f>L14/$B$11</f>
        <v>0.19370552902698307</v>
      </c>
      <c r="M12" s="60"/>
      <c r="N12" s="60">
        <f>N14/$B$11</f>
        <v>0.18515863562084872</v>
      </c>
      <c r="O12" s="60"/>
      <c r="P12" s="60">
        <f>P14/$B$11</f>
        <v>0.21341469310968258</v>
      </c>
      <c r="Q12" s="60">
        <f>Q14/$B$11</f>
        <v>0.22157844746753017</v>
      </c>
      <c r="R12" s="60"/>
      <c r="S12" s="60"/>
      <c r="T12" s="60"/>
      <c r="U12" s="60">
        <f>U14/$B$11</f>
        <v>0.18614269477495551</v>
      </c>
      <c r="V12" s="60"/>
      <c r="W12" s="60"/>
      <c r="X12" s="60"/>
      <c r="Y12" s="112"/>
      <c r="Z12" s="112"/>
      <c r="AD12" s="34">
        <f>AD3+AD5+AD7+AD9+AD11</f>
        <v>1.0015135263610293</v>
      </c>
      <c r="AE12" s="34">
        <f>AE3+AE5+AE7+AE9+AE11</f>
        <v>1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89" x14ac:dyDescent="0.25">
      <c r="S13" s="26"/>
      <c r="AC13" s="26"/>
      <c r="AD13" s="26"/>
    </row>
    <row r="14" spans="1:89" x14ac:dyDescent="0.25">
      <c r="C14" s="61" t="s">
        <v>84</v>
      </c>
      <c r="D14" s="61">
        <f>算例!BH205</f>
        <v>5.3440643654217974E-2</v>
      </c>
      <c r="E14" s="61">
        <f>算例!BI205</f>
        <v>5.6662667175321438E-2</v>
      </c>
      <c r="F14" s="61">
        <f>算例!BJ205</f>
        <v>5.1188996406437037E-2</v>
      </c>
      <c r="G14" s="61">
        <f>算例!BK205</f>
        <v>5.3894095113463623E-2</v>
      </c>
      <c r="H14" s="61">
        <f>算例!BL205</f>
        <v>5.4056863134686259E-2</v>
      </c>
      <c r="I14" s="61">
        <f>算例!BM205</f>
        <v>4.1188184178033771E-2</v>
      </c>
      <c r="J14" s="61">
        <f>算例!BN205</f>
        <v>6.0301770157139903E-2</v>
      </c>
      <c r="K14" s="61">
        <f>算例!BO205</f>
        <v>5.3505307032027508E-2</v>
      </c>
      <c r="L14" s="61">
        <f>算例!BP205</f>
        <v>4.1947481858207424E-2</v>
      </c>
      <c r="M14" s="61">
        <f>算例!BQ205</f>
        <v>5.1902181662479403E-2</v>
      </c>
      <c r="N14" s="61">
        <f>算例!BR205</f>
        <v>4.0096627843359392E-2</v>
      </c>
      <c r="O14" s="61">
        <f>算例!BS205</f>
        <v>5.1885657783567102E-2</v>
      </c>
      <c r="P14" s="61">
        <f>算例!BT205</f>
        <v>4.6215557255705787E-2</v>
      </c>
      <c r="Q14" s="61">
        <f>算例!BU205</f>
        <v>4.7983441422672288E-2</v>
      </c>
      <c r="R14" s="61">
        <f>算例!BV205</f>
        <v>4.8995003248271843E-2</v>
      </c>
      <c r="S14" s="61">
        <f>算例!BW205</f>
        <v>6.263987996844797E-2</v>
      </c>
      <c r="T14" s="61">
        <f>算例!BX205</f>
        <v>4.0607619981310371E-2</v>
      </c>
      <c r="U14" s="61">
        <f>算例!BY205</f>
        <v>4.0309728644981571E-2</v>
      </c>
      <c r="V14" s="61">
        <f>算例!BZ205</f>
        <v>5.4396417239154699E-2</v>
      </c>
      <c r="W14" s="61">
        <f>算例!CA205</f>
        <v>4.8781876240514527E-2</v>
      </c>
      <c r="X14" s="26">
        <f>SUM(D14:W14)</f>
        <v>1</v>
      </c>
      <c r="Y14" s="159" t="s">
        <v>117</v>
      </c>
      <c r="Z14" s="159"/>
      <c r="AA14" s="34">
        <f>Z3*A3+Z5*A5+Z7*A7+Z9*A9+Z11*A11</f>
        <v>0.77791411559898349</v>
      </c>
      <c r="AE14" s="34"/>
    </row>
    <row r="15" spans="1:89" x14ac:dyDescent="0.25">
      <c r="D15" s="75" t="s">
        <v>3</v>
      </c>
      <c r="E15" s="75" t="s">
        <v>4</v>
      </c>
      <c r="F15" s="75" t="s">
        <v>5</v>
      </c>
      <c r="G15" s="75" t="s">
        <v>6</v>
      </c>
      <c r="H15" s="75" t="s">
        <v>7</v>
      </c>
      <c r="I15" s="75" t="s">
        <v>8</v>
      </c>
      <c r="J15" s="75" t="s">
        <v>9</v>
      </c>
      <c r="K15" s="75" t="s">
        <v>10</v>
      </c>
      <c r="L15" s="75" t="s">
        <v>11</v>
      </c>
      <c r="M15" s="75" t="s">
        <v>12</v>
      </c>
      <c r="N15" s="75" t="s">
        <v>13</v>
      </c>
      <c r="O15" s="75" t="s">
        <v>14</v>
      </c>
      <c r="P15" s="75" t="s">
        <v>15</v>
      </c>
      <c r="Q15" s="75" t="s">
        <v>16</v>
      </c>
      <c r="R15" s="75" t="s">
        <v>17</v>
      </c>
      <c r="S15" s="75" t="s">
        <v>18</v>
      </c>
      <c r="T15" s="75" t="s">
        <v>19</v>
      </c>
      <c r="U15" s="75" t="s">
        <v>20</v>
      </c>
      <c r="V15" s="75" t="s">
        <v>21</v>
      </c>
      <c r="W15" s="75" t="s">
        <v>22</v>
      </c>
    </row>
    <row r="17" spans="2:39" x14ac:dyDescent="0.25">
      <c r="S17" s="26"/>
    </row>
    <row r="18" spans="2:39" x14ac:dyDescent="0.25">
      <c r="B18" s="158" t="s">
        <v>114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U18" s="159" t="s">
        <v>115</v>
      </c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</row>
    <row r="19" spans="2:39" x14ac:dyDescent="0.25">
      <c r="B19" s="116" t="s">
        <v>3</v>
      </c>
      <c r="C19" s="116" t="s">
        <v>34</v>
      </c>
      <c r="D19" s="116" t="s">
        <v>35</v>
      </c>
      <c r="E19" s="116" t="s">
        <v>36</v>
      </c>
      <c r="F19" s="116" t="s">
        <v>37</v>
      </c>
      <c r="G19" s="116" t="s">
        <v>52</v>
      </c>
      <c r="H19" s="116" t="s">
        <v>53</v>
      </c>
      <c r="I19" s="116" t="s">
        <v>54</v>
      </c>
      <c r="K19" s="116" t="s">
        <v>75</v>
      </c>
      <c r="L19" s="116" t="s">
        <v>34</v>
      </c>
      <c r="M19" s="116" t="s">
        <v>35</v>
      </c>
      <c r="N19" s="116" t="s">
        <v>36</v>
      </c>
      <c r="O19" s="116" t="s">
        <v>37</v>
      </c>
      <c r="P19" s="116" t="s">
        <v>52</v>
      </c>
      <c r="Q19" s="116" t="s">
        <v>53</v>
      </c>
      <c r="R19" s="116" t="s">
        <v>54</v>
      </c>
      <c r="U19" s="116" t="s">
        <v>3</v>
      </c>
      <c r="V19" s="116" t="s">
        <v>34</v>
      </c>
      <c r="W19" s="116" t="s">
        <v>35</v>
      </c>
      <c r="X19" s="116" t="s">
        <v>36</v>
      </c>
      <c r="Y19" s="116" t="s">
        <v>37</v>
      </c>
      <c r="Z19" s="116" t="s">
        <v>52</v>
      </c>
      <c r="AA19" s="116" t="s">
        <v>53</v>
      </c>
      <c r="AB19" s="116" t="s">
        <v>54</v>
      </c>
      <c r="AC19" s="34">
        <f>SUM(AC20:AC24)/算例!$D$117</f>
        <v>0.76565856759334894</v>
      </c>
      <c r="AE19" s="111" t="s">
        <v>75</v>
      </c>
      <c r="AF19" s="116" t="s">
        <v>34</v>
      </c>
      <c r="AG19" s="116" t="s">
        <v>35</v>
      </c>
      <c r="AH19" s="116" t="s">
        <v>36</v>
      </c>
      <c r="AI19" s="116" t="s">
        <v>37</v>
      </c>
      <c r="AJ19" s="116" t="s">
        <v>52</v>
      </c>
      <c r="AK19" s="116" t="s">
        <v>53</v>
      </c>
      <c r="AL19" s="116" t="s">
        <v>54</v>
      </c>
      <c r="AM19" s="34">
        <f>SUM(AM20:AM24)/算例!$D$117</f>
        <v>0.76565856759334894</v>
      </c>
    </row>
    <row r="20" spans="2:39" x14ac:dyDescent="0.25">
      <c r="B20" s="26" t="s">
        <v>38</v>
      </c>
      <c r="C20" s="26">
        <f>'C1'!B3</f>
        <v>0.87177815066963993</v>
      </c>
      <c r="D20" s="26">
        <f>'C2'!B3</f>
        <v>1</v>
      </c>
      <c r="E20" s="26">
        <f>'C4'!B3</f>
        <v>0.5</v>
      </c>
      <c r="F20" s="26">
        <f>算例!AA3</f>
        <v>0.5</v>
      </c>
      <c r="G20" s="26">
        <f>'C5'!B3</f>
        <v>0</v>
      </c>
      <c r="H20" s="26">
        <f>'C6'!B3</f>
        <v>0</v>
      </c>
      <c r="I20" s="26">
        <f>'C7'!B3</f>
        <v>0</v>
      </c>
      <c r="K20" s="26" t="s">
        <v>38</v>
      </c>
      <c r="L20" s="26">
        <f>'C1'!$B$13</f>
        <v>0.19965607760416246</v>
      </c>
      <c r="M20" s="26">
        <f>'C2'!$B$13</f>
        <v>0.125</v>
      </c>
      <c r="N20" s="26">
        <f>'C3'!$B$13</f>
        <v>0.25</v>
      </c>
      <c r="O20" s="26">
        <f>'C4'!$B$13</f>
        <v>0.87177815066963993</v>
      </c>
      <c r="P20" s="26">
        <f>'C5'!$B$13</f>
        <v>0</v>
      </c>
      <c r="Q20" s="26">
        <f>'C6'!$B$13</f>
        <v>0</v>
      </c>
      <c r="R20" s="26">
        <f>'C7'!$B$13</f>
        <v>0</v>
      </c>
      <c r="U20" s="26" t="s">
        <v>38</v>
      </c>
      <c r="V20" s="26">
        <f>1-ABS(C20-L91)</f>
        <v>0.55846915397317454</v>
      </c>
      <c r="W20" s="26">
        <f t="shared" ref="W20:Y24" si="9">1-ABS(D20-M91)</f>
        <v>0.49269075095857007</v>
      </c>
      <c r="X20" s="26">
        <f t="shared" si="9"/>
        <v>0.98127888583501655</v>
      </c>
      <c r="Y20" s="26">
        <f t="shared" si="9"/>
        <v>0.87336684512236207</v>
      </c>
      <c r="AC20" s="34">
        <f>V20*算例!$A$119+W20*算例!$B$119+X20*算例!$C$119+Y20*算例!$D$119+Z20*算例!$E$119+AA20*算例!$F$119+AB20*算例!$G$119</f>
        <v>0.69825056000809216</v>
      </c>
      <c r="AE20" s="26" t="s">
        <v>38</v>
      </c>
      <c r="AF20" s="34">
        <f>1-ABS(C20-L91)</f>
        <v>0.55846915397317454</v>
      </c>
      <c r="AG20" s="34">
        <f t="shared" ref="AG20:AI24" si="10">1-ABS(D20-M91)</f>
        <v>0.49269075095857007</v>
      </c>
      <c r="AH20" s="34">
        <f t="shared" si="10"/>
        <v>0.98127888583501655</v>
      </c>
      <c r="AI20" s="34">
        <f t="shared" si="10"/>
        <v>0.87336684512236207</v>
      </c>
      <c r="AJ20" s="34"/>
      <c r="AM20" s="34">
        <f>AF20*算例!$A$119+AG20*算例!$B$119+AH20*算例!$C$119+AI20*算例!$D$119+AJ20*算例!$E$119+AK20*算例!$F$119+AL20*算例!$G$119</f>
        <v>0.69825056000809216</v>
      </c>
    </row>
    <row r="21" spans="2:39" x14ac:dyDescent="0.25">
      <c r="B21" s="26" t="s">
        <v>39</v>
      </c>
      <c r="C21" s="26">
        <f>'C1'!B26</f>
        <v>0.40682980364583193</v>
      </c>
      <c r="D21" s="26">
        <f>'C2'!B26</f>
        <v>0.52306689040178389</v>
      </c>
      <c r="E21" s="26">
        <f>'C3'!B26</f>
        <v>0.75</v>
      </c>
      <c r="F21" s="26">
        <f>'C4'!B26</f>
        <v>0.87177815066963993</v>
      </c>
      <c r="G21" s="26">
        <f>'C5'!B26</f>
        <v>0</v>
      </c>
      <c r="H21" s="26">
        <f>'C6'!B26</f>
        <v>0</v>
      </c>
      <c r="I21" s="26">
        <f>'C7'!B26</f>
        <v>0</v>
      </c>
      <c r="K21" s="26" t="s">
        <v>39</v>
      </c>
      <c r="L21" s="26">
        <f>'C1'!$B$36</f>
        <v>0.25</v>
      </c>
      <c r="M21" s="26">
        <f>'C2'!$B$36</f>
        <v>0.25</v>
      </c>
      <c r="N21" s="26">
        <f>'C3'!$B$36</f>
        <v>0.25</v>
      </c>
      <c r="O21" s="26">
        <f>'C4'!$B$36</f>
        <v>0.25</v>
      </c>
      <c r="P21" s="26">
        <f>'C5'!$B$36</f>
        <v>0</v>
      </c>
      <c r="Q21" s="26">
        <f>'C6'!$B$36</f>
        <v>0</v>
      </c>
      <c r="R21" s="26">
        <f>'C7'!$B$36</f>
        <v>0</v>
      </c>
      <c r="U21" s="26" t="s">
        <v>39</v>
      </c>
      <c r="V21" s="26">
        <f t="shared" ref="V21:V24" si="11">1-ABS(C21-L92)</f>
        <v>0.90061832057865443</v>
      </c>
      <c r="W21" s="26">
        <f t="shared" si="9"/>
        <v>0.97835078013769183</v>
      </c>
      <c r="X21" s="26">
        <f t="shared" si="9"/>
        <v>0.75746635682782892</v>
      </c>
      <c r="Y21" s="26">
        <f t="shared" si="9"/>
        <v>0.68132167977236646</v>
      </c>
      <c r="AC21" s="34">
        <f>V21*算例!$A$119+W21*算例!$B$119+X21*算例!$C$119+Y21*算例!$D$119+Z21*算例!$E$119+AA21*算例!$F$119+AB21*算例!$G$119</f>
        <v>0.84748232543181234</v>
      </c>
      <c r="AE21" s="26" t="s">
        <v>39</v>
      </c>
      <c r="AF21" s="34">
        <f t="shared" ref="AF21:AF24" si="12">1-ABS(C21-L92)</f>
        <v>0.90061832057865443</v>
      </c>
      <c r="AG21" s="34">
        <f t="shared" si="10"/>
        <v>0.97835078013769183</v>
      </c>
      <c r="AH21" s="34">
        <f t="shared" si="10"/>
        <v>0.75746635682782892</v>
      </c>
      <c r="AI21" s="34">
        <f t="shared" si="10"/>
        <v>0.68132167977236646</v>
      </c>
      <c r="AJ21" s="34"/>
      <c r="AM21" s="34">
        <f>AF21*算例!$A$119+AG21*算例!$B$119+AH21*算例!$C$119+AI21*算例!$D$119+AJ21*算例!$E$119+AK21*算例!$F$119+AL21*算例!$G$119</f>
        <v>0.84748232543181234</v>
      </c>
    </row>
    <row r="22" spans="2:39" x14ac:dyDescent="0.25">
      <c r="B22" s="26" t="s">
        <v>40</v>
      </c>
      <c r="C22" s="26">
        <f>'C1'!B49</f>
        <v>0.5</v>
      </c>
      <c r="D22" s="26">
        <f>'C2'!B49</f>
        <v>5.8118543377975992E-2</v>
      </c>
      <c r="E22" s="26">
        <f>'C3'!B26</f>
        <v>0.75</v>
      </c>
      <c r="F22" s="26">
        <f>'C4'!B26</f>
        <v>0.87177815066963993</v>
      </c>
      <c r="G22" s="26">
        <f>'C5'!B26</f>
        <v>0</v>
      </c>
      <c r="H22" s="26">
        <f>'C6'!B26</f>
        <v>0</v>
      </c>
      <c r="I22" s="26">
        <f>'C7'!B26</f>
        <v>0</v>
      </c>
      <c r="K22" s="26" t="s">
        <v>40</v>
      </c>
      <c r="L22" s="26">
        <f>'C1'!$B$59</f>
        <v>0.25670067120535173</v>
      </c>
      <c r="M22" s="26">
        <f>'C2'!$B$59</f>
        <v>0.72916666666666663</v>
      </c>
      <c r="N22" s="26">
        <f>'C3'!$B$59</f>
        <v>0.19448936652326546</v>
      </c>
      <c r="O22" s="26">
        <f>'C4'!$B$59</f>
        <v>0.625</v>
      </c>
      <c r="P22" s="26">
        <f>'C5'!$B$59</f>
        <v>0</v>
      </c>
      <c r="Q22" s="26">
        <f>'C6'!$B$59</f>
        <v>0</v>
      </c>
      <c r="R22" s="26">
        <f>'C7'!$B$59</f>
        <v>0</v>
      </c>
      <c r="U22" s="26" t="s">
        <v>40</v>
      </c>
      <c r="V22" s="26">
        <f t="shared" si="11"/>
        <v>0.9473419436867504</v>
      </c>
      <c r="W22" s="26">
        <f t="shared" si="9"/>
        <v>0.582049656432989</v>
      </c>
      <c r="X22" s="26">
        <f t="shared" si="9"/>
        <v>0.90243487194217209</v>
      </c>
      <c r="Y22" s="26">
        <f t="shared" si="9"/>
        <v>0.70579968317060693</v>
      </c>
      <c r="AC22" s="34">
        <f>V22*算例!$A$119+W22*算例!$B$119+X22*算例!$C$119+Y22*算例!$D$119+Z22*算例!$E$119+AA22*算例!$F$119+AB22*算例!$G$119</f>
        <v>0.82682537922243204</v>
      </c>
      <c r="AE22" s="26" t="s">
        <v>40</v>
      </c>
      <c r="AF22" s="34">
        <f t="shared" si="12"/>
        <v>0.9473419436867504</v>
      </c>
      <c r="AG22" s="34">
        <f t="shared" si="10"/>
        <v>0.582049656432989</v>
      </c>
      <c r="AH22" s="34">
        <f t="shared" si="10"/>
        <v>0.90243487194217209</v>
      </c>
      <c r="AI22" s="34">
        <f t="shared" si="10"/>
        <v>0.70579968317060693</v>
      </c>
      <c r="AJ22" s="34"/>
      <c r="AM22" s="34">
        <f>AF22*算例!$A$119+AG22*算例!$B$119+AH22*算例!$C$119+AI22*算例!$D$119+AJ22*算例!$E$119+AK22*算例!$F$119+AL22*算例!$G$119</f>
        <v>0.82682537922243204</v>
      </c>
    </row>
    <row r="23" spans="2:39" x14ac:dyDescent="0.25">
      <c r="B23" s="26" t="s">
        <v>72</v>
      </c>
      <c r="C23" s="26">
        <f>'C1'!B72</f>
        <v>0.75554106391368792</v>
      </c>
      <c r="D23" s="26">
        <f>'C2'!B72</f>
        <v>0.17435563013392796</v>
      </c>
      <c r="E23" s="26">
        <f>'C3'!B72</f>
        <v>0.25</v>
      </c>
      <c r="F23" s="26">
        <f>'C4'!B72</f>
        <v>0.75</v>
      </c>
      <c r="G23" s="26">
        <f>'C5'!B72</f>
        <v>0</v>
      </c>
      <c r="H23" s="26">
        <f>'C6'!B72</f>
        <v>0</v>
      </c>
      <c r="I23" s="26">
        <f>'C7'!B72</f>
        <v>0</v>
      </c>
      <c r="K23" s="26" t="s">
        <v>72</v>
      </c>
      <c r="L23" s="26">
        <f>'C1'!$B$82</f>
        <v>0.25670067120535173</v>
      </c>
      <c r="M23" s="26">
        <f>'C2'!$B$82</f>
        <v>0.875</v>
      </c>
      <c r="N23" s="26">
        <f>'C3'!$B$82</f>
        <v>0.29059271688987998</v>
      </c>
      <c r="O23" s="26">
        <f>'C4'!$B$82</f>
        <v>0.17435563013392796</v>
      </c>
      <c r="P23" s="26">
        <f>'C5'!$B$82</f>
        <v>0</v>
      </c>
      <c r="Q23" s="26">
        <f>'C6'!$B$82</f>
        <v>0</v>
      </c>
      <c r="R23" s="26">
        <f>'C7'!$B$82</f>
        <v>0</v>
      </c>
      <c r="U23" s="26" t="s">
        <v>72</v>
      </c>
      <c r="V23" s="26">
        <f t="shared" si="11"/>
        <v>0.76429476178859279</v>
      </c>
      <c r="W23" s="26">
        <f t="shared" si="9"/>
        <v>0.74281297229028875</v>
      </c>
      <c r="X23" s="26">
        <f t="shared" si="9"/>
        <v>0.8036351638345699</v>
      </c>
      <c r="Y23" s="26">
        <f t="shared" si="9"/>
        <v>0.83030969293309542</v>
      </c>
      <c r="AC23" s="34">
        <f>V23*算例!$A$119+W23*算例!$B$119+X23*算例!$C$119+Y23*算例!$D$119+Z23*算例!$E$119+AA23*算例!$F$119+AB23*算例!$G$119</f>
        <v>0.77973574407210167</v>
      </c>
      <c r="AE23" s="26" t="s">
        <v>72</v>
      </c>
      <c r="AF23" s="34">
        <f t="shared" si="12"/>
        <v>0.76429476178859279</v>
      </c>
      <c r="AG23" s="34">
        <f t="shared" si="10"/>
        <v>0.74281297229028875</v>
      </c>
      <c r="AH23" s="34">
        <f t="shared" si="10"/>
        <v>0.8036351638345699</v>
      </c>
      <c r="AI23" s="34">
        <f t="shared" si="10"/>
        <v>0.83030969293309542</v>
      </c>
      <c r="AJ23" s="34"/>
      <c r="AM23" s="34">
        <f>AF23*算例!$A$119+AG23*算例!$B$119+AH23*算例!$C$119+AI23*算例!$D$119+AJ23*算例!$E$119+AK23*算例!$F$119+AL23*算例!$G$119</f>
        <v>0.77973574407210167</v>
      </c>
    </row>
    <row r="24" spans="2:39" x14ac:dyDescent="0.25">
      <c r="B24" s="26" t="s">
        <v>73</v>
      </c>
      <c r="C24" s="26">
        <f>'C1'!B95</f>
        <v>5.8118543377975992E-2</v>
      </c>
      <c r="D24" s="26">
        <f>'C2'!B95</f>
        <v>0.625</v>
      </c>
      <c r="E24" s="26">
        <f>'C3'!B95</f>
        <v>0.5</v>
      </c>
      <c r="F24" s="26">
        <f>'C4'!B95</f>
        <v>0.875</v>
      </c>
      <c r="G24" s="26">
        <f>'C5'!B95</f>
        <v>0</v>
      </c>
      <c r="H24" s="26">
        <f>'C6'!B95</f>
        <v>0</v>
      </c>
      <c r="I24" s="26">
        <f>'C7'!B95</f>
        <v>0</v>
      </c>
      <c r="K24" s="26" t="s">
        <v>73</v>
      </c>
      <c r="L24" s="26">
        <f>'C1'!$B$105</f>
        <v>0.11669361991395928</v>
      </c>
      <c r="M24" s="26">
        <f>'C2'!$B$105</f>
        <v>0.40476756160713562</v>
      </c>
      <c r="N24" s="26">
        <f>'C3'!$B$105</f>
        <v>0.10416666666666667</v>
      </c>
      <c r="O24" s="26">
        <f>'C4'!$B$105</f>
        <v>0.29059271688987998</v>
      </c>
      <c r="P24" s="26">
        <f>'C5'!$B$105</f>
        <v>0</v>
      </c>
      <c r="Q24" s="26">
        <f>'C6'!$B$105</f>
        <v>0</v>
      </c>
      <c r="R24" s="26">
        <f>'C7'!$B$105</f>
        <v>0</v>
      </c>
      <c r="U24" s="26" t="s">
        <v>73</v>
      </c>
      <c r="V24" s="26">
        <f t="shared" si="11"/>
        <v>0.35837832957157212</v>
      </c>
      <c r="W24" s="26">
        <f t="shared" si="9"/>
        <v>0.88511581163597763</v>
      </c>
      <c r="X24" s="26">
        <f t="shared" si="9"/>
        <v>0.93765930573287215</v>
      </c>
      <c r="Y24" s="26">
        <f t="shared" si="9"/>
        <v>0.80806339095509228</v>
      </c>
      <c r="AC24" s="34">
        <f>V24*算例!$A$119+W24*算例!$B$119+X24*算例!$C$119+Y24*算例!$D$119+Z24*算例!$E$119+AA24*算例!$F$119+AB24*算例!$G$119</f>
        <v>0.67599882923230625</v>
      </c>
      <c r="AE24" s="26" t="s">
        <v>73</v>
      </c>
      <c r="AF24" s="34">
        <f t="shared" si="12"/>
        <v>0.35837832957157212</v>
      </c>
      <c r="AG24" s="34">
        <f t="shared" si="10"/>
        <v>0.88511581163597763</v>
      </c>
      <c r="AH24" s="34">
        <f t="shared" si="10"/>
        <v>0.93765930573287215</v>
      </c>
      <c r="AI24" s="34">
        <f t="shared" si="10"/>
        <v>0.80806339095509228</v>
      </c>
      <c r="AJ24" s="34"/>
      <c r="AM24" s="34">
        <f>AF24*算例!$A$119+AG24*算例!$B$119+AH24*算例!$C$119+AI24*算例!$D$119+AJ24*算例!$E$119+AK24*算例!$F$119+AL24*算例!$G$119</f>
        <v>0.67599882923230625</v>
      </c>
    </row>
    <row r="26" spans="2:39" x14ac:dyDescent="0.25">
      <c r="B26" s="116" t="s">
        <v>103</v>
      </c>
      <c r="C26" s="116" t="s">
        <v>34</v>
      </c>
      <c r="D26" s="116" t="s">
        <v>35</v>
      </c>
      <c r="E26" s="116" t="s">
        <v>36</v>
      </c>
      <c r="F26" s="116" t="s">
        <v>37</v>
      </c>
      <c r="G26" s="116" t="s">
        <v>52</v>
      </c>
      <c r="H26" s="116" t="s">
        <v>53</v>
      </c>
      <c r="I26" s="116" t="s">
        <v>54</v>
      </c>
      <c r="K26" s="116" t="s">
        <v>95</v>
      </c>
      <c r="L26" s="116" t="s">
        <v>34</v>
      </c>
      <c r="M26" s="116" t="s">
        <v>35</v>
      </c>
      <c r="N26" s="116" t="s">
        <v>36</v>
      </c>
      <c r="O26" s="116" t="s">
        <v>37</v>
      </c>
      <c r="P26" s="116" t="s">
        <v>52</v>
      </c>
      <c r="Q26" s="116" t="s">
        <v>53</v>
      </c>
      <c r="R26" s="116" t="s">
        <v>54</v>
      </c>
      <c r="U26" s="116" t="s">
        <v>103</v>
      </c>
      <c r="V26" s="116" t="s">
        <v>34</v>
      </c>
      <c r="W26" s="116" t="s">
        <v>35</v>
      </c>
      <c r="X26" s="116" t="s">
        <v>36</v>
      </c>
      <c r="Y26" s="116" t="s">
        <v>37</v>
      </c>
      <c r="Z26" s="116" t="s">
        <v>52</v>
      </c>
      <c r="AA26" s="116" t="s">
        <v>53</v>
      </c>
      <c r="AB26" s="116" t="s">
        <v>54</v>
      </c>
      <c r="AC26" s="34">
        <f>SUM(AC27:AC31)/算例!$D$117</f>
        <v>0.81035463402029462</v>
      </c>
      <c r="AE26" s="111" t="s">
        <v>95</v>
      </c>
      <c r="AF26" s="116" t="s">
        <v>34</v>
      </c>
      <c r="AG26" s="116" t="s">
        <v>35</v>
      </c>
      <c r="AH26" s="116" t="s">
        <v>36</v>
      </c>
      <c r="AI26" s="116" t="s">
        <v>37</v>
      </c>
      <c r="AJ26" s="116" t="s">
        <v>52</v>
      </c>
      <c r="AK26" s="116" t="s">
        <v>53</v>
      </c>
      <c r="AL26" s="116" t="s">
        <v>54</v>
      </c>
      <c r="AM26" s="34">
        <f>SUM(AM27:AM31)/算例!$D$117</f>
        <v>0.79227381697156318</v>
      </c>
    </row>
    <row r="27" spans="2:39" x14ac:dyDescent="0.25">
      <c r="B27" s="26" t="s">
        <v>38</v>
      </c>
      <c r="C27" s="26">
        <f>'C1'!$B$4</f>
        <v>6.9457643749983228E-2</v>
      </c>
      <c r="D27" s="26">
        <f>'C2'!$B$4</f>
        <v>0.41666666666666669</v>
      </c>
      <c r="E27" s="26">
        <f>'C3'!$B$4</f>
        <v>0.87177815066963993</v>
      </c>
      <c r="F27" s="26">
        <f>'C4'!$B$4</f>
        <v>0.625</v>
      </c>
      <c r="G27" s="26">
        <f>'C5'!$B$4</f>
        <v>0</v>
      </c>
      <c r="H27" s="26">
        <f>'C6'!$B$4</f>
        <v>0</v>
      </c>
      <c r="I27" s="26">
        <f>'C7'!$B$4</f>
        <v>0</v>
      </c>
      <c r="K27" s="26" t="s">
        <v>38</v>
      </c>
      <c r="L27" s="26">
        <f>'C1'!$B$14</f>
        <v>5.8118543377975992E-2</v>
      </c>
      <c r="M27" s="26">
        <f>'C2'!$B$14</f>
        <v>0.875</v>
      </c>
      <c r="N27" s="26">
        <f>'C3'!$B$14</f>
        <v>0.52306689040178389</v>
      </c>
      <c r="O27" s="26">
        <f>'C4'!$B$14</f>
        <v>0.5</v>
      </c>
      <c r="P27" s="26">
        <f>'C5'!$B$14</f>
        <v>0</v>
      </c>
      <c r="Q27" s="26">
        <f>'C6'!$B$14</f>
        <v>0</v>
      </c>
      <c r="R27" s="26">
        <f>'C7'!$B$14</f>
        <v>0</v>
      </c>
      <c r="U27" s="26" t="s">
        <v>38</v>
      </c>
      <c r="V27" s="26">
        <f>1-ABS(C27-L91)</f>
        <v>0.63921033910716885</v>
      </c>
      <c r="W27" s="26">
        <f t="shared" ref="W27:Y31" si="13">1-ABS(D27-M91)</f>
        <v>0.92397591570809656</v>
      </c>
      <c r="X27" s="26">
        <f t="shared" si="13"/>
        <v>0.64694296349534353</v>
      </c>
      <c r="Y27" s="26">
        <f t="shared" si="13"/>
        <v>0.99836684512236207</v>
      </c>
      <c r="AC27" s="34">
        <f>V27*算例!$A$119+W27*算例!$B$119+X27*算例!$C$119+Y27*算例!$D$119+Z27*算例!$E$119+AA27*算例!$F$119+AB27*算例!$G$119</f>
        <v>0.75197008642667706</v>
      </c>
      <c r="AE27" s="26" t="s">
        <v>38</v>
      </c>
      <c r="AF27" s="34">
        <f>1-ABS(L27-L91)</f>
        <v>0.6278712387351616</v>
      </c>
      <c r="AG27" s="34">
        <f t="shared" ref="AG27:AI31" si="14">1-ABS(M27-M91)</f>
        <v>0.61769075095857007</v>
      </c>
      <c r="AH27" s="34">
        <f t="shared" si="14"/>
        <v>0.99565422376319956</v>
      </c>
      <c r="AI27" s="34">
        <f t="shared" si="14"/>
        <v>0.87336684512236207</v>
      </c>
      <c r="AJ27" s="34"/>
      <c r="AM27" s="34">
        <f>AF27*算例!$A$119+AG27*算例!$B$119+AH27*算例!$C$119+AI27*算例!$D$119+AJ27*算例!$E$119+AK27*算例!$F$119+AL27*算例!$G$119</f>
        <v>0.75460522839493294</v>
      </c>
    </row>
    <row r="28" spans="2:39" x14ac:dyDescent="0.25">
      <c r="B28" s="26" t="s">
        <v>39</v>
      </c>
      <c r="C28" s="26">
        <f>'C1'!$B$27</f>
        <v>0.40682980364583193</v>
      </c>
      <c r="D28" s="26">
        <f>'C2'!$B$27</f>
        <v>0.875</v>
      </c>
      <c r="E28" s="26">
        <f>'C3'!$B$27</f>
        <v>0.52083333333333337</v>
      </c>
      <c r="F28" s="26">
        <f>'C4'!$B$27</f>
        <v>0.87177815066963993</v>
      </c>
      <c r="G28" s="26">
        <f>'C5'!$B$27</f>
        <v>0</v>
      </c>
      <c r="H28" s="26">
        <f>'C6'!$B$27</f>
        <v>0</v>
      </c>
      <c r="I28" s="26">
        <f>'C7'!$B$27</f>
        <v>0</v>
      </c>
      <c r="K28" s="26" t="s">
        <v>39</v>
      </c>
      <c r="L28" s="26">
        <f>'C1'!$B$37</f>
        <v>0.625</v>
      </c>
      <c r="M28" s="26">
        <f>'C2'!$B$37</f>
        <v>0.40682980364583193</v>
      </c>
      <c r="N28" s="26">
        <f>'C3'!$B$37</f>
        <v>0.40476756160713562</v>
      </c>
      <c r="O28" s="26">
        <f>'C4'!$B$37</f>
        <v>0.87177815066963993</v>
      </c>
      <c r="P28" s="26">
        <f>'C5'!$B$37</f>
        <v>0</v>
      </c>
      <c r="Q28" s="26">
        <f>'C6'!$B$37</f>
        <v>0</v>
      </c>
      <c r="R28" s="26">
        <f>'C7'!$B$37</f>
        <v>0</v>
      </c>
      <c r="U28" s="26" t="s">
        <v>39</v>
      </c>
      <c r="V28" s="26">
        <f t="shared" ref="V28:V31" si="15">1-ABS(C28-L92)</f>
        <v>0.90061832057865443</v>
      </c>
      <c r="W28" s="26">
        <f t="shared" si="13"/>
        <v>0.62641767053947572</v>
      </c>
      <c r="X28" s="26">
        <f t="shared" si="13"/>
        <v>0.98663302349449555</v>
      </c>
      <c r="Y28" s="26">
        <f t="shared" si="13"/>
        <v>0.68132167977236646</v>
      </c>
      <c r="AC28" s="34">
        <f>V28*算例!$A$119+W28*算例!$B$119+X28*算例!$C$119+Y28*算例!$D$119+Z28*算例!$E$119+AA28*算例!$F$119+AB28*算例!$G$119</f>
        <v>0.8343873701788358</v>
      </c>
      <c r="AE28" s="26" t="s">
        <v>39</v>
      </c>
      <c r="AF28" s="34">
        <f t="shared" ref="AF28:AF31" si="16">1-ABS(L28-L92)</f>
        <v>0.88121148306717756</v>
      </c>
      <c r="AG28" s="34">
        <f t="shared" si="14"/>
        <v>0.90541213310635626</v>
      </c>
      <c r="AH28" s="34">
        <f t="shared" si="14"/>
        <v>0.89730120477930675</v>
      </c>
      <c r="AI28" s="34">
        <f t="shared" si="14"/>
        <v>0.68132167977236646</v>
      </c>
      <c r="AJ28" s="34"/>
      <c r="AM28" s="34">
        <f>AF28*算例!$A$119+AG28*算例!$B$119+AH28*算例!$C$119+AI28*算例!$D$119+AJ28*算例!$E$119+AK28*算例!$F$119+AL28*算例!$G$119</f>
        <v>0.86009057300882408</v>
      </c>
    </row>
    <row r="29" spans="2:39" x14ac:dyDescent="0.25">
      <c r="B29" s="26" t="s">
        <v>40</v>
      </c>
      <c r="C29" s="26">
        <f>'C1'!$B$50</f>
        <v>0.75</v>
      </c>
      <c r="D29" s="26">
        <f>'C2'!$B$50</f>
        <v>0.10416666666666667</v>
      </c>
      <c r="E29" s="26">
        <f>'C3'!$B$50</f>
        <v>0.875</v>
      </c>
      <c r="F29" s="26">
        <f>'C4'!$B$50</f>
        <v>0.40682980364583193</v>
      </c>
      <c r="G29" s="26">
        <f>'C5'!$B$50</f>
        <v>0</v>
      </c>
      <c r="H29" s="26">
        <f>'C6'!$B$50</f>
        <v>0</v>
      </c>
      <c r="I29" s="26">
        <f>'C7'!$B$50</f>
        <v>0</v>
      </c>
      <c r="K29" s="26" t="s">
        <v>40</v>
      </c>
      <c r="L29" s="26">
        <f>'C1'!$B$60</f>
        <v>1</v>
      </c>
      <c r="M29" s="26">
        <f>'C2'!$B$60</f>
        <v>0.87177815066963993</v>
      </c>
      <c r="N29" s="26">
        <f>'C3'!$B$60</f>
        <v>0.75</v>
      </c>
      <c r="O29" s="26">
        <f>'C4'!$B$60</f>
        <v>0.5</v>
      </c>
      <c r="P29" s="26">
        <f>'C5'!$B$60</f>
        <v>0</v>
      </c>
      <c r="Q29" s="26">
        <f>'C6'!$B$60</f>
        <v>0</v>
      </c>
      <c r="R29" s="26">
        <f>'C7'!$B$60</f>
        <v>0</v>
      </c>
      <c r="U29" s="26" t="s">
        <v>40</v>
      </c>
      <c r="V29" s="26">
        <f t="shared" si="15"/>
        <v>0.8026580563132496</v>
      </c>
      <c r="W29" s="26">
        <f t="shared" si="13"/>
        <v>0.62809777972167968</v>
      </c>
      <c r="X29" s="26">
        <f t="shared" si="13"/>
        <v>0.77743487194217209</v>
      </c>
      <c r="Y29" s="26">
        <f t="shared" si="13"/>
        <v>0.82925196980558513</v>
      </c>
      <c r="AC29" s="34">
        <f>V29*算例!$A$119+W29*算例!$B$119+X29*算例!$C$119+Y29*算例!$D$119+Z29*算例!$E$119+AA29*算例!$F$119+AB29*算例!$G$119</f>
        <v>0.76542929192601661</v>
      </c>
      <c r="AE29" s="26" t="s">
        <v>40</v>
      </c>
      <c r="AF29" s="34">
        <f t="shared" si="16"/>
        <v>0.5526580563132496</v>
      </c>
      <c r="AG29" s="34">
        <f t="shared" si="14"/>
        <v>0.60429073627534713</v>
      </c>
      <c r="AH29" s="34">
        <f t="shared" si="14"/>
        <v>0.90243487194217209</v>
      </c>
      <c r="AI29" s="34">
        <f t="shared" si="14"/>
        <v>0.92242216615975314</v>
      </c>
      <c r="AJ29" s="34"/>
      <c r="AM29" s="34">
        <f>AF29*算例!$A$119+AG29*算例!$B$119+AH29*算例!$C$119+AI29*算例!$D$119+AJ29*算例!$E$119+AK29*算例!$F$119+AL29*算例!$G$119</f>
        <v>0.70589341268987527</v>
      </c>
    </row>
    <row r="30" spans="2:39" x14ac:dyDescent="0.25">
      <c r="B30" s="26" t="s">
        <v>72</v>
      </c>
      <c r="C30" s="26">
        <f>'C1'!$B$73</f>
        <v>0.5</v>
      </c>
      <c r="D30" s="26">
        <f>'C2'!$B$73</f>
        <v>0.87177815066963993</v>
      </c>
      <c r="E30" s="26">
        <f>'C3'!$B$73</f>
        <v>0.52083333333333337</v>
      </c>
      <c r="F30" s="26">
        <f>'C4'!$B$73</f>
        <v>0.625</v>
      </c>
      <c r="G30" s="26">
        <f>'C5'!$B$73</f>
        <v>0</v>
      </c>
      <c r="H30" s="26">
        <f>'C6'!$B$73</f>
        <v>0</v>
      </c>
      <c r="I30" s="26">
        <f>'C7'!$B$73</f>
        <v>0</v>
      </c>
      <c r="K30" s="26" t="s">
        <v>72</v>
      </c>
      <c r="L30" s="26">
        <f>'C1'!$B$83</f>
        <v>0.125</v>
      </c>
      <c r="M30" s="26">
        <f>'C2'!$B$83</f>
        <v>0.17435563013392796</v>
      </c>
      <c r="N30" s="26">
        <f>'C3'!$B$83</f>
        <v>0.41666666666666669</v>
      </c>
      <c r="O30" s="26">
        <f>'C4'!$B$83</f>
        <v>0.5</v>
      </c>
      <c r="P30" s="26">
        <f>'C5'!$B$83</f>
        <v>0</v>
      </c>
      <c r="Q30" s="26">
        <f>'C6'!$B$83</f>
        <v>0</v>
      </c>
      <c r="R30" s="26">
        <f>'C7'!$B$83</f>
        <v>0</v>
      </c>
      <c r="U30" s="26" t="s">
        <v>72</v>
      </c>
      <c r="V30" s="26">
        <f t="shared" si="15"/>
        <v>0.98016417429771929</v>
      </c>
      <c r="W30" s="26">
        <f t="shared" si="13"/>
        <v>0.55976450717399939</v>
      </c>
      <c r="X30" s="26">
        <f t="shared" si="13"/>
        <v>0.92553150283209673</v>
      </c>
      <c r="Y30" s="26">
        <f t="shared" si="13"/>
        <v>0.95530969293309542</v>
      </c>
      <c r="AC30" s="34">
        <f>V30*算例!$A$119+W30*算例!$B$119+X30*算例!$C$119+Y30*算例!$D$119+Z30*算例!$E$119+AA30*算例!$F$119+AB30*算例!$G$119</f>
        <v>0.87869790080187604</v>
      </c>
      <c r="AE30" s="26" t="s">
        <v>72</v>
      </c>
      <c r="AF30" s="34">
        <f t="shared" si="16"/>
        <v>0.60516417429771929</v>
      </c>
      <c r="AG30" s="34">
        <f t="shared" si="14"/>
        <v>0.74281297229028875</v>
      </c>
      <c r="AH30" s="34">
        <f t="shared" si="14"/>
        <v>0.97030183050123653</v>
      </c>
      <c r="AI30" s="34">
        <f t="shared" si="14"/>
        <v>0.91969030706690458</v>
      </c>
      <c r="AJ30" s="34"/>
      <c r="AM30" s="34">
        <f>AF30*算例!$A$119+AG30*算例!$B$119+AH30*算例!$C$119+AI30*算例!$D$119+AJ30*算例!$E$119+AK30*算例!$F$119+AL30*算例!$G$119</f>
        <v>0.77115726786249028</v>
      </c>
    </row>
    <row r="31" spans="2:39" x14ac:dyDescent="0.25">
      <c r="B31" s="26" t="s">
        <v>73</v>
      </c>
      <c r="C31" s="26">
        <f>'C1'!$B$96</f>
        <v>0.75554106391368792</v>
      </c>
      <c r="D31" s="26">
        <f>'C2'!$B$96</f>
        <v>0.625</v>
      </c>
      <c r="E31" s="26">
        <f>'C3'!$B$96</f>
        <v>1</v>
      </c>
      <c r="F31" s="26">
        <f>'C4'!$B$96</f>
        <v>0.52306689040178389</v>
      </c>
      <c r="G31" s="26">
        <f>'C5'!$B$96</f>
        <v>0</v>
      </c>
      <c r="H31" s="26">
        <f>'C6'!$B$96</f>
        <v>0</v>
      </c>
      <c r="I31" s="26">
        <f>'C7'!$B$96</f>
        <v>0</v>
      </c>
      <c r="K31" s="26" t="s">
        <v>73</v>
      </c>
      <c r="L31" s="26">
        <f>'C1'!$B$106</f>
        <v>0.75554106391368792</v>
      </c>
      <c r="M31" s="26">
        <f>'C2'!$B$106</f>
        <v>0.40682980364583193</v>
      </c>
      <c r="N31" s="26">
        <f>'C3'!$B$106</f>
        <v>0.87177815066963993</v>
      </c>
      <c r="O31" s="26">
        <f>'C4'!$B$106</f>
        <v>0.75</v>
      </c>
      <c r="P31" s="26">
        <f>'C5'!$B$106</f>
        <v>0</v>
      </c>
      <c r="Q31" s="26">
        <f>'C6'!$B$106</f>
        <v>0</v>
      </c>
      <c r="R31" s="26">
        <f>'C7'!$B$106</f>
        <v>0</v>
      </c>
      <c r="U31" s="26" t="s">
        <v>73</v>
      </c>
      <c r="V31" s="26">
        <f t="shared" si="15"/>
        <v>0.94419914989271592</v>
      </c>
      <c r="W31" s="26">
        <f t="shared" si="13"/>
        <v>0.88511581163597763</v>
      </c>
      <c r="X31" s="26">
        <f t="shared" si="13"/>
        <v>0.56234069426712785</v>
      </c>
      <c r="Y31" s="26">
        <f t="shared" si="13"/>
        <v>0.84000349944669161</v>
      </c>
      <c r="AC31" s="34">
        <f>V31*算例!$A$119+W31*算例!$B$119+X31*算例!$C$119+Y31*算例!$D$119+Z31*算例!$E$119+AA31*算例!$F$119+AB31*算例!$G$119</f>
        <v>0.82128852076806758</v>
      </c>
      <c r="AE31" s="26" t="s">
        <v>73</v>
      </c>
      <c r="AF31" s="34">
        <f t="shared" si="16"/>
        <v>0.94419914989271592</v>
      </c>
      <c r="AG31" s="34">
        <f t="shared" si="14"/>
        <v>0.89671399200985435</v>
      </c>
      <c r="AH31" s="34">
        <f t="shared" si="14"/>
        <v>0.69056254359748792</v>
      </c>
      <c r="AI31" s="34">
        <f t="shared" si="14"/>
        <v>0.93306339095509228</v>
      </c>
      <c r="AJ31" s="34"/>
      <c r="AM31" s="34">
        <f>AF31*算例!$A$119+AG31*算例!$B$119+AH31*算例!$C$119+AI31*算例!$D$119+AJ31*算例!$E$119+AK31*算例!$F$119+AL31*算例!$G$119</f>
        <v>0.86962260290169313</v>
      </c>
    </row>
    <row r="33" spans="2:39" x14ac:dyDescent="0.25">
      <c r="B33" s="116" t="s">
        <v>104</v>
      </c>
      <c r="C33" s="116" t="s">
        <v>34</v>
      </c>
      <c r="D33" s="116" t="s">
        <v>35</v>
      </c>
      <c r="E33" s="116" t="s">
        <v>36</v>
      </c>
      <c r="F33" s="116" t="s">
        <v>37</v>
      </c>
      <c r="G33" s="116" t="s">
        <v>52</v>
      </c>
      <c r="H33" s="116" t="s">
        <v>53</v>
      </c>
      <c r="I33" s="116" t="s">
        <v>54</v>
      </c>
      <c r="K33" s="116" t="s">
        <v>96</v>
      </c>
      <c r="L33" s="116" t="s">
        <v>34</v>
      </c>
      <c r="M33" s="116" t="s">
        <v>35</v>
      </c>
      <c r="N33" s="116" t="s">
        <v>36</v>
      </c>
      <c r="O33" s="116" t="s">
        <v>37</v>
      </c>
      <c r="P33" s="116" t="s">
        <v>52</v>
      </c>
      <c r="Q33" s="116" t="s">
        <v>53</v>
      </c>
      <c r="R33" s="116" t="s">
        <v>54</v>
      </c>
      <c r="U33" s="116" t="s">
        <v>104</v>
      </c>
      <c r="V33" s="116" t="s">
        <v>34</v>
      </c>
      <c r="W33" s="116" t="s">
        <v>35</v>
      </c>
      <c r="X33" s="116" t="s">
        <v>36</v>
      </c>
      <c r="Y33" s="116" t="s">
        <v>37</v>
      </c>
      <c r="Z33" s="116" t="s">
        <v>52</v>
      </c>
      <c r="AA33" s="116" t="s">
        <v>53</v>
      </c>
      <c r="AB33" s="116" t="s">
        <v>54</v>
      </c>
      <c r="AC33" s="34">
        <f>SUM(AC34:AC38)/算例!$D$117</f>
        <v>0.82421147382212967</v>
      </c>
      <c r="AE33" s="116" t="s">
        <v>96</v>
      </c>
      <c r="AF33" s="116" t="s">
        <v>34</v>
      </c>
      <c r="AG33" s="116" t="s">
        <v>35</v>
      </c>
      <c r="AH33" s="116" t="s">
        <v>36</v>
      </c>
      <c r="AI33" s="116" t="s">
        <v>37</v>
      </c>
      <c r="AJ33" s="116" t="s">
        <v>52</v>
      </c>
      <c r="AK33" s="116" t="s">
        <v>53</v>
      </c>
      <c r="AL33" s="116" t="s">
        <v>54</v>
      </c>
      <c r="AM33" s="34">
        <f>SUM(AM34:AM38)/算例!$D$117</f>
        <v>0.79122360903441258</v>
      </c>
    </row>
    <row r="34" spans="2:39" x14ac:dyDescent="0.25">
      <c r="B34" s="26" t="s">
        <v>38</v>
      </c>
      <c r="C34" s="26">
        <f>'C1'!$B$5</f>
        <v>0.4947159086309435</v>
      </c>
      <c r="D34" s="26">
        <f>'C2'!$B$5</f>
        <v>0.11669361991395928</v>
      </c>
      <c r="E34" s="26">
        <f>'C3'!$B$5</f>
        <v>0.52083333333333337</v>
      </c>
      <c r="F34" s="26">
        <f>'C4'!$B$5</f>
        <v>0.72916666666666663</v>
      </c>
      <c r="G34" s="26">
        <f>'C5'!$B$5</f>
        <v>0</v>
      </c>
      <c r="H34" s="26">
        <f>'C6'!$B$5</f>
        <v>0</v>
      </c>
      <c r="I34" s="26">
        <f>'C7'!$B$5</f>
        <v>0</v>
      </c>
      <c r="K34" s="26" t="s">
        <v>38</v>
      </c>
      <c r="L34" s="26">
        <f>'C1'!$B$15</f>
        <v>0.58466425565475144</v>
      </c>
      <c r="M34" s="26">
        <f>'C2'!$B$15</f>
        <v>0.875</v>
      </c>
      <c r="N34" s="26">
        <f>'C3'!$B$15</f>
        <v>0.31374526480654097</v>
      </c>
      <c r="O34" s="26">
        <f>'C4'!$B$15</f>
        <v>0.17435563013392796</v>
      </c>
      <c r="P34" s="26">
        <f>'C5'!$B$15</f>
        <v>0</v>
      </c>
      <c r="Q34" s="26">
        <f>'C6'!$B$15</f>
        <v>0</v>
      </c>
      <c r="R34" s="26">
        <f>'C7'!$B$15</f>
        <v>0</v>
      </c>
      <c r="U34" s="26" t="s">
        <v>38</v>
      </c>
      <c r="V34" s="26">
        <f>1-ABS(C34-L91)</f>
        <v>0.93553139601187096</v>
      </c>
      <c r="W34" s="26">
        <f t="shared" ref="W34:Y38" si="17">1-ABS(D34-M91)</f>
        <v>0.62400286895538915</v>
      </c>
      <c r="X34" s="26">
        <f t="shared" si="17"/>
        <v>0.99788778083165008</v>
      </c>
      <c r="Y34" s="26">
        <f t="shared" si="17"/>
        <v>0.8974664882109713</v>
      </c>
      <c r="AC34" s="34">
        <f>V34*算例!$A$119+W34*算例!$B$119+X34*算例!$C$119+Y34*算例!$D$119+Z34*算例!$E$119+AA34*算例!$F$119+AB34*算例!$G$119</f>
        <v>0.88310505063538447</v>
      </c>
      <c r="AE34" s="26" t="s">
        <v>38</v>
      </c>
      <c r="AF34" s="26">
        <f>1-ABS(L34-L91)</f>
        <v>0.84558304898806291</v>
      </c>
      <c r="AG34" s="26">
        <f t="shared" ref="AG34:AI37" si="18">1-ABS(M34-M91)</f>
        <v>0.61769075095857007</v>
      </c>
      <c r="AH34" s="26">
        <f t="shared" si="18"/>
        <v>0.79502415064155751</v>
      </c>
      <c r="AI34" s="26">
        <f t="shared" si="18"/>
        <v>0.54772247525629003</v>
      </c>
      <c r="AM34" s="34">
        <f>AF34*算例!$A$119+AG34*算例!$B$119+AH34*算例!$C$119+AI34*算例!$D$119+AJ34*算例!$E$119+AK34*算例!$F$119+AL34*算例!$G$119</f>
        <v>0.74268577873577213</v>
      </c>
    </row>
    <row r="35" spans="2:39" x14ac:dyDescent="0.25">
      <c r="B35" s="26" t="s">
        <v>39</v>
      </c>
      <c r="C35" s="26">
        <f>'C1'!$B$28</f>
        <v>0.52083333333333337</v>
      </c>
      <c r="D35" s="26">
        <f>'C2'!$B$28</f>
        <v>0.52083333333333337</v>
      </c>
      <c r="E35" s="26">
        <f>'C3'!$B$28</f>
        <v>0.52083333333333337</v>
      </c>
      <c r="F35" s="26">
        <f>'C4'!$B$28</f>
        <v>0.52083333333333337</v>
      </c>
      <c r="G35" s="26">
        <f>'C5'!$B$28</f>
        <v>0</v>
      </c>
      <c r="H35" s="26">
        <f>'C6'!$B$28</f>
        <v>0</v>
      </c>
      <c r="I35" s="26">
        <f>'C7'!$B$28</f>
        <v>0</v>
      </c>
      <c r="K35" s="26" t="s">
        <v>39</v>
      </c>
      <c r="L35" s="26">
        <f>'C1'!$B$38</f>
        <v>0.31374526480654097</v>
      </c>
      <c r="M35" s="26">
        <f>'C2'!$B$38</f>
        <v>0.31374526480654097</v>
      </c>
      <c r="N35" s="26">
        <f>'C3'!$B$38</f>
        <v>0.31374526480654097</v>
      </c>
      <c r="O35" s="26">
        <f>'C4'!$B$38</f>
        <v>0.31374526480654097</v>
      </c>
      <c r="P35" s="26">
        <f>'C5'!$B$38</f>
        <v>0</v>
      </c>
      <c r="Q35" s="26">
        <f>'C6'!$B$38</f>
        <v>0</v>
      </c>
      <c r="R35" s="26">
        <f>'C7'!$B$38</f>
        <v>0</v>
      </c>
      <c r="U35" s="26" t="s">
        <v>39</v>
      </c>
      <c r="V35" s="26">
        <f t="shared" ref="V35:V38" si="19">1-ABS(C35-L92)</f>
        <v>0.98537814973384419</v>
      </c>
      <c r="W35" s="26">
        <f t="shared" si="17"/>
        <v>0.98058433720614235</v>
      </c>
      <c r="X35" s="26">
        <f t="shared" si="17"/>
        <v>0.98663302349449555</v>
      </c>
      <c r="Y35" s="26">
        <f t="shared" si="17"/>
        <v>0.96773350289132698</v>
      </c>
      <c r="AC35" s="34">
        <f>V35*算例!$A$119+W35*算例!$B$119+X35*算例!$C$119+Y35*算例!$D$119+Z35*算例!$E$119+AA35*算例!$F$119+AB35*算例!$G$119</f>
        <v>0.98208640864208907</v>
      </c>
      <c r="AE35" s="26" t="s">
        <v>39</v>
      </c>
      <c r="AF35" s="26">
        <f t="shared" ref="AF35:AF38" si="20">1-ABS(L35-L92)</f>
        <v>0.80753378173936341</v>
      </c>
      <c r="AG35" s="26">
        <f t="shared" si="18"/>
        <v>0.81232759426706524</v>
      </c>
      <c r="AH35" s="26">
        <f t="shared" si="18"/>
        <v>0.80627890797871204</v>
      </c>
      <c r="AI35" s="26">
        <f t="shared" si="18"/>
        <v>0.76064543436453458</v>
      </c>
      <c r="AM35" s="34">
        <f>AF35*算例!$A$119+AG35*算例!$B$119+AH35*算例!$C$119+AI35*算例!$D$119+AJ35*算例!$E$119+AK35*算例!$F$119+AL35*算例!$G$119</f>
        <v>0.80114557369851669</v>
      </c>
    </row>
    <row r="36" spans="2:39" x14ac:dyDescent="0.25">
      <c r="B36" s="26" t="s">
        <v>40</v>
      </c>
      <c r="C36" s="26">
        <f>'C1'!$B$51</f>
        <v>0.52083333333333337</v>
      </c>
      <c r="D36" s="26">
        <f>'C2'!$B$51</f>
        <v>0.58466425565475144</v>
      </c>
      <c r="E36" s="26">
        <f>'C3'!$B$51</f>
        <v>0.17435563013392796</v>
      </c>
      <c r="F36" s="26">
        <f>'C4'!$B$51</f>
        <v>0.44479718318376521</v>
      </c>
      <c r="G36" s="26">
        <f>'C5'!$B$51</f>
        <v>0</v>
      </c>
      <c r="H36" s="26">
        <f>'C6'!$B$51</f>
        <v>0</v>
      </c>
      <c r="I36" s="26">
        <f>'C7'!$B$51</f>
        <v>0</v>
      </c>
      <c r="K36" s="26" t="s">
        <v>40</v>
      </c>
      <c r="L36" s="26">
        <f>'C1'!$B$61</f>
        <v>0.31374526480654097</v>
      </c>
      <c r="M36" s="26">
        <f>'C2'!$B$61</f>
        <v>0.15559149321861238</v>
      </c>
      <c r="N36" s="26">
        <f>'C3'!$B$61</f>
        <v>0.87177815066963993</v>
      </c>
      <c r="O36" s="26">
        <f>'C4'!$B$61</f>
        <v>0.875</v>
      </c>
      <c r="P36" s="26">
        <f>'C5'!$B$61</f>
        <v>0</v>
      </c>
      <c r="Q36" s="26">
        <f>'C6'!$B$61</f>
        <v>0</v>
      </c>
      <c r="R36" s="26">
        <f>'C7'!$B$61</f>
        <v>0</v>
      </c>
      <c r="U36" s="26" t="s">
        <v>40</v>
      </c>
      <c r="V36" s="26">
        <f t="shared" si="19"/>
        <v>0.96817527702008377</v>
      </c>
      <c r="W36" s="26">
        <f t="shared" si="17"/>
        <v>0.89140463129023551</v>
      </c>
      <c r="X36" s="26">
        <f t="shared" si="17"/>
        <v>0.52192075819175587</v>
      </c>
      <c r="Y36" s="26">
        <f t="shared" si="17"/>
        <v>0.8672193493435183</v>
      </c>
      <c r="AC36" s="34">
        <f>V36*算例!$A$119+W36*算例!$B$119+X36*算例!$C$119+Y36*算例!$D$119+Z36*算例!$E$119+AA36*算例!$F$119+AB36*算例!$G$119</f>
        <v>0.82611412901554737</v>
      </c>
      <c r="AE36" s="26" t="s">
        <v>40</v>
      </c>
      <c r="AF36" s="26">
        <f t="shared" si="20"/>
        <v>0.76108720849329137</v>
      </c>
      <c r="AG36" s="26">
        <f t="shared" si="18"/>
        <v>0.67952260627362537</v>
      </c>
      <c r="AH36" s="26">
        <f t="shared" si="18"/>
        <v>0.78065672127253216</v>
      </c>
      <c r="AI36" s="26">
        <f t="shared" si="18"/>
        <v>0.70257783384024686</v>
      </c>
      <c r="AM36" s="34">
        <f>AF36*算例!$A$119+AG36*算例!$B$119+AH36*算例!$C$119+AI36*算例!$D$119+AJ36*算例!$E$119+AK36*算例!$F$119+AL36*算例!$G$119</f>
        <v>0.74089026004621172</v>
      </c>
    </row>
    <row r="37" spans="2:39" x14ac:dyDescent="0.25">
      <c r="B37" s="26" t="s">
        <v>72</v>
      </c>
      <c r="C37" s="26">
        <f>'C1'!$B$74</f>
        <v>1</v>
      </c>
      <c r="D37" s="26">
        <f>'C2'!$B$74</f>
        <v>0.11669361991395928</v>
      </c>
      <c r="E37" s="26">
        <f>'C3'!$B$74</f>
        <v>0.5</v>
      </c>
      <c r="F37" s="26">
        <f>'C4'!$B$74</f>
        <v>0.58466425565475144</v>
      </c>
      <c r="G37" s="26">
        <f>'C5'!$B$74</f>
        <v>0</v>
      </c>
      <c r="H37" s="26">
        <f>'C6'!$B$74</f>
        <v>0</v>
      </c>
      <c r="I37" s="26">
        <f>'C7'!$B$74</f>
        <v>0</v>
      </c>
      <c r="K37" s="26" t="s">
        <v>72</v>
      </c>
      <c r="L37" s="26">
        <f>'C1'!$B$84</f>
        <v>0.40476756160713562</v>
      </c>
      <c r="M37" s="26">
        <f>'C2'!$B$84</f>
        <v>0.40476756160713562</v>
      </c>
      <c r="N37" s="26">
        <f>'C3'!$B$84</f>
        <v>0.87177815066963993</v>
      </c>
      <c r="O37" s="26">
        <f>'C4'!$B$84</f>
        <v>0.3125</v>
      </c>
      <c r="P37" s="26">
        <f>'C5'!$B$84</f>
        <v>0</v>
      </c>
      <c r="Q37" s="26">
        <f>'C6'!$B$84</f>
        <v>0</v>
      </c>
      <c r="R37" s="26">
        <f>'C7'!$B$84</f>
        <v>0</v>
      </c>
      <c r="U37" s="26" t="s">
        <v>72</v>
      </c>
      <c r="V37" s="26">
        <f t="shared" si="19"/>
        <v>0.51983582570228071</v>
      </c>
      <c r="W37" s="26">
        <f t="shared" si="17"/>
        <v>0.68515096207032</v>
      </c>
      <c r="X37" s="26">
        <f t="shared" si="17"/>
        <v>0.9463648361654301</v>
      </c>
      <c r="Y37" s="26">
        <f t="shared" si="17"/>
        <v>0.99564543727834398</v>
      </c>
      <c r="AC37" s="34">
        <f>V37*算例!$A$119+W37*算例!$B$119+X37*算例!$C$119+Y37*算例!$D$119+Z37*算例!$E$119+AA37*算例!$F$119+AB37*算例!$G$119</f>
        <v>0.73090254732808535</v>
      </c>
      <c r="AE37" s="26" t="s">
        <v>72</v>
      </c>
      <c r="AF37" s="26">
        <f t="shared" si="20"/>
        <v>0.88493173590485497</v>
      </c>
      <c r="AG37" s="26">
        <f t="shared" si="18"/>
        <v>0.97322490376349635</v>
      </c>
      <c r="AH37" s="26">
        <f t="shared" si="18"/>
        <v>0.57458668549579017</v>
      </c>
      <c r="AI37" s="26">
        <f t="shared" si="18"/>
        <v>0.73219030706690458</v>
      </c>
      <c r="AM37" s="34">
        <f>AF37*算例!$A$119+AG37*算例!$B$119+AH37*算例!$C$119+AI37*算例!$D$119+AJ37*算例!$E$119+AK37*算例!$F$119+AL37*算例!$G$119</f>
        <v>0.80209289254862459</v>
      </c>
    </row>
    <row r="38" spans="2:39" x14ac:dyDescent="0.25">
      <c r="B38" s="26" t="s">
        <v>73</v>
      </c>
      <c r="C38" s="26">
        <f>'C1'!$B$97</f>
        <v>0.875</v>
      </c>
      <c r="D38" s="26">
        <f>'C2'!$B$97</f>
        <v>0.37066431931980437</v>
      </c>
      <c r="E38" s="26">
        <f>'C3'!$B$97</f>
        <v>1</v>
      </c>
      <c r="F38" s="26">
        <f>'C4'!$B$97</f>
        <v>5.8118543377975992E-2</v>
      </c>
      <c r="G38" s="26">
        <f>'C5'!$B$97</f>
        <v>0</v>
      </c>
      <c r="H38" s="26">
        <f>'C6'!$B$97</f>
        <v>0</v>
      </c>
      <c r="I38" s="26">
        <f>'C7'!$B$97</f>
        <v>0</v>
      </c>
      <c r="K38" s="26" t="s">
        <v>73</v>
      </c>
      <c r="L38" s="26">
        <f>'C1'!$B$107</f>
        <v>0.75554106391368792</v>
      </c>
      <c r="M38" s="26">
        <f>'C2'!$B$107</f>
        <v>0.25670067120535173</v>
      </c>
      <c r="N38" s="26">
        <f>'C3'!$B$107</f>
        <v>0.44479718318376521</v>
      </c>
      <c r="O38" s="26">
        <f>'C4'!$B$107</f>
        <v>0.87177815066963993</v>
      </c>
      <c r="P38" s="26">
        <f>'C5'!$B$107</f>
        <v>0</v>
      </c>
      <c r="Q38" s="26">
        <f>'C6'!$B$107</f>
        <v>0</v>
      </c>
      <c r="R38" s="26">
        <f>'C7'!$B$107</f>
        <v>0</v>
      </c>
      <c r="U38" s="26" t="s">
        <v>73</v>
      </c>
      <c r="V38" s="26">
        <f t="shared" si="19"/>
        <v>0.82474021380640383</v>
      </c>
      <c r="W38" s="26">
        <f t="shared" si="17"/>
        <v>0.86054850768382674</v>
      </c>
      <c r="X38" s="26">
        <f t="shared" si="17"/>
        <v>0.56234069426712785</v>
      </c>
      <c r="Y38" s="26">
        <f t="shared" si="17"/>
        <v>0.37505515242288368</v>
      </c>
      <c r="AC38" s="34">
        <f>V38*算例!$A$119+W38*算例!$B$119+X38*算例!$C$119+Y38*算例!$D$119+Z38*算例!$E$119+AA38*算例!$F$119+AB38*算例!$G$119</f>
        <v>0.69884923348954142</v>
      </c>
      <c r="AE38" s="26" t="s">
        <v>73</v>
      </c>
      <c r="AF38" s="26">
        <f t="shared" si="20"/>
        <v>0.94419914989271592</v>
      </c>
      <c r="AG38" s="26">
        <f t="shared" ref="AG38" si="21">1-ABS(M38-M95)</f>
        <v>0.74658485956937404</v>
      </c>
      <c r="AH38" s="26">
        <f t="shared" ref="AH38" si="22">1-ABS(N38-N95)</f>
        <v>0.8824564889166373</v>
      </c>
      <c r="AI38" s="26">
        <f t="shared" ref="AI38" si="23">1-ABS(O38-O95)</f>
        <v>0.81128524028545235</v>
      </c>
      <c r="AM38" s="34">
        <f>AF38*算例!$A$119+AG38*算例!$B$119+AH38*算例!$C$119+AI38*算例!$D$119+AJ38*算例!$E$119+AK38*算例!$F$119+AL38*算例!$G$119</f>
        <v>0.86930354014293842</v>
      </c>
    </row>
    <row r="40" spans="2:39" x14ac:dyDescent="0.25">
      <c r="B40" s="116" t="s">
        <v>105</v>
      </c>
      <c r="C40" s="116" t="s">
        <v>34</v>
      </c>
      <c r="D40" s="116" t="s">
        <v>35</v>
      </c>
      <c r="E40" s="116" t="s">
        <v>36</v>
      </c>
      <c r="F40" s="116" t="s">
        <v>37</v>
      </c>
      <c r="G40" s="116" t="s">
        <v>52</v>
      </c>
      <c r="H40" s="116" t="s">
        <v>53</v>
      </c>
      <c r="I40" s="116" t="s">
        <v>54</v>
      </c>
      <c r="K40" s="116" t="s">
        <v>97</v>
      </c>
      <c r="L40" s="116" t="s">
        <v>34</v>
      </c>
      <c r="M40" s="116" t="s">
        <v>35</v>
      </c>
      <c r="N40" s="116" t="s">
        <v>36</v>
      </c>
      <c r="O40" s="116" t="s">
        <v>37</v>
      </c>
      <c r="P40" s="116" t="s">
        <v>52</v>
      </c>
      <c r="Q40" s="116" t="s">
        <v>53</v>
      </c>
      <c r="R40" s="116" t="s">
        <v>54</v>
      </c>
      <c r="U40" s="116" t="s">
        <v>105</v>
      </c>
      <c r="V40" s="116" t="s">
        <v>34</v>
      </c>
      <c r="W40" s="116" t="s">
        <v>35</v>
      </c>
      <c r="X40" s="116" t="s">
        <v>36</v>
      </c>
      <c r="Y40" s="116" t="s">
        <v>37</v>
      </c>
      <c r="Z40" s="116" t="s">
        <v>52</v>
      </c>
      <c r="AA40" s="116" t="s">
        <v>53</v>
      </c>
      <c r="AB40" s="116" t="s">
        <v>54</v>
      </c>
      <c r="AC40" s="34">
        <f>SUM(AC41:AC45)/算例!$D$117</f>
        <v>0.80931689817685049</v>
      </c>
      <c r="AE40" s="111" t="s">
        <v>97</v>
      </c>
      <c r="AF40" s="116" t="s">
        <v>34</v>
      </c>
      <c r="AG40" s="116" t="s">
        <v>35</v>
      </c>
      <c r="AH40" s="116" t="s">
        <v>36</v>
      </c>
      <c r="AI40" s="116" t="s">
        <v>37</v>
      </c>
      <c r="AJ40" s="116" t="s">
        <v>52</v>
      </c>
      <c r="AK40" s="116" t="s">
        <v>53</v>
      </c>
      <c r="AL40" s="116" t="s">
        <v>54</v>
      </c>
      <c r="AM40" s="34">
        <f>SUM(AM41:AM45)/算例!$D$117</f>
        <v>0.75089426719835117</v>
      </c>
    </row>
    <row r="41" spans="2:39" x14ac:dyDescent="0.25">
      <c r="B41" s="26" t="s">
        <v>38</v>
      </c>
      <c r="C41" s="26">
        <f>'C1'!$B$6</f>
        <v>0.625</v>
      </c>
      <c r="D41" s="26">
        <f>'C2'!$B$6</f>
        <v>0.17435563013392796</v>
      </c>
      <c r="E41" s="26">
        <f>'C3'!$B$6</f>
        <v>0.40476756160713562</v>
      </c>
      <c r="F41" s="26">
        <f>'C4'!$B$6</f>
        <v>1</v>
      </c>
      <c r="G41" s="26">
        <f>'C5'!$B$6</f>
        <v>0</v>
      </c>
      <c r="H41" s="26">
        <f>'C6'!$B$6</f>
        <v>0</v>
      </c>
      <c r="I41" s="26">
        <f>'C7'!$B$6</f>
        <v>0</v>
      </c>
      <c r="K41" s="26" t="s">
        <v>38</v>
      </c>
      <c r="L41" s="26">
        <f>'C1'!$B$16</f>
        <v>0.4947159086309435</v>
      </c>
      <c r="M41" s="26">
        <f>'C2'!$B$16</f>
        <v>0.75554106391368792</v>
      </c>
      <c r="N41" s="26">
        <f>'C3'!$B$16</f>
        <v>0.20833333333333334</v>
      </c>
      <c r="O41" s="26">
        <f>'C4'!$B$16</f>
        <v>0.14261148400297316</v>
      </c>
      <c r="P41" s="26">
        <f>'C5'!$B$16</f>
        <v>0</v>
      </c>
      <c r="Q41" s="26">
        <f>'C6'!$B$16</f>
        <v>0</v>
      </c>
      <c r="R41" s="26">
        <f>'C7'!$B$16</f>
        <v>0</v>
      </c>
      <c r="U41" s="26" t="s">
        <v>38</v>
      </c>
      <c r="V41" s="26">
        <f>1-ABS(C41-L91)</f>
        <v>0.80524730464281435</v>
      </c>
      <c r="W41" s="26">
        <f t="shared" ref="W41:Y42" si="24">1-ABS(D41-M91)</f>
        <v>0.6816648791753579</v>
      </c>
      <c r="X41" s="26">
        <f t="shared" si="24"/>
        <v>0.88604644744215211</v>
      </c>
      <c r="Y41" s="26">
        <f t="shared" si="24"/>
        <v>0.62663315487763793</v>
      </c>
      <c r="AC41" s="34">
        <f>V41*算例!$A$119+W41*算例!$B$119+X41*算例!$C$119+Y41*算例!$D$119+Z41*算例!$E$119+AA41*算例!$F$119+AB41*算例!$G$119</f>
        <v>0.77393848278438093</v>
      </c>
      <c r="AE41" s="26" t="s">
        <v>38</v>
      </c>
      <c r="AF41" s="26">
        <f>1-ABS(L41-L91)</f>
        <v>0.93553139601187096</v>
      </c>
      <c r="AG41" s="26">
        <f t="shared" ref="AG41:AI45" si="25">1-ABS(M41-M91)</f>
        <v>0.73714968704488215</v>
      </c>
      <c r="AH41" s="26">
        <f t="shared" si="25"/>
        <v>0.68961221916834992</v>
      </c>
      <c r="AI41" s="26">
        <f t="shared" si="25"/>
        <v>0.51597832912533526</v>
      </c>
      <c r="AM41" s="34">
        <f>AF41*算例!$A$119+AG41*算例!$B$119+AH41*算例!$C$119+AI41*算例!$D$119+AJ41*算例!$E$119+AK41*算例!$F$119+AL41*算例!$G$119</f>
        <v>0.77144229997461267</v>
      </c>
    </row>
    <row r="42" spans="2:39" x14ac:dyDescent="0.25">
      <c r="B42" s="26" t="s">
        <v>39</v>
      </c>
      <c r="C42" s="26">
        <f>'C1'!$B$29</f>
        <v>0.40476756160713562</v>
      </c>
      <c r="D42" s="26">
        <f>'C2'!$B$29</f>
        <v>0.40476756160713562</v>
      </c>
      <c r="E42" s="26">
        <f>'C3'!$B$29</f>
        <v>0.40476756160713562</v>
      </c>
      <c r="F42" s="26">
        <f>'C4'!$B$29</f>
        <v>0.40476756160713562</v>
      </c>
      <c r="G42" s="26">
        <f>'C5'!$B$29</f>
        <v>0</v>
      </c>
      <c r="H42" s="26">
        <f>'C6'!$B$29</f>
        <v>0</v>
      </c>
      <c r="I42" s="26">
        <f>'C7'!$B$29</f>
        <v>0</v>
      </c>
      <c r="K42" s="26" t="s">
        <v>39</v>
      </c>
      <c r="L42" s="26">
        <f>'C1'!$B$39</f>
        <v>0.20833333333333334</v>
      </c>
      <c r="M42" s="26">
        <f>'C2'!$B$39</f>
        <v>0.20833333333333334</v>
      </c>
      <c r="N42" s="26">
        <f>'C3'!$B$39</f>
        <v>0.20833333333333334</v>
      </c>
      <c r="O42" s="26">
        <f>'C4'!$B$39</f>
        <v>0.20833333333333334</v>
      </c>
      <c r="P42" s="26">
        <f>'C5'!$B$39</f>
        <v>0</v>
      </c>
      <c r="Q42" s="26">
        <f>'C6'!$B$39</f>
        <v>0</v>
      </c>
      <c r="R42" s="26">
        <f>'C7'!$B$39</f>
        <v>0</v>
      </c>
      <c r="U42" s="26" t="s">
        <v>39</v>
      </c>
      <c r="V42" s="26">
        <f t="shared" ref="V42:V45" si="26">1-ABS(C42-L92)</f>
        <v>0.898556078539958</v>
      </c>
      <c r="W42" s="26">
        <f t="shared" si="24"/>
        <v>0.90334989106765984</v>
      </c>
      <c r="X42" s="26">
        <f t="shared" si="24"/>
        <v>0.89730120477930675</v>
      </c>
      <c r="Y42" s="26">
        <f t="shared" si="24"/>
        <v>0.85166773116512928</v>
      </c>
      <c r="AC42" s="34">
        <f>V42*算例!$A$119+W42*算例!$B$119+X42*算例!$C$119+Y42*算例!$D$119+Z42*算例!$E$119+AA42*算例!$F$119+AB42*算例!$G$119</f>
        <v>0.89216787049911139</v>
      </c>
      <c r="AE42" s="26" t="s">
        <v>39</v>
      </c>
      <c r="AF42" s="34">
        <f t="shared" ref="AF42:AF45" si="27">1-ABS(L42-L92)</f>
        <v>0.70212185026615581</v>
      </c>
      <c r="AG42" s="34">
        <f t="shared" si="25"/>
        <v>0.70691566279385765</v>
      </c>
      <c r="AH42" s="34">
        <f t="shared" si="25"/>
        <v>0.70086697650550445</v>
      </c>
      <c r="AI42" s="34">
        <f t="shared" si="25"/>
        <v>0.65523350289132698</v>
      </c>
      <c r="AJ42" s="34"/>
      <c r="AK42" s="34"/>
      <c r="AM42" s="34">
        <f>AF42*算例!$A$119+AG42*算例!$B$119+AH42*算例!$C$119+AI42*算例!$D$119+AJ42*算例!$E$119+AK42*算例!$F$119+AL42*算例!$G$119</f>
        <v>0.69573364222530909</v>
      </c>
    </row>
    <row r="43" spans="2:39" x14ac:dyDescent="0.25">
      <c r="B43" s="26" t="s">
        <v>40</v>
      </c>
      <c r="C43" s="26">
        <f>'C1'!$B$52</f>
        <v>0.40476756160713562</v>
      </c>
      <c r="D43" s="26">
        <f>'C2'!$B$52</f>
        <v>0.29059271688987998</v>
      </c>
      <c r="E43" s="26">
        <f>'C3'!$B$52</f>
        <v>0.14261148400297316</v>
      </c>
      <c r="F43" s="26">
        <f>'C4'!$B$52</f>
        <v>0.75</v>
      </c>
      <c r="G43" s="26">
        <f>'C5'!$B$52</f>
        <v>0</v>
      </c>
      <c r="H43" s="26">
        <f>'C6'!$B$52</f>
        <v>0</v>
      </c>
      <c r="I43" s="26">
        <f>'C7'!$B$52</f>
        <v>0</v>
      </c>
      <c r="K43" s="26" t="s">
        <v>40</v>
      </c>
      <c r="L43" s="26">
        <f>'C1'!$B$62</f>
        <v>0.20833333333333334</v>
      </c>
      <c r="M43" s="26">
        <f>'C2'!$B$62</f>
        <v>0.875</v>
      </c>
      <c r="N43" s="26">
        <f>'C3'!$B$62</f>
        <v>1</v>
      </c>
      <c r="O43" s="26">
        <f>'C4'!$B$62</f>
        <v>0.41666666666666669</v>
      </c>
      <c r="P43" s="26">
        <f>'C5'!$B$62</f>
        <v>0</v>
      </c>
      <c r="Q43" s="26">
        <f>'C6'!$B$62</f>
        <v>0</v>
      </c>
      <c r="R43" s="26">
        <f>'C7'!$B$62</f>
        <v>0</v>
      </c>
      <c r="U43" s="26" t="s">
        <v>40</v>
      </c>
      <c r="V43" s="26">
        <f t="shared" si="26"/>
        <v>0.85210950529388607</v>
      </c>
      <c r="W43" s="26">
        <f t="shared" ref="W43:W45" si="28">1-ABS(D43-M93)</f>
        <v>0.81452382994489292</v>
      </c>
      <c r="X43" s="26">
        <f t="shared" ref="X43:X45" si="29">1-ABS(E43-N93)</f>
        <v>0.4901766120608011</v>
      </c>
      <c r="Y43" s="26">
        <f t="shared" ref="Y43:Y45" si="30">1-ABS(F43-O93)</f>
        <v>0.82757783384024686</v>
      </c>
      <c r="AC43" s="34">
        <f>V43*算例!$A$119+W43*算例!$B$119+X43*算例!$C$119+Y43*算例!$D$119+Z43*算例!$E$119+AA43*算例!$F$119+AB43*算例!$G$119</f>
        <v>0.75042939619777027</v>
      </c>
      <c r="AE43" s="26" t="s">
        <v>40</v>
      </c>
      <c r="AF43" s="34">
        <f t="shared" si="27"/>
        <v>0.65567527702008377</v>
      </c>
      <c r="AG43" s="34">
        <f t="shared" si="25"/>
        <v>0.60106888694498695</v>
      </c>
      <c r="AH43" s="34">
        <f t="shared" si="25"/>
        <v>0.65243487194217209</v>
      </c>
      <c r="AI43" s="34">
        <f t="shared" si="25"/>
        <v>0.83908883282641988</v>
      </c>
      <c r="AJ43" s="34"/>
      <c r="AK43" s="34"/>
      <c r="AM43" s="34">
        <f>AF43*算例!$A$119+AG43*算例!$B$119+AH43*算例!$C$119+AI43*算例!$D$119+AJ43*算例!$E$119+AK43*算例!$F$119+AL43*算例!$G$119</f>
        <v>0.67145593110653701</v>
      </c>
    </row>
    <row r="44" spans="2:39" x14ac:dyDescent="0.25">
      <c r="B44" s="26" t="s">
        <v>72</v>
      </c>
      <c r="C44" s="26">
        <f>'C1'!$B$75</f>
        <v>0.44479718318376521</v>
      </c>
      <c r="D44" s="26">
        <f>'C2'!$B$75</f>
        <v>0.14826572772792174</v>
      </c>
      <c r="E44" s="26">
        <f>'C3'!$B$75</f>
        <v>0.75</v>
      </c>
      <c r="F44" s="26">
        <f>'C4'!$B$75</f>
        <v>0.875</v>
      </c>
      <c r="G44" s="26">
        <f>'C5'!$B$75</f>
        <v>0</v>
      </c>
      <c r="H44" s="26">
        <f>'C6'!$B$75</f>
        <v>0</v>
      </c>
      <c r="I44" s="26">
        <f>'C7'!$B$75</f>
        <v>0</v>
      </c>
      <c r="K44" s="26" t="s">
        <v>72</v>
      </c>
      <c r="L44" s="26">
        <f>'C1'!$B$85</f>
        <v>0.40682980364583193</v>
      </c>
      <c r="M44" s="26">
        <f>'C2'!$B$85</f>
        <v>0.40682980364583193</v>
      </c>
      <c r="N44" s="26">
        <f>'C3'!$B$85</f>
        <v>0.15559149321861238</v>
      </c>
      <c r="O44" s="26">
        <f>'C4'!$B$85</f>
        <v>0.17435563013392796</v>
      </c>
      <c r="P44" s="26">
        <f>'C5'!$B$85</f>
        <v>0</v>
      </c>
      <c r="Q44" s="26">
        <f>'C6'!$B$85</f>
        <v>0</v>
      </c>
      <c r="R44" s="26">
        <f>'C7'!$B$85</f>
        <v>0</v>
      </c>
      <c r="U44" s="26" t="s">
        <v>72</v>
      </c>
      <c r="V44" s="26">
        <f t="shared" si="26"/>
        <v>0.92496135748148456</v>
      </c>
      <c r="W44" s="26">
        <f t="shared" si="28"/>
        <v>0.71672306988428247</v>
      </c>
      <c r="X44" s="26">
        <f t="shared" si="29"/>
        <v>0.6963648361654301</v>
      </c>
      <c r="Y44" s="26">
        <f t="shared" si="30"/>
        <v>0.70530969293309542</v>
      </c>
      <c r="AC44" s="34">
        <f>V44*算例!$A$119+W44*算例!$B$119+X44*算例!$C$119+Y44*算例!$D$119+Z44*算例!$E$119+AA44*算例!$F$119+AB44*算例!$G$119</f>
        <v>0.7932168199507722</v>
      </c>
      <c r="AE44" s="26" t="s">
        <v>72</v>
      </c>
      <c r="AF44" s="34">
        <f t="shared" si="27"/>
        <v>0.88699397794355117</v>
      </c>
      <c r="AG44" s="34">
        <f t="shared" si="25"/>
        <v>0.97528714580219267</v>
      </c>
      <c r="AH44" s="34">
        <f t="shared" si="25"/>
        <v>0.70922665705318222</v>
      </c>
      <c r="AI44" s="34">
        <f t="shared" si="25"/>
        <v>0.59404593720083254</v>
      </c>
      <c r="AJ44" s="34"/>
      <c r="AK44" s="34"/>
      <c r="AM44" s="34">
        <f>AF44*算例!$A$119+AG44*算例!$B$119+AH44*算例!$C$119+AI44*算例!$D$119+AJ44*算例!$E$119+AK44*算例!$F$119+AL44*算例!$G$119</f>
        <v>0.81626857518127949</v>
      </c>
    </row>
    <row r="45" spans="2:39" x14ac:dyDescent="0.25">
      <c r="B45" s="26" t="s">
        <v>73</v>
      </c>
      <c r="C45" s="26">
        <f>'C1'!$B$98</f>
        <v>1</v>
      </c>
      <c r="D45" s="26">
        <f>'C2'!$B$98</f>
        <v>0.41666666666666669</v>
      </c>
      <c r="E45" s="26">
        <f>'C3'!$B$98</f>
        <v>0.625</v>
      </c>
      <c r="F45" s="26">
        <f>'C4'!$B$98</f>
        <v>0.625</v>
      </c>
      <c r="G45" s="26">
        <f>'C5'!$B$98</f>
        <v>0</v>
      </c>
      <c r="H45" s="26">
        <f>'C6'!$B$98</f>
        <v>0</v>
      </c>
      <c r="I45" s="26">
        <f>'C7'!$B$98</f>
        <v>0</v>
      </c>
      <c r="K45" s="26" t="s">
        <v>73</v>
      </c>
      <c r="L45" s="26">
        <f>'C1'!$B$108</f>
        <v>0.6393039771577359</v>
      </c>
      <c r="M45" s="26">
        <f>'C2'!$B$108</f>
        <v>0.14826572772792174</v>
      </c>
      <c r="N45" s="26">
        <f>'C3'!$B$108</f>
        <v>0.75554106391368792</v>
      </c>
      <c r="O45" s="26">
        <f>'C4'!$B$108</f>
        <v>0.3125</v>
      </c>
      <c r="P45" s="26">
        <f>'C5'!$B$108</f>
        <v>0</v>
      </c>
      <c r="Q45" s="26">
        <f>'C6'!$B$108</f>
        <v>0</v>
      </c>
      <c r="R45" s="26">
        <f>'C7'!$B$108</f>
        <v>0</v>
      </c>
      <c r="U45" s="26" t="s">
        <v>73</v>
      </c>
      <c r="V45" s="26">
        <f t="shared" si="26"/>
        <v>0.69974021380640383</v>
      </c>
      <c r="W45" s="26">
        <f t="shared" si="28"/>
        <v>0.90655085503068911</v>
      </c>
      <c r="X45" s="26">
        <f t="shared" si="29"/>
        <v>0.93734069426712785</v>
      </c>
      <c r="Y45" s="26">
        <f t="shared" si="30"/>
        <v>0.94193660904490772</v>
      </c>
      <c r="AC45" s="34">
        <f>V45*算例!$A$119+W45*算例!$B$119+X45*算例!$C$119+Y45*算例!$D$119+Z45*算例!$E$119+AA45*算例!$F$119+AB45*算例!$G$119</f>
        <v>0.83683192145221752</v>
      </c>
      <c r="AE45" s="26" t="s">
        <v>73</v>
      </c>
      <c r="AF45" s="26">
        <f t="shared" si="27"/>
        <v>0.93956376335133207</v>
      </c>
      <c r="AG45" s="26">
        <f t="shared" si="25"/>
        <v>0.63814991609194416</v>
      </c>
      <c r="AH45" s="26">
        <f t="shared" si="25"/>
        <v>0.80679963035343993</v>
      </c>
      <c r="AI45" s="26">
        <f t="shared" si="25"/>
        <v>0.62943660904490772</v>
      </c>
      <c r="AM45" s="34">
        <f>AF45*算例!$A$119+AG45*算例!$B$119+AH45*算例!$C$119+AI45*算例!$D$119+AJ45*算例!$E$119+AK45*算例!$F$119+AL45*算例!$G$119</f>
        <v>0.79957088750401772</v>
      </c>
    </row>
    <row r="47" spans="2:39" x14ac:dyDescent="0.25">
      <c r="B47" s="116" t="s">
        <v>106</v>
      </c>
      <c r="C47" s="116" t="s">
        <v>34</v>
      </c>
      <c r="D47" s="116" t="s">
        <v>35</v>
      </c>
      <c r="E47" s="116" t="s">
        <v>36</v>
      </c>
      <c r="F47" s="116" t="s">
        <v>37</v>
      </c>
      <c r="G47" s="116" t="s">
        <v>52</v>
      </c>
      <c r="H47" s="116" t="s">
        <v>53</v>
      </c>
      <c r="I47" s="116" t="s">
        <v>54</v>
      </c>
      <c r="K47" s="116" t="s">
        <v>91</v>
      </c>
      <c r="L47" s="116" t="s">
        <v>34</v>
      </c>
      <c r="M47" s="116" t="s">
        <v>35</v>
      </c>
      <c r="N47" s="116" t="s">
        <v>36</v>
      </c>
      <c r="O47" s="116" t="s">
        <v>37</v>
      </c>
      <c r="P47" s="116" t="s">
        <v>52</v>
      </c>
      <c r="Q47" s="116" t="s">
        <v>53</v>
      </c>
      <c r="R47" s="116" t="s">
        <v>54</v>
      </c>
      <c r="U47" s="116" t="s">
        <v>106</v>
      </c>
      <c r="V47" s="116" t="s">
        <v>34</v>
      </c>
      <c r="W47" s="116" t="s">
        <v>35</v>
      </c>
      <c r="X47" s="116" t="s">
        <v>36</v>
      </c>
      <c r="Y47" s="116" t="s">
        <v>37</v>
      </c>
      <c r="Z47" s="116" t="s">
        <v>52</v>
      </c>
      <c r="AA47" s="116" t="s">
        <v>53</v>
      </c>
      <c r="AB47" s="116" t="s">
        <v>54</v>
      </c>
      <c r="AC47" s="34">
        <f>SUM(AC48:AC52)/算例!$D$117</f>
        <v>0.82013088891692454</v>
      </c>
      <c r="AE47" s="116" t="s">
        <v>91</v>
      </c>
      <c r="AF47" s="116" t="s">
        <v>34</v>
      </c>
      <c r="AG47" s="116" t="s">
        <v>35</v>
      </c>
      <c r="AH47" s="116" t="s">
        <v>36</v>
      </c>
      <c r="AI47" s="116" t="s">
        <v>37</v>
      </c>
      <c r="AJ47" s="116" t="s">
        <v>52</v>
      </c>
      <c r="AK47" s="116" t="s">
        <v>53</v>
      </c>
      <c r="AL47" s="116" t="s">
        <v>54</v>
      </c>
      <c r="AM47" s="34">
        <f>SUM(AM48:AM52)/算例!$D$117</f>
        <v>0.7833845745426915</v>
      </c>
    </row>
    <row r="48" spans="2:39" x14ac:dyDescent="0.25">
      <c r="B48" s="26" t="s">
        <v>38</v>
      </c>
      <c r="C48" s="26">
        <f>'C1'!$B$7</f>
        <v>0.72916666666666663</v>
      </c>
      <c r="D48" s="26">
        <f>'C2'!$B$7</f>
        <v>0.20833333333333334</v>
      </c>
      <c r="E48" s="26">
        <f>'C3'!$B$7</f>
        <v>0.625</v>
      </c>
      <c r="F48" s="26">
        <f>'C4'!$B$7</f>
        <v>0.72916666666666663</v>
      </c>
      <c r="G48" s="26">
        <f>'C5'!$B$7</f>
        <v>0</v>
      </c>
      <c r="H48" s="26">
        <f>'C6'!$B$7</f>
        <v>0</v>
      </c>
      <c r="I48" s="26">
        <f>'C7'!$B$7</f>
        <v>0</v>
      </c>
      <c r="K48" s="26" t="s">
        <v>38</v>
      </c>
      <c r="L48" s="26">
        <f>'C1'!$B$17</f>
        <v>0.11669361991395928</v>
      </c>
      <c r="M48" s="26">
        <f>'C2'!$B$17</f>
        <v>0.87177815066963993</v>
      </c>
      <c r="N48" s="26">
        <f>'C3'!$B$17</f>
        <v>0.625</v>
      </c>
      <c r="O48" s="26">
        <f>'C4'!$B$17</f>
        <v>0.25</v>
      </c>
      <c r="P48" s="26">
        <f>'C5'!$B$17</f>
        <v>0</v>
      </c>
      <c r="Q48" s="26">
        <f>'C6'!$B$17</f>
        <v>0</v>
      </c>
      <c r="R48" s="26">
        <f>'C7'!$B$17</f>
        <v>0</v>
      </c>
      <c r="U48" s="26" t="s">
        <v>38</v>
      </c>
      <c r="V48" s="26">
        <f>1-ABS(C48-L91)</f>
        <v>0.70108063797614784</v>
      </c>
      <c r="W48" s="26">
        <f t="shared" ref="W48:Y49" si="31">1-ABS(D48-M91)</f>
        <v>0.71564258237476319</v>
      </c>
      <c r="X48" s="26">
        <f t="shared" si="31"/>
        <v>0.89372111416498345</v>
      </c>
      <c r="Y48" s="26">
        <f t="shared" si="31"/>
        <v>0.8974664882109713</v>
      </c>
      <c r="AC48" s="34">
        <f>V48*算例!$A$119+W48*算例!$B$119+X48*算例!$C$119+Y48*算例!$D$119+Z48*算例!$E$119+AA48*算例!$F$119+AB48*算例!$G$119</f>
        <v>0.78161102343830335</v>
      </c>
      <c r="AE48" s="26" t="s">
        <v>38</v>
      </c>
      <c r="AF48" s="26">
        <f>1-ABS(L48-L91)</f>
        <v>0.68644631527114486</v>
      </c>
      <c r="AG48" s="26">
        <f t="shared" ref="AG48:AI52" si="32">1-ABS(M48-M91)</f>
        <v>0.62091260028893025</v>
      </c>
      <c r="AH48" s="26">
        <f t="shared" si="32"/>
        <v>0.89372111416498345</v>
      </c>
      <c r="AI48" s="26">
        <f t="shared" si="32"/>
        <v>0.62336684512236207</v>
      </c>
      <c r="AM48" s="34">
        <f>AF48*算例!$A$119+AG48*算例!$B$119+AH48*算例!$C$119+AI48*算例!$D$119+AJ48*算例!$E$119+AK48*算例!$F$119+AL48*算例!$G$119</f>
        <v>0.71569635147584421</v>
      </c>
    </row>
    <row r="49" spans="2:39" x14ac:dyDescent="0.25">
      <c r="B49" s="26" t="s">
        <v>39</v>
      </c>
      <c r="C49" s="26">
        <f>'C1'!$B$30</f>
        <v>0.625</v>
      </c>
      <c r="D49" s="26">
        <f>'C2'!$B$30</f>
        <v>0.625</v>
      </c>
      <c r="E49" s="26">
        <f>'C3'!$B$30</f>
        <v>0.625</v>
      </c>
      <c r="F49" s="26">
        <f>'C4'!$B$30</f>
        <v>0.625</v>
      </c>
      <c r="G49" s="26">
        <f>'C5'!$B$30</f>
        <v>0</v>
      </c>
      <c r="H49" s="26">
        <f>'C6'!$B$30</f>
        <v>0</v>
      </c>
      <c r="I49" s="26">
        <f>'C7'!$B$30</f>
        <v>0</v>
      </c>
      <c r="K49" s="26" t="s">
        <v>39</v>
      </c>
      <c r="L49" s="26">
        <f>'C1'!$B$40</f>
        <v>0.625</v>
      </c>
      <c r="M49" s="26">
        <f>'C2'!$B$40</f>
        <v>0.625</v>
      </c>
      <c r="N49" s="26">
        <f>'C3'!$B$40</f>
        <v>0.625</v>
      </c>
      <c r="O49" s="26">
        <f>'C4'!$B$40</f>
        <v>0.625</v>
      </c>
      <c r="P49" s="26">
        <f>'C5'!$B$40</f>
        <v>0</v>
      </c>
      <c r="Q49" s="26">
        <f>'C6'!$B$40</f>
        <v>0</v>
      </c>
      <c r="R49" s="26">
        <f>'C7'!$B$40</f>
        <v>0</v>
      </c>
      <c r="U49" s="26" t="s">
        <v>39</v>
      </c>
      <c r="V49" s="26">
        <f t="shared" ref="V49:V52" si="33">1-ABS(C49-L92)</f>
        <v>0.88121148306717756</v>
      </c>
      <c r="W49" s="26">
        <f t="shared" si="31"/>
        <v>0.87641767053947572</v>
      </c>
      <c r="X49" s="26">
        <f t="shared" si="31"/>
        <v>0.88246635682782892</v>
      </c>
      <c r="Y49" s="26">
        <f t="shared" si="31"/>
        <v>0.92809983044200639</v>
      </c>
      <c r="AC49" s="34">
        <f>V49*算例!$A$119+W49*算例!$B$119+X49*算例!$C$119+Y49*算例!$D$119+Z49*算例!$E$119+AA49*算例!$F$119+AB49*算例!$G$119</f>
        <v>0.88759969110802439</v>
      </c>
      <c r="AE49" s="26" t="s">
        <v>39</v>
      </c>
      <c r="AF49" s="26">
        <f t="shared" ref="AF49:AF52" si="34">1-ABS(L49-L92)</f>
        <v>0.88121148306717756</v>
      </c>
      <c r="AG49" s="26">
        <f t="shared" si="32"/>
        <v>0.87641767053947572</v>
      </c>
      <c r="AH49" s="26">
        <f t="shared" si="32"/>
        <v>0.88246635682782892</v>
      </c>
      <c r="AI49" s="26">
        <f t="shared" si="32"/>
        <v>0.92809983044200639</v>
      </c>
      <c r="AM49" s="34">
        <f>AF49*算例!$A$119+AG49*算例!$B$119+AH49*算例!$C$119+AI49*算例!$D$119+AJ49*算例!$E$119+AK49*算例!$F$119+AL49*算例!$G$119</f>
        <v>0.88759969110802439</v>
      </c>
    </row>
    <row r="50" spans="2:39" x14ac:dyDescent="0.25">
      <c r="B50" s="26" t="s">
        <v>40</v>
      </c>
      <c r="C50" s="26">
        <f>'C1'!$B$53</f>
        <v>0.625</v>
      </c>
      <c r="D50" s="26">
        <f>'C2'!$B$53</f>
        <v>0.75</v>
      </c>
      <c r="E50" s="26">
        <f>'C3'!$B$53</f>
        <v>0.72916666666666663</v>
      </c>
      <c r="F50" s="26">
        <f>'C4'!$B$53</f>
        <v>0.58466425565475144</v>
      </c>
      <c r="G50" s="26">
        <f>'C5'!$B$53</f>
        <v>0</v>
      </c>
      <c r="H50" s="26">
        <f>'C6'!$B$53</f>
        <v>0</v>
      </c>
      <c r="I50" s="26">
        <f>'C7'!$B$53</f>
        <v>0</v>
      </c>
      <c r="K50" s="26" t="s">
        <v>40</v>
      </c>
      <c r="L50" s="26">
        <f>'C1'!$B$63</f>
        <v>0.625</v>
      </c>
      <c r="M50" s="26">
        <f>'C2'!$B$63</f>
        <v>0.13492252053571185</v>
      </c>
      <c r="N50" s="26">
        <f>'C3'!$B$63</f>
        <v>0.29653145545584347</v>
      </c>
      <c r="O50" s="26">
        <f>'C4'!$B$63</f>
        <v>0.41666666666666669</v>
      </c>
      <c r="P50" s="26">
        <f>'C5'!$B$63</f>
        <v>0</v>
      </c>
      <c r="Q50" s="26">
        <f>'C6'!$B$63</f>
        <v>0</v>
      </c>
      <c r="R50" s="26">
        <f>'C7'!$B$63</f>
        <v>0</v>
      </c>
      <c r="U50" s="26" t="s">
        <v>40</v>
      </c>
      <c r="V50" s="26">
        <f t="shared" si="33"/>
        <v>0.9276580563132496</v>
      </c>
      <c r="W50" s="26">
        <f t="shared" ref="W50:W52" si="35">1-ABS(D50-M93)</f>
        <v>0.72606888694498695</v>
      </c>
      <c r="X50" s="26">
        <f t="shared" ref="X50:X52" si="36">1-ABS(E50-N93)</f>
        <v>0.92326820527550546</v>
      </c>
      <c r="Y50" s="26">
        <f t="shared" ref="Y50:Y52" si="37">1-ABS(F50-O93)</f>
        <v>0.99291357818549542</v>
      </c>
      <c r="AC50" s="34">
        <f>V50*算例!$A$119+W50*算例!$B$119+X50*算例!$C$119+Y50*算例!$D$119+Z50*算例!$E$119+AA50*算例!$F$119+AB50*算例!$G$119</f>
        <v>0.89603108796099795</v>
      </c>
      <c r="AE50" s="26" t="s">
        <v>40</v>
      </c>
      <c r="AF50" s="26">
        <f t="shared" si="34"/>
        <v>0.9276580563132496</v>
      </c>
      <c r="AG50" s="26">
        <f t="shared" si="32"/>
        <v>0.65885363359072491</v>
      </c>
      <c r="AH50" s="26">
        <f t="shared" si="32"/>
        <v>0.64409658351367138</v>
      </c>
      <c r="AI50" s="26">
        <f t="shared" si="32"/>
        <v>0.83908883282641988</v>
      </c>
      <c r="AM50" s="34">
        <f>AF50*算例!$A$119+AG50*算例!$B$119+AH50*算例!$C$119+AI50*算例!$D$119+AJ50*算例!$E$119+AK50*算例!$F$119+AL50*算例!$G$119</f>
        <v>0.78972142004582568</v>
      </c>
    </row>
    <row r="51" spans="2:39" x14ac:dyDescent="0.25">
      <c r="B51" s="26" t="s">
        <v>72</v>
      </c>
      <c r="C51" s="26">
        <f>'C1'!$B$76</f>
        <v>0.87177815066963993</v>
      </c>
      <c r="D51" s="26">
        <f>'C2'!$B$76</f>
        <v>0.58466425565475144</v>
      </c>
      <c r="E51" s="26">
        <f>'C3'!$B$76</f>
        <v>0.14261148400297316</v>
      </c>
      <c r="F51" s="26">
        <f>'C4'!$B$76</f>
        <v>0.13492252053571185</v>
      </c>
      <c r="G51" s="26">
        <f>'C5'!$B$76</f>
        <v>0</v>
      </c>
      <c r="H51" s="26">
        <f>'C6'!$B$76</f>
        <v>0</v>
      </c>
      <c r="I51" s="26">
        <f>'C7'!$B$76</f>
        <v>0</v>
      </c>
      <c r="K51" s="26" t="s">
        <v>72</v>
      </c>
      <c r="L51" s="26">
        <f>'C1'!$B$86</f>
        <v>0.14261148400297316</v>
      </c>
      <c r="M51" s="26">
        <f>'C2'!$B$86</f>
        <v>0.22487086755951979</v>
      </c>
      <c r="N51" s="26">
        <f>'C3'!$B$86</f>
        <v>0.31374526480654097</v>
      </c>
      <c r="O51" s="26">
        <f>'C4'!$B$86</f>
        <v>0.875</v>
      </c>
      <c r="P51" s="26">
        <f>'C5'!$B$86</f>
        <v>0</v>
      </c>
      <c r="Q51" s="26">
        <f>'C6'!$B$86</f>
        <v>0</v>
      </c>
      <c r="R51" s="26">
        <f>'C7'!$B$86</f>
        <v>0</v>
      </c>
      <c r="U51" s="26" t="s">
        <v>72</v>
      </c>
      <c r="V51" s="26">
        <f t="shared" si="33"/>
        <v>0.64805767503264078</v>
      </c>
      <c r="W51" s="26">
        <f t="shared" si="35"/>
        <v>0.84687840218888777</v>
      </c>
      <c r="X51" s="26">
        <f t="shared" si="36"/>
        <v>0.69624664783754309</v>
      </c>
      <c r="Y51" s="26">
        <f t="shared" si="37"/>
        <v>0.55461282760261643</v>
      </c>
      <c r="AC51" s="34">
        <f>V51*算例!$A$119+W51*算例!$B$119+X51*算例!$C$119+Y51*算例!$D$119+Z51*算例!$E$119+AA51*算例!$F$119+AB51*算例!$G$119</f>
        <v>0.68585233655061217</v>
      </c>
      <c r="AE51" s="26" t="s">
        <v>72</v>
      </c>
      <c r="AF51" s="26">
        <f t="shared" si="34"/>
        <v>0.62277565830069248</v>
      </c>
      <c r="AG51" s="26">
        <f t="shared" si="32"/>
        <v>0.79332820971588047</v>
      </c>
      <c r="AH51" s="26">
        <f t="shared" si="32"/>
        <v>0.86738042864111087</v>
      </c>
      <c r="AI51" s="26">
        <f t="shared" si="32"/>
        <v>0.70530969293309542</v>
      </c>
      <c r="AM51" s="34">
        <f>AF51*算例!$A$119+AG51*算例!$B$119+AH51*算例!$C$119+AI51*算例!$D$119+AJ51*算例!$E$119+AK51*算例!$F$119+AL51*算例!$G$119</f>
        <v>0.73041746636369509</v>
      </c>
    </row>
    <row r="52" spans="2:39" x14ac:dyDescent="0.25">
      <c r="B52" s="26" t="s">
        <v>73</v>
      </c>
      <c r="C52" s="26">
        <f>'C1'!$B$99</f>
        <v>0.875</v>
      </c>
      <c r="D52" s="26">
        <f>'C2'!$B$99</f>
        <v>0.625</v>
      </c>
      <c r="E52" s="26">
        <f>'C3'!$B$99</f>
        <v>0.52306689040178389</v>
      </c>
      <c r="F52" s="26">
        <f>'C4'!$B$99</f>
        <v>1</v>
      </c>
      <c r="G52" s="26">
        <f>'C5'!$B$99</f>
        <v>0</v>
      </c>
      <c r="H52" s="26">
        <f>'C6'!$B$99</f>
        <v>0</v>
      </c>
      <c r="I52" s="26">
        <f>'C7'!$B$99</f>
        <v>0</v>
      </c>
      <c r="K52" s="26" t="s">
        <v>73</v>
      </c>
      <c r="L52" s="26">
        <f>'C1'!$B$109</f>
        <v>0.75554106391368792</v>
      </c>
      <c r="M52" s="26">
        <f>'C2'!$B$109</f>
        <v>1</v>
      </c>
      <c r="N52" s="26">
        <f>'C3'!$B$109</f>
        <v>0.31481921458332768</v>
      </c>
      <c r="O52" s="26">
        <f>'C4'!$B$109</f>
        <v>0.52083333333333337</v>
      </c>
      <c r="P52" s="26">
        <f>'C5'!$B$109</f>
        <v>0</v>
      </c>
      <c r="Q52" s="26">
        <f>'C6'!$B$109</f>
        <v>0</v>
      </c>
      <c r="R52" s="26">
        <f>'C7'!$B$109</f>
        <v>0</v>
      </c>
      <c r="U52" s="26" t="s">
        <v>73</v>
      </c>
      <c r="V52" s="26">
        <f t="shared" si="33"/>
        <v>0.82474021380640383</v>
      </c>
      <c r="W52" s="26">
        <f t="shared" si="35"/>
        <v>0.88511581163597763</v>
      </c>
      <c r="X52" s="26">
        <f t="shared" si="36"/>
        <v>0.96072619613465604</v>
      </c>
      <c r="Y52" s="26">
        <f t="shared" si="37"/>
        <v>0.68306339095509228</v>
      </c>
      <c r="AC52" s="34">
        <f>V52*算例!$A$119+W52*算例!$B$119+X52*算例!$C$119+Y52*算例!$D$119+Z52*算例!$E$119+AA52*算例!$F$119+AB52*算例!$G$119</f>
        <v>0.84956030552668493</v>
      </c>
      <c r="AE52" s="26" t="s">
        <v>73</v>
      </c>
      <c r="AF52" s="26">
        <f t="shared" si="34"/>
        <v>0.94419914989271592</v>
      </c>
      <c r="AG52" s="26">
        <f t="shared" si="32"/>
        <v>0.51011581163597763</v>
      </c>
      <c r="AH52" s="26">
        <f t="shared" si="32"/>
        <v>0.75247852031619988</v>
      </c>
      <c r="AI52" s="26">
        <f t="shared" si="32"/>
        <v>0.83776994237824109</v>
      </c>
      <c r="AM52" s="34">
        <f>AF52*算例!$A$119+AG52*算例!$B$119+AH52*算例!$C$119+AI52*算例!$D$119+AJ52*算例!$E$119+AK52*算例!$F$119+AL52*算例!$G$119</f>
        <v>0.79348794372006815</v>
      </c>
    </row>
    <row r="54" spans="2:39" x14ac:dyDescent="0.25">
      <c r="B54" s="116" t="s">
        <v>107</v>
      </c>
      <c r="C54" s="116" t="s">
        <v>34</v>
      </c>
      <c r="D54" s="116" t="s">
        <v>35</v>
      </c>
      <c r="E54" s="116" t="s">
        <v>36</v>
      </c>
      <c r="F54" s="116" t="s">
        <v>37</v>
      </c>
      <c r="G54" s="116" t="s">
        <v>52</v>
      </c>
      <c r="H54" s="116" t="s">
        <v>53</v>
      </c>
      <c r="I54" s="116" t="s">
        <v>54</v>
      </c>
      <c r="K54" s="116" t="s">
        <v>98</v>
      </c>
      <c r="L54" s="116" t="s">
        <v>34</v>
      </c>
      <c r="M54" s="116" t="s">
        <v>35</v>
      </c>
      <c r="N54" s="116" t="s">
        <v>36</v>
      </c>
      <c r="O54" s="116" t="s">
        <v>37</v>
      </c>
      <c r="P54" s="116" t="s">
        <v>173</v>
      </c>
      <c r="Q54" s="116" t="s">
        <v>53</v>
      </c>
      <c r="R54" s="116" t="s">
        <v>54</v>
      </c>
      <c r="U54" s="111" t="s">
        <v>107</v>
      </c>
      <c r="V54" s="116" t="s">
        <v>34</v>
      </c>
      <c r="W54" s="116" t="s">
        <v>35</v>
      </c>
      <c r="X54" s="116" t="s">
        <v>36</v>
      </c>
      <c r="Y54" s="116" t="s">
        <v>37</v>
      </c>
      <c r="Z54" s="116" t="s">
        <v>52</v>
      </c>
      <c r="AA54" s="116" t="s">
        <v>53</v>
      </c>
      <c r="AB54" s="116" t="s">
        <v>54</v>
      </c>
      <c r="AC54" s="34">
        <f>SUM(AC55:AC59)/算例!$D$117</f>
        <v>0.68566942852832713</v>
      </c>
      <c r="AE54" s="116" t="s">
        <v>98</v>
      </c>
      <c r="AF54" s="116" t="s">
        <v>34</v>
      </c>
      <c r="AG54" s="116" t="s">
        <v>35</v>
      </c>
      <c r="AH54" s="116" t="s">
        <v>36</v>
      </c>
      <c r="AI54" s="116" t="s">
        <v>37</v>
      </c>
      <c r="AJ54" s="116" t="s">
        <v>52</v>
      </c>
      <c r="AK54" s="116" t="s">
        <v>53</v>
      </c>
      <c r="AL54" s="116" t="s">
        <v>54</v>
      </c>
      <c r="AM54" s="34">
        <f>SUM(AM55:AM59)/算例!$D$117</f>
        <v>0.80509171991206596</v>
      </c>
    </row>
    <row r="55" spans="2:39" x14ac:dyDescent="0.25">
      <c r="B55" s="26" t="s">
        <v>38</v>
      </c>
      <c r="C55" s="26">
        <f>'C1'!$B$8</f>
        <v>0.3125</v>
      </c>
      <c r="D55" s="26">
        <f>'C2'!$B$8</f>
        <v>0.875</v>
      </c>
      <c r="E55" s="26">
        <f>'C3'!$B$8</f>
        <v>1</v>
      </c>
      <c r="F55" s="26">
        <f>'C4'!$B$8</f>
        <v>0.17435563013392796</v>
      </c>
      <c r="G55" s="26">
        <f>'C5'!$B$8</f>
        <v>0</v>
      </c>
      <c r="H55" s="26">
        <f>'C6'!$B$8</f>
        <v>0</v>
      </c>
      <c r="I55" s="26">
        <f>'C7'!$B$8</f>
        <v>0</v>
      </c>
      <c r="K55" s="26" t="s">
        <v>38</v>
      </c>
      <c r="L55" s="26">
        <f>'C1'!$B$18</f>
        <v>0.25</v>
      </c>
      <c r="M55" s="26">
        <f>'C2'!$B$18</f>
        <v>5.8118543377975992E-2</v>
      </c>
      <c r="N55" s="26">
        <f>'C3'!$B$18</f>
        <v>0.625</v>
      </c>
      <c r="O55" s="26">
        <f>'C4'!$B$18</f>
        <v>0.75</v>
      </c>
      <c r="P55" s="26">
        <f>'C5'!$B$18</f>
        <v>0</v>
      </c>
      <c r="Q55" s="26">
        <f>'C6'!$B$18</f>
        <v>0</v>
      </c>
      <c r="R55" s="26">
        <f>'C7'!$B$18</f>
        <v>0</v>
      </c>
      <c r="U55" s="34" t="s">
        <v>38</v>
      </c>
      <c r="V55" s="34">
        <f>1-ABS(C55-L91)</f>
        <v>0.88225269535718565</v>
      </c>
      <c r="W55" s="34">
        <f t="shared" ref="W55:Y59" si="38">1-ABS(D55-M91)</f>
        <v>0.61769075095857007</v>
      </c>
      <c r="X55" s="34">
        <f t="shared" si="38"/>
        <v>0.51872111416498345</v>
      </c>
      <c r="Y55" s="34">
        <f t="shared" si="38"/>
        <v>0.54772247525629003</v>
      </c>
      <c r="Z55" s="34"/>
      <c r="AC55" s="34">
        <f>V55*算例!$A$119+W55*算例!$B$119+X55*算例!$C$119+Y55*算例!$D$119+Z55*算例!$E$119+AA55*算例!$F$119+AB55*算例!$G$119</f>
        <v>0.68827787816427766</v>
      </c>
      <c r="AE55" s="26" t="s">
        <v>38</v>
      </c>
      <c r="AF55" s="26">
        <f>1-ABS(L55-L91)</f>
        <v>0.81975269535718565</v>
      </c>
      <c r="AG55" s="26">
        <f t="shared" ref="AG55:AI59" si="39">1-ABS(M55-M91)</f>
        <v>0.56542779241940588</v>
      </c>
      <c r="AH55" s="26">
        <f t="shared" si="39"/>
        <v>0.89372111416498345</v>
      </c>
      <c r="AI55" s="26">
        <f t="shared" si="39"/>
        <v>0.87663315487763793</v>
      </c>
      <c r="AM55" s="34">
        <f>AF55*算例!$A$119+AG55*算例!$B$119+AH55*算例!$C$119+AI55*算例!$D$119+AJ55*算例!$E$119+AK55*算例!$F$119+AL55*算例!$G$119</f>
        <v>0.79591188839964699</v>
      </c>
    </row>
    <row r="56" spans="2:39" x14ac:dyDescent="0.25">
      <c r="B56" s="26" t="s">
        <v>39</v>
      </c>
      <c r="C56" s="26">
        <f>'C1'!$B$31</f>
        <v>1</v>
      </c>
      <c r="D56" s="26">
        <f>'C2'!$B$31</f>
        <v>0.72916666666666663</v>
      </c>
      <c r="E56" s="26">
        <f>'C3'!$B$31</f>
        <v>1</v>
      </c>
      <c r="F56" s="26">
        <f>'C4'!$B$31</f>
        <v>1</v>
      </c>
      <c r="G56" s="26">
        <f>'C5'!$B$31</f>
        <v>0</v>
      </c>
      <c r="H56" s="26">
        <f>'C6'!$B$31</f>
        <v>0</v>
      </c>
      <c r="I56" s="26">
        <f>'C7'!$B$31</f>
        <v>0</v>
      </c>
      <c r="K56" s="26" t="s">
        <v>39</v>
      </c>
      <c r="L56" s="26">
        <f>'C1'!$B$41</f>
        <v>0.625</v>
      </c>
      <c r="M56" s="26">
        <f>'C2'!$B$41</f>
        <v>0.625</v>
      </c>
      <c r="N56" s="26">
        <f>'C3'!$B$41</f>
        <v>0.625</v>
      </c>
      <c r="O56" s="26">
        <f>'C4'!$B$41</f>
        <v>0.625</v>
      </c>
      <c r="P56" s="26">
        <f>'C5'!$B$41</f>
        <v>0</v>
      </c>
      <c r="Q56" s="26">
        <f>'C6'!$B$41</f>
        <v>0</v>
      </c>
      <c r="R56" s="26">
        <f>'C7'!$B$41</f>
        <v>0</v>
      </c>
      <c r="U56" s="34" t="s">
        <v>39</v>
      </c>
      <c r="V56" s="34">
        <f t="shared" ref="V56:V59" si="40">1-ABS(C56-L92)</f>
        <v>0.50621148306717756</v>
      </c>
      <c r="W56" s="34">
        <f t="shared" si="38"/>
        <v>0.77225100387280909</v>
      </c>
      <c r="X56" s="34">
        <f t="shared" si="38"/>
        <v>0.50746635682782892</v>
      </c>
      <c r="Y56" s="34">
        <f t="shared" si="38"/>
        <v>0.55309983044200639</v>
      </c>
      <c r="Z56" s="34"/>
      <c r="AC56" s="34">
        <f>V56*算例!$A$119+W56*算例!$B$119+X56*算例!$C$119+Y56*算例!$D$119+Z56*算例!$E$119+AA56*算例!$F$119+AB56*算例!$G$119</f>
        <v>0.56676635777469109</v>
      </c>
      <c r="AE56" s="26" t="s">
        <v>39</v>
      </c>
      <c r="AF56" s="26">
        <f t="shared" ref="AF56:AF59" si="41">1-ABS(L56-L92)</f>
        <v>0.88121148306717756</v>
      </c>
      <c r="AG56" s="26">
        <f t="shared" si="39"/>
        <v>0.87641767053947572</v>
      </c>
      <c r="AH56" s="26">
        <f t="shared" si="39"/>
        <v>0.88246635682782892</v>
      </c>
      <c r="AI56" s="26">
        <f t="shared" si="39"/>
        <v>0.92809983044200639</v>
      </c>
      <c r="AM56" s="34">
        <f>AF56*算例!$A$119+AG56*算例!$B$119+AH56*算例!$C$119+AI56*算例!$D$119+AJ56*算例!$E$119+AK56*算例!$F$119+AL56*算例!$G$119</f>
        <v>0.88759969110802439</v>
      </c>
    </row>
    <row r="57" spans="2:39" x14ac:dyDescent="0.25">
      <c r="B57" s="26" t="s">
        <v>40</v>
      </c>
      <c r="C57" s="26">
        <f>'C1'!$B$54</f>
        <v>1</v>
      </c>
      <c r="D57" s="26">
        <f>'C2'!$B$54</f>
        <v>1</v>
      </c>
      <c r="E57" s="26">
        <f>'C3'!$B$54</f>
        <v>0.87177815066963993</v>
      </c>
      <c r="F57" s="26">
        <f>'C4'!$B$54</f>
        <v>0.5</v>
      </c>
      <c r="G57" s="26">
        <f>'C5'!$B$54</f>
        <v>0</v>
      </c>
      <c r="H57" s="26">
        <f>'C6'!$B$54</f>
        <v>0</v>
      </c>
      <c r="I57" s="26">
        <f>'C7'!$B$54</f>
        <v>0</v>
      </c>
      <c r="K57" s="26" t="s">
        <v>40</v>
      </c>
      <c r="L57" s="26">
        <f>'C1'!$B$64</f>
        <v>0.75</v>
      </c>
      <c r="M57" s="26">
        <f>'C2'!$B$64</f>
        <v>0.875</v>
      </c>
      <c r="N57" s="26">
        <f>'C3'!$B$64</f>
        <v>0.87177815066963993</v>
      </c>
      <c r="O57" s="26">
        <f>'C4'!$B$64</f>
        <v>0.5</v>
      </c>
      <c r="P57" s="26">
        <f>'C5'!$B$64</f>
        <v>0</v>
      </c>
      <c r="Q57" s="26">
        <f>'C6'!$B$64</f>
        <v>0</v>
      </c>
      <c r="R57" s="26">
        <f>'C7'!$B$64</f>
        <v>0</v>
      </c>
      <c r="U57" s="34" t="s">
        <v>40</v>
      </c>
      <c r="V57" s="34">
        <f t="shared" si="40"/>
        <v>0.5526580563132496</v>
      </c>
      <c r="W57" s="34">
        <f t="shared" si="38"/>
        <v>0.47606888694498695</v>
      </c>
      <c r="X57" s="34">
        <f t="shared" si="38"/>
        <v>0.78065672127253216</v>
      </c>
      <c r="Y57" s="34">
        <f t="shared" si="38"/>
        <v>0.92242216615975314</v>
      </c>
      <c r="Z57" s="34"/>
      <c r="AC57" s="34">
        <f>V57*算例!$A$119+W57*算例!$B$119+X57*算例!$C$119+Y57*算例!$D$119+Z57*算例!$E$119+AA57*算例!$F$119+AB57*算例!$G$119</f>
        <v>0.64980450515639332</v>
      </c>
      <c r="AE57" s="26" t="s">
        <v>40</v>
      </c>
      <c r="AF57" s="26">
        <f t="shared" si="41"/>
        <v>0.8026580563132496</v>
      </c>
      <c r="AG57" s="26">
        <f t="shared" si="39"/>
        <v>0.60106888694498695</v>
      </c>
      <c r="AH57" s="26">
        <f t="shared" si="39"/>
        <v>0.78065672127253216</v>
      </c>
      <c r="AI57" s="26">
        <f t="shared" si="39"/>
        <v>0.92242216615975314</v>
      </c>
      <c r="AM57" s="34">
        <f>AF57*算例!$A$119+AG57*算例!$B$119+AH57*算例!$C$119+AI57*算例!$D$119+AJ57*算例!$E$119+AK57*算例!$F$119+AL57*算例!$G$119</f>
        <v>0.77480450515639332</v>
      </c>
    </row>
    <row r="58" spans="2:39" x14ac:dyDescent="0.25">
      <c r="B58" s="26" t="s">
        <v>72</v>
      </c>
      <c r="C58" s="26">
        <f>'C1'!$B$77</f>
        <v>0.58466425565475144</v>
      </c>
      <c r="D58" s="26">
        <f>'C2'!$B$77</f>
        <v>0.37066431931980437</v>
      </c>
      <c r="E58" s="26">
        <f>'C3'!$B$77</f>
        <v>0.15559149321861238</v>
      </c>
      <c r="F58" s="26">
        <f>'C4'!$B$77</f>
        <v>0.22487086755951979</v>
      </c>
      <c r="G58" s="26">
        <f>'C5'!$B$77</f>
        <v>0</v>
      </c>
      <c r="H58" s="26">
        <f>'C6'!$B$77</f>
        <v>0</v>
      </c>
      <c r="I58" s="26">
        <f>'C7'!$B$77</f>
        <v>0</v>
      </c>
      <c r="K58" s="26" t="s">
        <v>72</v>
      </c>
      <c r="L58" s="26">
        <f>'C1'!$B$87</f>
        <v>0.375</v>
      </c>
      <c r="M58" s="26">
        <f>'C2'!$B$87</f>
        <v>0.5</v>
      </c>
      <c r="N58" s="26">
        <f>'C3'!$B$87</f>
        <v>0.125</v>
      </c>
      <c r="O58" s="26">
        <f>'C4'!$B$87</f>
        <v>0.875</v>
      </c>
      <c r="P58" s="26">
        <f>'C5'!$B$87</f>
        <v>0</v>
      </c>
      <c r="Q58" s="26">
        <f>'C6'!$B$87</f>
        <v>0</v>
      </c>
      <c r="R58" s="26">
        <f>'C7'!$B$87</f>
        <v>0</v>
      </c>
      <c r="U58" s="34" t="s">
        <v>72</v>
      </c>
      <c r="V58" s="34">
        <f t="shared" si="40"/>
        <v>0.93517157004752927</v>
      </c>
      <c r="W58" s="34">
        <f t="shared" si="38"/>
        <v>0.93912166147616505</v>
      </c>
      <c r="X58" s="34">
        <f t="shared" si="38"/>
        <v>0.70922665705318222</v>
      </c>
      <c r="Y58" s="34">
        <f t="shared" si="38"/>
        <v>0.64456117462642437</v>
      </c>
      <c r="Z58" s="34"/>
      <c r="AC58" s="34">
        <f>V58*算例!$A$119+W58*算例!$B$119+X58*算例!$C$119+Y58*算例!$D$119+Z58*算例!$E$119+AA58*算例!$F$119+AB58*算例!$G$119</f>
        <v>0.83588380077150393</v>
      </c>
      <c r="AE58" s="26" t="s">
        <v>72</v>
      </c>
      <c r="AF58" s="26">
        <f t="shared" si="41"/>
        <v>0.85516417429771929</v>
      </c>
      <c r="AG58" s="26">
        <f t="shared" si="39"/>
        <v>0.93154265784363921</v>
      </c>
      <c r="AH58" s="26">
        <f t="shared" si="39"/>
        <v>0.6786351638345699</v>
      </c>
      <c r="AI58" s="26">
        <f t="shared" si="39"/>
        <v>0.70530969293309542</v>
      </c>
      <c r="AM58" s="34">
        <f>AF58*算例!$A$119+AG58*算例!$B$119+AH58*算例!$C$119+AI58*算例!$D$119+AJ58*算例!$E$119+AK58*算例!$F$119+AL58*算例!$G$119</f>
        <v>0.80382944618642238</v>
      </c>
    </row>
    <row r="59" spans="2:39" x14ac:dyDescent="0.25">
      <c r="B59" s="26" t="s">
        <v>73</v>
      </c>
      <c r="C59" s="26">
        <f>'C1'!$B$100</f>
        <v>0.44479718318376521</v>
      </c>
      <c r="D59" s="26">
        <f>'C2'!$B$100</f>
        <v>0.15559149321861238</v>
      </c>
      <c r="E59" s="26">
        <f>'C3'!$B$100</f>
        <v>0.19448936652326546</v>
      </c>
      <c r="F59" s="26">
        <f>'C4'!$B$100</f>
        <v>1</v>
      </c>
      <c r="G59" s="26">
        <f>'C5'!$B$100</f>
        <v>0</v>
      </c>
      <c r="H59" s="26">
        <f>'C6'!$B$100</f>
        <v>0</v>
      </c>
      <c r="I59" s="26">
        <f>'C7'!$B$100</f>
        <v>0</v>
      </c>
      <c r="K59" s="26" t="s">
        <v>73</v>
      </c>
      <c r="L59" s="26">
        <f>'C1'!$B$110</f>
        <v>1</v>
      </c>
      <c r="M59" s="26">
        <f>'C2'!$B$110</f>
        <v>0.52306689040178389</v>
      </c>
      <c r="N59" s="26">
        <f>'C3'!$B$110</f>
        <v>0.29653145545584347</v>
      </c>
      <c r="O59" s="26">
        <f>'C4'!$B$110</f>
        <v>1</v>
      </c>
      <c r="P59" s="26">
        <f>'C5'!$B$110</f>
        <v>0</v>
      </c>
      <c r="Q59" s="26">
        <f>'C6'!$B$110</f>
        <v>0</v>
      </c>
      <c r="R59" s="26">
        <f>'C7'!$B$110</f>
        <v>0</v>
      </c>
      <c r="U59" s="34" t="s">
        <v>73</v>
      </c>
      <c r="V59" s="34">
        <f t="shared" si="40"/>
        <v>0.74505696937736143</v>
      </c>
      <c r="W59" s="34">
        <f t="shared" si="38"/>
        <v>0.6454756815826348</v>
      </c>
      <c r="X59" s="34">
        <f t="shared" si="38"/>
        <v>0.63214867225613758</v>
      </c>
      <c r="Y59" s="34">
        <f t="shared" si="38"/>
        <v>0.68306339095509228</v>
      </c>
      <c r="Z59" s="34"/>
      <c r="AC59" s="34">
        <f>V59*算例!$A$119+W59*算例!$B$119+X59*算例!$C$119+Y59*算例!$D$119+Z59*算例!$E$119+AA59*算例!$F$119+AB59*算例!$G$119</f>
        <v>0.68761460077476977</v>
      </c>
      <c r="AE59" s="26" t="s">
        <v>73</v>
      </c>
      <c r="AF59" s="26">
        <f t="shared" si="41"/>
        <v>0.69974021380640383</v>
      </c>
      <c r="AG59" s="26">
        <f t="shared" si="39"/>
        <v>0.98704892123419374</v>
      </c>
      <c r="AH59" s="26">
        <f t="shared" si="39"/>
        <v>0.73419076118871562</v>
      </c>
      <c r="AI59" s="26">
        <f t="shared" si="39"/>
        <v>0.68306339095509228</v>
      </c>
      <c r="AM59" s="34">
        <f>AF59*算例!$A$119+AG59*算例!$B$119+AH59*算例!$C$119+AI59*算例!$D$119+AJ59*算例!$E$119+AK59*算例!$F$119+AL59*算例!$G$119</f>
        <v>0.76331306870984306</v>
      </c>
    </row>
    <row r="61" spans="2:39" x14ac:dyDescent="0.25">
      <c r="B61" s="116" t="s">
        <v>92</v>
      </c>
      <c r="C61" s="116" t="s">
        <v>34</v>
      </c>
      <c r="D61" s="116" t="s">
        <v>35</v>
      </c>
      <c r="E61" s="116" t="s">
        <v>36</v>
      </c>
      <c r="F61" s="116" t="s">
        <v>37</v>
      </c>
      <c r="G61" s="116" t="s">
        <v>52</v>
      </c>
      <c r="H61" s="116" t="s">
        <v>53</v>
      </c>
      <c r="I61" s="116" t="s">
        <v>54</v>
      </c>
      <c r="K61" s="116" t="s">
        <v>99</v>
      </c>
      <c r="L61" s="116" t="s">
        <v>34</v>
      </c>
      <c r="M61" s="116" t="s">
        <v>35</v>
      </c>
      <c r="N61" s="116" t="s">
        <v>36</v>
      </c>
      <c r="O61" s="116" t="s">
        <v>37</v>
      </c>
      <c r="P61" s="116" t="s">
        <v>52</v>
      </c>
      <c r="Q61" s="116" t="s">
        <v>53</v>
      </c>
      <c r="R61" s="116" t="s">
        <v>54</v>
      </c>
      <c r="U61" s="116" t="s">
        <v>92</v>
      </c>
      <c r="V61" s="116" t="s">
        <v>34</v>
      </c>
      <c r="W61" s="116" t="s">
        <v>35</v>
      </c>
      <c r="X61" s="116" t="s">
        <v>36</v>
      </c>
      <c r="Y61" s="116" t="s">
        <v>37</v>
      </c>
      <c r="Z61" s="116" t="s">
        <v>52</v>
      </c>
      <c r="AA61" s="116" t="s">
        <v>53</v>
      </c>
      <c r="AB61" s="116" t="s">
        <v>54</v>
      </c>
      <c r="AC61" s="34">
        <f>SUM(AC62:AC66)/算例!$D$117</f>
        <v>0.83892581939239474</v>
      </c>
      <c r="AE61" s="116" t="s">
        <v>99</v>
      </c>
      <c r="AF61" s="116" t="s">
        <v>34</v>
      </c>
      <c r="AG61" s="116" t="s">
        <v>35</v>
      </c>
      <c r="AH61" s="116" t="s">
        <v>36</v>
      </c>
      <c r="AI61" s="116" t="s">
        <v>37</v>
      </c>
      <c r="AJ61" s="116" t="s">
        <v>52</v>
      </c>
      <c r="AK61" s="116" t="s">
        <v>53</v>
      </c>
      <c r="AL61" s="116" t="s">
        <v>54</v>
      </c>
      <c r="AM61" s="34">
        <f>SUM(AM62:AM66)/算例!$D$117</f>
        <v>0.69270834276441928</v>
      </c>
    </row>
    <row r="62" spans="2:39" x14ac:dyDescent="0.25">
      <c r="B62" s="26" t="s">
        <v>38</v>
      </c>
      <c r="C62" s="26">
        <f>'C1'!$B$9</f>
        <v>0.625</v>
      </c>
      <c r="D62" s="26">
        <f>'C2'!$B$9</f>
        <v>0.17435563013392796</v>
      </c>
      <c r="E62" s="26">
        <f>'C3'!$B$9</f>
        <v>0.5</v>
      </c>
      <c r="F62" s="26">
        <f>'C4'!$B$9</f>
        <v>1</v>
      </c>
      <c r="G62" s="26">
        <f>'C5'!$B$9</f>
        <v>0</v>
      </c>
      <c r="H62" s="26">
        <f>'C6'!$B$9</f>
        <v>0</v>
      </c>
      <c r="I62" s="26">
        <f>'C7'!$B$9</f>
        <v>0</v>
      </c>
      <c r="K62" s="26" t="s">
        <v>38</v>
      </c>
      <c r="L62" s="26">
        <f>'C1'!$B$19</f>
        <v>0.75</v>
      </c>
      <c r="M62" s="26">
        <f>'C2'!$B$19</f>
        <v>0.25670067120535173</v>
      </c>
      <c r="N62" s="26">
        <f>'C3'!$B$19</f>
        <v>0.22239859159188261</v>
      </c>
      <c r="O62" s="26">
        <f>'C4'!$B$19</f>
        <v>0.75554106391368792</v>
      </c>
      <c r="P62" s="26">
        <f>'C5'!$B$19</f>
        <v>0</v>
      </c>
      <c r="Q62" s="26">
        <f>'C6'!$B$19</f>
        <v>0</v>
      </c>
      <c r="R62" s="26">
        <f>'C7'!$B$19</f>
        <v>0</v>
      </c>
      <c r="U62" s="26" t="s">
        <v>38</v>
      </c>
      <c r="V62" s="26">
        <f>1-ABS(C62-L91)</f>
        <v>0.80524730464281435</v>
      </c>
      <c r="W62" s="26">
        <f t="shared" ref="W62:Y66" si="42">1-ABS(D62-M91)</f>
        <v>0.6816648791753579</v>
      </c>
      <c r="X62" s="26">
        <f t="shared" si="42"/>
        <v>0.98127888583501655</v>
      </c>
      <c r="Y62" s="26">
        <f t="shared" si="42"/>
        <v>0.62663315487763793</v>
      </c>
      <c r="AC62" s="34">
        <f>V62*算例!$A$119+W62*算例!$B$119+X62*算例!$C$119+Y62*算例!$D$119+Z62*算例!$E$119+AA62*算例!$F$119+AB62*算例!$G$119</f>
        <v>0.79774659238259704</v>
      </c>
      <c r="AE62" s="26" t="s">
        <v>38</v>
      </c>
      <c r="AF62" s="26">
        <f>1-ABS(L62-L91)</f>
        <v>0.68024730464281435</v>
      </c>
      <c r="AG62" s="26">
        <f t="shared" ref="AG62:AI66" si="43">1-ABS(M62-M91)</f>
        <v>0.7640099202467816</v>
      </c>
      <c r="AH62" s="26">
        <f t="shared" si="43"/>
        <v>0.70367747742689912</v>
      </c>
      <c r="AI62" s="26">
        <f t="shared" si="43"/>
        <v>0.87109209096395002</v>
      </c>
      <c r="AM62" s="34">
        <f>AF62*算例!$A$119+AG62*算例!$B$119+AH62*算例!$C$119+AI62*算例!$D$119+AJ62*算例!$E$119+AK62*算例!$F$119+AL62*算例!$G$119</f>
        <v>0.73148408890779937</v>
      </c>
    </row>
    <row r="63" spans="2:39" x14ac:dyDescent="0.25">
      <c r="B63" s="26" t="s">
        <v>39</v>
      </c>
      <c r="C63" s="26">
        <f>'C1'!$B$32</f>
        <v>0.5</v>
      </c>
      <c r="D63" s="26">
        <f>'C2'!$B$32</f>
        <v>0.52306689040178389</v>
      </c>
      <c r="E63" s="26">
        <f>'C3'!$B$32</f>
        <v>0.625</v>
      </c>
      <c r="F63" s="26">
        <f>'C4'!$B$32</f>
        <v>0.75</v>
      </c>
      <c r="G63" s="26">
        <f>'C5'!$B$32</f>
        <v>0</v>
      </c>
      <c r="H63" s="26">
        <f>'C6'!$B$32</f>
        <v>0</v>
      </c>
      <c r="I63" s="26">
        <f>'C7'!$B$32</f>
        <v>0</v>
      </c>
      <c r="K63" s="26" t="s">
        <v>39</v>
      </c>
      <c r="L63" s="26">
        <f>'C1'!$B$42</f>
        <v>0.22239859159188261</v>
      </c>
      <c r="M63" s="26">
        <f>'C2'!$B$42</f>
        <v>0.22239859159188261</v>
      </c>
      <c r="N63" s="26">
        <f>'C3'!$B$42</f>
        <v>0.22239859159188261</v>
      </c>
      <c r="O63" s="26">
        <f>'C4'!$B$42</f>
        <v>0.22239859159188261</v>
      </c>
      <c r="P63" s="26">
        <f>'C5'!$B$42</f>
        <v>0</v>
      </c>
      <c r="Q63" s="26">
        <f>'C6'!$B$42</f>
        <v>0</v>
      </c>
      <c r="R63" s="26">
        <f>'C7'!$B$42</f>
        <v>0</v>
      </c>
      <c r="U63" s="26" t="s">
        <v>39</v>
      </c>
      <c r="V63" s="26">
        <f t="shared" ref="V63:V66" si="44">1-ABS(C63-L92)</f>
        <v>0.99378851693282244</v>
      </c>
      <c r="W63" s="26">
        <f t="shared" si="42"/>
        <v>0.97835078013769183</v>
      </c>
      <c r="X63" s="26">
        <f t="shared" si="42"/>
        <v>0.88246635682782892</v>
      </c>
      <c r="Y63" s="26">
        <f t="shared" si="42"/>
        <v>0.80309983044200639</v>
      </c>
      <c r="AC63" s="34">
        <f>V63*算例!$A$119+W63*算例!$B$119+X63*算例!$C$119+Y63*算例!$D$119+Z63*算例!$E$119+AA63*算例!$F$119+AB63*算例!$G$119</f>
        <v>0.93426712657392552</v>
      </c>
      <c r="AE63" s="26" t="s">
        <v>39</v>
      </c>
      <c r="AF63" s="26">
        <f t="shared" ref="AF63:AF66" si="45">1-ABS(L63-L92)</f>
        <v>0.71618710852470502</v>
      </c>
      <c r="AG63" s="26">
        <f t="shared" si="43"/>
        <v>0.72098092105240685</v>
      </c>
      <c r="AH63" s="26">
        <f t="shared" si="43"/>
        <v>0.71493223476405365</v>
      </c>
      <c r="AI63" s="26">
        <f t="shared" si="43"/>
        <v>0.66929876114987619</v>
      </c>
      <c r="AM63" s="34">
        <f>AF63*算例!$A$119+AG63*算例!$B$119+AH63*算例!$C$119+AI63*算例!$D$119+AJ63*算例!$E$119+AK63*算例!$F$119+AL63*算例!$G$119</f>
        <v>0.70979890048385819</v>
      </c>
    </row>
    <row r="64" spans="2:39" x14ac:dyDescent="0.25">
      <c r="B64" s="26" t="s">
        <v>40</v>
      </c>
      <c r="C64" s="26">
        <f>'C1'!$B$55</f>
        <v>0.3125</v>
      </c>
      <c r="D64" s="26">
        <f>'C2'!$B$55</f>
        <v>5.8118543377975992E-2</v>
      </c>
      <c r="E64" s="26">
        <f>'C3'!$B$55</f>
        <v>0.41666666666666669</v>
      </c>
      <c r="F64" s="26">
        <f>'C4'!$B$55</f>
        <v>0.625</v>
      </c>
      <c r="G64" s="26">
        <f>'C5'!$B$55</f>
        <v>0</v>
      </c>
      <c r="H64" s="26">
        <f>'C6'!$B$55</f>
        <v>0</v>
      </c>
      <c r="I64" s="26">
        <f>'C7'!$B$55</f>
        <v>0</v>
      </c>
      <c r="K64" s="26" t="s">
        <v>40</v>
      </c>
      <c r="L64" s="26">
        <f>'C1'!$B$65</f>
        <v>0.22239859159188261</v>
      </c>
      <c r="M64" s="26">
        <f>'C2'!$B$65</f>
        <v>0.40476756160713562</v>
      </c>
      <c r="N64" s="26">
        <f>'C3'!$B$65</f>
        <v>1</v>
      </c>
      <c r="O64" s="26">
        <f>'C4'!$B$65</f>
        <v>0.375</v>
      </c>
      <c r="P64" s="26">
        <f>'C5'!$B$65</f>
        <v>0</v>
      </c>
      <c r="Q64" s="26">
        <f>'C6'!$B$65</f>
        <v>0</v>
      </c>
      <c r="R64" s="26">
        <f>'C7'!$B$65</f>
        <v>0</v>
      </c>
      <c r="U64" s="26" t="s">
        <v>40</v>
      </c>
      <c r="V64" s="26">
        <f t="shared" si="44"/>
        <v>0.7598419436867504</v>
      </c>
      <c r="W64" s="26">
        <f t="shared" si="42"/>
        <v>0.582049656432989</v>
      </c>
      <c r="X64" s="26">
        <f t="shared" si="42"/>
        <v>0.76423179472449454</v>
      </c>
      <c r="Y64" s="26">
        <f t="shared" si="42"/>
        <v>0.95257783384024686</v>
      </c>
      <c r="AC64" s="34">
        <f>V64*算例!$A$119+W64*算例!$B$119+X64*算例!$C$119+Y64*算例!$D$119+Z64*算例!$E$119+AA64*算例!$F$119+AB64*算例!$G$119</f>
        <v>0.7542913325184587</v>
      </c>
      <c r="AE64" s="26" t="s">
        <v>40</v>
      </c>
      <c r="AF64" s="26">
        <f t="shared" si="45"/>
        <v>0.66974053527863298</v>
      </c>
      <c r="AG64" s="26">
        <f t="shared" si="43"/>
        <v>0.92869867466214862</v>
      </c>
      <c r="AH64" s="26">
        <f t="shared" si="43"/>
        <v>0.65243487194217209</v>
      </c>
      <c r="AI64" s="26">
        <f t="shared" si="43"/>
        <v>0.79742216615975314</v>
      </c>
      <c r="AM64" s="34">
        <f>AF64*算例!$A$119+AG64*算例!$B$119+AH64*算例!$C$119+AI64*算例!$D$119+AJ64*算例!$E$119+AK64*算例!$F$119+AL64*算例!$G$119</f>
        <v>0.73635799195338891</v>
      </c>
    </row>
    <row r="65" spans="2:39" x14ac:dyDescent="0.25">
      <c r="B65" s="26" t="s">
        <v>72</v>
      </c>
      <c r="C65" s="26">
        <f>'C1'!$B$78</f>
        <v>0.52083333333333337</v>
      </c>
      <c r="D65" s="26">
        <f>'C2'!$B$78</f>
        <v>0.75</v>
      </c>
      <c r="E65" s="26">
        <f>'C3'!$B$78</f>
        <v>0.10416666666666667</v>
      </c>
      <c r="F65" s="26">
        <f>'C4'!$B$78</f>
        <v>0.75</v>
      </c>
      <c r="G65" s="26">
        <f>'C5'!$B$78</f>
        <v>0</v>
      </c>
      <c r="H65" s="26">
        <f>'C6'!$B$78</f>
        <v>0</v>
      </c>
      <c r="I65" s="26">
        <f>'C7'!$B$78</f>
        <v>0</v>
      </c>
      <c r="K65" s="26" t="s">
        <v>72</v>
      </c>
      <c r="L65" s="26">
        <f>'C1'!$B$88</f>
        <v>0.11669361991395928</v>
      </c>
      <c r="M65" s="26">
        <f>'C2'!$B$88</f>
        <v>0.3125</v>
      </c>
      <c r="N65" s="26">
        <f>'C3'!$B$88</f>
        <v>1</v>
      </c>
      <c r="O65" s="26">
        <f>'C4'!$B$88</f>
        <v>1</v>
      </c>
      <c r="P65" s="26">
        <f>'C5'!$B$88</f>
        <v>0</v>
      </c>
      <c r="Q65" s="26">
        <f>'C6'!$B$88</f>
        <v>0</v>
      </c>
      <c r="R65" s="26">
        <f>'C7'!$B$88</f>
        <v>0</v>
      </c>
      <c r="U65" s="26" t="s">
        <v>72</v>
      </c>
      <c r="V65" s="26">
        <f t="shared" si="44"/>
        <v>0.99900249236894734</v>
      </c>
      <c r="W65" s="26">
        <f t="shared" si="42"/>
        <v>0.68154265784363921</v>
      </c>
      <c r="X65" s="26">
        <f t="shared" si="42"/>
        <v>0.65780183050123653</v>
      </c>
      <c r="Y65" s="26">
        <f t="shared" si="42"/>
        <v>0.83030969293309542</v>
      </c>
      <c r="AC65" s="34">
        <f>V65*算例!$A$119+W65*算例!$B$119+X65*算例!$C$119+Y65*算例!$D$119+Z65*算例!$E$119+AA65*算例!$F$119+AB65*算例!$G$119</f>
        <v>0.82490644008158021</v>
      </c>
      <c r="AE65" s="26" t="s">
        <v>72</v>
      </c>
      <c r="AF65" s="26">
        <f t="shared" si="45"/>
        <v>0.59685779421167862</v>
      </c>
      <c r="AG65" s="26">
        <f t="shared" si="43"/>
        <v>0.88095734215636079</v>
      </c>
      <c r="AH65" s="26">
        <f t="shared" si="43"/>
        <v>0.4463648361654301</v>
      </c>
      <c r="AI65" s="26">
        <f t="shared" si="43"/>
        <v>0.58030969293309542</v>
      </c>
      <c r="AM65" s="34">
        <f>AF65*算例!$A$119+AG65*算例!$B$119+AH65*算例!$C$119+AI65*算例!$D$119+AJ65*算例!$E$119+AK65*算例!$F$119+AL65*算例!$G$119</f>
        <v>0.61357224909726549</v>
      </c>
    </row>
    <row r="66" spans="2:39" x14ac:dyDescent="0.25">
      <c r="B66" s="26" t="s">
        <v>73</v>
      </c>
      <c r="C66" s="26">
        <f>'C1'!$B$101</f>
        <v>0.875</v>
      </c>
      <c r="D66" s="26">
        <f>'C2'!$B$101</f>
        <v>0.5</v>
      </c>
      <c r="E66" s="26">
        <f>'C3'!$B$101</f>
        <v>0.625</v>
      </c>
      <c r="F66" s="26">
        <f>'C4'!$B$101</f>
        <v>0.875</v>
      </c>
      <c r="G66" s="26">
        <f>'C5'!$B$101</f>
        <v>0</v>
      </c>
      <c r="H66" s="26">
        <f>'C6'!$B$101</f>
        <v>0</v>
      </c>
      <c r="I66" s="26">
        <f>'C7'!$B$101</f>
        <v>0</v>
      </c>
      <c r="K66" s="26" t="s">
        <v>73</v>
      </c>
      <c r="L66" s="26">
        <f>'C1'!$B$111</f>
        <v>0.22239859159188261</v>
      </c>
      <c r="M66" s="26">
        <f>'C2'!$B$111</f>
        <v>0.72916666666666663</v>
      </c>
      <c r="N66" s="26">
        <f>'C3'!$B$111</f>
        <v>0.875</v>
      </c>
      <c r="O66" s="26">
        <f>'C4'!$B$111</f>
        <v>0.58466425565475144</v>
      </c>
      <c r="P66" s="26">
        <f>'C5'!$B$111</f>
        <v>0</v>
      </c>
      <c r="Q66" s="26">
        <f>'C6'!$B$111</f>
        <v>0</v>
      </c>
      <c r="R66" s="26">
        <f>'C7'!$B$111</f>
        <v>0</v>
      </c>
      <c r="U66" s="26" t="s">
        <v>73</v>
      </c>
      <c r="V66" s="26">
        <f t="shared" si="44"/>
        <v>0.82474021380640383</v>
      </c>
      <c r="W66" s="26">
        <f t="shared" si="42"/>
        <v>0.98988418836402237</v>
      </c>
      <c r="X66" s="26">
        <f t="shared" si="42"/>
        <v>0.93734069426712785</v>
      </c>
      <c r="Y66" s="26">
        <f t="shared" si="42"/>
        <v>0.80806339095509228</v>
      </c>
      <c r="AC66" s="34">
        <f>V66*算例!$A$119+W66*算例!$B$119+X66*算例!$C$119+Y66*算例!$D$119+Z66*算例!$E$119+AA66*算例!$F$119+AB66*算例!$G$119</f>
        <v>0.88341760540541192</v>
      </c>
      <c r="AE66" s="26" t="s">
        <v>73</v>
      </c>
      <c r="AF66" s="26">
        <f t="shared" si="45"/>
        <v>0.52265837778547874</v>
      </c>
      <c r="AG66" s="26">
        <f t="shared" si="43"/>
        <v>0.780949144969311</v>
      </c>
      <c r="AH66" s="26">
        <f t="shared" si="43"/>
        <v>0.68734069426712785</v>
      </c>
      <c r="AI66" s="26">
        <f t="shared" si="43"/>
        <v>0.90160086469965917</v>
      </c>
      <c r="AM66" s="34">
        <f>AF66*算例!$A$119+AG66*算例!$B$119+AH66*算例!$C$119+AI66*算例!$D$119+AJ66*算例!$E$119+AK66*算例!$F$119+AL66*算例!$G$119</f>
        <v>0.67232848337978446</v>
      </c>
    </row>
    <row r="68" spans="2:39" x14ac:dyDescent="0.25">
      <c r="B68" s="116" t="s">
        <v>90</v>
      </c>
      <c r="C68" s="116" t="s">
        <v>34</v>
      </c>
      <c r="D68" s="116" t="s">
        <v>35</v>
      </c>
      <c r="E68" s="116" t="s">
        <v>36</v>
      </c>
      <c r="F68" s="116" t="s">
        <v>37</v>
      </c>
      <c r="G68" s="116" t="s">
        <v>52</v>
      </c>
      <c r="H68" s="116" t="s">
        <v>53</v>
      </c>
      <c r="I68" s="116" t="s">
        <v>174</v>
      </c>
      <c r="K68" s="116" t="s">
        <v>100</v>
      </c>
      <c r="L68" s="116" t="s">
        <v>34</v>
      </c>
      <c r="M68" s="116" t="s">
        <v>35</v>
      </c>
      <c r="N68" s="116" t="s">
        <v>36</v>
      </c>
      <c r="O68" s="116" t="s">
        <v>37</v>
      </c>
      <c r="P68" s="116" t="s">
        <v>52</v>
      </c>
      <c r="Q68" s="116" t="s">
        <v>53</v>
      </c>
      <c r="R68" s="116" t="s">
        <v>54</v>
      </c>
      <c r="U68" s="111" t="s">
        <v>90</v>
      </c>
      <c r="V68" s="116" t="s">
        <v>34</v>
      </c>
      <c r="W68" s="116" t="s">
        <v>35</v>
      </c>
      <c r="X68" s="116" t="s">
        <v>36</v>
      </c>
      <c r="Y68" s="116" t="s">
        <v>37</v>
      </c>
      <c r="Z68" s="116" t="s">
        <v>52</v>
      </c>
      <c r="AA68" s="116" t="s">
        <v>53</v>
      </c>
      <c r="AB68" s="116" t="s">
        <v>54</v>
      </c>
      <c r="AC68" s="34">
        <f>SUM(AC69:AC73)/算例!$D$117</f>
        <v>0.76521155196246371</v>
      </c>
      <c r="AE68" s="111" t="s">
        <v>100</v>
      </c>
      <c r="AF68" s="116" t="s">
        <v>34</v>
      </c>
      <c r="AG68" s="116" t="s">
        <v>35</v>
      </c>
      <c r="AH68" s="116" t="s">
        <v>36</v>
      </c>
      <c r="AI68" s="116" t="s">
        <v>37</v>
      </c>
      <c r="AJ68" s="116" t="s">
        <v>52</v>
      </c>
      <c r="AK68" s="116" t="s">
        <v>53</v>
      </c>
      <c r="AL68" s="116" t="s">
        <v>54</v>
      </c>
      <c r="AM68" s="34">
        <f>SUM(AM69:AM73)/算例!$D$117</f>
        <v>0.69360971070969824</v>
      </c>
    </row>
    <row r="69" spans="2:39" x14ac:dyDescent="0.25">
      <c r="B69" s="26" t="s">
        <v>38</v>
      </c>
      <c r="C69" s="26">
        <f>'C1'!$B$10</f>
        <v>0.625</v>
      </c>
      <c r="D69" s="26">
        <f>'C2'!$B$10</f>
        <v>0.41666666666666669</v>
      </c>
      <c r="E69" s="26">
        <f>'C3'!$B$10</f>
        <v>0.6393039771577359</v>
      </c>
      <c r="F69" s="26">
        <f>'C4'!$B$10</f>
        <v>0.125</v>
      </c>
      <c r="G69" s="26">
        <f>'C5'!$B$10</f>
        <v>0</v>
      </c>
      <c r="H69" s="26">
        <f>'C6'!$B$10</f>
        <v>0</v>
      </c>
      <c r="I69" s="26">
        <f>'C7'!$B$10</f>
        <v>0</v>
      </c>
      <c r="K69" s="26" t="s">
        <v>38</v>
      </c>
      <c r="L69" s="26">
        <f>'C1'!$B$20</f>
        <v>0.14826572772792174</v>
      </c>
      <c r="M69" s="26">
        <f>'C2'!$B$20</f>
        <v>1</v>
      </c>
      <c r="N69" s="26">
        <f>'C3'!$B$20</f>
        <v>0.10416666666666667</v>
      </c>
      <c r="O69" s="26">
        <f>'C4'!$B$20</f>
        <v>1</v>
      </c>
      <c r="P69" s="26">
        <f>'C5'!$B$20</f>
        <v>0</v>
      </c>
      <c r="Q69" s="26">
        <f>'C6'!$B$20</f>
        <v>0</v>
      </c>
      <c r="R69" s="26">
        <f>'C7'!$B$20</f>
        <v>0</v>
      </c>
      <c r="U69" s="34" t="s">
        <v>38</v>
      </c>
      <c r="V69" s="34">
        <f>1-ABS(C69-L91)</f>
        <v>0.80524730464281435</v>
      </c>
      <c r="W69" s="34">
        <f t="shared" ref="W69:Y73" si="46">1-ABS(D69-M91)</f>
        <v>0.92397591570809656</v>
      </c>
      <c r="X69" s="34">
        <f t="shared" si="46"/>
        <v>0.87941713700724755</v>
      </c>
      <c r="Y69" s="34">
        <f t="shared" si="46"/>
        <v>0.49836684512236207</v>
      </c>
      <c r="Z69" s="34"/>
      <c r="AC69" s="34">
        <f>V69*算例!$A$119+W69*算例!$B$119+X69*算例!$C$119+Y69*算例!$D$119+Z69*算例!$E$119+AA69*算例!$F$119+AB69*算例!$G$119</f>
        <v>0.80150341601891129</v>
      </c>
      <c r="AE69" s="26" t="s">
        <v>38</v>
      </c>
      <c r="AF69" s="26">
        <f>1-ABS(L69-L91)</f>
        <v>0.71801842308510733</v>
      </c>
      <c r="AG69" s="26">
        <f t="shared" ref="AG69:AI73" si="47">1-ABS(M69-M91)</f>
        <v>0.49269075095857007</v>
      </c>
      <c r="AH69" s="26">
        <f t="shared" si="47"/>
        <v>0.58544555250168329</v>
      </c>
      <c r="AI69" s="26">
        <f t="shared" si="47"/>
        <v>0.62663315487763793</v>
      </c>
      <c r="AM69" s="34">
        <f>AF69*算例!$A$119+AG69*算例!$B$119+AH69*算例!$C$119+AI69*算例!$D$119+AJ69*算例!$E$119+AK69*算例!$F$119+AL69*算例!$G$119</f>
        <v>0.62610188078282336</v>
      </c>
    </row>
    <row r="70" spans="2:39" x14ac:dyDescent="0.25">
      <c r="B70" s="26" t="s">
        <v>39</v>
      </c>
      <c r="C70" s="26">
        <f>'C1'!$B$33</f>
        <v>0.87177815066963993</v>
      </c>
      <c r="D70" s="26">
        <f>'C2'!$B$33</f>
        <v>0.58466425565475144</v>
      </c>
      <c r="E70" s="26">
        <f>'C3'!$B$33</f>
        <v>0.5</v>
      </c>
      <c r="F70" s="26">
        <f>'C4'!$B$33</f>
        <v>0.29059271688987998</v>
      </c>
      <c r="G70" s="26">
        <f>'C5'!$B$33</f>
        <v>0</v>
      </c>
      <c r="H70" s="26">
        <f>'C6'!$B$33</f>
        <v>0</v>
      </c>
      <c r="I70" s="26">
        <f>'C7'!$B$33</f>
        <v>0</v>
      </c>
      <c r="K70" s="26" t="s">
        <v>39</v>
      </c>
      <c r="L70" s="26">
        <f>'C1'!$B$43</f>
        <v>0.10416666666666667</v>
      </c>
      <c r="M70" s="26">
        <f>'C2'!$B$43</f>
        <v>0.10416666666666667</v>
      </c>
      <c r="N70" s="26">
        <f>'C3'!$B$43</f>
        <v>0.10416666666666667</v>
      </c>
      <c r="O70" s="26">
        <f>'C4'!$B$43</f>
        <v>0.10416666666666667</v>
      </c>
      <c r="P70" s="26">
        <f>'C5'!$B$43</f>
        <v>0</v>
      </c>
      <c r="Q70" s="26">
        <f>'C6'!$B$43</f>
        <v>0</v>
      </c>
      <c r="R70" s="26">
        <f>'C7'!$B$43</f>
        <v>0</v>
      </c>
      <c r="U70" s="34" t="s">
        <v>39</v>
      </c>
      <c r="V70" s="34">
        <f t="shared" ref="V70:V73" si="48">1-ABS(C70-L92)</f>
        <v>0.63443333239753763</v>
      </c>
      <c r="W70" s="34">
        <f t="shared" si="46"/>
        <v>0.91675341488472428</v>
      </c>
      <c r="X70" s="34">
        <f t="shared" si="46"/>
        <v>0.99253364317217108</v>
      </c>
      <c r="Y70" s="34">
        <f t="shared" si="46"/>
        <v>0.73749288644787359</v>
      </c>
      <c r="Z70" s="34"/>
      <c r="AC70" s="34">
        <f>V70*算例!$A$119+W70*算例!$B$119+X70*算例!$C$119+Y70*算例!$D$119+Z70*算例!$E$119+AA70*算例!$F$119+AB70*算例!$G$119</f>
        <v>0.79588135969618379</v>
      </c>
      <c r="AE70" s="26" t="s">
        <v>39</v>
      </c>
      <c r="AF70" s="26">
        <f t="shared" ref="AF70:AF73" si="49">1-ABS(L70-L92)</f>
        <v>0.59795518359948918</v>
      </c>
      <c r="AG70" s="26">
        <f t="shared" si="47"/>
        <v>0.60274899612719102</v>
      </c>
      <c r="AH70" s="26">
        <f t="shared" si="47"/>
        <v>0.59670030983883771</v>
      </c>
      <c r="AI70" s="26">
        <f t="shared" si="47"/>
        <v>0.55106683622466024</v>
      </c>
      <c r="AM70" s="34">
        <f>AF70*算例!$A$119+AG70*算例!$B$119+AH70*算例!$C$119+AI70*算例!$D$119+AJ70*算例!$E$119+AK70*算例!$F$119+AL70*算例!$G$119</f>
        <v>0.59156697555864224</v>
      </c>
    </row>
    <row r="71" spans="2:39" x14ac:dyDescent="0.25">
      <c r="B71" s="26" t="s">
        <v>40</v>
      </c>
      <c r="C71" s="26">
        <f>'C1'!$B$56</f>
        <v>1</v>
      </c>
      <c r="D71" s="26">
        <f>'C2'!$B$56</f>
        <v>0.52306689040178389</v>
      </c>
      <c r="E71" s="26">
        <f>'C3'!$B$56</f>
        <v>0.41666666666666669</v>
      </c>
      <c r="F71" s="26">
        <f>'C4'!$B$56</f>
        <v>0.75</v>
      </c>
      <c r="G71" s="26">
        <f>'C5'!$B$56</f>
        <v>0</v>
      </c>
      <c r="H71" s="26">
        <f>'C6'!$B$56</f>
        <v>0</v>
      </c>
      <c r="I71" s="26">
        <f>'C7'!$B$56</f>
        <v>0</v>
      </c>
      <c r="K71" s="26" t="s">
        <v>40</v>
      </c>
      <c r="L71" s="26">
        <f>'C1'!$B$66</f>
        <v>0.10416666666666667</v>
      </c>
      <c r="M71" s="26">
        <f>'C2'!$B$66</f>
        <v>0.625</v>
      </c>
      <c r="N71" s="26">
        <f>'C3'!$B$66</f>
        <v>0.6393039771577359</v>
      </c>
      <c r="O71" s="26">
        <f>'C4'!$B$66</f>
        <v>1</v>
      </c>
      <c r="P71" s="26">
        <f>'C5'!$B$66</f>
        <v>0</v>
      </c>
      <c r="Q71" s="26">
        <f>'C6'!$B$66</f>
        <v>0</v>
      </c>
      <c r="R71" s="26">
        <f>'C7'!$B$66</f>
        <v>0</v>
      </c>
      <c r="U71" s="34" t="s">
        <v>40</v>
      </c>
      <c r="V71" s="34">
        <f t="shared" si="48"/>
        <v>0.5526580563132496</v>
      </c>
      <c r="W71" s="34">
        <f t="shared" si="46"/>
        <v>0.95300199654320306</v>
      </c>
      <c r="X71" s="34">
        <f t="shared" si="46"/>
        <v>0.76423179472449454</v>
      </c>
      <c r="Y71" s="34">
        <f t="shared" si="46"/>
        <v>0.82757783384024686</v>
      </c>
      <c r="Z71" s="34"/>
      <c r="AC71" s="34">
        <f>V71*算例!$A$119+W71*算例!$B$119+X71*算例!$C$119+Y71*算例!$D$119+Z71*算例!$E$119+AA71*算例!$F$119+AB71*算例!$G$119</f>
        <v>0.72685824559110113</v>
      </c>
      <c r="AE71" s="26" t="s">
        <v>40</v>
      </c>
      <c r="AF71" s="26">
        <f t="shared" si="49"/>
        <v>0.55150861035341703</v>
      </c>
      <c r="AG71" s="26">
        <f t="shared" si="47"/>
        <v>0.85106888694498695</v>
      </c>
      <c r="AH71" s="26">
        <f t="shared" si="47"/>
        <v>0.98686910521556381</v>
      </c>
      <c r="AI71" s="26">
        <f t="shared" si="47"/>
        <v>0.57757783384024686</v>
      </c>
      <c r="AM71" s="34">
        <f>AF71*算例!$A$119+AG71*算例!$B$119+AH71*算例!$C$119+AI71*算例!$D$119+AJ71*算例!$E$119+AK71*算例!$F$119+AL71*算例!$G$119</f>
        <v>0.7241711729102922</v>
      </c>
    </row>
    <row r="72" spans="2:39" x14ac:dyDescent="0.25">
      <c r="B72" s="26" t="s">
        <v>72</v>
      </c>
      <c r="C72" s="26">
        <f>'C1'!$B$79</f>
        <v>0.875</v>
      </c>
      <c r="D72" s="26">
        <f>'C2'!$B$79</f>
        <v>0.125</v>
      </c>
      <c r="E72" s="26">
        <f>'C3'!$B$79</f>
        <v>0.75</v>
      </c>
      <c r="F72" s="26">
        <f>'C4'!$B$79</f>
        <v>0.40682980364583193</v>
      </c>
      <c r="G72" s="26">
        <f>'C5'!$B$79</f>
        <v>0</v>
      </c>
      <c r="H72" s="26">
        <f>'C6'!$B$79</f>
        <v>0</v>
      </c>
      <c r="I72" s="26">
        <f>'C7'!$B$79</f>
        <v>0</v>
      </c>
      <c r="K72" s="26" t="s">
        <v>72</v>
      </c>
      <c r="L72" s="26">
        <f>'C1'!$B$89</f>
        <v>0.6393039771577359</v>
      </c>
      <c r="M72" s="26">
        <f>'C2'!$B$89</f>
        <v>0.14826572772792174</v>
      </c>
      <c r="N72" s="26">
        <f>'C3'!$B$89</f>
        <v>0.31374526480654097</v>
      </c>
      <c r="O72" s="26">
        <f>'C4'!$B$89</f>
        <v>0.20833333333333334</v>
      </c>
      <c r="P72" s="26">
        <f>'C5'!$B$89</f>
        <v>0</v>
      </c>
      <c r="Q72" s="26">
        <f>'C6'!$B$89</f>
        <v>0</v>
      </c>
      <c r="R72" s="26">
        <f>'C7'!$B$89</f>
        <v>0</v>
      </c>
      <c r="U72" s="34" t="s">
        <v>72</v>
      </c>
      <c r="V72" s="34">
        <f t="shared" si="48"/>
        <v>0.64483582570228071</v>
      </c>
      <c r="W72" s="34">
        <f t="shared" si="46"/>
        <v>0.69345734215636079</v>
      </c>
      <c r="X72" s="34">
        <f t="shared" ref="X72" si="50">1-ABS(E72-N94)</f>
        <v>0.6963648361654301</v>
      </c>
      <c r="Y72" s="34">
        <f t="shared" ref="Y72" si="51">1-ABS(F72-O94)</f>
        <v>0.82652011071273646</v>
      </c>
      <c r="Z72" s="34"/>
      <c r="AC72" s="34">
        <f>V72*算例!$A$119+W72*算例!$B$119+X72*算例!$C$119+Y72*算例!$D$119+Z72*算例!$E$119+AA72*算例!$F$119+AB72*算例!$G$119</f>
        <v>0.69469502436045238</v>
      </c>
      <c r="AE72" s="26" t="s">
        <v>72</v>
      </c>
      <c r="AF72" s="26">
        <f t="shared" si="49"/>
        <v>0.8805318485445448</v>
      </c>
      <c r="AG72" s="26">
        <f t="shared" si="47"/>
        <v>0.71672306988428247</v>
      </c>
      <c r="AH72" s="26">
        <f t="shared" si="47"/>
        <v>0.86738042864111087</v>
      </c>
      <c r="AI72" s="26">
        <f t="shared" si="47"/>
        <v>0.62802364040023795</v>
      </c>
      <c r="AM72" s="34">
        <f>AF72*算例!$A$119+AG72*算例!$B$119+AH72*算例!$C$119+AI72*算例!$D$119+AJ72*算例!$E$119+AK72*算例!$F$119+AL72*算例!$G$119</f>
        <v>0.80660600661498782</v>
      </c>
    </row>
    <row r="73" spans="2:39" x14ac:dyDescent="0.25">
      <c r="B73" s="26" t="s">
        <v>73</v>
      </c>
      <c r="C73" s="26">
        <f>'C1'!$B$102</f>
        <v>0.875</v>
      </c>
      <c r="D73" s="26">
        <f>'C2'!$B$102</f>
        <v>0.17435563013392796</v>
      </c>
      <c r="E73" s="26">
        <f>'C3'!$B$102</f>
        <v>0.75</v>
      </c>
      <c r="F73" s="26">
        <f>'C4'!$B$102</f>
        <v>0.625</v>
      </c>
      <c r="G73" s="26">
        <f>'C5'!$B$102</f>
        <v>0</v>
      </c>
      <c r="H73" s="26">
        <f>'C6'!$B$102</f>
        <v>0</v>
      </c>
      <c r="I73" s="26">
        <f>'C7'!$B$102</f>
        <v>0</v>
      </c>
      <c r="K73" s="26" t="s">
        <v>73</v>
      </c>
      <c r="L73" s="26">
        <f>'C1'!$B$112</f>
        <v>1</v>
      </c>
      <c r="M73" s="26">
        <f>'C2'!$B$112</f>
        <v>0.31374526480654097</v>
      </c>
      <c r="N73" s="26">
        <f>'C3'!$B$112</f>
        <v>0.31374526480654097</v>
      </c>
      <c r="O73" s="26">
        <f>'C4'!$B$112</f>
        <v>0.29059271688987998</v>
      </c>
      <c r="P73" s="26">
        <f>'C5'!$B$112</f>
        <v>0</v>
      </c>
      <c r="Q73" s="26">
        <f>'C6'!$B$112</f>
        <v>0</v>
      </c>
      <c r="R73" s="26">
        <f>'C7'!$B$112</f>
        <v>0</v>
      </c>
      <c r="U73" s="34" t="s">
        <v>73</v>
      </c>
      <c r="V73" s="34">
        <f t="shared" si="48"/>
        <v>0.82474021380640383</v>
      </c>
      <c r="W73" s="34">
        <f t="shared" si="46"/>
        <v>0.66423981849795033</v>
      </c>
      <c r="X73" s="34">
        <f t="shared" ref="X73" si="52">1-ABS(E73-N95)</f>
        <v>0.81234069426712785</v>
      </c>
      <c r="Y73" s="34">
        <f t="shared" ref="Y73" si="53">1-ABS(F73-O95)</f>
        <v>0.94193660904490772</v>
      </c>
      <c r="Z73" s="34"/>
      <c r="AC73" s="34">
        <f>V73*算例!$A$119+W73*算例!$B$119+X73*算例!$C$119+Y73*算例!$D$119+Z73*算例!$E$119+AA73*算例!$F$119+AB73*算例!$G$119</f>
        <v>0.80711971414566963</v>
      </c>
      <c r="AE73" s="26" t="s">
        <v>73</v>
      </c>
      <c r="AF73" s="26">
        <f t="shared" si="49"/>
        <v>0.69974021380640383</v>
      </c>
      <c r="AG73" s="26">
        <f t="shared" si="47"/>
        <v>0.80362945317056333</v>
      </c>
      <c r="AH73" s="26">
        <f t="shared" si="47"/>
        <v>0.75140457053941312</v>
      </c>
      <c r="AI73" s="26">
        <f t="shared" si="47"/>
        <v>0.6075293259347877</v>
      </c>
      <c r="AM73" s="34">
        <f>AF73*算例!$A$119+AG73*算例!$B$119+AH73*算例!$C$119+AI73*算例!$D$119+AJ73*算例!$E$119+AK73*算例!$F$119+AL73*算例!$G$119</f>
        <v>0.71960251768174577</v>
      </c>
    </row>
    <row r="75" spans="2:39" x14ac:dyDescent="0.25">
      <c r="B75" s="116" t="s">
        <v>93</v>
      </c>
      <c r="C75" s="116" t="s">
        <v>34</v>
      </c>
      <c r="D75" s="116" t="s">
        <v>35</v>
      </c>
      <c r="E75" s="116" t="s">
        <v>36</v>
      </c>
      <c r="F75" s="116" t="s">
        <v>37</v>
      </c>
      <c r="G75" s="116" t="s">
        <v>52</v>
      </c>
      <c r="H75" s="116" t="s">
        <v>53</v>
      </c>
      <c r="I75" s="116" t="s">
        <v>54</v>
      </c>
      <c r="K75" s="116" t="s">
        <v>101</v>
      </c>
      <c r="L75" s="116" t="s">
        <v>34</v>
      </c>
      <c r="M75" s="116" t="s">
        <v>35</v>
      </c>
      <c r="N75" s="116" t="s">
        <v>36</v>
      </c>
      <c r="O75" s="116" t="s">
        <v>37</v>
      </c>
      <c r="P75" s="116" t="s">
        <v>52</v>
      </c>
      <c r="Q75" s="116" t="s">
        <v>53</v>
      </c>
      <c r="R75" s="116" t="s">
        <v>54</v>
      </c>
      <c r="U75" s="111" t="s">
        <v>93</v>
      </c>
      <c r="V75" s="116" t="s">
        <v>34</v>
      </c>
      <c r="W75" s="116" t="s">
        <v>35</v>
      </c>
      <c r="X75" s="116" t="s">
        <v>36</v>
      </c>
      <c r="Y75" s="116" t="s">
        <v>37</v>
      </c>
      <c r="Z75" s="116" t="s">
        <v>52</v>
      </c>
      <c r="AA75" s="116" t="s">
        <v>53</v>
      </c>
      <c r="AB75" s="116" t="s">
        <v>54</v>
      </c>
      <c r="AC75" s="34">
        <f>SUM(AC76:AC80)/算例!$D$117</f>
        <v>0.74147977398494735</v>
      </c>
      <c r="AE75" s="116" t="s">
        <v>101</v>
      </c>
      <c r="AF75" s="116" t="s">
        <v>34</v>
      </c>
      <c r="AG75" s="116" t="s">
        <v>35</v>
      </c>
      <c r="AH75" s="116" t="s">
        <v>36</v>
      </c>
      <c r="AI75" s="116" t="s">
        <v>37</v>
      </c>
      <c r="AJ75" s="116" t="s">
        <v>52</v>
      </c>
      <c r="AK75" s="116" t="s">
        <v>53</v>
      </c>
      <c r="AL75" s="116" t="s">
        <v>54</v>
      </c>
      <c r="AM75" s="34">
        <f>SUM(AM76:AM80)/算例!$D$117</f>
        <v>0.77415925751889936</v>
      </c>
    </row>
    <row r="76" spans="2:39" x14ac:dyDescent="0.25">
      <c r="B76" s="26" t="s">
        <v>38</v>
      </c>
      <c r="C76" s="26">
        <f>'C1'!$B$11</f>
        <v>0.31374526480654097</v>
      </c>
      <c r="D76" s="26">
        <f>'C2'!$B$11</f>
        <v>0.40682980364583193</v>
      </c>
      <c r="E76" s="26">
        <f>'C3'!$B$11</f>
        <v>0.11669361991395928</v>
      </c>
      <c r="F76" s="26">
        <f>'C4'!$B$11</f>
        <v>0.875</v>
      </c>
      <c r="G76" s="26">
        <f>'C5'!$B$11</f>
        <v>0</v>
      </c>
      <c r="H76" s="26">
        <f>'C6'!$B$11</f>
        <v>0</v>
      </c>
      <c r="I76" s="26">
        <f>'C7'!$B$11</f>
        <v>0</v>
      </c>
      <c r="K76" s="26" t="s">
        <v>38</v>
      </c>
      <c r="L76" s="26">
        <f>'C1'!$B$21</f>
        <v>0.44479718318376521</v>
      </c>
      <c r="M76" s="26">
        <f>'C2'!$B$21</f>
        <v>0.625</v>
      </c>
      <c r="N76" s="26">
        <f>'C3'!$B$21</f>
        <v>0.75</v>
      </c>
      <c r="O76" s="26">
        <f>'C4'!$B$21</f>
        <v>0.87177815066963993</v>
      </c>
      <c r="P76" s="26">
        <f>'C5'!$B$21</f>
        <v>0</v>
      </c>
      <c r="Q76" s="26">
        <f>'C6'!$B$21</f>
        <v>0</v>
      </c>
      <c r="R76" s="26">
        <f>'C7'!$B$21</f>
        <v>0</v>
      </c>
      <c r="U76" s="26" t="s">
        <v>38</v>
      </c>
      <c r="V76" s="26">
        <f>1-ABS(C76-L91)</f>
        <v>0.8834979601637265</v>
      </c>
      <c r="W76" s="26">
        <f t="shared" ref="W76:Y80" si="54">1-ABS(D76-M91)</f>
        <v>0.91413905268726181</v>
      </c>
      <c r="X76" s="26">
        <f t="shared" si="54"/>
        <v>0.59797250574897576</v>
      </c>
      <c r="Y76" s="26">
        <f t="shared" si="54"/>
        <v>0.75163315487763793</v>
      </c>
      <c r="AC76" s="34">
        <f>V76*算例!$A$119+W76*算例!$B$119+X76*算例!$C$119+Y76*算例!$D$119+Z76*算例!$E$119+AA76*算例!$F$119+AB76*算例!$G$119</f>
        <v>0.79846509427183254</v>
      </c>
      <c r="AE76" s="26" t="s">
        <v>38</v>
      </c>
      <c r="AF76" s="34">
        <f>1-ABS(L76-L91)</f>
        <v>0.9854501214590492</v>
      </c>
      <c r="AG76" s="34">
        <f t="shared" ref="AG76:AI80" si="55">1-ABS(M76-M91)</f>
        <v>0.86769075095857007</v>
      </c>
      <c r="AH76" s="34">
        <f t="shared" si="55"/>
        <v>0.76872111416498345</v>
      </c>
      <c r="AI76" s="34">
        <f t="shared" si="55"/>
        <v>0.754855004207998</v>
      </c>
      <c r="AJ76" s="34"/>
      <c r="AK76" s="34"/>
      <c r="AM76" s="34">
        <f>AF76*算例!$A$119+AG76*算例!$B$119+AH76*算例!$C$119+AI76*算例!$D$119+AJ76*算例!$E$119+AK76*算例!$F$119+AL76*算例!$G$119</f>
        <v>0.87312672794777924</v>
      </c>
    </row>
    <row r="77" spans="2:39" x14ac:dyDescent="0.25">
      <c r="B77" s="26" t="s">
        <v>39</v>
      </c>
      <c r="C77" s="26">
        <f>'C1'!$B$34</f>
        <v>0.14261148400297316</v>
      </c>
      <c r="D77" s="26">
        <f>'C2'!$B$34</f>
        <v>0.11669361991395928</v>
      </c>
      <c r="E77" s="26">
        <f>'C3'!$B$34</f>
        <v>0.14826572772792174</v>
      </c>
      <c r="F77" s="26">
        <f>'C4'!$B$34</f>
        <v>0.11669361991395928</v>
      </c>
      <c r="G77" s="26">
        <f>'C5'!$B$34</f>
        <v>0</v>
      </c>
      <c r="H77" s="26">
        <f>'C6'!$B$34</f>
        <v>0</v>
      </c>
      <c r="I77" s="26">
        <f>'C7'!$B$34</f>
        <v>0</v>
      </c>
      <c r="K77" s="26" t="s">
        <v>39</v>
      </c>
      <c r="L77" s="26">
        <f>'C1'!$B$44</f>
        <v>0.75</v>
      </c>
      <c r="M77" s="26">
        <f>'C2'!$B$44</f>
        <v>0.75</v>
      </c>
      <c r="N77" s="26">
        <f>'C3'!$B$44</f>
        <v>0.75</v>
      </c>
      <c r="O77" s="26">
        <f>'C4'!$B$44</f>
        <v>0.75</v>
      </c>
      <c r="P77" s="26">
        <f>'C5'!$B$44</f>
        <v>0</v>
      </c>
      <c r="Q77" s="26">
        <f>'C6'!$B$44</f>
        <v>0</v>
      </c>
      <c r="R77" s="26">
        <f>'C7'!$B$44</f>
        <v>0</v>
      </c>
      <c r="U77" s="34" t="s">
        <v>39</v>
      </c>
      <c r="V77" s="34">
        <f t="shared" ref="V77:V80" si="56">1-ABS(C77-L92)</f>
        <v>0.63640000093579563</v>
      </c>
      <c r="W77" s="34">
        <f t="shared" si="54"/>
        <v>0.61527594937448349</v>
      </c>
      <c r="X77" s="34">
        <f t="shared" si="54"/>
        <v>0.64079937090009276</v>
      </c>
      <c r="Y77" s="34">
        <f t="shared" si="54"/>
        <v>0.56359378947195293</v>
      </c>
      <c r="Z77" s="34"/>
      <c r="AC77" s="34">
        <f>V77*算例!$A$119+W77*算例!$B$119+X77*算例!$C$119+Y77*算例!$D$119+Z77*算例!$E$119+AA77*算例!$F$119+AB77*算例!$G$119</f>
        <v>0.62235410139503111</v>
      </c>
      <c r="AE77" s="26" t="s">
        <v>39</v>
      </c>
      <c r="AF77" s="34">
        <f t="shared" ref="AF77:AF80" si="57">1-ABS(L77-L92)</f>
        <v>0.75621148306717756</v>
      </c>
      <c r="AG77" s="34">
        <f t="shared" si="55"/>
        <v>0.75141767053947572</v>
      </c>
      <c r="AH77" s="34">
        <f t="shared" si="55"/>
        <v>0.75746635682782892</v>
      </c>
      <c r="AI77" s="34">
        <f t="shared" si="55"/>
        <v>0.80309983044200639</v>
      </c>
      <c r="AJ77" s="34"/>
      <c r="AK77" s="34"/>
      <c r="AM77" s="34">
        <f>AF77*算例!$A$119+AG77*算例!$B$119+AH77*算例!$C$119+AI77*算例!$D$119+AJ77*算例!$E$119+AK77*算例!$F$119+AL77*算例!$G$119</f>
        <v>0.76259969110802439</v>
      </c>
    </row>
    <row r="78" spans="2:39" x14ac:dyDescent="0.25">
      <c r="B78" s="26" t="s">
        <v>40</v>
      </c>
      <c r="C78" s="26">
        <f>'C1'!$B$57</f>
        <v>0.11669361991395928</v>
      </c>
      <c r="D78" s="26">
        <f>'C2'!$B$57</f>
        <v>0.20833333333333334</v>
      </c>
      <c r="E78" s="26">
        <f>'C3'!$B$57</f>
        <v>0.75554106391368792</v>
      </c>
      <c r="F78" s="26">
        <f>'C4'!$B$57</f>
        <v>0.37066431931980437</v>
      </c>
      <c r="G78" s="26">
        <f>'C5'!$B$57</f>
        <v>0</v>
      </c>
      <c r="H78" s="26">
        <f>'C6'!$B$57</f>
        <v>0</v>
      </c>
      <c r="I78" s="26">
        <f>'C7'!$B$57</f>
        <v>0</v>
      </c>
      <c r="K78" s="26" t="s">
        <v>40</v>
      </c>
      <c r="L78" s="26">
        <f>'C1'!$B$67</f>
        <v>0.75</v>
      </c>
      <c r="M78" s="26">
        <f>'C2'!$B$67</f>
        <v>0.10416666666666667</v>
      </c>
      <c r="N78" s="26">
        <f>'C3'!$B$67</f>
        <v>0.5</v>
      </c>
      <c r="O78" s="26">
        <f>'C4'!$B$67</f>
        <v>1</v>
      </c>
      <c r="P78" s="26">
        <f>'C5'!$B$67</f>
        <v>0</v>
      </c>
      <c r="Q78" s="26">
        <f>'C6'!$B$67</f>
        <v>0</v>
      </c>
      <c r="R78" s="26">
        <f>'C7'!$B$67</f>
        <v>0</v>
      </c>
      <c r="U78" s="34" t="s">
        <v>40</v>
      </c>
      <c r="V78" s="34">
        <f t="shared" si="56"/>
        <v>0.56403556360070972</v>
      </c>
      <c r="W78" s="34">
        <f t="shared" si="54"/>
        <v>0.73226444638834631</v>
      </c>
      <c r="X78" s="34">
        <f t="shared" si="54"/>
        <v>0.89689380802848417</v>
      </c>
      <c r="Y78" s="34">
        <f t="shared" si="54"/>
        <v>0.79308648547955751</v>
      </c>
      <c r="Z78" s="34"/>
      <c r="AC78" s="34">
        <f>V78*算例!$A$119+W78*算例!$B$119+X78*算例!$C$119+Y78*算例!$D$119+Z78*算例!$E$119+AA78*算例!$F$119+AB78*算例!$G$119</f>
        <v>0.71525353954700777</v>
      </c>
      <c r="AE78" s="26" t="s">
        <v>40</v>
      </c>
      <c r="AF78" s="34">
        <f t="shared" si="57"/>
        <v>0.8026580563132496</v>
      </c>
      <c r="AG78" s="34">
        <f t="shared" si="55"/>
        <v>0.62809777972167968</v>
      </c>
      <c r="AH78" s="34">
        <f t="shared" si="55"/>
        <v>0.84756512805782791</v>
      </c>
      <c r="AI78" s="34">
        <f t="shared" si="55"/>
        <v>0.57757783384024686</v>
      </c>
      <c r="AJ78" s="34"/>
      <c r="AK78" s="34"/>
      <c r="AM78" s="34">
        <f>AF78*算例!$A$119+AG78*算例!$B$119+AH78*算例!$C$119+AI78*算例!$D$119+AJ78*算例!$E$119+AK78*算例!$F$119+AL78*算例!$G$119</f>
        <v>0.74521073556012973</v>
      </c>
    </row>
    <row r="79" spans="2:39" x14ac:dyDescent="0.25">
      <c r="B79" s="26" t="s">
        <v>72</v>
      </c>
      <c r="C79" s="26">
        <f>'C1'!$B$80</f>
        <v>0.625</v>
      </c>
      <c r="D79" s="26">
        <f>'C2'!$B$80</f>
        <v>0.75</v>
      </c>
      <c r="E79" s="26">
        <f>'C3'!$B$80</f>
        <v>5.8118543377975992E-2</v>
      </c>
      <c r="F79" s="26">
        <f>'C4'!$B$80</f>
        <v>0.75</v>
      </c>
      <c r="G79" s="26">
        <f>'C5'!$B$80</f>
        <v>0</v>
      </c>
      <c r="H79" s="26">
        <f>'C6'!$B$80</f>
        <v>0</v>
      </c>
      <c r="I79" s="26">
        <f>'C7'!$B$80</f>
        <v>0</v>
      </c>
      <c r="K79" s="26" t="s">
        <v>72</v>
      </c>
      <c r="L79" s="26">
        <f>'C1'!$B$90</f>
        <v>0.625</v>
      </c>
      <c r="M79" s="26">
        <f>'C2'!$B$90</f>
        <v>0.72916666666666663</v>
      </c>
      <c r="N79" s="26">
        <f>'C3'!$B$90</f>
        <v>0.75554106391368792</v>
      </c>
      <c r="O79" s="26">
        <f>'C4'!$B$90</f>
        <v>0.625</v>
      </c>
      <c r="P79" s="26">
        <f>'C5'!$B$90</f>
        <v>0</v>
      </c>
      <c r="Q79" s="26">
        <f>'C6'!$B$90</f>
        <v>0</v>
      </c>
      <c r="R79" s="26">
        <f>'C7'!$B$90</f>
        <v>0</v>
      </c>
      <c r="U79" s="34" t="s">
        <v>72</v>
      </c>
      <c r="V79" s="34">
        <f t="shared" si="56"/>
        <v>0.89483582570228071</v>
      </c>
      <c r="W79" s="34">
        <f t="shared" si="54"/>
        <v>0.68154265784363921</v>
      </c>
      <c r="X79" s="34">
        <f t="shared" si="54"/>
        <v>0.61175370721254585</v>
      </c>
      <c r="Y79" s="34">
        <f t="shared" si="54"/>
        <v>0.83030969293309542</v>
      </c>
      <c r="Z79" s="34"/>
      <c r="AC79" s="34">
        <f>V79*算例!$A$119+W79*算例!$B$119+X79*算例!$C$119+Y79*算例!$D$119+Z79*算例!$E$119+AA79*算例!$F$119+AB79*算例!$G$119</f>
        <v>0.77172774259274091</v>
      </c>
      <c r="AE79" s="26" t="s">
        <v>72</v>
      </c>
      <c r="AF79" s="34">
        <f t="shared" si="57"/>
        <v>0.89483582570228071</v>
      </c>
      <c r="AG79" s="34">
        <f t="shared" si="55"/>
        <v>0.70237599117697269</v>
      </c>
      <c r="AH79" s="34">
        <f t="shared" si="55"/>
        <v>0.69082377225174219</v>
      </c>
      <c r="AI79" s="34">
        <f t="shared" si="55"/>
        <v>0.95530969293309542</v>
      </c>
      <c r="AJ79" s="34"/>
      <c r="AK79" s="34"/>
      <c r="AM79" s="34">
        <f>AF79*算例!$A$119+AG79*算例!$B$119+AH79*算例!$C$119+AI79*算例!$D$119+AJ79*算例!$E$119+AK79*算例!$F$119+AL79*算例!$G$119</f>
        <v>0.8144119255192066</v>
      </c>
    </row>
    <row r="80" spans="2:39" x14ac:dyDescent="0.25">
      <c r="B80" s="26" t="s">
        <v>73</v>
      </c>
      <c r="C80" s="26">
        <f>'C1'!$B$103</f>
        <v>0.41666666666666669</v>
      </c>
      <c r="D80" s="26">
        <f>'C2'!$B$103</f>
        <v>0.29653145545584347</v>
      </c>
      <c r="E80" s="26">
        <f>'C3'!$B$103</f>
        <v>0.625</v>
      </c>
      <c r="F80" s="26">
        <f>'C4'!$B$103</f>
        <v>0.875</v>
      </c>
      <c r="G80" s="26">
        <f>'C5'!$B$103</f>
        <v>0</v>
      </c>
      <c r="H80" s="26">
        <f>'C6'!$B$103</f>
        <v>0</v>
      </c>
      <c r="I80" s="26">
        <f>'C7'!$B$103</f>
        <v>0</v>
      </c>
      <c r="K80" s="26" t="s">
        <v>73</v>
      </c>
      <c r="L80" s="26">
        <f>'C1'!$B$113</f>
        <v>1</v>
      </c>
      <c r="M80" s="26">
        <f>'C2'!$B$113</f>
        <v>1</v>
      </c>
      <c r="N80" s="26">
        <f>'C3'!$B$113</f>
        <v>0.875</v>
      </c>
      <c r="O80" s="26">
        <f>'C4'!$B$113</f>
        <v>0.87177815066963993</v>
      </c>
      <c r="P80" s="26">
        <f>'C5'!$B$113</f>
        <v>0</v>
      </c>
      <c r="Q80" s="26">
        <f>'C6'!$B$113</f>
        <v>0</v>
      </c>
      <c r="R80" s="26">
        <f>'C7'!$B$113</f>
        <v>0</v>
      </c>
      <c r="U80" s="34" t="s">
        <v>73</v>
      </c>
      <c r="V80" s="34">
        <f t="shared" si="56"/>
        <v>0.7169264528602628</v>
      </c>
      <c r="W80" s="34">
        <f t="shared" si="54"/>
        <v>0.78641564381986584</v>
      </c>
      <c r="X80" s="34">
        <f t="shared" si="54"/>
        <v>0.93734069426712785</v>
      </c>
      <c r="Y80" s="34">
        <f t="shared" si="54"/>
        <v>0.80806339095509228</v>
      </c>
      <c r="Z80" s="34"/>
      <c r="AC80" s="34">
        <f>V80*算例!$A$119+W80*算例!$B$119+X80*算例!$C$119+Y80*算例!$D$119+Z80*算例!$E$119+AA80*算例!$F$119+AB80*算例!$G$119</f>
        <v>0.79959839211812422</v>
      </c>
      <c r="AE80" s="26" t="s">
        <v>73</v>
      </c>
      <c r="AF80" s="34">
        <f t="shared" si="57"/>
        <v>0.69974021380640383</v>
      </c>
      <c r="AG80" s="34">
        <f t="shared" si="55"/>
        <v>0.51011581163597763</v>
      </c>
      <c r="AH80" s="34">
        <f t="shared" si="55"/>
        <v>0.68734069426712785</v>
      </c>
      <c r="AI80" s="34">
        <f t="shared" si="55"/>
        <v>0.81128524028545235</v>
      </c>
      <c r="AJ80" s="34"/>
      <c r="AK80" s="34"/>
      <c r="AM80" s="34">
        <f>AF80*算例!$A$119+AG80*算例!$B$119+AH80*算例!$C$119+AI80*算例!$D$119+AJ80*算例!$E$119+AK80*算例!$F$119+AL80*算例!$G$119</f>
        <v>0.67544720745935694</v>
      </c>
    </row>
    <row r="81" spans="2:39" x14ac:dyDescent="0.25">
      <c r="AF81" s="34"/>
      <c r="AG81" s="34"/>
      <c r="AH81" s="34"/>
      <c r="AI81" s="34"/>
      <c r="AJ81" s="34"/>
      <c r="AK81" s="34"/>
    </row>
    <row r="82" spans="2:39" x14ac:dyDescent="0.25">
      <c r="B82" s="116" t="s">
        <v>94</v>
      </c>
      <c r="C82" s="116" t="s">
        <v>34</v>
      </c>
      <c r="D82" s="116" t="s">
        <v>35</v>
      </c>
      <c r="E82" s="116" t="s">
        <v>36</v>
      </c>
      <c r="F82" s="116" t="s">
        <v>37</v>
      </c>
      <c r="G82" s="116" t="s">
        <v>173</v>
      </c>
      <c r="H82" s="116" t="s">
        <v>53</v>
      </c>
      <c r="I82" s="116" t="s">
        <v>174</v>
      </c>
      <c r="K82" s="116" t="s">
        <v>102</v>
      </c>
      <c r="L82" s="116" t="s">
        <v>34</v>
      </c>
      <c r="M82" s="116" t="s">
        <v>35</v>
      </c>
      <c r="N82" s="116" t="s">
        <v>36</v>
      </c>
      <c r="O82" s="116" t="s">
        <v>37</v>
      </c>
      <c r="P82" s="116" t="s">
        <v>52</v>
      </c>
      <c r="Q82" s="116" t="s">
        <v>53</v>
      </c>
      <c r="R82" s="116" t="s">
        <v>54</v>
      </c>
      <c r="U82" s="111" t="s">
        <v>94</v>
      </c>
      <c r="V82" s="116" t="s">
        <v>34</v>
      </c>
      <c r="W82" s="116" t="s">
        <v>35</v>
      </c>
      <c r="X82" s="116" t="s">
        <v>36</v>
      </c>
      <c r="Y82" s="116" t="s">
        <v>37</v>
      </c>
      <c r="Z82" s="116" t="s">
        <v>52</v>
      </c>
      <c r="AA82" s="116" t="s">
        <v>53</v>
      </c>
      <c r="AB82" s="116" t="s">
        <v>54</v>
      </c>
      <c r="AC82" s="34">
        <f>SUM(AC83:AC87)/算例!$D$117</f>
        <v>0.77082561689009266</v>
      </c>
      <c r="AE82" s="116" t="s">
        <v>102</v>
      </c>
      <c r="AF82" s="116" t="s">
        <v>34</v>
      </c>
      <c r="AG82" s="116" t="s">
        <v>35</v>
      </c>
      <c r="AH82" s="116" t="s">
        <v>36</v>
      </c>
      <c r="AI82" s="116" t="s">
        <v>37</v>
      </c>
      <c r="AJ82" s="116" t="s">
        <v>52</v>
      </c>
      <c r="AK82" s="116" t="s">
        <v>53</v>
      </c>
      <c r="AL82" s="116" t="s">
        <v>54</v>
      </c>
      <c r="AM82" s="34">
        <f>SUM(AM83:AM87)/算例!$D$117</f>
        <v>0.79202508752922562</v>
      </c>
    </row>
    <row r="83" spans="2:39" x14ac:dyDescent="0.25">
      <c r="B83" s="26" t="s">
        <v>38</v>
      </c>
      <c r="C83" s="26">
        <f>'C1'!$B$12</f>
        <v>0.3125</v>
      </c>
      <c r="D83" s="26">
        <f>'C2'!$B$12</f>
        <v>0.75554106391368792</v>
      </c>
      <c r="E83" s="26">
        <f>'C3'!$B$12</f>
        <v>0.75</v>
      </c>
      <c r="F83" s="26">
        <f>'C4'!$B$12</f>
        <v>0.875</v>
      </c>
      <c r="G83" s="26">
        <f>'C5'!$B$12</f>
        <v>0</v>
      </c>
      <c r="H83" s="26">
        <f>'C6'!$B$12</f>
        <v>0</v>
      </c>
      <c r="I83" s="26">
        <f>'C7'!$B$12</f>
        <v>0</v>
      </c>
      <c r="K83" s="26" t="s">
        <v>38</v>
      </c>
      <c r="L83" s="26">
        <f>'C1'!$B$22</f>
        <v>0.4947159086309435</v>
      </c>
      <c r="M83" s="26">
        <f>'C2'!$B$22</f>
        <v>0.11669361991395928</v>
      </c>
      <c r="N83" s="26">
        <f>'C3'!$B$22</f>
        <v>0.52306689040178389</v>
      </c>
      <c r="O83" s="26">
        <f>'C4'!$B$22</f>
        <v>0.4947159086309435</v>
      </c>
      <c r="P83" s="26">
        <f>'C5'!$B$22</f>
        <v>0</v>
      </c>
      <c r="Q83" s="26">
        <f>'C6'!$B$22</f>
        <v>0</v>
      </c>
      <c r="R83" s="26">
        <f>'C7'!$B$22</f>
        <v>0</v>
      </c>
      <c r="U83" s="26" t="s">
        <v>38</v>
      </c>
      <c r="V83" s="26">
        <f>1-ABS(C83-L91)</f>
        <v>0.88225269535718565</v>
      </c>
      <c r="W83" s="26">
        <f t="shared" ref="W83:Y86" si="58">1-ABS(D83-M91)</f>
        <v>0.73714968704488215</v>
      </c>
      <c r="X83" s="26">
        <f t="shared" si="58"/>
        <v>0.76872111416498345</v>
      </c>
      <c r="Y83" s="26">
        <f t="shared" si="58"/>
        <v>0.75163315487763793</v>
      </c>
      <c r="AC83" s="34">
        <f>V83*算例!$A$119+W83*算例!$B$119+X83*算例!$C$119+Y83*算例!$D$119+Z83*算例!$E$119+AA83*算例!$F$119+AB83*算例!$G$119</f>
        <v>0.80525626732474231</v>
      </c>
      <c r="AE83" s="26" t="s">
        <v>38</v>
      </c>
      <c r="AF83" s="34">
        <f>1-ABS(L83-L91)</f>
        <v>0.93553139601187096</v>
      </c>
      <c r="AG83" s="34">
        <f t="shared" ref="AG83:AI87" si="59">1-ABS(M83-M91)</f>
        <v>0.62400286895538915</v>
      </c>
      <c r="AH83" s="34">
        <f t="shared" si="59"/>
        <v>0.99565422376319956</v>
      </c>
      <c r="AI83" s="34">
        <f t="shared" si="59"/>
        <v>0.86808275375330557</v>
      </c>
      <c r="AJ83" s="34"/>
      <c r="AM83" s="34">
        <f>AF83*算例!$A$119+AG83*算例!$B$119+AH83*算例!$C$119+AI83*算例!$D$119+AJ83*算例!$E$119+AK83*算例!$F$119+AL83*算例!$G$119</f>
        <v>0.87813910119962202</v>
      </c>
    </row>
    <row r="84" spans="2:39" x14ac:dyDescent="0.25">
      <c r="B84" s="26" t="s">
        <v>39</v>
      </c>
      <c r="C84" s="26">
        <f>'C1'!$B$35</f>
        <v>0.75</v>
      </c>
      <c r="D84" s="26">
        <f>'C2'!$B$35</f>
        <v>0.75</v>
      </c>
      <c r="E84" s="26">
        <f>'C3'!$B$35</f>
        <v>0.75</v>
      </c>
      <c r="F84" s="26">
        <f>'C4'!$B$35</f>
        <v>0.75</v>
      </c>
      <c r="G84" s="26">
        <f>'C5'!$B$35</f>
        <v>0</v>
      </c>
      <c r="H84" s="26">
        <f>'C6'!$B$35</f>
        <v>0</v>
      </c>
      <c r="I84" s="26">
        <f>'C7'!$B$35</f>
        <v>0</v>
      </c>
      <c r="K84" s="26" t="s">
        <v>39</v>
      </c>
      <c r="L84" s="26">
        <f>'C1'!$B$45</f>
        <v>0.52306689040178389</v>
      </c>
      <c r="M84" s="26">
        <f>'C2'!$B$45</f>
        <v>0.52306689040178389</v>
      </c>
      <c r="N84" s="26">
        <f>'C3'!$B$45</f>
        <v>0.52306689040178389</v>
      </c>
      <c r="O84" s="26">
        <f>'C4'!$B$45</f>
        <v>0.52306689040178389</v>
      </c>
      <c r="P84" s="26">
        <f>'C5'!$B$45</f>
        <v>0</v>
      </c>
      <c r="Q84" s="26">
        <f>'C6'!$B$45</f>
        <v>0</v>
      </c>
      <c r="R84" s="26">
        <f>'C7'!$B$45</f>
        <v>0</v>
      </c>
      <c r="U84" s="26" t="s">
        <v>39</v>
      </c>
      <c r="V84" s="34">
        <f t="shared" ref="V84:V87" si="60">1-ABS(C84-L92)</f>
        <v>0.75621148306717756</v>
      </c>
      <c r="W84" s="34">
        <f t="shared" si="58"/>
        <v>0.75141767053947572</v>
      </c>
      <c r="X84" s="34">
        <f t="shared" si="58"/>
        <v>0.75746635682782892</v>
      </c>
      <c r="Y84" s="34">
        <f t="shared" si="58"/>
        <v>0.80309983044200639</v>
      </c>
      <c r="Z84" s="34"/>
      <c r="AA84" s="34"/>
      <c r="AC84" s="34">
        <f>V84*算例!$A$119+W84*算例!$B$119+X84*算例!$C$119+Y84*算例!$D$119+Z84*算例!$E$119+AA84*算例!$F$119+AB84*算例!$G$119</f>
        <v>0.76259969110802439</v>
      </c>
      <c r="AE84" s="26" t="s">
        <v>39</v>
      </c>
      <c r="AF84" s="34">
        <f t="shared" ref="AF84:AF87" si="61">1-ABS(L84-L92)</f>
        <v>0.98314459266539367</v>
      </c>
      <c r="AG84" s="34">
        <f t="shared" si="59"/>
        <v>0.97835078013769183</v>
      </c>
      <c r="AH84" s="34">
        <f t="shared" si="59"/>
        <v>0.98439946642604503</v>
      </c>
      <c r="AI84" s="34">
        <f t="shared" si="59"/>
        <v>0.9699670599597775</v>
      </c>
      <c r="AJ84" s="34"/>
      <c r="AM84" s="34">
        <f>AF84*算例!$A$119+AG84*算例!$B$119+AH84*算例!$C$119+AI84*算例!$D$119+AJ84*算例!$E$119+AK84*算例!$F$119+AL84*算例!$G$119</f>
        <v>0.98052291869417374</v>
      </c>
    </row>
    <row r="85" spans="2:39" x14ac:dyDescent="0.25">
      <c r="B85" s="26" t="s">
        <v>40</v>
      </c>
      <c r="C85" s="26">
        <f>'C1'!$B$58</f>
        <v>0.75</v>
      </c>
      <c r="D85" s="26">
        <f>'C2'!$B$58</f>
        <v>1</v>
      </c>
      <c r="E85" s="26">
        <f>'C3'!$B$58</f>
        <v>0.87177815066963993</v>
      </c>
      <c r="F85" s="26">
        <f>'C4'!$B$58</f>
        <v>0.31481921458332768</v>
      </c>
      <c r="G85" s="26">
        <f>'C5'!$B$58</f>
        <v>0</v>
      </c>
      <c r="H85" s="26">
        <f>'C6'!$B$58</f>
        <v>0</v>
      </c>
      <c r="I85" s="26">
        <f>'C7'!$B$58</f>
        <v>0</v>
      </c>
      <c r="K85" s="26" t="s">
        <v>40</v>
      </c>
      <c r="L85" s="26">
        <f>'C1'!$B$68</f>
        <v>0.52306689040178389</v>
      </c>
      <c r="M85" s="26">
        <f>'C2'!$B$68</f>
        <v>0.3125</v>
      </c>
      <c r="N85" s="26">
        <f>'C3'!$B$68</f>
        <v>1</v>
      </c>
      <c r="O85" s="26">
        <f>'C4'!$B$68</f>
        <v>0.19965607760416246</v>
      </c>
      <c r="P85" s="26">
        <f>'C5'!$B$68</f>
        <v>0</v>
      </c>
      <c r="Q85" s="26">
        <f>'C6'!$B$68</f>
        <v>0</v>
      </c>
      <c r="R85" s="26">
        <f>'C7'!$B$68</f>
        <v>0</v>
      </c>
      <c r="U85" s="26" t="s">
        <v>40</v>
      </c>
      <c r="V85" s="34">
        <f t="shared" si="60"/>
        <v>0.8026580563132496</v>
      </c>
      <c r="W85" s="34">
        <f t="shared" si="58"/>
        <v>0.47606888694498695</v>
      </c>
      <c r="X85" s="34">
        <f t="shared" si="58"/>
        <v>0.78065672127253216</v>
      </c>
      <c r="Y85" s="34">
        <f t="shared" si="58"/>
        <v>0.73724138074308088</v>
      </c>
      <c r="Z85" s="34"/>
      <c r="AA85" s="34"/>
      <c r="AC85" s="34">
        <f>V85*算例!$A$119+W85*算例!$B$119+X85*算例!$C$119+Y85*算例!$D$119+Z85*算例!$E$119+AA85*算例!$F$119+AB85*算例!$G$119</f>
        <v>0.72202738734389238</v>
      </c>
      <c r="AE85" s="26" t="s">
        <v>40</v>
      </c>
      <c r="AF85" s="34">
        <f t="shared" si="61"/>
        <v>0.97040883408853429</v>
      </c>
      <c r="AG85" s="34">
        <f t="shared" si="59"/>
        <v>0.83643111305501305</v>
      </c>
      <c r="AH85" s="34">
        <f t="shared" si="59"/>
        <v>0.65243487194217209</v>
      </c>
      <c r="AI85" s="34">
        <f t="shared" si="59"/>
        <v>0.62207824376391563</v>
      </c>
      <c r="AJ85" s="34"/>
      <c r="AM85" s="34">
        <f>AF85*算例!$A$119+AG85*算例!$B$119+AH85*算例!$C$119+AI85*算例!$D$119+AJ85*算例!$E$119+AK85*算例!$F$119+AL85*算例!$G$119</f>
        <v>0.81187021079654675</v>
      </c>
    </row>
    <row r="86" spans="2:39" x14ac:dyDescent="0.25">
      <c r="B86" s="26" t="s">
        <v>72</v>
      </c>
      <c r="C86" s="26">
        <f>'C1'!$B$81</f>
        <v>0.87177815066963993</v>
      </c>
      <c r="D86" s="26">
        <f>'C2'!$B$81</f>
        <v>0.58466425565475144</v>
      </c>
      <c r="E86" s="26">
        <f>'C3'!$B$81</f>
        <v>0.52306689040178389</v>
      </c>
      <c r="F86" s="26">
        <f>'C4'!$B$81</f>
        <v>1</v>
      </c>
      <c r="G86" s="26">
        <f>'C5'!$B$81</f>
        <v>0</v>
      </c>
      <c r="H86" s="26">
        <f>'C6'!$B$81</f>
        <v>0</v>
      </c>
      <c r="I86" s="26">
        <f>'C7'!$B$81</f>
        <v>0</v>
      </c>
      <c r="K86" s="26" t="s">
        <v>72</v>
      </c>
      <c r="L86" s="26">
        <f>'C1'!$B$91</f>
        <v>0.10416666666666667</v>
      </c>
      <c r="M86" s="26">
        <f>'C2'!$B$91</f>
        <v>0.3125</v>
      </c>
      <c r="N86" s="26">
        <f>'C3'!$B$91</f>
        <v>1</v>
      </c>
      <c r="O86" s="26">
        <f>'C4'!$B$91</f>
        <v>0.5</v>
      </c>
      <c r="P86" s="26">
        <f>'C5'!$B$91</f>
        <v>0</v>
      </c>
      <c r="Q86" s="26">
        <f>'C6'!$B$91</f>
        <v>0</v>
      </c>
      <c r="R86" s="26">
        <f>'C7'!$B$91</f>
        <v>0</v>
      </c>
      <c r="U86" s="26" t="s">
        <v>72</v>
      </c>
      <c r="V86" s="34">
        <f t="shared" si="60"/>
        <v>0.64805767503264078</v>
      </c>
      <c r="W86" s="34">
        <f t="shared" si="58"/>
        <v>0.84687840218888777</v>
      </c>
      <c r="X86" s="34">
        <f t="shared" si="58"/>
        <v>0.92329794576364621</v>
      </c>
      <c r="Y86" s="34">
        <f t="shared" si="58"/>
        <v>0.58030969293309542</v>
      </c>
      <c r="Z86" s="34"/>
      <c r="AA86" s="34"/>
      <c r="AC86" s="34">
        <f>V86*算例!$A$119+W86*算例!$B$119+X86*算例!$C$119+Y86*算例!$D$119+Z86*算例!$E$119+AA86*算例!$F$119+AB86*算例!$G$119</f>
        <v>0.74646969083170978</v>
      </c>
      <c r="AE86" s="26" t="s">
        <v>72</v>
      </c>
      <c r="AF86" s="34">
        <f t="shared" si="61"/>
        <v>0.58433084096438592</v>
      </c>
      <c r="AG86" s="34">
        <f t="shared" si="59"/>
        <v>0.88095734215636079</v>
      </c>
      <c r="AH86" s="34">
        <f t="shared" si="59"/>
        <v>0.4463648361654301</v>
      </c>
      <c r="AI86" s="34">
        <f t="shared" si="59"/>
        <v>0.91969030706690458</v>
      </c>
      <c r="AJ86" s="34"/>
      <c r="AM86" s="34">
        <f>AF86*算例!$A$119+AG86*算例!$B$119+AH86*算例!$C$119+AI86*算例!$D$119+AJ86*算例!$E$119+AK86*算例!$F$119+AL86*算例!$G$119</f>
        <v>0.65946855991841979</v>
      </c>
    </row>
    <row r="87" spans="2:39" x14ac:dyDescent="0.25">
      <c r="B87" s="26" t="s">
        <v>73</v>
      </c>
      <c r="C87" s="26">
        <f>'C1'!$B$104</f>
        <v>0.875</v>
      </c>
      <c r="D87" s="26">
        <f>'C2'!$B$104</f>
        <v>0.58466425565475144</v>
      </c>
      <c r="E87" s="26">
        <f>'C3'!$B$104</f>
        <v>0.20833333333333334</v>
      </c>
      <c r="F87" s="26">
        <f>'C4'!$B$104</f>
        <v>0.625</v>
      </c>
      <c r="G87" s="26">
        <f>'C5'!$B$104</f>
        <v>0</v>
      </c>
      <c r="H87" s="26">
        <f>'C6'!$B$104</f>
        <v>0</v>
      </c>
      <c r="I87" s="26">
        <f>'C7'!$B$104</f>
        <v>0</v>
      </c>
      <c r="K87" s="26" t="s">
        <v>73</v>
      </c>
      <c r="L87" s="26">
        <f>'C1'!$B$114</f>
        <v>0.29059271688987998</v>
      </c>
      <c r="M87" s="26">
        <f>'C2'!$B$114</f>
        <v>0.875</v>
      </c>
      <c r="N87" s="26">
        <f>'C3'!$B$114</f>
        <v>0.14261148400297316</v>
      </c>
      <c r="O87" s="26">
        <f>'C4'!$B$114</f>
        <v>0.87177815066963993</v>
      </c>
      <c r="P87" s="26">
        <f>'C5'!$B$114</f>
        <v>0</v>
      </c>
      <c r="Q87" s="26">
        <f>'C6'!$B$114</f>
        <v>0</v>
      </c>
      <c r="R87" s="26">
        <f>'C7'!$B$114</f>
        <v>0</v>
      </c>
      <c r="U87" s="26" t="s">
        <v>73</v>
      </c>
      <c r="V87" s="34">
        <f t="shared" si="60"/>
        <v>0.82474021380640383</v>
      </c>
      <c r="W87" s="34">
        <f t="shared" ref="W87" si="62">1-ABS(D87-M95)</f>
        <v>0.92545155598122619</v>
      </c>
      <c r="X87" s="34">
        <f t="shared" ref="X87" si="63">1-ABS(E87-N95)</f>
        <v>0.64599263906620552</v>
      </c>
      <c r="Y87" s="34">
        <f t="shared" ref="Y87" si="64">1-ABS(F87-O95)</f>
        <v>0.94193660904490772</v>
      </c>
      <c r="Z87" s="34"/>
      <c r="AA87" s="34"/>
      <c r="AC87" s="34">
        <f>V87*算例!$A$119+W87*算例!$B$119+X87*算例!$C$119+Y87*算例!$D$119+Z87*算例!$E$119+AA87*算例!$F$119+AB87*算例!$G$119</f>
        <v>0.81777504784209443</v>
      </c>
      <c r="AE87" s="26" t="s">
        <v>73</v>
      </c>
      <c r="AF87" s="34">
        <f t="shared" si="61"/>
        <v>0.59085250308347614</v>
      </c>
      <c r="AG87" s="34">
        <f t="shared" si="59"/>
        <v>0.63511581163597763</v>
      </c>
      <c r="AH87" s="34">
        <f t="shared" si="59"/>
        <v>0.58027078973584534</v>
      </c>
      <c r="AI87" s="34">
        <f t="shared" si="59"/>
        <v>0.81128524028545235</v>
      </c>
      <c r="AJ87" s="34"/>
      <c r="AM87" s="34">
        <f>AF87*算例!$A$119+AG87*算例!$B$119+AH87*算例!$C$119+AI87*算例!$D$119+AJ87*算例!$E$119+AK87*算例!$F$119+AL87*算例!$G$119</f>
        <v>0.63012464703736515</v>
      </c>
    </row>
    <row r="88" spans="2:39" x14ac:dyDescent="0.25">
      <c r="V88" s="34"/>
      <c r="W88" s="34"/>
      <c r="X88" s="34"/>
      <c r="Y88" s="34"/>
      <c r="Z88" s="34"/>
      <c r="AA88" s="34"/>
      <c r="AF88" s="34"/>
      <c r="AG88" s="34"/>
      <c r="AH88" s="34"/>
      <c r="AI88" s="34"/>
      <c r="AJ88" s="34"/>
    </row>
    <row r="90" spans="2:39" x14ac:dyDescent="0.25">
      <c r="B90" s="111" t="s">
        <v>89</v>
      </c>
      <c r="C90" s="111" t="s">
        <v>34</v>
      </c>
      <c r="D90" s="111" t="s">
        <v>35</v>
      </c>
      <c r="E90" s="111" t="s">
        <v>36</v>
      </c>
      <c r="F90" s="111" t="s">
        <v>37</v>
      </c>
      <c r="G90" s="111" t="s">
        <v>52</v>
      </c>
      <c r="H90" s="111" t="s">
        <v>53</v>
      </c>
      <c r="I90" s="111" t="s">
        <v>54</v>
      </c>
      <c r="J90" s="26">
        <f>决策矩阵!A3</f>
        <v>0.25993544743825997</v>
      </c>
      <c r="K90" s="111" t="s">
        <v>111</v>
      </c>
      <c r="L90" s="111" t="s">
        <v>34</v>
      </c>
      <c r="M90" s="111" t="s">
        <v>35</v>
      </c>
      <c r="N90" s="111" t="s">
        <v>36</v>
      </c>
      <c r="O90" s="111" t="s">
        <v>37</v>
      </c>
      <c r="P90" s="111" t="s">
        <v>52</v>
      </c>
      <c r="Q90" s="111" t="s">
        <v>53</v>
      </c>
      <c r="R90" s="111" t="s">
        <v>54</v>
      </c>
      <c r="S90" s="111" t="s">
        <v>74</v>
      </c>
    </row>
    <row r="91" spans="2:39" x14ac:dyDescent="0.25">
      <c r="B91" s="26" t="s">
        <v>38</v>
      </c>
      <c r="C91" s="26">
        <f>决策矩阵!$D$4*C20+决策矩阵!$E$4*C27+决策矩阵!$F$4*C34+决策矩阵!$G$4*C41+决策矩阵!$H$4*C48+决策矩阵!$I$4*C55+决策矩阵!$J$4*C62+决策矩阵!$K$4*C69+决策矩阵!$L$4*C76+决策矩阵!$M$4*C83+决策矩阵!$N$4*L20+决策矩阵!$O$4*L27+决策矩阵!$P$4*L34+决策矩阵!$Q$4*L41+决策矩阵!$R$4*L48+决策矩阵!$S$4*L55+决策矩阵!$T$4*L62+决策矩阵!$U$4*L69+决策矩阵!$V$4*L76+决策矩阵!$W$4*L83</f>
        <v>0.63189569749258334</v>
      </c>
      <c r="D91" s="26">
        <f>决策矩阵!$D$4*D20+决策矩阵!$E$4*D27+决策矩阵!$F$4*D34+决策矩阵!$G$4*D41+决策矩阵!$H$4*D48+决策矩阵!$I$4*D55+决策矩阵!$J$4*D62+决策矩阵!$K$4*D69+决策矩阵!$L$4*D76+决策矩阵!$M$4*D83+决策矩阵!$N$4*M20+决策矩阵!$O$4*M27+决策矩阵!$P$4*M34+决策矩阵!$Q$4*M41+决策矩阵!$R$4*M48+决策矩阵!$S$4*M55+决策矩阵!$T$4*M62+决策矩阵!$U$4*M69+决策矩阵!$V$4*M76+决策矩阵!$W$4*M83</f>
        <v>0.4399161071922425</v>
      </c>
      <c r="E91" s="26">
        <f>决策矩阵!$D$4*E20+决策矩阵!$E$4*E27+决策矩阵!$F$4*E34+决策矩阵!$G$4*E41+决策矩阵!$H$4*E48+决策矩阵!$I$4*E55+决策矩阵!$J$4*E62+决策矩阵!$K$4*E69+决策矩阵!$L$4*E76+决策矩阵!$M$4*E83+决策矩阵!$N$4*N20+决策矩阵!$O$4*N27+决策矩阵!$P$4*N34+决策矩阵!$Q$4*N41+决策矩阵!$R$4*N48+决策矩阵!$S$4*N55+决策矩阵!$T$4*N62+决策矩阵!$U$4*N69+决策矩阵!$V$4*N76+决策矩阵!$W$4*N83</f>
        <v>0.51305250695681004</v>
      </c>
      <c r="F91" s="26">
        <f>决策矩阵!$D$4*F20+决策矩阵!$E$4*F27+决策矩阵!$F$4*F34+决策矩阵!$G$4*F41+决策矩阵!$H$4*F48+决策矩阵!$I$4*F55+决策矩阵!$J$4*F62+决策矩阵!$K$4*F69+决策矩阵!$L$4*F76+决策矩阵!$M$4*F83+决策矩阵!$N$4*O20+决策矩阵!$O$4*O27+决策矩阵!$P$4*O34+决策矩阵!$Q$4*O41+决策矩阵!$R$4*O48+决策矩阵!$S$4*O55+决策矩阵!$T$4*O62+决策矩阵!$U$4*O69+决策矩阵!$V$4*O76+决策矩阵!$W$4*O83</f>
        <v>0.77884619541747924</v>
      </c>
      <c r="G91" s="26">
        <f>决策矩阵!$D$4*G20+决策矩阵!$E$4*G27+决策矩阵!$F$4*G34+决策矩阵!$G$4*G41+决策矩阵!$H$4*G48+决策矩阵!$I$4*G55+决策矩阵!$J$4*G62+决策矩阵!$K$4*G69+决策矩阵!$L$4*G76+决策矩阵!$M$4*G83+决策矩阵!$N$4*P20+决策矩阵!$O$4*P27+决策矩阵!$P$4*P34+决策矩阵!$Q$4*P41+决策矩阵!$R$4*P48+决策矩阵!$S$4*P55+决策矩阵!$T$4*P62+决策矩阵!$U$4*P69+决策矩阵!$V$4*P76+决策矩阵!$W$4*P83</f>
        <v>0</v>
      </c>
      <c r="H91" s="26">
        <f>决策矩阵!$D$4*H20+决策矩阵!$E$4*H27+决策矩阵!$F$4*H34+决策矩阵!$G$4*H41+决策矩阵!$H$4*H48+决策矩阵!$I$4*H55+决策矩阵!$J$4*H62+决策矩阵!$K$4*H69+决策矩阵!$L$4*H76+决策矩阵!$M$4*H83+决策矩阵!$N$4*Q20+决策矩阵!$O$4*Q27+决策矩阵!$P$4*Q34+决策矩阵!$Q$4*Q41+决策矩阵!$R$4*Q48+决策矩阵!$S$4*Q55+决策矩阵!$T$4*Q62+决策矩阵!$U$4*Q69+决策矩阵!$V$4*Q76+决策矩阵!$W$4*Q83</f>
        <v>0</v>
      </c>
      <c r="I91" s="26">
        <f>决策矩阵!$D$4*I20+决策矩阵!$E$4*I27+决策矩阵!$F$4*I34+决策矩阵!$G$4*I41+决策矩阵!$H$4*I48+决策矩阵!$I$4*I55+决策矩阵!$J$4*I62+决策矩阵!$K$4*I69+决策矩阵!$L$4*I76+决策矩阵!$M$4*I83+决策矩阵!$N$4*R20+决策矩阵!$O$4*R27+决策矩阵!$P$4*R34+决策矩阵!$Q$4*R41+决策矩阵!$R$4*R48+决策矩阵!$S$4*R55+决策矩阵!$T$4*R62+决策矩阵!$U$4*R69+决策矩阵!$V$4*R76+决策矩阵!$W$4*R83</f>
        <v>0</v>
      </c>
      <c r="K91" s="26" t="s">
        <v>38</v>
      </c>
      <c r="L91" s="26">
        <f t="shared" ref="L91:R95" si="65">C91*$J$90+C98*$J$97+C105*$J$104+C112*$J$111+C119*$J$118</f>
        <v>0.43024730464281441</v>
      </c>
      <c r="M91" s="26">
        <f t="shared" si="65"/>
        <v>0.49269075095857012</v>
      </c>
      <c r="N91" s="26">
        <f t="shared" si="65"/>
        <v>0.51872111416498345</v>
      </c>
      <c r="O91" s="26">
        <f t="shared" si="65"/>
        <v>0.62663315487763793</v>
      </c>
      <c r="P91" s="26">
        <f t="shared" si="65"/>
        <v>0</v>
      </c>
      <c r="Q91" s="26">
        <f t="shared" si="65"/>
        <v>0</v>
      </c>
      <c r="R91" s="26">
        <f t="shared" si="65"/>
        <v>0</v>
      </c>
      <c r="S91" s="26">
        <f>L91*算例!$A$119+M91*算例!$B$119+N91*算例!$C$119+O91*算例!$D$119+P91*算例!$E$119+Q91*算例!$F$119+R91*算例!$G$119</f>
        <v>0.49431232382173135</v>
      </c>
      <c r="T91" s="26">
        <f>_xlfn.RANK.AVG(S91,$S$91:$S$95,0)</f>
        <v>4</v>
      </c>
    </row>
    <row r="92" spans="2:39" x14ac:dyDescent="0.25">
      <c r="B92" s="26" t="s">
        <v>39</v>
      </c>
      <c r="C92" s="26">
        <f>决策矩阵!$D$4*C21+决策矩阵!$E$4*C28+决策矩阵!$F$4*C35+决策矩阵!$G$4*C42+决策矩阵!$H$4*C49+决策矩阵!$I$4*C56+决策矩阵!$J$4*C63+决策矩阵!$K$4*C70+决策矩阵!$L$4*C77+决策矩阵!$M$4*C84+决策矩阵!$N$4*L21+决策矩阵!$O$4*L28+决策矩阵!$P$4*L35+决策矩阵!$Q$4*L42+决策矩阵!$R$4*L49+决策矩阵!$S$4*L56+决策矩阵!$T$4*L63+决策矩阵!$U$4*L70+决策矩阵!$V$4*L77+决策矩阵!$W$4*L84</f>
        <v>0.49389746168835258</v>
      </c>
      <c r="D92" s="26">
        <f>决策矩阵!$D$4*D21+决策矩阵!$E$4*D28+决策矩阵!$F$4*D35+决策矩阵!$G$4*D42+决策矩阵!$H$4*D49+决策矩阵!$I$4*D56+决策矩阵!$J$4*D63+决策矩阵!$K$4*D70+决策矩阵!$L$4*D77+决策矩阵!$M$4*D84+决策矩阵!$N$4*M21+决策矩阵!$O$4*M28+决策矩阵!$P$4*M35+决策矩阵!$Q$4*M42+决策矩阵!$R$4*M49+决策矩阵!$S$4*M56+决策矩阵!$T$4*M63+决策矩阵!$U$4*M70+决策矩阵!$V$4*M77+决策矩阵!$W$4*M84</f>
        <v>0.52314610449911569</v>
      </c>
      <c r="E92" s="26">
        <f>决策矩阵!$D$4*E21+决策矩阵!$E$4*E28+决策矩阵!$F$4*E35+决策矩阵!$G$4*E42+决策矩阵!$H$4*E49+决策矩阵!$I$4*E56+决策矩阵!$J$4*E63+决策矩阵!$K$4*E70+决策矩阵!$L$4*E77+决策矩阵!$M$4*E84+决策矩阵!$N$4*N21+决策矩阵!$O$4*N28+决策矩阵!$P$4*N35+决策矩阵!$Q$4*N42+决策矩阵!$R$4*N49+决策矩阵!$S$4*N56+决策矩阵!$T$4*N63+决策矩阵!$U$4*N70+决策矩阵!$V$4*N77+决策矩阵!$W$4*N84</f>
        <v>0.59344893764432016</v>
      </c>
      <c r="F92" s="26">
        <f>决策矩阵!$D$4*F21+决策矩阵!$E$4*F28+决策矩阵!$F$4*F35+决策矩阵!$G$4*F42+决策矩阵!$H$4*F49+决策矩阵!$I$4*F56+决策矩阵!$J$4*F63+决策矩阵!$K$4*F70+决策矩阵!$L$4*F77+决策矩阵!$M$4*F84+决策矩阵!$N$4*O21+决策矩阵!$O$4*O28+决策矩阵!$P$4*O35+决策矩阵!$Q$4*O42+决策矩阵!$R$4*O49+决策矩阵!$S$4*O56+决策矩阵!$T$4*O63+决策矩阵!$U$4*O70+决策矩阵!$V$4*O77+决策矩阵!$W$4*O84</f>
        <v>0.64748398427944487</v>
      </c>
      <c r="G92" s="26">
        <f>决策矩阵!$D$4*G21+决策矩阵!$E$4*G28+决策矩阵!$F$4*G35+决策矩阵!$G$4*G42+决策矩阵!$H$4*G49+决策矩阵!$I$4*G56+决策矩阵!$J$4*G63+决策矩阵!$K$4*G70+决策矩阵!$L$4*G77+决策矩阵!$M$4*G84+决策矩阵!$N$4*P21+决策矩阵!$O$4*P28+决策矩阵!$P$4*P35+决策矩阵!$Q$4*P42+决策矩阵!$R$4*P49+决策矩阵!$S$4*P56+决策矩阵!$T$4*P63+决策矩阵!$U$4*P70+决策矩阵!$V$4*P77+决策矩阵!$W$4*P84</f>
        <v>0</v>
      </c>
      <c r="H92" s="26">
        <f>决策矩阵!$D$4*H21+决策矩阵!$E$4*H28+决策矩阵!$F$4*H35+决策矩阵!$G$4*H42+决策矩阵!$H$4*H49+决策矩阵!$I$4*H56+决策矩阵!$J$4*H63+决策矩阵!$K$4*H70+决策矩阵!$L$4*H77+决策矩阵!$M$4*H84+决策矩阵!$N$4*Q21+决策矩阵!$O$4*Q28+决策矩阵!$P$4*Q35+决策矩阵!$Q$4*Q42+决策矩阵!$R$4*Q49+决策矩阵!$S$4*Q56+决策矩阵!$T$4*Q63+决策矩阵!$U$4*Q70+决策矩阵!$V$4*Q77+决策矩阵!$W$4*Q84</f>
        <v>0</v>
      </c>
      <c r="I92" s="26">
        <f>决策矩阵!$D$4*I21+决策矩阵!$E$4*I28+决策矩阵!$F$4*I35+决策矩阵!$G$4*I42+决策矩阵!$H$4*I49+决策矩阵!$I$4*I56+决策矩阵!$J$4*I63+决策矩阵!$K$4*I70+决策矩阵!$L$4*I77+决策矩阵!$M$4*I84+决策矩阵!$N$4*R21+决策矩阵!$O$4*R28+决策矩阵!$P$4*R35+决策矩阵!$Q$4*R42+决策矩阵!$R$4*R49+决策矩阵!$S$4*R56+决策矩阵!$T$4*R63+决策矩阵!$U$4*R70+决策矩阵!$V$4*R77+决策矩阵!$W$4*R84</f>
        <v>0</v>
      </c>
      <c r="K92" s="26" t="s">
        <v>39</v>
      </c>
      <c r="L92" s="26">
        <f t="shared" si="65"/>
        <v>0.50621148306717756</v>
      </c>
      <c r="M92" s="26">
        <f t="shared" si="65"/>
        <v>0.50141767053947572</v>
      </c>
      <c r="N92" s="26">
        <f t="shared" si="65"/>
        <v>0.50746635682782892</v>
      </c>
      <c r="O92" s="26">
        <f t="shared" si="65"/>
        <v>0.55309983044200639</v>
      </c>
      <c r="P92" s="26">
        <f t="shared" si="65"/>
        <v>0</v>
      </c>
      <c r="Q92" s="26">
        <f t="shared" si="65"/>
        <v>0</v>
      </c>
      <c r="R92" s="26">
        <f t="shared" si="65"/>
        <v>0</v>
      </c>
      <c r="S92" s="26">
        <f>L92*算例!$A$119+M92*算例!$B$119+N92*算例!$C$119+O92*算例!$D$119+P92*算例!$E$119+Q92*算例!$F$119+R92*算例!$G$119</f>
        <v>0.51259969110802439</v>
      </c>
      <c r="T92" s="26">
        <f t="shared" ref="T92:T95" si="66">_xlfn.RANK.AVG(S92,$S$91:$S$95,0)</f>
        <v>3</v>
      </c>
    </row>
    <row r="93" spans="2:39" x14ac:dyDescent="0.25">
      <c r="B93" s="26" t="s">
        <v>40</v>
      </c>
      <c r="C93" s="26">
        <f>决策矩阵!$D$4*C22+决策矩阵!$E$4*C29+决策矩阵!$F$4*C36+决策矩阵!$G$4*C43+决策矩阵!$H$4*C50+决策矩阵!$I$4*C57+决策矩阵!$J$4*C64+决策矩阵!$K$4*C71+决策矩阵!$L$4*C78+决策矩阵!$M$4*C85+决策矩阵!$N$4*L22+决策矩阵!$O$4*L29+决策矩阵!$P$4*L36+决策矩阵!$Q$4*L43+决策矩阵!$R$4*L50+决策矩阵!$S$4*L57+决策矩阵!$T$4*L64+决策矩阵!$U$4*L71+决策矩阵!$V$4*L78+决策矩阵!$W$4*L85</f>
        <v>0.46955485392066815</v>
      </c>
      <c r="D93" s="26">
        <f>决策矩阵!$D$4*D22+决策矩阵!$E$4*D29+决策矩阵!$F$4*D36+决策矩阵!$G$4*D43+决策矩阵!$H$4*D50+决策矩阵!$I$4*D57+决策矩阵!$J$4*D64+决策矩阵!$K$4*D71+决策矩阵!$L$4*D78+决策矩阵!$M$4*D85+决策矩阵!$N$4*M22+决策矩阵!$O$4*M29+决策矩阵!$P$4*M36+决策矩阵!$Q$4*M43+决策矩阵!$R$4*M50+决策矩阵!$S$4*M57+决策矩阵!$T$4*M64+决策矩阵!$U$4*M71+决策矩阵!$V$4*M78+决策矩阵!$W$4*M85</f>
        <v>0.22560163015680715</v>
      </c>
      <c r="E93" s="26">
        <f>决策矩阵!$D$4*E22+决策矩阵!$E$4*E29+决策矩阵!$F$4*E36+决策矩阵!$G$4*E43+决策矩阵!$H$4*E50+决策矩阵!$I$4*E57+决策矩阵!$J$4*E64+决策矩阵!$K$4*E71+决策矩阵!$L$4*E78+决策矩阵!$M$4*E85+决策矩阵!$N$4*N22+决策矩阵!$O$4*N29+决策矩阵!$P$4*N36+决策矩阵!$Q$4*N43+决策矩阵!$R$4*N50+决策矩阵!$S$4*N57+决策矩阵!$T$4*N64+决策矩阵!$U$4*N71+决策矩阵!$V$4*N78+决策矩阵!$W$4*N85</f>
        <v>0.54604764386783711</v>
      </c>
      <c r="F93" s="26">
        <f>决策矩阵!$D$4*F22+决策矩阵!$E$4*F29+决策矩阵!$F$4*F36+决策矩阵!$G$4*F43+决策矩阵!$H$4*F50+决策矩阵!$I$4*F57+决策矩阵!$J$4*F64+决策矩阵!$K$4*F71+决策矩阵!$L$4*F78+决策矩阵!$M$4*F85+决策矩阵!$N$4*O22+决策矩阵!$O$4*O29+决策矩阵!$P$4*O36+决策矩阵!$Q$4*O43+决策矩阵!$R$4*O50+决策矩阵!$S$4*O57+决策矩阵!$T$4*O64+决策矩阵!$U$4*O71+决策矩阵!$V$4*O78+决策矩阵!$W$4*O85</f>
        <v>0.67966870132007573</v>
      </c>
      <c r="G93" s="26">
        <f>决策矩阵!$D$4*G22+决策矩阵!$E$4*G29+决策矩阵!$F$4*G36+决策矩阵!$G$4*G43+决策矩阵!$H$4*G50+决策矩阵!$I$4*G57+决策矩阵!$J$4*G64+决策矩阵!$K$4*G71+决策矩阵!$L$4*G78+决策矩阵!$M$4*G85+决策矩阵!$N$4*P22+决策矩阵!$O$4*P29+决策矩阵!$P$4*P36+决策矩阵!$Q$4*P43+决策矩阵!$R$4*P50+决策矩阵!$S$4*P57+决策矩阵!$T$4*P64+决策矩阵!$U$4*P71+决策矩阵!$V$4*P78+决策矩阵!$W$4*P85</f>
        <v>0</v>
      </c>
      <c r="H93" s="26">
        <f>决策矩阵!$D$4*H22+决策矩阵!$E$4*H29+决策矩阵!$F$4*H36+决策矩阵!$G$4*H43+决策矩阵!$H$4*H50+决策矩阵!$I$4*H57+决策矩阵!$J$4*H64+决策矩阵!$K$4*H71+决策矩阵!$L$4*H78+决策矩阵!$M$4*H85+决策矩阵!$N$4*Q22+决策矩阵!$O$4*Q29+决策矩阵!$P$4*Q36+决策矩阵!$Q$4*Q43+决策矩阵!$R$4*Q50+决策矩阵!$S$4*Q57+决策矩阵!$T$4*Q64+决策矩阵!$U$4*Q71+决策矩阵!$V$4*Q78+决策矩阵!$W$4*Q85</f>
        <v>0</v>
      </c>
      <c r="I93" s="26">
        <f>决策矩阵!$D$4*I22+决策矩阵!$E$4*I29+决策矩阵!$F$4*I36+决策矩阵!$G$4*I43+决策矩阵!$H$4*I50+决策矩阵!$I$4*I57+决策矩阵!$J$4*I64+决策矩阵!$K$4*I71+决策矩阵!$L$4*I78+决策矩阵!$M$4*I85+决策矩阵!$N$4*R22+决策矩阵!$O$4*R29+决策矩阵!$P$4*R36+决策矩阵!$Q$4*R43+决策矩阵!$R$4*R50+决策矩阵!$S$4*R57+决策矩阵!$T$4*R64+决策矩阵!$U$4*R71+决策矩阵!$V$4*R78+决策矩阵!$W$4*R85</f>
        <v>0</v>
      </c>
      <c r="K93" s="26" t="s">
        <v>40</v>
      </c>
      <c r="L93" s="26">
        <f t="shared" si="65"/>
        <v>0.5526580563132496</v>
      </c>
      <c r="M93" s="26">
        <f t="shared" si="65"/>
        <v>0.476068886944987</v>
      </c>
      <c r="N93" s="26">
        <f t="shared" si="65"/>
        <v>0.65243487194217209</v>
      </c>
      <c r="O93" s="26">
        <f t="shared" si="65"/>
        <v>0.57757783384024686</v>
      </c>
      <c r="P93" s="26">
        <f t="shared" si="65"/>
        <v>0</v>
      </c>
      <c r="Q93" s="26">
        <f t="shared" si="65"/>
        <v>0</v>
      </c>
      <c r="R93" s="26">
        <f t="shared" si="65"/>
        <v>0</v>
      </c>
      <c r="S93" s="26">
        <f>L93*算例!$A$119+M93*算例!$B$119+N93*算例!$C$119+O93*算例!$D$119+P93*算例!$E$119+Q93*算例!$F$119+R93*算例!$G$119</f>
        <v>0.56602239297587731</v>
      </c>
      <c r="T93" s="26">
        <f t="shared" si="66"/>
        <v>2</v>
      </c>
    </row>
    <row r="94" spans="2:39" x14ac:dyDescent="0.25">
      <c r="B94" s="26" t="s">
        <v>72</v>
      </c>
      <c r="C94" s="26">
        <f>决策矩阵!$D$4*C23+决策矩阵!$E$4*C30+决策矩阵!$F$4*C37+决策矩阵!$G$4*C44+决策矩阵!$H$4*C51+决策矩阵!$I$4*C58+决策矩阵!$J$4*C65+决策矩阵!$K$4*C72+决策矩阵!$L$4*C79+决策矩阵!$M$4*C86+决策矩阵!$N$4*L23+决策矩阵!$O$4*L30+决策矩阵!$P$4*L37+决策矩阵!$Q$4*L44+决策矩阵!$R$4*L51+决策矩阵!$S$4*L58+决策矩阵!$T$4*L65+决策矩阵!$U$4*L72+决策矩阵!$V$4*L79+决策矩阵!$W$4*L86</f>
        <v>0.62211284249952614</v>
      </c>
      <c r="D94" s="26">
        <f>决策矩阵!$D$4*D23+决策矩阵!$E$4*D30+决策矩阵!$F$4*D37+决策矩阵!$G$4*D44+决策矩阵!$H$4*D51+决策矩阵!$I$4*D58+决策矩阵!$J$4*D65+决策矩阵!$K$4*D72+决策矩阵!$L$4*D79+决策矩阵!$M$4*D86+决策矩阵!$N$4*M23+决策矩阵!$O$4*M30+决策矩阵!$P$4*M37+决策矩阵!$Q$4*M44+决策矩阵!$R$4*M51+决策矩阵!$S$4*M58+决策矩阵!$T$4*M65+决策矩阵!$U$4*M72+决策矩阵!$V$4*M79+决策矩阵!$W$4*M86</f>
        <v>0.43422846172310142</v>
      </c>
      <c r="E94" s="26">
        <f>决策矩阵!$D$4*E23+决策矩阵!$E$4*E30+决策矩阵!$F$4*E37+决策矩阵!$G$4*E44+决策矩阵!$H$4*E51+决策矩阵!$I$4*E58+决策矩阵!$J$4*E65+决策矩阵!$K$4*E72+决策矩阵!$L$4*E79+决策矩阵!$M$4*E86+决策矩阵!$N$4*N23+决策矩阵!$O$4*N30+决策矩阵!$P$4*N37+决策矩阵!$Q$4*N44+决策矩阵!$R$4*N51+决策矩阵!$S$4*N58+决策矩阵!$T$4*N65+决策矩阵!$U$4*N72+决策矩阵!$V$4*N79+决策矩阵!$W$4*N86</f>
        <v>0.48836140547382401</v>
      </c>
      <c r="F94" s="26">
        <f>决策矩阵!$D$4*F23+决策矩阵!$E$4*F30+决策矩阵!$F$4*F37+决策矩阵!$G$4*F44+决策矩阵!$H$4*F51+决策矩阵!$I$4*F58+决策矩阵!$J$4*F65+决策矩阵!$K$4*F72+决策矩阵!$L$4*F79+决策矩阵!$M$4*F86+决策矩阵!$N$4*O23+决策矩阵!$O$4*O30+决策矩阵!$P$4*O37+决策矩阵!$Q$4*O44+决策矩阵!$R$4*O51+决策矩阵!$S$4*O58+决策矩阵!$T$4*O65+决策矩阵!$U$4*O72+决策矩阵!$V$4*O79+决策矩阵!$W$4*O86</f>
        <v>0.73033735670497479</v>
      </c>
      <c r="G94" s="26">
        <f>决策矩阵!$D$4*G23+决策矩阵!$E$4*G30+决策矩阵!$F$4*G37+决策矩阵!$G$4*G44+决策矩阵!$H$4*G51+决策矩阵!$I$4*G58+决策矩阵!$J$4*G65+决策矩阵!$K$4*G72+决策矩阵!$L$4*G79+决策矩阵!$M$4*G86+决策矩阵!$N$4*P23+决策矩阵!$O$4*P30+决策矩阵!$P$4*P37+决策矩阵!$Q$4*P44+决策矩阵!$R$4*P51+决策矩阵!$S$4*P58+决策矩阵!$T$4*P65+决策矩阵!$U$4*P72+决策矩阵!$V$4*P79+决策矩阵!$W$4*P86</f>
        <v>0</v>
      </c>
      <c r="H94" s="26">
        <f>决策矩阵!$D$4*H23+决策矩阵!$E$4*H30+决策矩阵!$F$4*H37+决策矩阵!$G$4*H44+决策矩阵!$H$4*H51+决策矩阵!$I$4*H58+决策矩阵!$J$4*H65+决策矩阵!$K$4*H72+决策矩阵!$L$4*H79+决策矩阵!$M$4*H86+决策矩阵!$N$4*Q23+决策矩阵!$O$4*Q30+决策矩阵!$P$4*Q37+决策矩阵!$Q$4*Q44+决策矩阵!$R$4*Q51+决策矩阵!$S$4*Q58+决策矩阵!$T$4*Q65+决策矩阵!$U$4*Q72+决策矩阵!$V$4*Q79+决策矩阵!$W$4*Q86</f>
        <v>0</v>
      </c>
      <c r="I94" s="26">
        <f>决策矩阵!$D$4*I23+决策矩阵!$E$4*I30+决策矩阵!$F$4*I37+决策矩阵!$G$4*I44+决策矩阵!$H$4*I51+决策矩阵!$I$4*I58+决策矩阵!$J$4*I65+决策矩阵!$K$4*I72+决策矩阵!$L$4*I79+决策矩阵!$M$4*I86+决策矩阵!$N$4*R23+决策矩阵!$O$4*R30+决策矩阵!$P$4*R37+决策矩阵!$Q$4*R44+决策矩阵!$R$4*R51+决策矩阵!$S$4*R58+决策矩阵!$T$4*R65+决策矩阵!$U$4*R72+决策矩阵!$V$4*R79+决策矩阵!$W$4*R86</f>
        <v>0</v>
      </c>
      <c r="K94" s="26" t="s">
        <v>72</v>
      </c>
      <c r="L94" s="26">
        <f t="shared" si="65"/>
        <v>0.51983582570228071</v>
      </c>
      <c r="M94" s="26">
        <f t="shared" si="65"/>
        <v>0.43154265784363927</v>
      </c>
      <c r="N94" s="26">
        <f t="shared" si="65"/>
        <v>0.4463648361654301</v>
      </c>
      <c r="O94" s="26">
        <f t="shared" si="65"/>
        <v>0.58030969293309542</v>
      </c>
      <c r="P94" s="26">
        <f t="shared" si="65"/>
        <v>0</v>
      </c>
      <c r="Q94" s="26">
        <f t="shared" si="65"/>
        <v>0</v>
      </c>
      <c r="R94" s="26">
        <f t="shared" si="65"/>
        <v>0</v>
      </c>
      <c r="S94" s="26">
        <f>L94*算例!$A$119+M94*算例!$B$119+N94*算例!$C$119+O94*算例!$D$119+P94*算例!$E$119+Q94*算例!$F$119+R94*算例!$G$119</f>
        <v>0.49288052483096195</v>
      </c>
      <c r="T94" s="26">
        <f t="shared" si="66"/>
        <v>5</v>
      </c>
    </row>
    <row r="95" spans="2:39" x14ac:dyDescent="0.25">
      <c r="B95" s="26" t="s">
        <v>73</v>
      </c>
      <c r="C95" s="26">
        <f>决策矩阵!$D$4*C24+决策矩阵!$E$4*C31+决策矩阵!$F$4*C38+决策矩阵!$G$4*C45+决策矩阵!$H$4*C52+决策矩阵!$I$4*C59+决策矩阵!$J$4*C66+决策矩阵!$K$4*C73+决策矩阵!$L$4*C80+决策矩阵!$M$4*C87+决策矩阵!$N$4*L24+决策矩阵!$O$4*L31+决策矩阵!$P$4*L38+决策矩阵!$Q$4*L45+决策矩阵!$R$4*L52+决策矩阵!$S$4*L59+决策矩阵!$T$4*L66+决策矩阵!$U$4*L73+决策矩阵!$V$4*L80+决策矩阵!$W$4*L87</f>
        <v>0.63126368280095857</v>
      </c>
      <c r="D95" s="26">
        <f>决策矩阵!$D$4*D24+决策矩阵!$E$4*D31+决策矩阵!$F$4*D38+决策矩阵!$G$4*D45+决策矩阵!$H$4*D52+决策矩阵!$I$4*D59+决策矩阵!$J$4*D66+决策矩阵!$K$4*D73+决策矩阵!$L$4*D80+决策矩阵!$M$4*D87+决策矩阵!$N$4*M24+决策矩阵!$O$4*M31+决策矩阵!$P$4*M38+决策矩阵!$Q$4*M45+决策矩阵!$R$4*M52+决策矩阵!$S$4*M59+决策矩阵!$T$4*M66+决策矩阵!$U$4*M73+决策矩阵!$V$4*M80+决策矩阵!$W$4*M87</f>
        <v>0.64066430206238123</v>
      </c>
      <c r="E95" s="26">
        <f>决策矩阵!$D$4*E24+决策矩阵!$E$4*E31+决策矩阵!$F$4*E38+决策矩阵!$G$4*E45+决策矩阵!$H$4*E52+决策矩阵!$I$4*E59+决策矩阵!$J$4*E66+决策矩阵!$K$4*E73+决策矩阵!$L$4*E80+决策矩阵!$M$4*E87+决策矩阵!$N$4*N24+决策矩阵!$O$4*N31+决策矩阵!$P$4*N38+决策矩阵!$Q$4*N45+决策矩阵!$R$4*N52+决策矩阵!$S$4*N59+决策矩阵!$T$4*N66+决策矩阵!$U$4*N73+决策矩阵!$V$4*N80+决策矩阵!$W$4*N87</f>
        <v>0.76452234240528905</v>
      </c>
      <c r="F95" s="26">
        <f>决策矩阵!$D$4*F24+决策矩阵!$E$4*F31+决策矩阵!$F$4*F38+决策矩阵!$G$4*F45+决策矩阵!$H$4*F52+决策矩阵!$I$4*F59+决策矩阵!$J$4*F66+决策矩阵!$K$4*F73+决策矩阵!$L$4*F80+决策矩阵!$M$4*F87+决策矩阵!$N$4*O24+决策矩阵!$O$4*O31+决策矩阵!$P$4*O38+决策矩阵!$Q$4*O45+决策矩阵!$R$4*O52+决策矩阵!$S$4*O59+决策矩阵!$T$4*O66+决策矩阵!$U$4*O73+决策矩阵!$V$4*O80+决策矩阵!$W$4*O87</f>
        <v>0.66810077516802524</v>
      </c>
      <c r="G95" s="26">
        <f>决策矩阵!$D$4*G24+决策矩阵!$E$4*G31+决策矩阵!$F$4*G38+决策矩阵!$G$4*G45+决策矩阵!$H$4*G52+决策矩阵!$I$4*G59+决策矩阵!$J$4*G66+决策矩阵!$K$4*G73+决策矩阵!$L$4*G80+决策矩阵!$M$4*G87+决策矩阵!$N$4*P24+决策矩阵!$O$4*P31+决策矩阵!$P$4*P38+决策矩阵!$Q$4*P45+决策矩阵!$R$4*P52+决策矩阵!$S$4*P59+决策矩阵!$T$4*P66+决策矩阵!$U$4*P73+决策矩阵!$V$4*P80+决策矩阵!$W$4*P87</f>
        <v>0</v>
      </c>
      <c r="H95" s="26">
        <f>决策矩阵!$D$4*H24+决策矩阵!$E$4*H31+决策矩阵!$F$4*H38+决策矩阵!$G$4*H45+决策矩阵!$H$4*H52+决策矩阵!$I$4*H59+决策矩阵!$J$4*H66+决策矩阵!$K$4*H73+决策矩阵!$L$4*H80+决策矩阵!$M$4*H87+决策矩阵!$N$4*Q24+决策矩阵!$O$4*Q31+决策矩阵!$P$4*Q38+决策矩阵!$Q$4*Q45+决策矩阵!$R$4*Q52+决策矩阵!$S$4*Q59+决策矩阵!$T$4*Q66+决策矩阵!$U$4*Q73+决策矩阵!$V$4*Q80+决策矩阵!$W$4*Q87</f>
        <v>0</v>
      </c>
      <c r="I95" s="26">
        <f>决策矩阵!$D$4*I24+决策矩阵!$E$4*I31+决策矩阵!$F$4*I38+决策矩阵!$G$4*I45+决策矩阵!$H$4*I52+决策矩阵!$I$4*I59+决策矩阵!$J$4*I66+决策矩阵!$K$4*I73+决策矩阵!$L$4*I80+决策矩阵!$M$4*I87+决策矩阵!$N$4*R24+决策矩阵!$O$4*R31+决策矩阵!$P$4*R38+决策矩阵!$Q$4*R45+决策矩阵!$R$4*R52+决策矩阵!$S$4*R59+决策矩阵!$T$4*R66+决策矩阵!$U$4*R73+决策矩阵!$V$4*R80+决策矩阵!$W$4*R87</f>
        <v>0</v>
      </c>
      <c r="K95" s="26" t="s">
        <v>73</v>
      </c>
      <c r="L95" s="26">
        <f t="shared" si="65"/>
        <v>0.69974021380640383</v>
      </c>
      <c r="M95" s="26">
        <f t="shared" si="65"/>
        <v>0.51011581163597763</v>
      </c>
      <c r="N95" s="26">
        <f t="shared" si="65"/>
        <v>0.56234069426712785</v>
      </c>
      <c r="O95" s="26">
        <f t="shared" si="65"/>
        <v>0.68306339095509228</v>
      </c>
      <c r="P95" s="26">
        <f t="shared" si="65"/>
        <v>0</v>
      </c>
      <c r="Q95" s="26">
        <f t="shared" si="65"/>
        <v>0</v>
      </c>
      <c r="R95" s="26">
        <f t="shared" si="65"/>
        <v>0</v>
      </c>
      <c r="S95" s="26">
        <f>L95*算例!$A$119+M95*算例!$B$119+N95*算例!$C$119+O95*算例!$D$119+P95*算例!$E$119+Q95*算例!$F$119+R95*算例!$G$119</f>
        <v>0.62496393005980289</v>
      </c>
      <c r="T95" s="26">
        <f t="shared" si="66"/>
        <v>1</v>
      </c>
    </row>
    <row r="97" spans="2:10" x14ac:dyDescent="0.25">
      <c r="B97" s="111" t="s">
        <v>108</v>
      </c>
      <c r="C97" s="111" t="s">
        <v>34</v>
      </c>
      <c r="D97" s="111" t="s">
        <v>35</v>
      </c>
      <c r="E97" s="111" t="s">
        <v>36</v>
      </c>
      <c r="F97" s="111" t="s">
        <v>37</v>
      </c>
      <c r="G97" s="111" t="s">
        <v>52</v>
      </c>
      <c r="H97" s="111" t="s">
        <v>53</v>
      </c>
      <c r="I97" s="111" t="s">
        <v>54</v>
      </c>
      <c r="J97" s="26">
        <f>决策矩阵!A5</f>
        <v>0.22214128651897019</v>
      </c>
    </row>
    <row r="98" spans="2:10" x14ac:dyDescent="0.25">
      <c r="B98" s="26" t="s">
        <v>38</v>
      </c>
      <c r="C98" s="26">
        <f>决策矩阵!$D$6*C20+决策矩阵!$E$6*C27+决策矩阵!$F$6*C34+决策矩阵!$G$6*C41+决策矩阵!$H$6*C48+决策矩阵!$I$6*C55+决策矩阵!$J$6*C62+决策矩阵!$K$6*C69+决策矩阵!$L$6*C76+决策矩阵!$M$6*C83+决策矩阵!$N$6*L20+决策矩阵!$O$6*L27+决策矩阵!$P$6*L34+决策矩阵!$Q$6*L41+决策矩阵!$R$6*L48+决策矩阵!$S$6*L55+决策矩阵!$T$6*L62+决策矩阵!$U$6*L69+决策矩阵!$V$6*L76+决策矩阵!$W$6*L83</f>
        <v>0.37428998263689611</v>
      </c>
      <c r="D98" s="26">
        <f>决策矩阵!$D$6*D20+决策矩阵!$E$6*D27+决策矩阵!$F$6*D34+决策矩阵!$G$6*D41+决策矩阵!$H$6*D48+决策矩阵!$I$6*D55+决策矩阵!$J$6*D62+决策矩阵!$K$6*D69+决策矩阵!$L$6*D76+决策矩阵!$M$6*D83+决策矩阵!$N$6*M20+决策矩阵!$O$6*M27+决策矩阵!$P$6*M34+决策矩阵!$Q$6*M41+决策矩阵!$R$6*M48+决策矩阵!$S$6*M55+决策矩阵!$T$6*M62+决策矩阵!$U$6*M69+决策矩阵!$V$6*M76+决策矩阵!$W$6*M83</f>
        <v>0.19899211056761318</v>
      </c>
      <c r="E98" s="26">
        <f>决策矩阵!$D$6*E20+决策矩阵!$E$6*E27+决策矩阵!$F$6*E34+决策矩阵!$G$6*E41+决策矩阵!$H$6*E48+决策矩阵!$I$6*E55+决策矩阵!$J$6*E62+决策矩阵!$K$6*E69+决策矩阵!$L$6*E76+决策矩阵!$M$6*E83+决策矩阵!$N$6*N20+决策矩阵!$O$6*N27+决策矩阵!$P$6*N34+决策矩阵!$Q$6*N41+决策矩阵!$R$6*N48+决策矩阵!$S$6*N55+决策矩阵!$T$6*N62+决策矩阵!$U$6*N69+决策矩阵!$V$6*N76+决策矩阵!$W$6*N83</f>
        <v>0.6655625627793178</v>
      </c>
      <c r="F98" s="26">
        <f>决策矩阵!$D$6*F20+决策矩阵!$E$6*F27+决策矩阵!$F$6*F34+决策矩阵!$G$6*F41+决策矩阵!$H$6*F48+决策矩阵!$I$6*F55+决策矩阵!$J$6*F62+决策矩阵!$K$6*F69+决策矩阵!$L$6*F76+决策矩阵!$M$6*F83+决策矩阵!$N$6*O20+决策矩阵!$O$6*O27+决策矩阵!$P$6*O34+决策矩阵!$Q$6*O41+决策矩阵!$R$6*O48+决策矩阵!$S$6*O55+决策矩阵!$T$6*O62+决策矩阵!$U$6*O69+决策矩阵!$V$6*O76+决策矩阵!$W$6*O83</f>
        <v>0.65698597581441709</v>
      </c>
      <c r="G98" s="26">
        <f>决策矩阵!$D$6*G20+决策矩阵!$E$6*G27+决策矩阵!$F$6*G34+决策矩阵!$G$6*G41+决策矩阵!$H$6*G48+决策矩阵!$I$6*G55+决策矩阵!$J$6*G62+决策矩阵!$K$6*G69+决策矩阵!$L$6*G76+决策矩阵!$M$6*G83+决策矩阵!$N$6*P20+决策矩阵!$O$6*P27+决策矩阵!$P$6*P34+决策矩阵!$Q$6*P41+决策矩阵!$R$6*P48+决策矩阵!$S$6*P55+决策矩阵!$T$6*P62+决策矩阵!$U$6*P69+决策矩阵!$V$6*P76+决策矩阵!$W$6*P83</f>
        <v>0</v>
      </c>
      <c r="H98" s="26">
        <f>决策矩阵!$D$6*H20+决策矩阵!$E$6*H27+决策矩阵!$F$6*H34+决策矩阵!$G$6*H41+决策矩阵!$H$6*H48+决策矩阵!$I$6*H55+决策矩阵!$J$6*H62+决策矩阵!$K$6*H69+决策矩阵!$L$6*H76+决策矩阵!$M$6*H83+决策矩阵!$N$6*Q20+决策矩阵!$O$6*Q27+决策矩阵!$P$6*Q34+决策矩阵!$Q$6*Q41+决策矩阵!$R$6*Q48+决策矩阵!$S$6*Q55+决策矩阵!$T$6*Q62+决策矩阵!$U$6*Q69+决策矩阵!$V$6*Q76+决策矩阵!$W$6*Q83</f>
        <v>0</v>
      </c>
      <c r="I98" s="26">
        <f>决策矩阵!$D$6*I20+决策矩阵!$E$6*I27+决策矩阵!$F$6*I34+决策矩阵!$G$6*I41+决策矩阵!$H$6*I48+决策矩阵!$I$6*I55+决策矩阵!$J$6*I62+决策矩阵!$K$6*I69+决策矩阵!$L$6*I76+决策矩阵!$M$6*I83+决策矩阵!$N$6*R20+决策矩阵!$O$6*R27+决策矩阵!$P$6*R34+决策矩阵!$Q$6*R41+决策矩阵!$R$6*R48+决策矩阵!$S$6*R55+决策矩阵!$T$6*R62+决策矩阵!$U$6*R69+决策矩阵!$V$6*R76+决策矩阵!$W$6*R83</f>
        <v>0</v>
      </c>
    </row>
    <row r="99" spans="2:10" x14ac:dyDescent="0.25">
      <c r="B99" s="26" t="s">
        <v>39</v>
      </c>
      <c r="C99" s="26">
        <f>决策矩阵!$D$6*C21+决策矩阵!$E$6*C28+决策矩阵!$F$6*C35+决策矩阵!$G$6*C42+决策矩阵!$H$6*C49+决策矩阵!$I$6*C56+决策矩阵!$J$6*C63+决策矩阵!$K$6*C70+决策矩阵!$L$6*C77+决策矩阵!$M$6*C84+决策矩阵!$N$6*L21+决策矩阵!$O$6*L28+决策矩阵!$P$6*L35+决策矩阵!$Q$6*L42+决策矩阵!$R$6*L49+决策矩阵!$S$6*L56+决策矩阵!$T$6*L63+决策矩阵!$U$6*L70+决策矩阵!$V$6*L77+决策矩阵!$W$6*L84</f>
        <v>0.5469659081278373</v>
      </c>
      <c r="D99" s="26">
        <f>决策矩阵!$D$6*D21+决策矩阵!$E$6*D28+决策矩阵!$F$6*D35+决策矩阵!$G$6*D42+决策矩阵!$H$6*D49+决策矩阵!$I$6*D56+决策矩阵!$J$6*D63+决策矩阵!$K$6*D70+决策矩阵!$L$6*D77+决策矩阵!$M$6*D84+决策矩阵!$N$6*M21+决策矩阵!$O$6*M28+决策矩阵!$P$6*M35+决策矩阵!$Q$6*M42+决策矩阵!$R$6*M49+决策矩阵!$S$6*M56+决策矩阵!$T$6*M63+决策矩阵!$U$6*M70+决策矩阵!$V$6*M77+决策矩阵!$W$6*M84</f>
        <v>0.6663843756856711</v>
      </c>
      <c r="E99" s="26">
        <f>决策矩阵!$D$6*E21+决策矩阵!$E$6*E28+决策矩阵!$F$6*E35+决策矩阵!$G$6*E42+决策矩阵!$H$6*E49+决策矩阵!$I$6*E56+决策矩阵!$J$6*E63+决策矩阵!$K$6*E70+决策矩阵!$L$6*E77+决策矩阵!$M$6*E84+决策矩阵!$N$6*N21+决策矩阵!$O$6*N28+决策矩阵!$P$6*N35+决策矩阵!$Q$6*N42+决策矩阵!$R$6*N49+决策矩阵!$S$6*N56+决策矩阵!$T$6*N63+决策矩阵!$U$6*N70+决策矩阵!$V$6*N77+决策矩阵!$W$6*N84</f>
        <v>0.57604534743748192</v>
      </c>
      <c r="F99" s="26">
        <f>决策矩阵!$D$6*F21+决策矩阵!$E$6*F28+决策矩阵!$F$6*F35+决策矩阵!$G$6*F42+决策矩阵!$H$6*F49+决策矩阵!$I$6*F56+决策矩阵!$J$6*F63+决策矩阵!$K$6*F70+决策矩阵!$L$6*F77+决策矩阵!$M$6*F84+决策矩阵!$N$6*O21+决策矩阵!$O$6*O28+决策矩阵!$P$6*O35+决策矩阵!$Q$6*O42+决策矩阵!$R$6*O49+决策矩阵!$S$6*O56+决策矩阵!$T$6*O63+决策矩阵!$U$6*O70+决策矩阵!$V$6*O77+决策矩阵!$W$6*O84</f>
        <v>0.6655625627793178</v>
      </c>
      <c r="G99" s="26">
        <f>决策矩阵!$D$6*G21+决策矩阵!$E$6*G28+决策矩阵!$F$6*G35+决策矩阵!$G$6*G42+决策矩阵!$H$6*G49+决策矩阵!$I$6*G56+决策矩阵!$J$6*G63+决策矩阵!$K$6*G70+决策矩阵!$L$6*G77+决策矩阵!$M$6*G84+决策矩阵!$N$6*P21+决策矩阵!$O$6*P28+决策矩阵!$P$6*P35+决策矩阵!$Q$6*P42+决策矩阵!$R$6*P49+决策矩阵!$S$6*P56+决策矩阵!$T$6*P63+决策矩阵!$U$6*P70+决策矩阵!$V$6*P77+决策矩阵!$W$6*P84</f>
        <v>0</v>
      </c>
      <c r="H99" s="26">
        <f>决策矩阵!$D$6*H21+决策矩阵!$E$6*H28+决策矩阵!$F$6*H35+决策矩阵!$G$6*H42+决策矩阵!$H$6*H49+决策矩阵!$I$6*H56+决策矩阵!$J$6*H63+决策矩阵!$K$6*H70+决策矩阵!$L$6*H77+决策矩阵!$M$6*H84+决策矩阵!$N$6*Q21+决策矩阵!$O$6*Q28+决策矩阵!$P$6*Q35+决策矩阵!$Q$6*Q42+决策矩阵!$R$6*Q49+决策矩阵!$S$6*Q56+决策矩阵!$T$6*Q63+决策矩阵!$U$6*Q70+决策矩阵!$V$6*Q77+决策矩阵!$W$6*Q84</f>
        <v>0</v>
      </c>
      <c r="I99" s="26">
        <f>决策矩阵!$D$6*I21+决策矩阵!$E$6*I28+决策矩阵!$F$6*I35+决策矩阵!$G$6*I42+决策矩阵!$H$6*I49+决策矩阵!$I$6*I56+决策矩阵!$J$6*I63+决策矩阵!$K$6*I70+决策矩阵!$L$6*I77+决策矩阵!$M$6*I84+决策矩阵!$N$6*R21+决策矩阵!$O$6*R28+决策矩阵!$P$6*R35+决策矩阵!$Q$6*R42+决策矩阵!$R$6*R49+决策矩阵!$S$6*R56+决策矩阵!$T$6*R63+决策矩阵!$U$6*R70+决策矩阵!$V$6*R77+决策矩阵!$W$6*R84</f>
        <v>0</v>
      </c>
    </row>
    <row r="100" spans="2:10" x14ac:dyDescent="0.25">
      <c r="B100" s="26" t="s">
        <v>40</v>
      </c>
      <c r="C100" s="26">
        <f>决策矩阵!$D$6*C22+决策矩阵!$E$6*C29+决策矩阵!$F$6*C36+决策矩阵!$G$6*C43+决策矩阵!$H$6*C50+决策矩阵!$I$6*C57+决策矩阵!$J$6*C64+决策矩阵!$K$6*C71+决策矩阵!$L$6*C78+决策矩阵!$M$6*C85+决策矩阵!$N$6*L22+决策矩阵!$O$6*L29+决策矩阵!$P$6*L36+决策矩阵!$Q$6*L43+决策矩阵!$R$6*L50+决策矩阵!$S$6*L57+决策矩阵!$T$6*L64+决策矩阵!$U$6*L71+决策矩阵!$V$6*L78+决策矩阵!$W$6*L85</f>
        <v>0.66974778287057091</v>
      </c>
      <c r="D100" s="26">
        <f>决策矩阵!$D$6*D22+决策矩阵!$E$6*D29+决策矩阵!$F$6*D36+决策矩阵!$G$6*D43+决策矩阵!$H$6*D50+决策矩阵!$I$6*D57+决策矩阵!$J$6*D64+决策矩阵!$K$6*D71+决策矩阵!$L$6*D78+决策矩阵!$M$6*D85+决策矩阵!$N$6*M22+决策矩阵!$O$6*M29+决策矩阵!$P$6*M36+决策矩阵!$Q$6*M43+决策矩阵!$R$6*M50+决策矩阵!$S$6*M57+决策矩阵!$T$6*M64+决策矩阵!$U$6*M71+决策矩阵!$V$6*M78+决策矩阵!$W$6*M85</f>
        <v>0.52443758491834769</v>
      </c>
      <c r="E100" s="26">
        <f>决策矩阵!$D$6*E22+决策矩阵!$E$6*E29+决策矩阵!$F$6*E36+决策矩阵!$G$6*E43+决策矩阵!$H$6*E50+决策矩阵!$I$6*E57+决策矩阵!$J$6*E64+决策矩阵!$K$6*E71+决策矩阵!$L$6*E78+决策矩阵!$M$6*E85+决策矩阵!$N$6*N22+决策矩阵!$O$6*N29+决策矩阵!$P$6*N36+决策矩阵!$Q$6*N43+决策矩阵!$R$6*N50+决策矩阵!$S$6*N57+决策矩阵!$T$6*N64+决策矩阵!$U$6*N71+决策矩阵!$V$6*N78+决策矩阵!$W$6*N85</f>
        <v>0.8660535574143654</v>
      </c>
      <c r="F100" s="26">
        <f>决策矩阵!$D$6*F22+决策矩阵!$E$6*F29+决策矩阵!$F$6*F36+决策矩阵!$G$6*F43+决策矩阵!$H$6*F50+决策矩阵!$I$6*F57+决策矩阵!$J$6*F64+决策矩阵!$K$6*F71+决策矩阵!$L$6*F78+决策矩阵!$M$6*F85+决策矩阵!$N$6*O22+决策矩阵!$O$6*O29+决策矩阵!$P$6*O36+决策矩阵!$Q$6*O43+决策矩阵!$R$6*O50+决策矩阵!$S$6*O57+决策矩阵!$T$6*O64+决策矩阵!$U$6*O71+决策矩阵!$V$6*O78+决策矩阵!$W$6*O85</f>
        <v>0.43088215145031195</v>
      </c>
      <c r="G100" s="26">
        <f>决策矩阵!$D$6*G22+决策矩阵!$E$6*G29+决策矩阵!$F$6*G36+决策矩阵!$G$6*G43+决策矩阵!$H$6*G50+决策矩阵!$I$6*G57+决策矩阵!$J$6*G64+决策矩阵!$K$6*G71+决策矩阵!$L$6*G78+决策矩阵!$M$6*G85+决策矩阵!$N$6*P22+决策矩阵!$O$6*P29+决策矩阵!$P$6*P36+决策矩阵!$Q$6*P43+决策矩阵!$R$6*P50+决策矩阵!$S$6*P57+决策矩阵!$T$6*P64+决策矩阵!$U$6*P71+决策矩阵!$V$6*P78+决策矩阵!$W$6*P85</f>
        <v>0</v>
      </c>
      <c r="H100" s="26">
        <f>决策矩阵!$D$6*H22+决策矩阵!$E$6*H29+决策矩阵!$F$6*H36+决策矩阵!$G$6*H43+决策矩阵!$H$6*H50+决策矩阵!$I$6*H57+决策矩阵!$J$6*H64+决策矩阵!$K$6*H71+决策矩阵!$L$6*H78+决策矩阵!$M$6*H85+决策矩阵!$N$6*Q22+决策矩阵!$O$6*Q29+决策矩阵!$P$6*Q36+决策矩阵!$Q$6*Q43+决策矩阵!$R$6*Q50+决策矩阵!$S$6*Q57+决策矩阵!$T$6*Q64+决策矩阵!$U$6*Q71+决策矩阵!$V$6*Q78+决策矩阵!$W$6*Q85</f>
        <v>0</v>
      </c>
      <c r="I100" s="26">
        <f>决策矩阵!$D$6*I22+决策矩阵!$E$6*I29+决策矩阵!$F$6*I36+决策矩阵!$G$6*I43+决策矩阵!$H$6*I50+决策矩阵!$I$6*I57+决策矩阵!$J$6*I64+决策矩阵!$K$6*I71+决策矩阵!$L$6*I78+决策矩阵!$M$6*I85+决策矩阵!$N$6*R22+决策矩阵!$O$6*R29+决策矩阵!$P$6*R36+决策矩阵!$Q$6*R43+决策矩阵!$R$6*R50+决策矩阵!$S$6*R57+决策矩阵!$T$6*R64+决策矩阵!$U$6*R71+决策矩阵!$V$6*R78+决策矩阵!$W$6*R85</f>
        <v>0</v>
      </c>
    </row>
    <row r="101" spans="2:10" x14ac:dyDescent="0.25">
      <c r="B101" s="26" t="s">
        <v>72</v>
      </c>
      <c r="C101" s="26">
        <f>决策矩阵!$D$6*C23+决策矩阵!$E$6*C30+决策矩阵!$F$6*C37+决策矩阵!$G$6*C44+决策矩阵!$H$6*C51+决策矩阵!$I$6*C58+决策矩阵!$J$6*C65+决策矩阵!$K$6*C72+决策矩阵!$L$6*C79+决策矩阵!$M$6*C86+决策矩阵!$N$6*L23+决策矩阵!$O$6*L30+决策矩阵!$P$6*L37+决策矩阵!$Q$6*L44+决策矩阵!$R$6*L51+决策矩阵!$S$6*L58+决策矩阵!$T$6*L65+决策矩阵!$U$6*L72+决策矩阵!$V$6*L79+决策矩阵!$W$6*L86</f>
        <v>0.46829802700014472</v>
      </c>
      <c r="D101" s="26">
        <f>决策矩阵!$D$6*D23+决策矩阵!$E$6*D30+决策矩阵!$F$6*D37+决策矩阵!$G$6*D44+决策矩阵!$H$6*D51+决策矩阵!$I$6*D58+决策矩阵!$J$6*D65+决策矩阵!$K$6*D72+决策矩阵!$L$6*D79+决策矩阵!$M$6*D86+决策矩阵!$N$6*M23+决策矩阵!$O$6*M30+决策矩阵!$P$6*M37+决策矩阵!$Q$6*M44+决策矩阵!$R$6*M51+决策矩阵!$S$6*M58+决策矩阵!$T$6*M65+决策矩阵!$U$6*M72+决策矩阵!$V$6*M79+决策矩阵!$W$6*M86</f>
        <v>0.57425915352423296</v>
      </c>
      <c r="E101" s="26">
        <f>决策矩阵!$D$6*E23+决策矩阵!$E$6*E30+决策矩阵!$F$6*E37+决策矩阵!$G$6*E44+决策矩阵!$H$6*E51+决策矩阵!$I$6*E58+决策矩阵!$J$6*E65+决策矩阵!$K$6*E72+决策矩阵!$L$6*E79+决策矩阵!$M$6*E86+决策矩阵!$N$6*N23+决策矩阵!$O$6*N30+决策矩阵!$P$6*N37+决策矩阵!$Q$6*N44+决策矩阵!$R$6*N51+决策矩阵!$S$6*N58+决策矩阵!$T$6*N65+决策矩阵!$U$6*N72+决策矩阵!$V$6*N79+决策矩阵!$W$6*N86</f>
        <v>0.42240142748619863</v>
      </c>
      <c r="F101" s="26">
        <f>决策矩阵!$D$6*F23+决策矩阵!$E$6*F30+决策矩阵!$F$6*F37+决策矩阵!$G$6*F44+决策矩阵!$H$6*F51+决策矩阵!$I$6*F58+决策矩阵!$J$6*F65+决策矩阵!$K$6*F72+决策矩阵!$L$6*F79+决策矩阵!$M$6*F86+决策矩阵!$N$6*O23+决策矩阵!$O$6*O30+决策矩阵!$P$6*O37+决策矩阵!$Q$6*O44+决策矩阵!$R$6*O51+决策矩阵!$S$6*O58+决策矩阵!$T$6*O65+决策矩阵!$U$6*O72+决策矩阵!$V$6*O79+决策矩阵!$W$6*O86</f>
        <v>0.54878807183463574</v>
      </c>
      <c r="G101" s="26">
        <f>决策矩阵!$D$6*G23+决策矩阵!$E$6*G30+决策矩阵!$F$6*G37+决策矩阵!$G$6*G44+决策矩阵!$H$6*G51+决策矩阵!$I$6*G58+决策矩阵!$J$6*G65+决策矩阵!$K$6*G72+决策矩阵!$L$6*G79+决策矩阵!$M$6*G86+决策矩阵!$N$6*P23+决策矩阵!$O$6*P30+决策矩阵!$P$6*P37+决策矩阵!$Q$6*P44+决策矩阵!$R$6*P51+决策矩阵!$S$6*P58+决策矩阵!$T$6*P65+决策矩阵!$U$6*P72+决策矩阵!$V$6*P79+决策矩阵!$W$6*P86</f>
        <v>0</v>
      </c>
      <c r="H101" s="26">
        <f>决策矩阵!$D$6*H23+决策矩阵!$E$6*H30+决策矩阵!$F$6*H37+决策矩阵!$G$6*H44+决策矩阵!$H$6*H51+决策矩阵!$I$6*H58+决策矩阵!$J$6*H65+决策矩阵!$K$6*H72+决策矩阵!$L$6*H79+决策矩阵!$M$6*H86+决策矩阵!$N$6*Q23+决策矩阵!$O$6*Q30+决策矩阵!$P$6*Q37+决策矩阵!$Q$6*Q44+决策矩阵!$R$6*Q51+决策矩阵!$S$6*Q58+决策矩阵!$T$6*Q65+决策矩阵!$U$6*Q72+决策矩阵!$V$6*Q79+决策矩阵!$W$6*Q86</f>
        <v>0</v>
      </c>
      <c r="I101" s="26">
        <f>决策矩阵!$D$6*I23+决策矩阵!$E$6*I30+决策矩阵!$F$6*I37+决策矩阵!$G$6*I44+决策矩阵!$H$6*I51+决策矩阵!$I$6*I58+决策矩阵!$J$6*I65+决策矩阵!$K$6*I72+决策矩阵!$L$6*I79+决策矩阵!$M$6*I86+决策矩阵!$N$6*R23+决策矩阵!$O$6*R30+决策矩阵!$P$6*R37+决策矩阵!$Q$6*R44+决策矩阵!$R$6*R51+决策矩阵!$S$6*R58+决策矩阵!$T$6*R65+决策矩阵!$U$6*R72+决策矩阵!$V$6*R79+决策矩阵!$W$6*R86</f>
        <v>0</v>
      </c>
    </row>
    <row r="102" spans="2:10" x14ac:dyDescent="0.25">
      <c r="B102" s="26" t="s">
        <v>73</v>
      </c>
      <c r="C102" s="26">
        <f>决策矩阵!$D$6*C24+决策矩阵!$E$6*C31+决策矩阵!$F$6*C38+决策矩阵!$G$6*C45+决策矩阵!$H$6*C52+决策矩阵!$I$6*C59+决策矩阵!$J$6*C66+决策矩阵!$K$6*C73+决策矩阵!$L$6*C80+决策矩阵!$M$6*C87+决策矩阵!$N$6*L24+决策矩阵!$O$6*L31+决策矩阵!$P$6*L38+决策矩阵!$Q$6*L45+决策矩阵!$R$6*L52+决策矩阵!$S$6*L59+决策矩阵!$T$6*L66+决策矩阵!$U$6*L73+决策矩阵!$V$6*L80+决策矩阵!$W$6*L87</f>
        <v>0.7514418756667729</v>
      </c>
      <c r="D102" s="26">
        <f>决策矩阵!$D$6*D24+决策矩阵!$E$6*D31+决策矩阵!$F$6*D38+决策矩阵!$G$6*D45+决策矩阵!$H$6*D52+决策矩阵!$I$6*D59+决策矩阵!$J$6*D66+决策矩阵!$K$6*D73+决策矩阵!$L$6*D80+决策矩阵!$M$6*D87+决策矩阵!$N$6*M24+决策矩阵!$O$6*M31+决策矩阵!$P$6*M38+决策矩阵!$Q$6*M45+决策矩阵!$R$6*M52+决策矩阵!$S$6*M59+决策矩阵!$T$6*M66+决策矩阵!$U$6*M73+决策矩阵!$V$6*M80+决策矩阵!$W$6*M87</f>
        <v>0.65115628729416553</v>
      </c>
      <c r="E102" s="26">
        <f>决策矩阵!$D$6*E24+决策矩阵!$E$6*E31+决策矩阵!$F$6*E38+决策矩阵!$G$6*E45+决策矩阵!$H$6*E52+决策矩阵!$I$6*E59+决策矩阵!$J$6*E66+决策矩阵!$K$6*E73+决策矩阵!$L$6*E80+决策矩阵!$M$6*E87+决策矩阵!$N$6*N24+决策矩阵!$O$6*N31+决策矩阵!$P$6*N38+决策矩阵!$Q$6*N45+决策矩阵!$R$6*N52+决策矩阵!$S$6*N59+决策矩阵!$T$6*N66+决策矩阵!$U$6*N73+决策矩阵!$V$6*N80+决策矩阵!$W$6*N87</f>
        <v>0.49729419843958278</v>
      </c>
      <c r="F102" s="26">
        <f>决策矩阵!$D$6*F24+决策矩阵!$E$6*F31+决策矩阵!$F$6*F38+决策矩阵!$G$6*F45+决策矩阵!$H$6*F52+决策矩阵!$I$6*F59+决策矩阵!$J$6*F66+决策矩阵!$K$6*F73+决策矩阵!$L$6*F80+决策矩阵!$M$6*F87+决策矩阵!$N$6*O24+决策矩阵!$O$6*O31+决策矩阵!$P$6*O38+决策矩阵!$Q$6*O45+决策矩阵!$R$6*O52+决策矩阵!$S$6*O59+决策矩阵!$T$6*O66+决策矩阵!$U$6*O73+决策矩阵!$V$6*O80+决策矩阵!$W$6*O87</f>
        <v>0.85018901726502605</v>
      </c>
      <c r="G102" s="26">
        <f>决策矩阵!$D$6*G24+决策矩阵!$E$6*G31+决策矩阵!$F$6*G38+决策矩阵!$G$6*G45+决策矩阵!$H$6*G52+决策矩阵!$I$6*G59+决策矩阵!$J$6*G66+决策矩阵!$K$6*G73+决策矩阵!$L$6*G80+决策矩阵!$M$6*G87+决策矩阵!$N$6*P24+决策矩阵!$O$6*P31+决策矩阵!$P$6*P38+决策矩阵!$Q$6*P45+决策矩阵!$R$6*P52+决策矩阵!$S$6*P59+决策矩阵!$T$6*P66+决策矩阵!$U$6*P73+决策矩阵!$V$6*P80+决策矩阵!$W$6*P87</f>
        <v>0</v>
      </c>
      <c r="H102" s="26">
        <f>决策矩阵!$D$6*H24+决策矩阵!$E$6*H31+决策矩阵!$F$6*H38+决策矩阵!$G$6*H45+决策矩阵!$H$6*H52+决策矩阵!$I$6*H59+决策矩阵!$J$6*H66+决策矩阵!$K$6*H73+决策矩阵!$L$6*H80+决策矩阵!$M$6*H87+决策矩阵!$N$6*Q24+决策矩阵!$O$6*Q31+决策矩阵!$P$6*Q38+决策矩阵!$Q$6*Q45+决策矩阵!$R$6*Q52+决策矩阵!$S$6*Q59+决策矩阵!$T$6*Q66+决策矩阵!$U$6*Q73+决策矩阵!$V$6*Q80+决策矩阵!$W$6*Q87</f>
        <v>0</v>
      </c>
      <c r="I102" s="26">
        <f>决策矩阵!$D$6*I24+决策矩阵!$E$6*I31+决策矩阵!$F$6*I38+决策矩阵!$G$6*I45+决策矩阵!$H$6*I52+决策矩阵!$I$6*I59+决策矩阵!$J$6*I66+决策矩阵!$K$6*I73+决策矩阵!$L$6*I80+决策矩阵!$M$6*I87+决策矩阵!$N$6*R24+决策矩阵!$O$6*R31+决策矩阵!$P$6*R38+决策矩阵!$Q$6*R45+决策矩阵!$R$6*R52+决策矩阵!$S$6*R59+决策矩阵!$T$6*R66+决策矩阵!$U$6*R73+决策矩阵!$V$6*R80+决策矩阵!$W$6*R87</f>
        <v>0</v>
      </c>
    </row>
    <row r="104" spans="2:10" x14ac:dyDescent="0.25">
      <c r="B104" s="111" t="s">
        <v>109</v>
      </c>
      <c r="C104" s="111" t="s">
        <v>34</v>
      </c>
      <c r="D104" s="111" t="s">
        <v>35</v>
      </c>
      <c r="E104" s="111" t="s">
        <v>36</v>
      </c>
      <c r="F104" s="111" t="s">
        <v>37</v>
      </c>
      <c r="G104" s="111" t="s">
        <v>52</v>
      </c>
      <c r="H104" s="111" t="s">
        <v>53</v>
      </c>
      <c r="I104" s="111" t="s">
        <v>54</v>
      </c>
      <c r="J104" s="26">
        <f>决策矩阵!A7</f>
        <v>0.10288909836173546</v>
      </c>
    </row>
    <row r="105" spans="2:10" x14ac:dyDescent="0.25">
      <c r="B105" s="26" t="s">
        <v>38</v>
      </c>
      <c r="C105" s="26">
        <f>决策矩阵!$D$8*C20+决策矩阵!$E$8*C27+决策矩阵!$F$8*C34+决策矩阵!$G$8*C41+决策矩阵!$H$8*C48+决策矩阵!$I$8*C55+决策矩阵!$J$8*C62+决策矩阵!$K$8*C69+决策矩阵!$L$8*C76+决策矩阵!$M$8*C83+决策矩阵!$N$8*L20+决策矩阵!$O$8*L27+决策矩阵!$P$8*L34+决策矩阵!$Q$8*L41+决策矩阵!$R$8*L48+决策矩阵!$S$8*L55+决策矩阵!$T$8*L62+决策矩阵!$U$8*L69+决策矩阵!$V$8*L76+决策矩阵!$W$8*L83</f>
        <v>0.38294838189878766</v>
      </c>
      <c r="D105" s="26">
        <f>决策矩阵!$D$8*D20+决策矩阵!$E$8*D27+决策矩阵!$F$8*D34+决策矩阵!$G$8*D41+决策矩阵!$H$8*D48+决策矩阵!$I$8*D55+决策矩阵!$J$8*D62+决策矩阵!$K$8*D69+决策矩阵!$L$8*D76+决策矩阵!$M$8*D83+决策矩阵!$N$8*M20+决策矩阵!$O$8*M27+决策矩阵!$P$8*M34+决策矩阵!$Q$8*M41+决策矩阵!$R$8*M48+决策矩阵!$S$8*M55+决策矩阵!$T$8*M62+决策矩阵!$U$8*M69+决策矩阵!$V$8*M76+决策矩阵!$W$8*M83</f>
        <v>0.50646291072190797</v>
      </c>
      <c r="E105" s="26">
        <f>决策矩阵!$D$8*E20+决策矩阵!$E$8*E27+决策矩阵!$F$8*E34+决策矩阵!$G$8*E41+决策矩阵!$H$8*E48+决策矩阵!$I$8*E55+决策矩阵!$J$8*E62+决策矩阵!$K$8*E69+决策矩阵!$L$8*E76+决策矩阵!$M$8*E83+决策矩阵!$N$8*N20+决策矩阵!$O$8*N27+决策矩阵!$P$8*N34+决策矩阵!$Q$8*N41+决策矩阵!$R$8*N48+决策矩阵!$S$8*N55+决策矩阵!$T$8*N62+决策矩阵!$U$8*N69+决策矩阵!$V$8*N76+决策矩阵!$W$8*N83</f>
        <v>0.50964056765192511</v>
      </c>
      <c r="F105" s="26">
        <f>决策矩阵!$D$8*F20+决策矩阵!$E$8*F27+决策矩阵!$F$8*F34+决策矩阵!$G$8*F41+决策矩阵!$H$8*F48+决策矩阵!$I$8*F55+决策矩阵!$J$8*F62+决策矩阵!$K$8*F69+决策矩阵!$L$8*F76+决策矩阵!$M$8*F83+决策矩阵!$N$8*O20+决策矩阵!$O$8*O27+决策矩阵!$P$8*O34+决策矩阵!$Q$8*O41+决策矩阵!$R$8*O48+决策矩阵!$S$8*O55+决策矩阵!$T$8*O62+决策矩阵!$U$8*O69+决策矩阵!$V$8*O76+决策矩阵!$W$8*O83</f>
        <v>0.64285572503500688</v>
      </c>
      <c r="G105" s="26">
        <f>决策矩阵!$D$8*G20+决策矩阵!$E$8*G27+决策矩阵!$F$8*G34+决策矩阵!$G$8*G41+决策矩阵!$H$8*G48+决策矩阵!$I$8*G55+决策矩阵!$J$8*G62+决策矩阵!$K$8*G69+决策矩阵!$L$8*G76+决策矩阵!$M$8*G83+决策矩阵!$N$8*P20+决策矩阵!$O$8*P27+决策矩阵!$P$8*P34+决策矩阵!$Q$8*P41+决策矩阵!$R$8*P48+决策矩阵!$S$8*P55+决策矩阵!$T$8*P62+决策矩阵!$U$8*P69+决策矩阵!$V$8*P76+决策矩阵!$W$8*P83</f>
        <v>0</v>
      </c>
      <c r="H105" s="26">
        <f>决策矩阵!$D$8*H20+决策矩阵!$E$8*H27+决策矩阵!$F$8*H34+决策矩阵!$G$8*H41+决策矩阵!$H$8*H48+决策矩阵!$I$8*H55+决策矩阵!$J$8*H62+决策矩阵!$K$8*H69+决策矩阵!$L$8*H76+决策矩阵!$M$8*H83+决策矩阵!$N$8*Q20+决策矩阵!$O$8*Q27+决策矩阵!$P$8*Q34+决策矩阵!$Q$8*Q41+决策矩阵!$R$8*Q48+决策矩阵!$S$8*Q55+决策矩阵!$T$8*Q62+决策矩阵!$U$8*Q69+决策矩阵!$V$8*Q76+决策矩阵!$W$8*Q83</f>
        <v>0</v>
      </c>
      <c r="I105" s="26">
        <f>决策矩阵!$D$8*I20+决策矩阵!$E$8*I27+决策矩阵!$F$8*I34+决策矩阵!$G$8*I41+决策矩阵!$H$8*I48+决策矩阵!$I$8*I55+决策矩阵!$J$8*I62+决策矩阵!$K$8*I69+决策矩阵!$L$8*I76+决策矩阵!$M$8*I83+决策矩阵!$N$8*R20+决策矩阵!$O$8*R27+决策矩阵!$P$8*R34+决策矩阵!$Q$8*R41+决策矩阵!$R$8*R48+决策矩阵!$S$8*R55+决策矩阵!$T$8*R62+决策矩阵!$U$8*R69+决策矩阵!$V$8*R76+决策矩阵!$W$8*R83</f>
        <v>0</v>
      </c>
    </row>
    <row r="106" spans="2:10" x14ac:dyDescent="0.25">
      <c r="B106" s="26" t="s">
        <v>39</v>
      </c>
      <c r="C106" s="26">
        <f>决策矩阵!$D$8*C21+决策矩阵!$E$8*C28+决策矩阵!$F$8*C35+决策矩阵!$G$8*C42+决策矩阵!$H$8*C49+决策矩阵!$I$8*C56+决策矩阵!$J$8*C63+决策矩阵!$K$8*C70+决策矩阵!$L$8*C77+决策矩阵!$M$8*C84+决策矩阵!$N$8*L21+决策矩阵!$O$8*L28+决策矩阵!$P$8*L35+决策矩阵!$Q$8*L42+决策矩阵!$R$8*L49+决策矩阵!$S$8*L56+决策矩阵!$T$8*L63+决策矩阵!$U$8*L70+决策矩阵!$V$8*L77+决策矩阵!$W$8*L84</f>
        <v>0.50964056765192511</v>
      </c>
      <c r="D106" s="26">
        <f>决策矩阵!$D$8*D21+决策矩阵!$E$8*D28+决策矩阵!$F$8*D35+决策矩阵!$G$8*D42+决策矩阵!$H$8*D49+决策矩阵!$I$8*D56+决策矩阵!$J$8*D63+决策矩阵!$K$8*D70+决策矩阵!$L$8*D77+决策矩阵!$M$8*D84+决策矩阵!$N$8*M21+决策矩阵!$O$8*M28+决策矩阵!$P$8*M35+决策矩阵!$Q$8*M42+决策矩阵!$R$8*M49+决策矩阵!$S$8*M56+决策矩阵!$T$8*M63+决策矩阵!$U$8*M70+决策矩阵!$V$8*M77+决策矩阵!$W$8*M84</f>
        <v>0.50964056765192511</v>
      </c>
      <c r="E106" s="26">
        <f>决策矩阵!$D$8*E21+决策矩阵!$E$8*E28+决策矩阵!$F$8*E35+决策矩阵!$G$8*E42+决策矩阵!$H$8*E49+决策矩阵!$I$8*E56+决策矩阵!$J$8*E63+决策矩阵!$K$8*E70+决策矩阵!$L$8*E77+决策矩阵!$M$8*E84+决策矩阵!$N$8*N21+决策矩阵!$O$8*N28+决策矩阵!$P$8*N35+决策矩阵!$Q$8*N42+决策矩阵!$R$8*N49+决策矩阵!$S$8*N56+决策矩阵!$T$8*N63+决策矩阵!$U$8*N70+决策矩阵!$V$8*N77+决策矩阵!$W$8*N84</f>
        <v>0.50964056765192511</v>
      </c>
      <c r="F106" s="26">
        <f>决策矩阵!$D$8*F21+决策矩阵!$E$8*F28+决策矩阵!$F$8*F35+决策矩阵!$G$8*F42+决策矩阵!$H$8*F49+决策矩阵!$I$8*F56+决策矩阵!$J$8*F63+决策矩阵!$K$8*F70+决策矩阵!$L$8*F77+决策矩阵!$M$8*F84+决策矩阵!$N$8*O21+决策矩阵!$O$8*O28+决策矩阵!$P$8*O35+决策矩阵!$Q$8*O42+决策矩阵!$R$8*O49+决策矩阵!$S$8*O56+决策矩阵!$T$8*O63+决策矩阵!$U$8*O70+决策矩阵!$V$8*O77+决策矩阵!$W$8*O84</f>
        <v>0.50964056765192511</v>
      </c>
      <c r="G106" s="26">
        <f>决策矩阵!$D$8*G21+决策矩阵!$E$8*G28+决策矩阵!$F$8*G35+决策矩阵!$G$8*G42+决策矩阵!$H$8*G49+决策矩阵!$I$8*G56+决策矩阵!$J$8*G63+决策矩阵!$K$8*G70+决策矩阵!$L$8*G77+决策矩阵!$M$8*G84+决策矩阵!$N$8*P21+决策矩阵!$O$8*P28+决策矩阵!$P$8*P35+决策矩阵!$Q$8*P42+决策矩阵!$R$8*P49+决策矩阵!$S$8*P56+决策矩阵!$T$8*P63+决策矩阵!$U$8*P70+决策矩阵!$V$8*P77+决策矩阵!$W$8*P84</f>
        <v>0</v>
      </c>
      <c r="H106" s="26">
        <f>决策矩阵!$D$8*H21+决策矩阵!$E$8*H28+决策矩阵!$F$8*H35+决策矩阵!$G$8*H42+决策矩阵!$H$8*H49+决策矩阵!$I$8*H56+决策矩阵!$J$8*H63+决策矩阵!$K$8*H70+决策矩阵!$L$8*H77+决策矩阵!$M$8*H84+决策矩阵!$N$8*Q21+决策矩阵!$O$8*Q28+决策矩阵!$P$8*Q35+决策矩阵!$Q$8*Q42+决策矩阵!$R$8*Q49+决策矩阵!$S$8*Q56+决策矩阵!$T$8*Q63+决策矩阵!$U$8*Q70+决策矩阵!$V$8*Q77+决策矩阵!$W$8*Q84</f>
        <v>0</v>
      </c>
      <c r="I106" s="26">
        <f>决策矩阵!$D$8*I21+决策矩阵!$E$8*I28+决策矩阵!$F$8*I35+决策矩阵!$G$8*I42+决策矩阵!$H$8*I49+决策矩阵!$I$8*I56+决策矩阵!$J$8*I63+决策矩阵!$K$8*I70+决策矩阵!$L$8*I77+决策矩阵!$M$8*I84+决策矩阵!$N$8*R21+决策矩阵!$O$8*R28+决策矩阵!$P$8*R35+决策矩阵!$Q$8*R42+决策矩阵!$R$8*R49+决策矩阵!$S$8*R56+决策矩阵!$T$8*R63+决策矩阵!$U$8*R70+决策矩阵!$V$8*R77+决策矩阵!$W$8*R84</f>
        <v>0</v>
      </c>
    </row>
    <row r="107" spans="2:10" x14ac:dyDescent="0.25">
      <c r="B107" s="26" t="s">
        <v>40</v>
      </c>
      <c r="C107" s="26">
        <f>决策矩阵!$D$8*C22+决策矩阵!$E$8*C29+决策矩阵!$F$8*C36+决策矩阵!$G$8*C43+决策矩阵!$H$8*C50+决策矩阵!$I$8*C57+决策矩阵!$J$8*C64+决策矩阵!$K$8*C71+决策矩阵!$L$8*C78+决策矩阵!$M$8*C85+决策矩阵!$N$8*L22+决策矩阵!$O$8*L29+决策矩阵!$P$8*L36+决策矩阵!$Q$8*L43+决策矩阵!$R$8*L50+决策矩阵!$S$8*L57+决策矩阵!$T$8*L64+决策矩阵!$U$8*L71+决策矩阵!$V$8*L78+决策矩阵!$W$8*L85</f>
        <v>0.50964056765192511</v>
      </c>
      <c r="D107" s="26">
        <f>决策矩阵!$D$8*D22+决策矩阵!$E$8*D29+决策矩阵!$F$8*D36+决策矩阵!$G$8*D43+决策矩阵!$H$8*D50+决策矩阵!$I$8*D57+决策矩阵!$J$8*D64+决策矩阵!$K$8*D71+决策矩阵!$L$8*D78+决策矩阵!$M$8*D85+决策矩阵!$N$8*M22+决策矩阵!$O$8*M29+决策矩阵!$P$8*M36+决策矩阵!$Q$8*M43+决策矩阵!$R$8*M50+决策矩阵!$S$8*M57+决策矩阵!$T$8*M64+决策矩阵!$U$8*M71+决策矩阵!$V$8*M78+决策矩阵!$W$8*M85</f>
        <v>0.21646375767579001</v>
      </c>
      <c r="E107" s="26">
        <f>决策矩阵!$D$8*E22+决策矩阵!$E$8*E29+决策矩阵!$F$8*E36+决策矩阵!$G$8*E43+决策矩阵!$H$8*E50+决策矩阵!$I$8*E57+决策矩阵!$J$8*E64+决策矩阵!$K$8*E71+决策矩阵!$L$8*E78+决策矩阵!$M$8*E85+决策矩阵!$N$8*N22+决策矩阵!$O$8*N29+决策矩阵!$P$8*N36+决策矩阵!$Q$8*N43+决策矩阵!$R$8*N50+决策矩阵!$S$8*N57+决策矩阵!$T$8*N64+决策矩阵!$U$8*N71+决策矩阵!$V$8*N78+决策矩阵!$W$8*N85</f>
        <v>0.21590699947919695</v>
      </c>
      <c r="F107" s="26">
        <f>决策矩阵!$D$8*F22+决策矩阵!$E$8*F29+决策矩阵!$F$8*F36+决策矩阵!$G$8*F43+决策矩阵!$H$8*F50+决策矩阵!$I$8*F57+决策矩阵!$J$8*F64+决策矩阵!$K$8*F71+决策矩阵!$L$8*F78+决策矩阵!$M$8*F85+决策矩阵!$N$8*O22+决策矩阵!$O$8*O29+决策矩阵!$P$8*O36+决策矩阵!$Q$8*O43+决策矩阵!$R$8*O50+决策矩阵!$S$8*O57+决策矩阵!$T$8*O64+决策矩阵!$U$8*O71+决策矩阵!$V$8*O78+决策矩阵!$W$8*O85</f>
        <v>0.59126921112666975</v>
      </c>
      <c r="G107" s="26">
        <f>决策矩阵!$D$8*G22+决策矩阵!$E$8*G29+决策矩阵!$F$8*G36+决策矩阵!$G$8*G43+决策矩阵!$H$8*G50+决策矩阵!$I$8*G57+决策矩阵!$J$8*G64+决策矩阵!$K$8*G71+决策矩阵!$L$8*G78+决策矩阵!$M$8*G85+决策矩阵!$N$8*P22+决策矩阵!$O$8*P29+决策矩阵!$P$8*P36+决策矩阵!$Q$8*P43+决策矩阵!$R$8*P50+决策矩阵!$S$8*P57+决策矩阵!$T$8*P64+决策矩阵!$U$8*P71+决策矩阵!$V$8*P78+决策矩阵!$W$8*P85</f>
        <v>0</v>
      </c>
      <c r="H107" s="26">
        <f>决策矩阵!$D$8*H22+决策矩阵!$E$8*H29+决策矩阵!$F$8*H36+决策矩阵!$G$8*H43+决策矩阵!$H$8*H50+决策矩阵!$I$8*H57+决策矩阵!$J$8*H64+决策矩阵!$K$8*H71+决策矩阵!$L$8*H78+决策矩阵!$M$8*H85+决策矩阵!$N$8*Q22+决策矩阵!$O$8*Q29+决策矩阵!$P$8*Q36+决策矩阵!$Q$8*Q43+决策矩阵!$R$8*Q50+决策矩阵!$S$8*Q57+决策矩阵!$T$8*Q64+决策矩阵!$U$8*Q71+决策矩阵!$V$8*Q78+决策矩阵!$W$8*Q85</f>
        <v>0</v>
      </c>
      <c r="I107" s="26">
        <f>决策矩阵!$D$8*I22+决策矩阵!$E$8*I29+决策矩阵!$F$8*I36+决策矩阵!$G$8*I43+决策矩阵!$H$8*I50+决策矩阵!$I$8*I57+决策矩阵!$J$8*I64+决策矩阵!$K$8*I71+决策矩阵!$L$8*I78+决策矩阵!$M$8*I85+决策矩阵!$N$8*R22+决策矩阵!$O$8*R29+决策矩阵!$P$8*R36+决策矩阵!$Q$8*R43+决策矩阵!$R$8*R50+决策矩阵!$S$8*R57+决策矩阵!$T$8*R64+决策矩阵!$U$8*R71+决策矩阵!$V$8*R78+决策矩阵!$W$8*R85</f>
        <v>0</v>
      </c>
    </row>
    <row r="108" spans="2:10" x14ac:dyDescent="0.25">
      <c r="B108" s="26" t="s">
        <v>72</v>
      </c>
      <c r="C108" s="26">
        <f>决策矩阵!$D$8*C23+决策矩阵!$E$8*C30+决策矩阵!$F$8*C37+决策矩阵!$G$8*C44+决策矩阵!$H$8*C51+决策矩阵!$I$8*C58+决策矩阵!$J$8*C65+决策矩阵!$K$8*C72+决策矩阵!$L$8*C79+决策矩阵!$M$8*C86+决策矩阵!$N$8*L23+决策矩阵!$O$8*L30+决策矩阵!$P$8*L37+决策矩阵!$Q$8*L44+决策矩阵!$R$8*L51+决策矩阵!$S$8*L58+决策矩阵!$T$8*L65+决策矩阵!$U$8*L72+决策矩阵!$V$8*L79+决策矩阵!$W$8*L86</f>
        <v>0.30089865993214721</v>
      </c>
      <c r="D108" s="26">
        <f>决策矩阵!$D$8*D23+决策矩阵!$E$8*D30+决策矩阵!$F$8*D37+决策矩阵!$G$8*D44+决策矩阵!$H$8*D51+决策矩阵!$I$8*D58+决策矩阵!$J$8*D65+决策矩阵!$K$8*D72+决策矩阵!$L$8*D79+决策矩阵!$M$8*D86+决策矩阵!$N$8*M23+决策矩阵!$O$8*M30+决策矩阵!$P$8*M37+决策矩阵!$Q$8*M44+决策矩阵!$R$8*M51+决策矩阵!$S$8*M58+决策矩阵!$T$8*M65+决策矩阵!$U$8*M72+决策矩阵!$V$8*M79+决策矩阵!$W$8*M86</f>
        <v>0.18474451055958577</v>
      </c>
      <c r="E108" s="26">
        <f>决策矩阵!$D$8*E23+决策矩阵!$E$8*E30+决策矩阵!$F$8*E37+决策矩阵!$G$8*E44+决策矩阵!$H$8*E51+决策矩阵!$I$8*E58+决策矩阵!$J$8*E65+决策矩阵!$K$8*E72+决策矩阵!$L$8*E79+决策矩阵!$M$8*E86+决策矩阵!$N$8*N23+决策矩阵!$O$8*N30+决策矩阵!$P$8*N37+决策矩阵!$Q$8*N44+决策矩阵!$R$8*N51+决策矩阵!$S$8*N58+决策矩阵!$T$8*N65+决策矩阵!$U$8*N72+决策矩阵!$V$8*N79+决策矩阵!$W$8*N86</f>
        <v>0.54225882519904944</v>
      </c>
      <c r="F108" s="26">
        <f>决策矩阵!$D$8*F23+决策矩阵!$E$8*F30+决策矩阵!$F$8*F37+决策矩阵!$G$8*F44+决策矩阵!$H$8*F51+决策矩阵!$I$8*F58+决策矩阵!$J$8*F65+决策矩阵!$K$8*F72+决策矩阵!$L$8*F79+决策矩阵!$M$8*F86+决策矩阵!$N$8*O23+决策矩阵!$O$8*O30+决策矩阵!$P$8*O37+决策矩阵!$Q$8*O44+决策矩阵!$R$8*O51+决策矩阵!$S$8*O58+决策矩阵!$T$8*O65+决策矩阵!$U$8*O72+决策矩阵!$V$8*O79+决策矩阵!$W$8*O86</f>
        <v>0.87500000000000011</v>
      </c>
      <c r="G108" s="26">
        <f>决策矩阵!$D$8*G23+决策矩阵!$E$8*G30+决策矩阵!$F$8*G37+决策矩阵!$G$8*G44+决策矩阵!$H$8*G51+决策矩阵!$I$8*G58+决策矩阵!$J$8*G65+决策矩阵!$K$8*G72+决策矩阵!$L$8*G79+决策矩阵!$M$8*G86+决策矩阵!$N$8*P23+决策矩阵!$O$8*P30+决策矩阵!$P$8*P37+决策矩阵!$Q$8*P44+决策矩阵!$R$8*P51+决策矩阵!$S$8*P58+决策矩阵!$T$8*P65+决策矩阵!$U$8*P72+决策矩阵!$V$8*P79+决策矩阵!$W$8*P86</f>
        <v>0</v>
      </c>
      <c r="H108" s="26">
        <f>决策矩阵!$D$8*H23+决策矩阵!$E$8*H30+决策矩阵!$F$8*H37+决策矩阵!$G$8*H44+决策矩阵!$H$8*H51+决策矩阵!$I$8*H58+决策矩阵!$J$8*H65+决策矩阵!$K$8*H72+决策矩阵!$L$8*H79+决策矩阵!$M$8*H86+决策矩阵!$N$8*Q23+决策矩阵!$O$8*Q30+决策矩阵!$P$8*Q37+决策矩阵!$Q$8*Q44+决策矩阵!$R$8*Q51+决策矩阵!$S$8*Q58+决策矩阵!$T$8*Q65+决策矩阵!$U$8*Q72+决策矩阵!$V$8*Q79+决策矩阵!$W$8*Q86</f>
        <v>0</v>
      </c>
      <c r="I108" s="26">
        <f>决策矩阵!$D$8*I23+决策矩阵!$E$8*I30+决策矩阵!$F$8*I37+决策矩阵!$G$8*I44+决策矩阵!$H$8*I51+决策矩阵!$I$8*I58+决策矩阵!$J$8*I65+决策矩阵!$K$8*I72+决策矩阵!$L$8*I79+决策矩阵!$M$8*I86+决策矩阵!$N$8*R23+决策矩阵!$O$8*R30+决策矩阵!$P$8*R37+决策矩阵!$Q$8*R44+决策矩阵!$R$8*R51+决策矩阵!$S$8*R58+决策矩阵!$T$8*R65+决策矩阵!$U$8*R72+决策矩阵!$V$8*R79+决策矩阵!$W$8*R86</f>
        <v>0</v>
      </c>
    </row>
    <row r="109" spans="2:10" x14ac:dyDescent="0.25">
      <c r="B109" s="26" t="s">
        <v>73</v>
      </c>
      <c r="C109" s="26">
        <f>决策矩阵!$D$8*C24+决策矩阵!$E$8*C31+决策矩阵!$F$8*C38+决策矩阵!$G$8*C45+决策矩阵!$H$8*C52+决策矩阵!$I$8*C59+决策矩阵!$J$8*C66+决策矩阵!$K$8*C73+决策矩阵!$L$8*C80+决策矩阵!$M$8*C87+决策矩阵!$N$8*L24+决策矩阵!$O$8*L31+决策矩阵!$P$8*L38+决策矩阵!$Q$8*L45+决策矩阵!$R$8*L52+决策矩阵!$S$8*L59+决策矩阵!$T$8*L66+决策矩阵!$U$8*L73+决策矩阵!$V$8*L80+决策矩阵!$W$8*L87</f>
        <v>0.88359052068365407</v>
      </c>
      <c r="D109" s="26">
        <f>决策矩阵!$D$8*D24+决策矩阵!$E$8*D31+决策矩阵!$F$8*D38+决策矩阵!$G$8*D45+决策矩阵!$H$8*D52+决策矩阵!$I$8*D59+决策矩阵!$J$8*D66+决策矩阵!$K$8*D73+决策矩阵!$L$8*D80+决策矩阵!$M$8*D87+决策矩阵!$N$8*M24+决策矩阵!$O$8*M31+决策矩阵!$P$8*M38+决策矩阵!$Q$8*M45+决策矩阵!$R$8*M52+决策矩阵!$S$8*M59+决策矩阵!$T$8*M66+决策矩阵!$U$8*M73+决策矩阵!$V$8*M80+决策矩阵!$W$8*M87</f>
        <v>0.69444554719499485</v>
      </c>
      <c r="E109" s="26">
        <f>决策矩阵!$D$8*E24+决策矩阵!$E$8*E31+决策矩阵!$F$8*E38+决策矩阵!$G$8*E45+决策矩阵!$H$8*E52+决策矩阵!$I$8*E59+决策矩阵!$J$8*E66+决策矩阵!$K$8*E73+决策矩阵!$L$8*E80+决策矩阵!$M$8*E87+决策矩阵!$N$8*N24+决策矩阵!$O$8*N31+决策矩阵!$P$8*N38+决策矩阵!$Q$8*N45+决策矩阵!$R$8*N52+决策矩阵!$S$8*N59+决策矩阵!$T$8*N66+决策矩阵!$U$8*N73+决策矩阵!$V$8*N80+决策矩阵!$W$8*N87</f>
        <v>0.4772942777123873</v>
      </c>
      <c r="F109" s="26">
        <f>决策矩阵!$D$8*F24+决策矩阵!$E$8*F31+决策矩阵!$F$8*F38+决策矩阵!$G$8*F45+决策矩阵!$H$8*F52+决策矩阵!$I$8*F59+决策矩阵!$J$8*F66+决策矩阵!$K$8*F73+决策矩阵!$L$8*F80+决策矩阵!$M$8*F87+决策矩阵!$N$8*O24+决策矩阵!$O$8*O31+决策矩阵!$P$8*O38+决策矩阵!$Q$8*O45+决策矩阵!$R$8*O52+决策矩阵!$S$8*O59+决策矩阵!$T$8*O66+决策矩阵!$U$8*O73+决策矩阵!$V$8*O80+决策矩阵!$W$8*O87</f>
        <v>0.57539662847708439</v>
      </c>
      <c r="G109" s="26">
        <f>决策矩阵!$D$8*G24+决策矩阵!$E$8*G31+决策矩阵!$F$8*G38+决策矩阵!$G$8*G45+决策矩阵!$H$8*G52+决策矩阵!$I$8*G59+决策矩阵!$J$8*G66+决策矩阵!$K$8*G73+决策矩阵!$L$8*G80+决策矩阵!$M$8*G87+决策矩阵!$N$8*P24+决策矩阵!$O$8*P31+决策矩阵!$P$8*P38+决策矩阵!$Q$8*P45+决策矩阵!$R$8*P52+决策矩阵!$S$8*P59+决策矩阵!$T$8*P66+决策矩阵!$U$8*P73+决策矩阵!$V$8*P80+决策矩阵!$W$8*P87</f>
        <v>0</v>
      </c>
      <c r="H109" s="26">
        <f>决策矩阵!$D$8*H24+决策矩阵!$E$8*H31+决策矩阵!$F$8*H38+决策矩阵!$G$8*H45+决策矩阵!$H$8*H52+决策矩阵!$I$8*H59+决策矩阵!$J$8*H66+决策矩阵!$K$8*H73+决策矩阵!$L$8*H80+决策矩阵!$M$8*H87+决策矩阵!$N$8*Q24+决策矩阵!$O$8*Q31+决策矩阵!$P$8*Q38+决策矩阵!$Q$8*Q45+决策矩阵!$R$8*Q52+决策矩阵!$S$8*Q59+决策矩阵!$T$8*Q66+决策矩阵!$U$8*Q73+决策矩阵!$V$8*Q80+决策矩阵!$W$8*Q87</f>
        <v>0</v>
      </c>
      <c r="I109" s="26">
        <f>决策矩阵!$D$8*I24+决策矩阵!$E$8*I31+决策矩阵!$F$8*I38+决策矩阵!$G$8*I45+决策矩阵!$H$8*I52+决策矩阵!$I$8*I59+决策矩阵!$J$8*I66+决策矩阵!$K$8*I73+决策矩阵!$L$8*I80+决策矩阵!$M$8*I87+决策矩阵!$N$8*R24+决策矩阵!$O$8*R31+决策矩阵!$P$8*R38+决策矩阵!$Q$8*R45+决策矩阵!$R$8*R52+决策矩阵!$S$8*R59+决策矩阵!$T$8*R66+决策矩阵!$U$8*R73+决策矩阵!$V$8*R80+决策矩阵!$W$8*R87</f>
        <v>0</v>
      </c>
    </row>
    <row r="111" spans="2:10" x14ac:dyDescent="0.25">
      <c r="B111" s="111" t="s">
        <v>110</v>
      </c>
      <c r="C111" s="111" t="s">
        <v>34</v>
      </c>
      <c r="D111" s="111" t="s">
        <v>35</v>
      </c>
      <c r="E111" s="111" t="s">
        <v>36</v>
      </c>
      <c r="F111" s="111" t="s">
        <v>37</v>
      </c>
      <c r="G111" s="111" t="s">
        <v>52</v>
      </c>
      <c r="H111" s="111" t="s">
        <v>53</v>
      </c>
      <c r="I111" s="111" t="s">
        <v>54</v>
      </c>
      <c r="J111" s="26">
        <f>决策矩阵!A9</f>
        <v>0.19848133065610779</v>
      </c>
    </row>
    <row r="112" spans="2:10" x14ac:dyDescent="0.25">
      <c r="B112" s="26" t="s">
        <v>38</v>
      </c>
      <c r="C112" s="26">
        <f>决策矩阵!$D$10*C20+决策矩阵!$E$10*C27+决策矩阵!$F$10*C34+决策矩阵!$G$10*C41+决策矩阵!$H$10*C48+决策矩阵!$I$10*C55+决策矩阵!$J$10*C62+决策矩阵!$K$10*C69+决策矩阵!$L$10*C76+决策矩阵!$M$10*C83+决策矩阵!$N$10*L20+决策矩阵!$O$10*L27+决策矩阵!$P$10*L34+决策矩阵!$Q$10*L41+决策矩阵!$R$10*L48+决策矩阵!$S$10*L55+决策矩阵!$T$10*L62+决策矩阵!$U$10*L69+决策矩阵!$V$10*L76+决策矩阵!$W$10*L83</f>
        <v>0.33024302515552267</v>
      </c>
      <c r="D112" s="26">
        <f>决策矩阵!$D$10*D20+决策矩阵!$E$10*D27+决策矩阵!$F$10*D34+决策矩阵!$G$10*D41+决策矩阵!$H$10*D48+决策矩阵!$I$10*D55+决策矩阵!$J$10*D62+决策矩阵!$K$10*D69+决策矩阵!$L$10*D76+决策矩阵!$M$10*D83+决策矩阵!$N$10*M20+决策矩阵!$O$10*M27+决策矩阵!$P$10*M34+决策矩阵!$Q$10*M41+决策矩阵!$R$10*M48+决策矩阵!$S$10*M55+决策矩阵!$T$10*M62+决策矩阵!$U$10*M69+决策矩阵!$V$10*M76+决策矩阵!$W$10*M83</f>
        <v>0.7202073803444875</v>
      </c>
      <c r="E112" s="26">
        <f>决策矩阵!$D$10*E20+决策矩阵!$E$10*E27+决策矩阵!$F$10*E34+决策矩阵!$G$10*E41+决策矩阵!$H$10*E48+决策矩阵!$I$10*E55+决策矩阵!$J$10*E62+决策矩阵!$K$10*E69+决策矩阵!$L$10*E76+决策矩阵!$M$10*E83+决策矩阵!$N$10*N20+决策矩阵!$O$10*N27+决策矩阵!$P$10*N34+决策矩阵!$Q$10*N41+决策矩阵!$R$10*N48+决策矩阵!$S$10*N55+决策矩阵!$T$10*N62+决策矩阵!$U$10*N69+决策矩阵!$V$10*N76+决策矩阵!$W$10*N83</f>
        <v>0.71271512144340177</v>
      </c>
      <c r="F112" s="26">
        <f>决策矩阵!$D$10*F20+决策矩阵!$E$10*F27+决策矩阵!$F$10*F34+决策矩阵!$G$10*F41+决策矩阵!$H$10*F48+决策矩阵!$I$10*F55+决策矩阵!$J$10*F62+决策矩阵!$K$10*F69+决策矩阵!$L$10*F76+决策矩阵!$M$10*F83+决策矩阵!$N$10*O20+决策矩阵!$O$10*O27+决策矩阵!$P$10*O34+决策矩阵!$Q$10*O41+决策矩阵!$R$10*O48+决策矩阵!$S$10*O55+决策矩阵!$T$10*O62+决策矩阵!$U$10*O69+决策矩阵!$V$10*O76+决策矩阵!$W$10*O83</f>
        <v>0.42939450652694</v>
      </c>
      <c r="G112" s="26">
        <f>决策矩阵!$D$10*G20+决策矩阵!$E$10*G27+决策矩阵!$F$10*G34+决策矩阵!$G$10*G41+决策矩阵!$H$10*G48+决策矩阵!$I$10*G55+决策矩阵!$J$10*G62+决策矩阵!$K$10*G69+决策矩阵!$L$10*G76+决策矩阵!$M$10*G83+决策矩阵!$N$10*P20+决策矩阵!$O$10*P27+决策矩阵!$P$10*P34+决策矩阵!$Q$10*P41+决策矩阵!$R$10*P48+决策矩阵!$S$10*P55+决策矩阵!$T$10*P62+决策矩阵!$U$10*P69+决策矩阵!$V$10*P76+决策矩阵!$W$10*P83</f>
        <v>0</v>
      </c>
      <c r="H112" s="26">
        <f>决策矩阵!$D$10*H20+决策矩阵!$E$10*H27+决策矩阵!$F$10*H34+决策矩阵!$G$10*H41+决策矩阵!$H$10*H48+决策矩阵!$I$10*H55+决策矩阵!$J$10*H62+决策矩阵!$K$10*H69+决策矩阵!$L$10*H76+决策矩阵!$M$10*H83+决策矩阵!$N$10*Q20+决策矩阵!$O$10*Q27+决策矩阵!$P$10*Q34+决策矩阵!$Q$10*Q41+决策矩阵!$R$10*Q48+决策矩阵!$S$10*Q55+决策矩阵!$T$10*Q62+决策矩阵!$U$10*Q69+决策矩阵!$V$10*Q76+决策矩阵!$W$10*Q83</f>
        <v>0</v>
      </c>
      <c r="I112" s="26">
        <f>决策矩阵!$D$10*I20+决策矩阵!$E$10*I27+决策矩阵!$F$10*I34+决策矩阵!$G$10*I41+决策矩阵!$H$10*I48+决策矩阵!$I$10*I55+决策矩阵!$J$10*I62+决策矩阵!$K$10*I69+决策矩阵!$L$10*I76+决策矩阵!$M$10*I83+决策矩阵!$N$10*R20+决策矩阵!$O$10*R27+决策矩阵!$P$10*R34+决策矩阵!$Q$10*R41+决策矩阵!$R$10*R48+决策矩阵!$S$10*R55+决策矩阵!$T$10*R62+决策矩阵!$U$10*R69+决策矩阵!$V$10*R76+决策矩阵!$W$10*R83</f>
        <v>0</v>
      </c>
    </row>
    <row r="113" spans="2:10" x14ac:dyDescent="0.25">
      <c r="B113" s="26" t="s">
        <v>39</v>
      </c>
      <c r="C113" s="26">
        <f>决策矩阵!$D$10*C21+决策矩阵!$E$10*C28+决策矩阵!$F$10*C35+决策矩阵!$G$10*C42+决策矩阵!$H$10*C49+决策矩阵!$I$10*C56+决策矩阵!$J$10*C63+决策矩阵!$K$10*C70+决策矩阵!$L$10*C77+决策矩阵!$M$10*C84+决策矩阵!$N$10*L21+决策矩阵!$O$10*L28+决策矩阵!$P$10*L35+决策矩阵!$Q$10*L42+决策矩阵!$R$10*L49+决策矩阵!$S$10*L56+决策矩阵!$T$10*L63+决策矩阵!$U$10*L70+决策矩阵!$V$10*L77+决策矩阵!$W$10*L84</f>
        <v>0.80203066771467324</v>
      </c>
      <c r="D113" s="26">
        <f>决策矩阵!$D$10*D21+决策矩阵!$E$10*D28+决策矩阵!$F$10*D35+决策矩阵!$G$10*D42+决策矩阵!$H$10*D49+决策矩阵!$I$10*D56+决策矩阵!$J$10*D63+决策矩阵!$K$10*D70+决策矩阵!$L$10*D77+决策矩阵!$M$10*D84+决策矩阵!$N$10*M21+决策矩阵!$O$10*M28+决策矩阵!$P$10*M35+决策矩阵!$Q$10*M42+决策矩阵!$R$10*M49+决策矩阵!$S$10*M56+决策矩阵!$T$10*M63+决策矩阵!$U$10*M70+决策矩阵!$V$10*M77+决策矩阵!$W$10*M84</f>
        <v>0.61139735050369404</v>
      </c>
      <c r="E113" s="26">
        <f>决策矩阵!$D$10*E21+决策矩阵!$E$10*E28+决策矩阵!$F$10*E35+决策矩阵!$G$10*E42+决策矩阵!$H$10*E49+决策矩阵!$I$10*E56+决策矩阵!$J$10*E63+决策矩阵!$K$10*E70+决策矩阵!$L$10*E77+决策矩阵!$M$10*E84+决策矩阵!$N$10*N21+决策矩阵!$O$10*N28+决策矩阵!$P$10*N35+决策矩阵!$Q$10*N42+决策矩阵!$R$10*N49+决策矩阵!$S$10*N56+决策矩阵!$T$10*N63+决策矩阵!$U$10*N70+决策矩阵!$V$10*N77+决策矩阵!$W$10*N84</f>
        <v>0.64423744390293347</v>
      </c>
      <c r="F113" s="26">
        <f>决策矩阵!$D$10*F21+决策矩阵!$E$10*F28+决策矩阵!$F$10*F35+决策矩阵!$G$10*F42+决策矩阵!$H$10*F49+决策矩阵!$I$10*F56+决策矩阵!$J$10*F63+决策矩阵!$K$10*F70+决策矩阵!$L$10*F77+决策矩阵!$M$10*F84+决策矩阵!$N$10*O21+决策矩阵!$O$10*O28+决策矩阵!$P$10*O35+决策矩阵!$Q$10*O42+决策矩阵!$R$10*O49+决策矩阵!$S$10*O56+决策矩阵!$T$10*O63+决策矩阵!$U$10*O70+决策矩阵!$V$10*O77+决策矩阵!$W$10*O84</f>
        <v>0.70986956448973004</v>
      </c>
      <c r="G113" s="26">
        <f>决策矩阵!$D$10*G21+决策矩阵!$E$10*G28+决策矩阵!$F$10*G35+决策矩阵!$G$10*G42+决策矩阵!$H$10*G49+决策矩阵!$I$10*G56+决策矩阵!$J$10*G63+决策矩阵!$K$10*G70+决策矩阵!$L$10*G77+决策矩阵!$M$10*G84+决策矩阵!$N$10*P21+决策矩阵!$O$10*P28+决策矩阵!$P$10*P35+决策矩阵!$Q$10*P42+决策矩阵!$R$10*P49+决策矩阵!$S$10*P56+决策矩阵!$T$10*P63+决策矩阵!$U$10*P70+决策矩阵!$V$10*P77+决策矩阵!$W$10*P84</f>
        <v>0</v>
      </c>
      <c r="H113" s="26">
        <f>决策矩阵!$D$10*H21+决策矩阵!$E$10*H28+决策矩阵!$F$10*H35+决策矩阵!$G$10*H42+决策矩阵!$H$10*H49+决策矩阵!$I$10*H56+决策矩阵!$J$10*H63+决策矩阵!$K$10*H70+决策矩阵!$L$10*H77+决策矩阵!$M$10*H84+决策矩阵!$N$10*Q21+决策矩阵!$O$10*Q28+决策矩阵!$P$10*Q35+决策矩阵!$Q$10*Q42+决策矩阵!$R$10*Q49+决策矩阵!$S$10*Q56+决策矩阵!$T$10*Q63+决策矩阵!$U$10*Q70+决策矩阵!$V$10*Q77+决策矩阵!$W$10*Q84</f>
        <v>0</v>
      </c>
      <c r="I113" s="26">
        <f>决策矩阵!$D$10*I21+决策矩阵!$E$10*I28+决策矩阵!$F$10*I35+决策矩阵!$G$10*I42+决策矩阵!$H$10*I49+决策矩阵!$I$10*I56+决策矩阵!$J$10*I63+决策矩阵!$K$10*I70+决策矩阵!$L$10*I77+决策矩阵!$M$10*I84+决策矩阵!$N$10*R21+决策矩阵!$O$10*R28+决策矩阵!$P$10*R35+决策矩阵!$Q$10*R42+决策矩阵!$R$10*R49+决策矩阵!$S$10*R56+决策矩阵!$T$10*R63+决策矩阵!$U$10*R70+决策矩阵!$V$10*R77+决策矩阵!$W$10*R84</f>
        <v>0</v>
      </c>
    </row>
    <row r="114" spans="2:10" x14ac:dyDescent="0.25">
      <c r="B114" s="26" t="s">
        <v>40</v>
      </c>
      <c r="C114" s="26">
        <f>决策矩阵!$D$10*C22+决策矩阵!$E$10*C29+决策矩阵!$F$10*C36+决策矩阵!$G$10*C43+决策矩阵!$H$10*C50+决策矩阵!$I$10*C57+决策矩阵!$J$10*C64+决策矩阵!$K$10*C71+决策矩阵!$L$10*C78+决策矩阵!$M$10*C85+决策矩阵!$N$10*L22+决策矩阵!$O$10*L29+决策矩阵!$P$10*L36+决策矩阵!$Q$10*L43+决策矩阵!$R$10*L50+决策矩阵!$S$10*L57+决策矩阵!$T$10*L64+决策矩阵!$U$10*L71+决策矩阵!$V$10*L78+决策矩阵!$W$10*L85</f>
        <v>0.93462586444414009</v>
      </c>
      <c r="D114" s="26">
        <f>决策矩阵!$D$10*D22+决策矩阵!$E$10*D29+决策矩阵!$F$10*D36+决策矩阵!$G$10*D43+决策矩阵!$H$10*D50+决策矩阵!$I$10*D57+决策矩阵!$J$10*D64+决策矩阵!$K$10*D71+决策矩阵!$L$10*D78+决策矩阵!$M$10*D85+决策矩阵!$N$10*M22+决策矩阵!$O$10*M29+决策矩阵!$P$10*M36+决策矩阵!$Q$10*M43+决策矩阵!$R$10*M50+决策矩阵!$S$10*M57+决策矩阵!$T$10*M64+决策矩阵!$U$10*M71+决策矩阵!$V$10*M78+决策矩阵!$W$10*M85</f>
        <v>0.83791257670846664</v>
      </c>
      <c r="E114" s="26">
        <f>决策矩阵!$D$10*E22+决策矩阵!$E$10*E29+决策矩阵!$F$10*E36+决策矩阵!$G$10*E43+决策矩阵!$H$10*E50+决策矩阵!$I$10*E57+决策矩阵!$J$10*E64+决策矩阵!$K$10*E71+决策矩阵!$L$10*E78+决策矩阵!$M$10*E85+决策矩阵!$N$10*N22+决策矩阵!$O$10*N29+决策矩阵!$P$10*N36+决策矩阵!$Q$10*N43+决策矩阵!$R$10*N50+决策矩阵!$S$10*N57+决策矩阵!$T$10*N64+决策矩阵!$U$10*N71+决策矩阵!$V$10*N78+决策矩阵!$W$10*N85</f>
        <v>0.71725772784115871</v>
      </c>
      <c r="F114" s="26">
        <f>决策矩阵!$D$10*F22+决策矩阵!$E$10*F29+决策矩阵!$F$10*F36+决策矩阵!$G$10*F43+决策矩阵!$H$10*F50+决策矩阵!$I$10*F57+决策矩阵!$J$10*F64+决策矩阵!$K$10*F71+决策矩阵!$L$10*F78+决策矩阵!$M$10*F85+决策矩阵!$N$10*O22+决策矩阵!$O$10*O29+决策矩阵!$P$10*O36+决策矩阵!$Q$10*O43+决策矩阵!$R$10*O50+决策矩阵!$S$10*O57+决策矩阵!$T$10*O64+决策矩阵!$U$10*O71+决策矩阵!$V$10*O78+决策矩阵!$W$10*O85</f>
        <v>0.51896923998072897</v>
      </c>
      <c r="G114" s="26">
        <f>决策矩阵!$D$10*G22+决策矩阵!$E$10*G29+决策矩阵!$F$10*G36+决策矩阵!$G$10*G43+决策矩阵!$H$10*G50+决策矩阵!$I$10*G57+决策矩阵!$J$10*G64+决策矩阵!$K$10*G71+决策矩阵!$L$10*G78+决策矩阵!$M$10*G85+决策矩阵!$N$10*P22+决策矩阵!$O$10*P29+决策矩阵!$P$10*P36+决策矩阵!$Q$10*P43+决策矩阵!$R$10*P50+决策矩阵!$S$10*P57+决策矩阵!$T$10*P64+决策矩阵!$U$10*P71+决策矩阵!$V$10*P78+决策矩阵!$W$10*P85</f>
        <v>0</v>
      </c>
      <c r="H114" s="26">
        <f>决策矩阵!$D$10*H22+决策矩阵!$E$10*H29+决策矩阵!$F$10*H36+决策矩阵!$G$10*H43+决策矩阵!$H$10*H50+决策矩阵!$I$10*H57+决策矩阵!$J$10*H64+决策矩阵!$K$10*H71+决策矩阵!$L$10*H78+决策矩阵!$M$10*H85+决策矩阵!$N$10*Q22+决策矩阵!$O$10*Q29+决策矩阵!$P$10*Q36+决策矩阵!$Q$10*Q43+决策矩阵!$R$10*Q50+决策矩阵!$S$10*Q57+决策矩阵!$T$10*Q64+决策矩阵!$U$10*Q71+决策矩阵!$V$10*Q78+决策矩阵!$W$10*Q85</f>
        <v>0</v>
      </c>
      <c r="I114" s="26">
        <f>决策矩阵!$D$10*I22+决策矩阵!$E$10*I29+决策矩阵!$F$10*I36+决策矩阵!$G$10*I43+决策矩阵!$H$10*I50+决策矩阵!$I$10*I57+决策矩阵!$J$10*I64+决策矩阵!$K$10*I71+决策矩阵!$L$10*I78+决策矩阵!$M$10*I85+决策矩阵!$N$10*R22+决策矩阵!$O$10*R29+决策矩阵!$P$10*R36+决策矩阵!$Q$10*R43+决策矩阵!$R$10*R50+决策矩阵!$S$10*R57+决策矩阵!$T$10*R64+决策矩阵!$U$10*R71+决策矩阵!$V$10*R78+决策矩阵!$W$10*R85</f>
        <v>0</v>
      </c>
    </row>
    <row r="115" spans="2:10" x14ac:dyDescent="0.25">
      <c r="B115" s="26" t="s">
        <v>72</v>
      </c>
      <c r="C115" s="26">
        <f>决策矩阵!$D$10*C23+决策矩阵!$E$10*C30+决策矩阵!$F$10*C37+决策矩阵!$G$10*C44+决策矩阵!$H$10*C51+决策矩阵!$I$10*C58+决策矩阵!$J$10*C65+决策矩阵!$K$10*C72+决策矩阵!$L$10*C79+决策矩阵!$M$10*C86+决策矩阵!$N$10*L23+决策矩阵!$O$10*L30+决策矩阵!$P$10*L37+决策矩阵!$Q$10*L44+决策矩阵!$R$10*L51+决策矩阵!$S$10*L58+决策矩阵!$T$10*L65+决策矩阵!$U$10*L72+决策矩阵!$V$10*L79+决策矩阵!$W$10*L86</f>
        <v>0.61784802359119606</v>
      </c>
      <c r="D115" s="26">
        <f>决策矩阵!$D$10*D23+决策矩阵!$E$10*D30+决策矩阵!$F$10*D37+决策矩阵!$G$10*D44+决策矩阵!$H$10*D51+决策矩阵!$I$10*D58+决策矩阵!$J$10*D65+决策矩阵!$K$10*D72+决策矩阵!$L$10*D79+决策矩阵!$M$10*D86+决策矩阵!$N$10*M23+决策矩阵!$O$10*M30+决策矩阵!$P$10*M37+决策矩阵!$Q$10*M44+决策矩阵!$R$10*M51+决策矩阵!$S$10*M58+决策矩阵!$T$10*M65+决策矩阵!$U$10*M72+决策矩阵!$V$10*M79+决策矩阵!$W$10*M86</f>
        <v>0.30908227184340292</v>
      </c>
      <c r="E115" s="26">
        <f>决策矩阵!$D$10*E23+决策矩阵!$E$10*E30+决策矩阵!$F$10*E37+决策矩阵!$G$10*E44+决策矩阵!$H$10*E51+决策矩阵!$I$10*E58+决策矩阵!$J$10*E65+决策矩阵!$K$10*E72+决策矩阵!$L$10*E79+决策矩阵!$M$10*E86+决策矩阵!$N$10*N23+决策矩阵!$O$10*N30+决策矩阵!$P$10*N37+决策矩阵!$Q$10*N44+决策矩阵!$R$10*N51+决策矩阵!$S$10*N58+决策矩阵!$T$10*N65+决策矩阵!$U$10*N72+决策矩阵!$V$10*N79+决策矩阵!$W$10*N86</f>
        <v>0.48017034086756938</v>
      </c>
      <c r="F115" s="26">
        <f>决策矩阵!$D$10*F23+决策矩阵!$E$10*F30+决策矩阵!$F$10*F37+决策矩阵!$G$10*F44+决策矩阵!$H$10*F51+决策矩阵!$I$10*F58+决策矩阵!$J$10*F65+决策矩阵!$K$10*F72+决策矩阵!$L$10*F79+决策矩阵!$M$10*F86+决策矩阵!$N$10*O23+决策矩阵!$O$10*O30+决策矩阵!$P$10*O37+决策矩阵!$Q$10*O44+决策矩阵!$R$10*O51+决策矩阵!$S$10*O58+决策矩阵!$T$10*O65+决策矩阵!$U$10*O72+决策矩阵!$V$10*O79+决策矩阵!$W$10*O86</f>
        <v>0.54853817463601351</v>
      </c>
      <c r="G115" s="26">
        <f>决策矩阵!$D$10*G23+决策矩阵!$E$10*G30+决策矩阵!$F$10*G37+决策矩阵!$G$10*G44+决策矩阵!$H$10*G51+决策矩阵!$I$10*G58+决策矩阵!$J$10*G65+决策矩阵!$K$10*G72+决策矩阵!$L$10*G79+决策矩阵!$M$10*G86+决策矩阵!$N$10*P23+决策矩阵!$O$10*P30+决策矩阵!$P$10*P37+决策矩阵!$Q$10*P44+决策矩阵!$R$10*P51+决策矩阵!$S$10*P58+决策矩阵!$T$10*P65+决策矩阵!$U$10*P72+决策矩阵!$V$10*P79+决策矩阵!$W$10*P86</f>
        <v>0</v>
      </c>
      <c r="H115" s="26">
        <f>决策矩阵!$D$10*H23+决策矩阵!$E$10*H30+决策矩阵!$F$10*H37+决策矩阵!$G$10*H44+决策矩阵!$H$10*H51+决策矩阵!$I$10*H58+决策矩阵!$J$10*H65+决策矩阵!$K$10*H72+决策矩阵!$L$10*H79+决策矩阵!$M$10*H86+决策矩阵!$N$10*Q23+决策矩阵!$O$10*Q30+决策矩阵!$P$10*Q37+决策矩阵!$Q$10*Q44+决策矩阵!$R$10*Q51+决策矩阵!$S$10*Q58+决策矩阵!$T$10*Q65+决策矩阵!$U$10*Q72+决策矩阵!$V$10*Q79+决策矩阵!$W$10*Q86</f>
        <v>0</v>
      </c>
      <c r="I115" s="26">
        <f>决策矩阵!$D$10*I23+决策矩阵!$E$10*I30+决策矩阵!$F$10*I37+决策矩阵!$G$10*I44+决策矩阵!$H$10*I51+决策矩阵!$I$10*I58+决策矩阵!$J$10*I65+决策矩阵!$K$10*I72+决策矩阵!$L$10*I79+决策矩阵!$M$10*I86+决策矩阵!$N$10*R23+决策矩阵!$O$10*R30+决策矩阵!$P$10*R37+决策矩阵!$Q$10*R44+决策矩阵!$R$10*R51+决策矩阵!$S$10*R58+决策矩阵!$T$10*R65+决策矩阵!$U$10*R72+决策矩阵!$V$10*R79+决策矩阵!$W$10*R86</f>
        <v>0</v>
      </c>
    </row>
    <row r="116" spans="2:10" x14ac:dyDescent="0.25">
      <c r="B116" s="26" t="s">
        <v>73</v>
      </c>
      <c r="C116" s="26">
        <f>决策矩阵!$D$10*C24+决策矩阵!$E$10*C31+决策矩阵!$F$10*C38+决策矩阵!$G$10*C45+决策矩阵!$H$10*C52+决策矩阵!$I$10*C59+决策矩阵!$J$10*C66+决策矩阵!$K$10*C73+决策矩阵!$L$10*C80+决策矩阵!$M$10*C87+决策矩阵!$N$10*L24+决策矩阵!$O$10*L31+决策矩阵!$P$10*L38+决策矩阵!$Q$10*L45+决策矩阵!$R$10*L52+决策矩阵!$S$10*L59+决策矩阵!$T$10*L66+决策矩阵!$U$10*L73+决策矩阵!$V$10*L80+决策矩阵!$W$10*L87</f>
        <v>0.7544975917843918</v>
      </c>
      <c r="D116" s="26">
        <f>决策矩阵!$D$10*D24+决策矩阵!$E$10*D31+决策矩阵!$F$10*D38+决策矩阵!$G$10*D45+决策矩阵!$H$10*D52+决策矩阵!$I$10*D59+决策矩阵!$J$10*D66+决策矩阵!$K$10*D73+决策矩阵!$L$10*D80+决策矩阵!$M$10*D87+决策矩阵!$N$10*M24+决策矩阵!$O$10*M31+决策矩阵!$P$10*M38+决策矩阵!$Q$10*M45+决策矩阵!$R$10*M52+决策矩阵!$S$10*M59+决策矩阵!$T$10*M66+决策矩阵!$U$10*M73+决策矩阵!$V$10*M80+决策矩阵!$W$10*M87</f>
        <v>0.33852788449606724</v>
      </c>
      <c r="E116" s="26">
        <f>决策矩阵!$D$10*E24+决策矩阵!$E$10*E31+决策矩阵!$F$10*E38+决策矩阵!$G$10*E45+决策矩阵!$H$10*E52+决策矩阵!$I$10*E59+决策矩阵!$J$10*E66+决策矩阵!$K$10*E73+决策矩阵!$L$10*E80+决策矩阵!$M$10*E87+决策矩阵!$N$10*N24+决策矩阵!$O$10*N31+决策矩阵!$P$10*N38+决策矩阵!$Q$10*N45+决策矩阵!$R$10*N52+决策矩阵!$S$10*N59+决策矩阵!$T$10*N66+决策矩阵!$U$10*N73+决策矩阵!$V$10*N80+决策矩阵!$W$10*N87</f>
        <v>0.524912751645221</v>
      </c>
      <c r="F116" s="26">
        <f>决策矩阵!$D$10*F24+决策矩阵!$E$10*F31+决策矩阵!$F$10*F38+决策矩阵!$G$10*F45+决策矩阵!$H$10*F52+决策矩阵!$I$10*F59+决策矩阵!$J$10*F66+决策矩阵!$K$10*F73+决策矩阵!$L$10*F80+决策矩阵!$M$10*F87+决策矩阵!$N$10*O24+决策矩阵!$O$10*O31+决策矩阵!$P$10*O38+决策矩阵!$Q$10*O45+决策矩阵!$R$10*O52+决策矩阵!$S$10*O59+决策矩阵!$T$10*O66+决策矩阵!$U$10*O73+决策矩阵!$V$10*O80+决策矩阵!$W$10*O87</f>
        <v>0.73549541141835162</v>
      </c>
      <c r="G116" s="26">
        <f>决策矩阵!$D$10*G24+决策矩阵!$E$10*G31+决策矩阵!$F$10*G38+决策矩阵!$G$10*G45+决策矩阵!$H$10*G52+决策矩阵!$I$10*G59+决策矩阵!$J$10*G66+决策矩阵!$K$10*G73+决策矩阵!$L$10*G80+决策矩阵!$M$10*G87+决策矩阵!$N$10*P24+决策矩阵!$O$10*P31+决策矩阵!$P$10*P38+决策矩阵!$Q$10*P45+决策矩阵!$R$10*P52+决策矩阵!$S$10*P59+决策矩阵!$T$10*P66+决策矩阵!$U$10*P73+决策矩阵!$V$10*P80+决策矩阵!$W$10*P87</f>
        <v>0</v>
      </c>
      <c r="H116" s="26">
        <f>决策矩阵!$D$10*H24+决策矩阵!$E$10*H31+决策矩阵!$F$10*H38+决策矩阵!$G$10*H45+决策矩阵!$H$10*H52+决策矩阵!$I$10*H59+决策矩阵!$J$10*H66+决策矩阵!$K$10*H73+决策矩阵!$L$10*H80+决策矩阵!$M$10*H87+决策矩阵!$N$10*Q24+决策矩阵!$O$10*Q31+决策矩阵!$P$10*Q38+决策矩阵!$Q$10*Q45+决策矩阵!$R$10*Q52+决策矩阵!$S$10*Q59+决策矩阵!$T$10*Q66+决策矩阵!$U$10*Q73+决策矩阵!$V$10*Q80+决策矩阵!$W$10*Q87</f>
        <v>0</v>
      </c>
      <c r="I116" s="26">
        <f>决策矩阵!$D$10*I24+决策矩阵!$E$10*I31+决策矩阵!$F$10*I38+决策矩阵!$G$10*I45+决策矩阵!$H$10*I52+决策矩阵!$I$10*I59+决策矩阵!$J$10*I66+决策矩阵!$K$10*I73+决策矩阵!$L$10*I80+决策矩阵!$M$10*I87+决策矩阵!$N$10*R24+决策矩阵!$O$10*R31+决策矩阵!$P$10*R38+决策矩阵!$Q$10*R45+决策矩阵!$R$10*R52+决策矩阵!$S$10*R59+决策矩阵!$T$10*R66+决策矩阵!$U$10*R73+决策矩阵!$V$10*R80+决策矩阵!$W$10*R87</f>
        <v>0</v>
      </c>
    </row>
    <row r="118" spans="2:10" x14ac:dyDescent="0.25">
      <c r="B118" s="111" t="s">
        <v>113</v>
      </c>
      <c r="C118" s="111" t="s">
        <v>34</v>
      </c>
      <c r="D118" s="111" t="s">
        <v>35</v>
      </c>
      <c r="E118" s="111" t="s">
        <v>36</v>
      </c>
      <c r="F118" s="111" t="s">
        <v>37</v>
      </c>
      <c r="G118" s="111" t="s">
        <v>52</v>
      </c>
      <c r="H118" s="111" t="s">
        <v>53</v>
      </c>
      <c r="I118" s="111" t="s">
        <v>54</v>
      </c>
      <c r="J118" s="26">
        <f>决策矩阵!A11</f>
        <v>0.21655283702492645</v>
      </c>
    </row>
    <row r="119" spans="2:10" x14ac:dyDescent="0.25">
      <c r="B119" s="26" t="s">
        <v>38</v>
      </c>
      <c r="C119" s="26">
        <f>决策矩阵!$D$12*C20+决策矩阵!$E$12*C27+决策矩阵!$F$12*C34+决策矩阵!$G$12*C41+决策矩阵!$H$12*C48+决策矩阵!$I$12*C55+决策矩阵!$J$12*C62+决策矩阵!$K$12*C69+决策矩阵!$L$12*C76+决策矩阵!$M$12*C83+决策矩阵!$N$12*L20+决策矩阵!$O$12*L27+决策矩阵!$P$12*L34+决策矩阵!$Q$12*L41+决策矩阵!$R$12*L48+决策矩阵!$S$12*L55+决策矩阵!$T$12*L62+决策矩阵!$U$12*L69+决策矩阵!$V$12*L76+决策矩阵!$W$12*L83</f>
        <v>0.35973514718839689</v>
      </c>
      <c r="D119" s="26">
        <f>决策矩阵!$D$12*D20+决策矩阵!$E$12*D27+决策矩阵!$F$12*D34+决策矩阵!$G$12*D41+决策矩阵!$H$12*D48+决策矩阵!$I$12*D55+决策矩阵!$J$12*D62+决策矩阵!$K$12*D69+决策矩阵!$L$12*D76+决策矩阵!$M$12*D83+决策矩阵!$N$12*M20+决策矩阵!$O$12*M27+决策矩阵!$P$12*M34+决策矩阵!$Q$12*M41+决策矩阵!$R$12*M48+决策矩阵!$S$12*M55+决策矩阵!$T$12*M62+决策矩阵!$U$12*M69+决策矩阵!$V$12*M76+决策矩阵!$W$12*M83</f>
        <v>0.64224217897765434</v>
      </c>
      <c r="E119" s="26">
        <f>决策矩阵!$D$12*E20+决策矩阵!$E$12*E27+决策矩阵!$F$12*E34+决策矩阵!$G$12*E41+决策矩阵!$H$12*E48+决策矩阵!$I$12*E55+决策矩阵!$J$12*E62+决策矩阵!$K$12*E69+决策矩阵!$L$12*E76+决策矩阵!$M$12*E83+决策矩阵!$N$12*N20+决策矩阵!$O$12*N27+决策矩阵!$P$12*N34+决策矩阵!$Q$12*N41+决策矩阵!$R$12*N48+决策矩阵!$S$12*N55+决策矩阵!$T$12*N62+决策矩阵!$U$12*N69+决策矩阵!$V$12*N76+决策矩阵!$W$12*N83</f>
        <v>0.20140374828281674</v>
      </c>
      <c r="F119" s="26">
        <f>决策矩阵!$D$12*F20+决策矩阵!$E$12*F27+决策矩阵!$F$12*F34+决策矩阵!$G$12*F41+决策矩阵!$H$12*F48+决策矩阵!$I$12*F55+决策矩阵!$J$12*F62+决策矩阵!$K$12*F69+决策矩阵!$L$12*F76+决策矩阵!$M$12*F83+决策矩阵!$N$12*O20+决策矩阵!$O$12*O27+决策矩阵!$P$12*O34+决策矩阵!$Q$12*O41+决策矩阵!$R$12*O48+决策矩阵!$S$12*O55+决策矩阵!$T$12*O62+决策矩阵!$U$12*O69+决策矩阵!$V$12*O76+决策矩阵!$W$12*O83</f>
        <v>0.58586197012901975</v>
      </c>
      <c r="G119" s="26">
        <f>决策矩阵!$D$12*G20+决策矩阵!$E$12*G27+决策矩阵!$F$12*G34+决策矩阵!$G$12*G41+决策矩阵!$H$12*G48+决策矩阵!$I$12*G55+决策矩阵!$J$12*G62+决策矩阵!$K$12*G69+决策矩阵!$L$12*G76+决策矩阵!$M$12*G83+决策矩阵!$N$12*P20+决策矩阵!$O$12*P27+决策矩阵!$P$12*P34+决策矩阵!$Q$12*P41+决策矩阵!$R$12*P48+决策矩阵!$S$12*P55+决策矩阵!$T$12*P62+决策矩阵!$U$12*P69+决策矩阵!$V$12*P76+决策矩阵!$W$12*P83</f>
        <v>0</v>
      </c>
      <c r="H119" s="26">
        <f>决策矩阵!$D$12*H20+决策矩阵!$E$12*H27+决策矩阵!$F$12*H34+决策矩阵!$G$12*H41+决策矩阵!$H$12*H48+决策矩阵!$I$12*H55+决策矩阵!$J$12*H62+决策矩阵!$K$12*H69+决策矩阵!$L$12*H76+决策矩阵!$M$12*H83+决策矩阵!$N$12*Q20+决策矩阵!$O$12*Q27+决策矩阵!$P$12*Q34+决策矩阵!$Q$12*Q41+决策矩阵!$R$12*Q48+决策矩阵!$S$12*Q55+决策矩阵!$T$12*Q62+决策矩阵!$U$12*Q69+决策矩阵!$V$12*Q76+决策矩阵!$W$12*Q83</f>
        <v>0</v>
      </c>
      <c r="I119" s="26">
        <f>决策矩阵!$D$12*I20+决策矩阵!$E$12*I27+决策矩阵!$F$12*I34+决策矩阵!$G$12*I41+决策矩阵!$H$12*I48+决策矩阵!$I$12*I55+决策矩阵!$J$12*I62+决策矩阵!$K$12*I69+决策矩阵!$L$12*I76+决策矩阵!$M$12*I83+决策矩阵!$N$12*R20+决策矩阵!$O$12*R27+决策矩阵!$P$12*R34+决策矩阵!$Q$12*R41+决策矩阵!$R$12*R48+决策矩阵!$S$12*R55+决策矩阵!$T$12*R62+决策矩阵!$U$12*R69+决策矩阵!$V$12*R76+决策矩阵!$W$12*R83</f>
        <v>0</v>
      </c>
    </row>
    <row r="120" spans="2:10" x14ac:dyDescent="0.25">
      <c r="B120" s="26" t="s">
        <v>39</v>
      </c>
      <c r="C120" s="26">
        <f>决策矩阵!$D$12*C21+决策矩阵!$E$12*C28+决策矩阵!$F$12*C35+决策矩阵!$G$12*C42+决策矩阵!$H$12*C49+决策矩阵!$I$12*C56+决策矩阵!$J$12*C63+决策矩阵!$K$12*C70+决策矩阵!$L$12*C77+决策矩阵!$M$12*C84+决策矩阵!$N$12*L21+决策矩阵!$O$12*L28+决策矩阵!$P$12*L35+决策矩阵!$Q$12*L42+决策矩阵!$R$12*L49+决策矩阵!$S$12*L56+决策矩阵!$T$12*L63+决策矩阵!$U$12*L70+决策矩阵!$V$12*L77+决策矩阵!$W$12*L84</f>
        <v>0.20642418185742861</v>
      </c>
      <c r="D120" s="26">
        <f>决策矩阵!$D$12*D21+决策矩阵!$E$12*D28+决策矩阵!$F$12*D35+决策矩阵!$G$12*D42+决策矩阵!$H$12*D49+决策矩阵!$I$12*D56+决策矩阵!$J$12*D63+决策矩阵!$K$12*D70+决策矩阵!$L$12*D77+决策矩阵!$M$12*D84+决策矩阵!$N$12*M21+决策矩阵!$O$12*M28+决策矩阵!$P$12*M35+决策矩阵!$Q$12*M42+决策矩阵!$R$12*M49+决策矩阵!$S$12*M56+决策矩阵!$T$12*M63+决策矩阵!$U$12*M70+决策矩阵!$V$12*M77+决策矩阵!$W$12*M84</f>
        <v>0.20140374828281674</v>
      </c>
      <c r="E120" s="26">
        <f>决策矩阵!$D$12*E21+决策矩阵!$E$12*E28+决策矩阵!$F$12*E35+决策矩阵!$G$12*E42+决策矩阵!$H$12*E49+决策矩阵!$I$12*E56+决策矩阵!$J$12*E63+决策矩阵!$K$12*E70+决策矩阵!$L$12*E77+决策矩阵!$M$12*E84+决策矩阵!$N$12*N21+决策矩阵!$O$12*N28+决策矩阵!$P$12*N35+决策矩阵!$Q$12*N42+决策矩阵!$R$12*N49+决策矩阵!$S$12*N56+决策矩阵!$T$12*N63+决策矩阵!$U$12*N70+决策矩阵!$V$12*N77+决策矩阵!$W$12*N84</f>
        <v>0.20751944012941728</v>
      </c>
      <c r="F120" s="26">
        <f>决策矩阵!$D$12*F21+决策矩阵!$E$12*F28+决策矩阵!$F$12*F35+决策矩阵!$G$12*F42+决策矩阵!$H$12*F49+决策矩阵!$I$12*F56+决策矩阵!$J$12*F63+决策矩阵!$K$12*F70+决策矩阵!$L$12*F77+决策矩阵!$M$12*F84+决策矩阵!$N$12*O21+决策矩阵!$O$12*O28+决策矩阵!$P$12*O35+决策矩阵!$Q$12*O42+决策矩阵!$R$12*O49+决策矩阵!$S$12*O56+决策矩阵!$T$12*O63+决策矩阵!$U$12*O70+决策矩阵!$V$12*O77+决策矩阵!$W$12*O84</f>
        <v>0.20140374828281674</v>
      </c>
      <c r="G120" s="26">
        <f>决策矩阵!$D$12*G21+决策矩阵!$E$12*G28+决策矩阵!$F$12*G35+决策矩阵!$G$12*G42+决策矩阵!$H$12*G49+决策矩阵!$I$12*G56+决策矩阵!$J$12*G63+决策矩阵!$K$12*G70+决策矩阵!$L$12*G77+决策矩阵!$M$12*G84+决策矩阵!$N$12*P21+决策矩阵!$O$12*P28+决策矩阵!$P$12*P35+决策矩阵!$Q$12*P42+决策矩阵!$R$12*P49+决策矩阵!$S$12*P56+决策矩阵!$T$12*P63+决策矩阵!$U$12*P70+决策矩阵!$V$12*P77+决策矩阵!$W$12*P84</f>
        <v>0</v>
      </c>
      <c r="H120" s="26">
        <f>决策矩阵!$D$12*H21+决策矩阵!$E$12*H28+决策矩阵!$F$12*H35+决策矩阵!$G$12*H42+决策矩阵!$H$12*H49+决策矩阵!$I$12*H56+决策矩阵!$J$12*H63+决策矩阵!$K$12*H70+决策矩阵!$L$12*H77+决策矩阵!$M$12*H84+决策矩阵!$N$12*Q21+决策矩阵!$O$12*Q28+决策矩阵!$P$12*Q35+决策矩阵!$Q$12*Q42+决策矩阵!$R$12*Q49+决策矩阵!$S$12*Q56+决策矩阵!$T$12*Q63+决策矩阵!$U$12*Q70+决策矩阵!$V$12*Q77+决策矩阵!$W$12*Q84</f>
        <v>0</v>
      </c>
      <c r="I120" s="26">
        <f>决策矩阵!$D$12*I21+决策矩阵!$E$12*I28+决策矩阵!$F$12*I35+决策矩阵!$G$12*I42+决策矩阵!$H$12*I49+决策矩阵!$I$12*I56+决策矩阵!$J$12*I63+决策矩阵!$K$12*I70+决策矩阵!$L$12*I77+决策矩阵!$M$12*I84+决策矩阵!$N$12*R21+决策矩阵!$O$12*R28+决策矩阵!$P$12*R35+决策矩阵!$Q$12*R42+决策矩阵!$R$12*R49+决策矩阵!$S$12*R56+决策矩阵!$T$12*R63+决策矩阵!$U$12*R70+决策矩阵!$V$12*R77+决策矩阵!$W$12*R84</f>
        <v>0</v>
      </c>
    </row>
    <row r="121" spans="2:10" x14ac:dyDescent="0.25">
      <c r="B121" s="26" t="s">
        <v>40</v>
      </c>
      <c r="C121" s="26">
        <f>决策矩阵!$D$12*C22+决策矩阵!$E$12*C29+决策矩阵!$F$12*C36+决策矩阵!$G$12*C43+决策矩阵!$H$12*C50+决策矩阵!$I$12*C57+决策矩阵!$J$12*C64+决策矩阵!$K$12*C71+决策矩阵!$L$12*C78+决策矩阵!$M$12*C85+决策矩阵!$N$12*L22+决策矩阵!$O$12*L29+决策矩阵!$P$12*L36+决策矩阵!$Q$12*L43+决策矩阵!$R$12*L50+决策矩阵!$S$12*L57+决策矩阵!$T$12*L64+决策矩阵!$U$12*L71+决策矩阵!$V$12*L78+决策矩阵!$W$12*L85</f>
        <v>0.20264443542094354</v>
      </c>
      <c r="D121" s="26">
        <f>决策矩阵!$D$12*D22+决策矩阵!$E$12*D29+决策矩阵!$F$12*D36+决策矩阵!$G$12*D43+决策矩阵!$H$12*D50+决策矩阵!$I$12*D57+决策矩阵!$J$12*D64+决策矩阵!$K$12*D71+决策矩阵!$L$12*D78+决策矩阵!$M$12*D85+决策矩阵!$N$12*M22+决策矩阵!$O$12*M29+决策矩阵!$P$12*M36+决策矩阵!$Q$12*M43+决策矩阵!$R$12*M50+决策矩阵!$S$12*M57+决策矩阵!$T$12*M64+决策矩阵!$U$12*M71+决策矩阵!$V$12*M78+决策矩阵!$W$12*M85</f>
        <v>0.51879266023165382</v>
      </c>
      <c r="E121" s="26">
        <f>决策矩阵!$D$12*E22+决策矩阵!$E$12*E29+决策矩阵!$F$12*E36+决策矩阵!$G$12*E43+决策矩阵!$H$12*E50+决策矩阵!$I$12*E57+决策矩阵!$J$12*E64+决策矩阵!$K$12*E71+决策矩阵!$L$12*E78+决策矩阵!$M$12*E85+决策矩阵!$N$12*N22+决策矩阵!$O$12*N29+决策矩阵!$P$12*N36+决策矩阵!$Q$12*N43+决策矩阵!$R$12*N50+决策矩阵!$S$12*N57+决策矩阵!$T$12*N64+决策矩阵!$U$12*N71+决策矩阵!$V$12*N78+决策矩阵!$W$12*N85</f>
        <v>0.70899434627612712</v>
      </c>
      <c r="F121" s="26">
        <f>决策矩阵!$D$12*F22+决策矩阵!$E$12*F29+决策矩阵!$F$12*F36+决策矩阵!$G$12*F43+决策矩阵!$H$12*F50+决策矩阵!$I$12*F57+决策矩阵!$J$12*F64+决策矩阵!$K$12*F71+决策矩阵!$L$12*F78+决策矩阵!$M$12*F85+决策矩阵!$N$12*O22+决策矩阵!$O$12*O29+决策矩阵!$P$12*O36+决策矩阵!$Q$12*O43+决策矩阵!$R$12*O50+决策矩阵!$S$12*O57+决策矩阵!$T$12*O64+决策矩阵!$U$12*O71+决策矩阵!$V$12*O78+决策矩阵!$W$12*O85</f>
        <v>0.65272877968569842</v>
      </c>
      <c r="G121" s="26">
        <f>决策矩阵!$D$12*G22+决策矩阵!$E$12*G29+决策矩阵!$F$12*G36+决策矩阵!$G$12*G43+决策矩阵!$H$12*G50+决策矩阵!$I$12*G57+决策矩阵!$J$12*G64+决策矩阵!$K$12*G71+决策矩阵!$L$12*G78+决策矩阵!$M$12*G85+决策矩阵!$N$12*P22+决策矩阵!$O$12*P29+决策矩阵!$P$12*P36+决策矩阵!$Q$12*P43+决策矩阵!$R$12*P50+决策矩阵!$S$12*P57+决策矩阵!$T$12*P64+决策矩阵!$U$12*P71+决策矩阵!$V$12*P78+决策矩阵!$W$12*P85</f>
        <v>0</v>
      </c>
      <c r="H121" s="26">
        <f>决策矩阵!$D$12*H22+决策矩阵!$E$12*H29+决策矩阵!$F$12*H36+决策矩阵!$G$12*H43+决策矩阵!$H$12*H50+决策矩阵!$I$12*H57+决策矩阵!$J$12*H64+决策矩阵!$K$12*H71+决策矩阵!$L$12*H78+决策矩阵!$M$12*H85+决策矩阵!$N$12*Q22+决策矩阵!$O$12*Q29+决策矩阵!$P$12*Q36+决策矩阵!$Q$12*Q43+决策矩阵!$R$12*Q50+决策矩阵!$S$12*Q57+决策矩阵!$T$12*Q64+决策矩阵!$U$12*Q71+决策矩阵!$V$12*Q78+决策矩阵!$W$12*Q85</f>
        <v>0</v>
      </c>
      <c r="I121" s="26">
        <f>决策矩阵!$D$12*I22+决策矩阵!$E$12*I29+决策矩阵!$F$12*I36+决策矩阵!$G$12*I43+决策矩阵!$H$12*I50+决策矩阵!$I$12*I57+决策矩阵!$J$12*I64+决策矩阵!$K$12*I71+决策矩阵!$L$12*I78+决策矩阵!$M$12*I85+决策矩阵!$N$12*R22+决策矩阵!$O$12*R29+决策矩阵!$P$12*R36+决策矩阵!$Q$12*R43+决策矩阵!$R$12*R50+决策矩阵!$S$12*R57+决策矩阵!$T$12*R64+决策矩阵!$U$12*R71+决策矩阵!$V$12*R78+决策矩阵!$W$12*R85</f>
        <v>0</v>
      </c>
    </row>
    <row r="122" spans="2:10" x14ac:dyDescent="0.25">
      <c r="B122" s="26" t="s">
        <v>72</v>
      </c>
      <c r="C122" s="26">
        <f>决策矩阵!$D$12*C23+决策矩阵!$E$12*C30+决策矩阵!$F$12*C37+决策矩阵!$G$12*C44+决策矩阵!$H$12*C51+决策矩阵!$I$12*C58+决策矩阵!$J$12*C65+决策矩阵!$K$12*C72+决策矩阵!$L$12*C79+决策矩阵!$M$12*C86+决策矩阵!$N$12*L23+决策矩阵!$O$12*L30+决策矩阵!$P$12*L37+决策矩阵!$Q$12*L44+决策矩阵!$R$12*L51+决策矩阵!$S$12*L58+决策矩阵!$T$12*L65+决策矩阵!$U$12*L72+决策矩阵!$V$12*L79+决策矩阵!$W$12*L86</f>
        <v>0.46412612799019604</v>
      </c>
      <c r="D122" s="26">
        <f>决策矩阵!$D$12*D23+决策矩阵!$E$12*D30+决策矩阵!$F$12*D37+决策矩阵!$G$12*D44+决策矩阵!$H$12*D51+决策矩阵!$I$12*D58+决策矩阵!$J$12*D65+决策矩阵!$K$12*D72+决策矩阵!$L$12*D79+决策矩阵!$M$12*D86+决策矩阵!$N$12*M23+决策矩阵!$O$12*M30+决策矩阵!$P$12*M37+决策矩阵!$Q$12*M44+决策矩阵!$R$12*M51+决策矩阵!$S$12*M58+决策矩阵!$T$12*M65+决策矩阵!$U$12*M72+决策矩阵!$V$12*M79+决策矩阵!$W$12*M86</f>
        <v>0.51141959625703015</v>
      </c>
      <c r="E122" s="26">
        <f>决策矩阵!$D$12*E23+决策矩阵!$E$12*E30+决策矩阵!$F$12*E37+决策矩阵!$G$12*E44+决策矩阵!$H$12*E51+决策矩阵!$I$12*E58+决策矩阵!$J$12*E65+决策矩阵!$K$12*E72+决策矩阵!$L$12*E79+决策矩阵!$M$12*E86+决策矩阵!$N$12*N23+决策矩阵!$O$12*N30+决策矩阵!$P$12*N37+决策矩阵!$Q$12*N44+决策矩阵!$R$12*N51+决策矩阵!$S$12*N58+决策矩阵!$T$12*N65+决策矩阵!$U$12*N72+决策矩阵!$V$12*N79+决策矩阵!$W$12*N86</f>
        <v>0.34399101122738851</v>
      </c>
      <c r="F122" s="26">
        <f>决策矩阵!$D$12*F23+决策矩阵!$E$12*F30+决策矩阵!$F$12*F37+决策矩阵!$G$12*F44+决策矩阵!$H$12*F51+决策矩阵!$I$12*F58+决策矩阵!$J$12*F65+决策矩阵!$K$12*F72+决策矩阵!$L$12*F79+决策矩阵!$M$12*F86+决策矩阵!$N$12*O23+决策矩阵!$O$12*O30+决策矩阵!$P$12*O37+决策矩阵!$Q$12*O44+决策矩阵!$R$12*O51+决策矩阵!$S$12*O58+决策矩阵!$T$12*O65+决策矩阵!$U$12*O72+决策矩阵!$V$12*O79+决策矩阵!$W$12*O86</f>
        <v>0.32166786686583893</v>
      </c>
      <c r="G122" s="26">
        <f>决策矩阵!$D$12*G23+决策矩阵!$E$12*G30+决策矩阵!$F$12*G37+决策矩阵!$G$12*G44+决策矩阵!$H$12*G51+决策矩阵!$I$12*G58+决策矩阵!$J$12*G65+决策矩阵!$K$12*G72+决策矩阵!$L$12*G79+决策矩阵!$M$12*G86+决策矩阵!$N$12*P23+决策矩阵!$O$12*P30+决策矩阵!$P$12*P37+决策矩阵!$Q$12*P44+决策矩阵!$R$12*P51+决策矩阵!$S$12*P58+决策矩阵!$T$12*P65+决策矩阵!$U$12*P72+决策矩阵!$V$12*P79+决策矩阵!$W$12*P86</f>
        <v>0</v>
      </c>
      <c r="H122" s="26">
        <f>决策矩阵!$D$12*H23+决策矩阵!$E$12*H30+决策矩阵!$F$12*H37+决策矩阵!$G$12*H44+决策矩阵!$H$12*H51+决策矩阵!$I$12*H58+决策矩阵!$J$12*H65+决策矩阵!$K$12*H72+决策矩阵!$L$12*H79+决策矩阵!$M$12*H86+决策矩阵!$N$12*Q23+决策矩阵!$O$12*Q30+决策矩阵!$P$12*Q37+决策矩阵!$Q$12*Q44+决策矩阵!$R$12*Q51+决策矩阵!$S$12*Q58+决策矩阵!$T$12*Q65+决策矩阵!$U$12*Q72+决策矩阵!$V$12*Q79+决策矩阵!$W$12*Q86</f>
        <v>0</v>
      </c>
      <c r="I122" s="26">
        <f>决策矩阵!$D$12*I23+决策矩阵!$E$12*I30+决策矩阵!$F$12*I37+决策矩阵!$G$12*I44+决策矩阵!$H$12*I51+决策矩阵!$I$12*I58+决策矩阵!$J$12*I65+决策矩阵!$K$12*I72+决策矩阵!$L$12*I79+决策矩阵!$M$12*I86+决策矩阵!$N$12*R23+决策矩阵!$O$12*R30+决策矩阵!$P$12*R37+决策矩阵!$Q$12*R44+决策矩阵!$R$12*R51+决策矩阵!$S$12*R58+决策矩阵!$T$12*R65+决策矩阵!$U$12*R72+决策矩阵!$V$12*R79+决策矩阵!$W$12*R86</f>
        <v>0</v>
      </c>
    </row>
    <row r="123" spans="2:10" x14ac:dyDescent="0.25">
      <c r="B123" s="26" t="s">
        <v>73</v>
      </c>
      <c r="C123" s="26">
        <f>决策矩阵!$D$12*C24+决策矩阵!$E$12*C31+决策矩阵!$F$12*C38+决策矩阵!$G$12*C45+决策矩阵!$H$12*C52+决策矩阵!$I$12*C59+决策矩阵!$J$12*C66+决策矩阵!$K$12*C73+决策矩阵!$L$12*C80+决策矩阵!$M$12*C87+决策矩阵!$N$12*L24+决策矩阵!$O$12*L31+决策矩阵!$P$12*L38+决策矩阵!$Q$12*L45+决策矩阵!$R$12*L52+决策矩阵!$S$12*L59+决策矩阵!$T$12*L66+决策矩阵!$U$12*L73+决策矩阵!$V$12*L80+决策矩阵!$W$12*L87</f>
        <v>0.59135971032378964</v>
      </c>
      <c r="D123" s="26">
        <f>决策矩阵!$D$12*D24+决策矩阵!$E$12*D31+决策矩阵!$F$12*D38+决策矩阵!$G$12*D45+决策矩阵!$H$12*D52+决策矩阵!$I$12*D59+决策矩阵!$J$12*D66+决策矩阵!$K$12*D73+决策矩阵!$L$12*D80+决策矩阵!$M$12*D87+决策矩阵!$N$12*M24+决策矩阵!$O$12*M31+决策矩阵!$P$12*M38+决策矩阵!$Q$12*M45+决策矩阵!$R$12*M52+决策矩阵!$S$12*M59+决策矩阵!$T$12*M66+决策矩阵!$U$12*M73+决策矩阵!$V$12*M80+决策矩阵!$W$12*M87</f>
        <v>0.27842356569587812</v>
      </c>
      <c r="E123" s="26">
        <f>决策矩阵!$D$12*E24+决策矩阵!$E$12*E31+决策矩阵!$F$12*E38+决策矩阵!$G$12*E45+决策矩阵!$H$12*E52+决策矩阵!$I$12*E59+决策矩阵!$J$12*E66+决策矩阵!$K$12*E73+决策矩阵!$L$12*E80+决策矩阵!$M$12*E87+决策矩阵!$N$12*N24+决策矩阵!$O$12*N31+决策矩阵!$P$12*N38+决策矩阵!$Q$12*N45+决策矩阵!$R$12*N52+决策矩阵!$S$12*N59+决策矩阵!$T$12*N66+决策矩阵!$U$12*N73+决策矩阵!$V$12*N80+决策矩阵!$W$12*N87</f>
        <v>0.46109257286818317</v>
      </c>
      <c r="F123" s="26">
        <f>决策矩阵!$D$12*F24+决策矩阵!$E$12*F31+决策矩阵!$F$12*F38+决策矩阵!$G$12*F45+决策矩阵!$H$12*F52+决策矩阵!$I$12*F59+决策矩阵!$J$12*F66+决策矩阵!$K$12*F73+决策矩阵!$L$12*F80+决策矩阵!$M$12*F87+决策矩阵!$N$12*O24+决策矩阵!$O$12*O31+决策矩阵!$P$12*O38+决策矩阵!$Q$12*O45+决策矩阵!$R$12*O52+决策矩阵!$S$12*O59+决策矩阵!$T$12*O66+决策矩阵!$U$12*O73+决策矩阵!$V$12*O80+决策矩阵!$W$12*O87</f>
        <v>0.53268333160164494</v>
      </c>
      <c r="G123" s="26">
        <f>决策矩阵!$D$12*G24+决策矩阵!$E$12*G31+决策矩阵!$F$12*G38+决策矩阵!$G$12*G45+决策矩阵!$H$12*G52+决策矩阵!$I$12*G59+决策矩阵!$J$12*G66+决策矩阵!$K$12*G73+决策矩阵!$L$12*G80+决策矩阵!$M$12*G87+决策矩阵!$N$12*P24+决策矩阵!$O$12*P31+决策矩阵!$P$12*P38+决策矩阵!$Q$12*P45+决策矩阵!$R$12*P52+决策矩阵!$S$12*P59+决策矩阵!$T$12*P66+决策矩阵!$U$12*P73+决策矩阵!$V$12*P80+决策矩阵!$W$12*P87</f>
        <v>0</v>
      </c>
      <c r="H123" s="26">
        <f>决策矩阵!$D$12*H24+决策矩阵!$E$12*H31+决策矩阵!$F$12*H38+决策矩阵!$G$12*H45+决策矩阵!$H$12*H52+决策矩阵!$I$12*H59+决策矩阵!$J$12*H66+决策矩阵!$K$12*H73+决策矩阵!$L$12*H80+决策矩阵!$M$12*H87+决策矩阵!$N$12*Q24+决策矩阵!$O$12*Q31+决策矩阵!$P$12*Q38+决策矩阵!$Q$12*Q45+决策矩阵!$R$12*Q52+决策矩阵!$S$12*Q59+决策矩阵!$T$12*Q66+决策矩阵!$U$12*Q73+决策矩阵!$V$12*Q80+决策矩阵!$W$12*Q87</f>
        <v>0</v>
      </c>
      <c r="I123" s="26">
        <f>决策矩阵!$D$12*I24+决策矩阵!$E$12*I31+决策矩阵!$F$12*I38+决策矩阵!$G$12*I45+决策矩阵!$H$12*I52+决策矩阵!$I$12*I59+决策矩阵!$J$12*I66+决策矩阵!$K$12*I73+决策矩阵!$L$12*I80+决策矩阵!$M$12*I87+决策矩阵!$N$12*R24+决策矩阵!$O$12*R31+决策矩阵!$P$12*R38+决策矩阵!$Q$12*R45+决策矩阵!$R$12*R52+决策矩阵!$S$12*R59+决策矩阵!$T$12*R66+决策矩阵!$U$12*R73+决策矩阵!$V$12*R80+决策矩阵!$W$12*R87</f>
        <v>0</v>
      </c>
    </row>
  </sheetData>
  <mergeCells count="29">
    <mergeCell ref="B18:R18"/>
    <mergeCell ref="U18:AM18"/>
    <mergeCell ref="Y14:Z14"/>
    <mergeCell ref="Y2:Z2"/>
    <mergeCell ref="AD2:AE2"/>
    <mergeCell ref="AI2:AJ2"/>
    <mergeCell ref="AN2:AO2"/>
    <mergeCell ref="AS2:AT2"/>
    <mergeCell ref="AX2:AY2"/>
    <mergeCell ref="Y1:AC1"/>
    <mergeCell ref="AD1:AH1"/>
    <mergeCell ref="AI1:AM1"/>
    <mergeCell ref="AN1:AR1"/>
    <mergeCell ref="AS1:AW1"/>
    <mergeCell ref="AX1:BB1"/>
    <mergeCell ref="BC1:BG1"/>
    <mergeCell ref="BC2:BD2"/>
    <mergeCell ref="BH1:BL1"/>
    <mergeCell ref="BH2:BI2"/>
    <mergeCell ref="BM1:BQ1"/>
    <mergeCell ref="BM2:BN2"/>
    <mergeCell ref="CG1:CK1"/>
    <mergeCell ref="CG2:CH2"/>
    <mergeCell ref="BR1:BV1"/>
    <mergeCell ref="BR2:BS2"/>
    <mergeCell ref="BW1:CA1"/>
    <mergeCell ref="BW2:BX2"/>
    <mergeCell ref="CB1:CF1"/>
    <mergeCell ref="CB2:CC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3"/>
  <sheetViews>
    <sheetView zoomScale="85" zoomScaleNormal="85" workbookViewId="0">
      <selection activeCell="AA14" sqref="AA14"/>
    </sheetView>
  </sheetViews>
  <sheetFormatPr defaultRowHeight="13.8" x14ac:dyDescent="0.25"/>
  <cols>
    <col min="1" max="18" width="7.77734375" style="26" bestFit="1" customWidth="1"/>
    <col min="19" max="19" width="7.77734375" style="34" bestFit="1" customWidth="1"/>
    <col min="20" max="27" width="7.77734375" style="26" bestFit="1" customWidth="1"/>
    <col min="28" max="28" width="7.77734375" style="26" customWidth="1"/>
    <col min="29" max="29" width="9.88671875" style="34" bestFit="1" customWidth="1"/>
    <col min="30" max="30" width="7.77734375" style="34" bestFit="1" customWidth="1"/>
    <col min="31" max="33" width="7.77734375" style="26" bestFit="1" customWidth="1"/>
    <col min="34" max="34" width="9.88671875" style="26" bestFit="1" customWidth="1"/>
    <col min="35" max="35" width="7.77734375" style="26" bestFit="1" customWidth="1"/>
    <col min="36" max="38" width="3.88671875" style="26" bestFit="1" customWidth="1"/>
    <col min="39" max="39" width="7.77734375" style="26" bestFit="1" customWidth="1"/>
    <col min="40" max="43" width="8.88671875" style="26"/>
    <col min="44" max="44" width="9.88671875" style="26" bestFit="1" customWidth="1"/>
    <col min="45" max="48" width="8.88671875" style="26"/>
    <col min="49" max="49" width="9.88671875" style="26" bestFit="1" customWidth="1"/>
    <col min="50" max="53" width="8.88671875" style="26"/>
    <col min="54" max="54" width="9.88671875" style="26" bestFit="1" customWidth="1"/>
    <col min="55" max="58" width="8.88671875" style="26"/>
    <col min="59" max="59" width="9.88671875" style="26" bestFit="1" customWidth="1"/>
    <col min="60" max="63" width="8.88671875" style="26"/>
    <col min="64" max="64" width="9.88671875" style="26" bestFit="1" customWidth="1"/>
    <col min="65" max="68" width="8.88671875" style="26"/>
    <col min="69" max="69" width="9.88671875" style="26" bestFit="1" customWidth="1"/>
    <col min="70" max="73" width="8.88671875" style="26"/>
    <col min="74" max="74" width="9.88671875" style="26" bestFit="1" customWidth="1"/>
    <col min="75" max="76" width="11" style="26" customWidth="1"/>
    <col min="77" max="77" width="8.88671875" style="26"/>
    <col min="78" max="78" width="9.6640625" style="26" customWidth="1"/>
    <col min="79" max="79" width="15.44140625" style="26" customWidth="1"/>
    <col min="80" max="83" width="8.88671875" style="26"/>
    <col min="84" max="84" width="9.88671875" style="26" bestFit="1" customWidth="1"/>
    <col min="85" max="88" width="8.88671875" style="26"/>
    <col min="89" max="89" width="9.88671875" style="26" bestFit="1" customWidth="1"/>
    <col min="90" max="16384" width="8.88671875" style="26"/>
  </cols>
  <sheetData>
    <row r="1" spans="1:89" x14ac:dyDescent="0.25">
      <c r="A1" s="26" t="s">
        <v>219</v>
      </c>
      <c r="B1" s="26" t="s">
        <v>214</v>
      </c>
      <c r="Y1" s="157"/>
      <c r="Z1" s="157"/>
      <c r="AA1" s="157"/>
      <c r="AB1" s="157"/>
      <c r="AC1" s="157"/>
      <c r="AD1" s="157">
        <v>2</v>
      </c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</row>
    <row r="2" spans="1:89" x14ac:dyDescent="0.25">
      <c r="B2" s="60">
        <f>B3+B5+B7+B9+B11</f>
        <v>1.1415624829697002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59" t="s">
        <v>116</v>
      </c>
      <c r="Z2" s="159"/>
      <c r="AA2" s="26" t="s">
        <v>177</v>
      </c>
      <c r="AC2" s="110" t="s">
        <v>118</v>
      </c>
      <c r="AD2" s="158" t="s">
        <v>119</v>
      </c>
      <c r="AE2" s="158"/>
      <c r="AF2" s="26" t="s">
        <v>177</v>
      </c>
      <c r="AH2" s="110" t="s">
        <v>118</v>
      </c>
      <c r="AI2" s="158"/>
      <c r="AJ2" s="158"/>
      <c r="AM2" s="110"/>
      <c r="AN2" s="158"/>
      <c r="AO2" s="158"/>
      <c r="AR2" s="110"/>
      <c r="AS2" s="158"/>
      <c r="AT2" s="158"/>
      <c r="AW2" s="110"/>
      <c r="AX2" s="158"/>
      <c r="AY2" s="158"/>
      <c r="BB2" s="110"/>
      <c r="BC2" s="158"/>
      <c r="BD2" s="158"/>
      <c r="BG2" s="110"/>
      <c r="BH2" s="158"/>
      <c r="BI2" s="158"/>
      <c r="BL2" s="110"/>
      <c r="BM2" s="158"/>
      <c r="BN2" s="158"/>
      <c r="BQ2" s="110"/>
      <c r="BR2" s="158"/>
      <c r="BS2" s="158"/>
      <c r="BV2" s="110"/>
      <c r="BW2" s="158"/>
      <c r="BX2" s="158"/>
      <c r="CA2" s="110"/>
      <c r="CB2" s="158"/>
      <c r="CC2" s="158"/>
      <c r="CF2" s="110"/>
      <c r="CG2" s="158"/>
      <c r="CH2" s="158"/>
      <c r="CK2" s="110"/>
    </row>
    <row r="3" spans="1:89" x14ac:dyDescent="0.25">
      <c r="A3" s="26">
        <v>0.3089304506865318</v>
      </c>
      <c r="B3" s="60">
        <f>D14+F14+J14+T14+V14+R14</f>
        <v>0.31686383793246931</v>
      </c>
      <c r="C3" s="68" t="s">
        <v>85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8" t="s">
        <v>8</v>
      </c>
      <c r="J3" s="68" t="s">
        <v>9</v>
      </c>
      <c r="K3" s="68" t="s">
        <v>10</v>
      </c>
      <c r="L3" s="68" t="s">
        <v>11</v>
      </c>
      <c r="M3" s="68" t="s">
        <v>12</v>
      </c>
      <c r="N3" s="68" t="s">
        <v>13</v>
      </c>
      <c r="O3" s="68" t="s">
        <v>14</v>
      </c>
      <c r="P3" s="68" t="s">
        <v>15</v>
      </c>
      <c r="Q3" s="68" t="s">
        <v>16</v>
      </c>
      <c r="R3" s="68" t="s">
        <v>17</v>
      </c>
      <c r="S3" s="68" t="s">
        <v>18</v>
      </c>
      <c r="T3" s="68" t="s">
        <v>19</v>
      </c>
      <c r="U3" s="68" t="s">
        <v>20</v>
      </c>
      <c r="V3" s="68" t="s">
        <v>21</v>
      </c>
      <c r="W3" s="68" t="s">
        <v>22</v>
      </c>
      <c r="X3" s="111"/>
      <c r="Y3" s="112" t="s">
        <v>85</v>
      </c>
      <c r="Z3" s="112">
        <f>D4*$AC$19+E4*$AC$26+F4*$AC$33+G4*$AC$40+H4*$AC$47+I4*$AC$54+J4*$AC$61+K4*$AC$68+L4*$AC$75+M4*$AC$82+N4*$AM$19+O4*$AM$26+P4*$AM$33+Q4*$AM$40+R4*$AM$47+S4*$AM$54+T4*$AM$61+U4*$AM$68+V4*$AM$75+W4*$AM$82</f>
        <v>0.77228812207297159</v>
      </c>
      <c r="AA3" s="26">
        <f>1-A3</f>
        <v>0.6910695493134682</v>
      </c>
      <c r="AB3" s="26">
        <f>A5/AA3*Z5+A7/AA3*Z7+A9/AA3*Z9+A11/AA3*Z11</f>
        <v>0.6961139570446413</v>
      </c>
      <c r="AC3" s="34">
        <f>$AA$14-AB3</f>
        <v>2.3532519132872243E-2</v>
      </c>
      <c r="AD3" s="34">
        <f>A3*(1+参数!B16)^参数!$B$9</f>
        <v>0.31622783253948195</v>
      </c>
      <c r="AE3" s="113">
        <f>AD3/$AD$12</f>
        <v>0.27120319633010054</v>
      </c>
      <c r="AF3" s="26">
        <f>1-AE3</f>
        <v>0.72879680366989952</v>
      </c>
      <c r="AG3" s="26">
        <f>AE5/AF3*Z5+AE7/AF3*Z7+AE9/AF3*Z9+AE11/AF3*Z11</f>
        <v>0.5854267837433893</v>
      </c>
      <c r="AH3" s="26">
        <f>$AB$14-AG3</f>
        <v>-0.5854267837433893</v>
      </c>
      <c r="AI3" s="34"/>
      <c r="AJ3" s="113"/>
      <c r="AN3" s="34"/>
      <c r="AO3" s="113"/>
      <c r="AS3" s="34"/>
      <c r="AT3" s="113"/>
      <c r="AX3" s="34"/>
      <c r="AY3" s="113"/>
      <c r="BC3" s="34"/>
      <c r="BD3" s="113"/>
      <c r="BH3" s="34"/>
      <c r="BI3" s="113"/>
      <c r="BM3" s="34"/>
      <c r="BN3" s="113"/>
      <c r="BR3" s="34"/>
      <c r="BS3" s="113"/>
      <c r="BW3" s="34"/>
      <c r="BX3" s="113"/>
      <c r="CB3" s="34"/>
      <c r="CC3" s="113"/>
      <c r="CG3" s="34"/>
      <c r="CH3" s="113"/>
    </row>
    <row r="4" spans="1:89" x14ac:dyDescent="0.25">
      <c r="B4" s="60"/>
      <c r="C4" s="114"/>
      <c r="D4" s="114">
        <f>D14/$B$3</f>
        <v>0.20253247626288895</v>
      </c>
      <c r="E4" s="114"/>
      <c r="F4" s="114">
        <f t="shared" ref="F4" si="0">F14/$B$3</f>
        <v>0.15613881072305688</v>
      </c>
      <c r="G4" s="114"/>
      <c r="H4" s="114"/>
      <c r="I4" s="114"/>
      <c r="J4" s="114">
        <f t="shared" ref="J4:T4" si="1">J14/$B$3</f>
        <v>0.16872840065329162</v>
      </c>
      <c r="K4" s="114"/>
      <c r="L4" s="114"/>
      <c r="M4" s="114"/>
      <c r="N4" s="114"/>
      <c r="O4" s="114"/>
      <c r="P4" s="114"/>
      <c r="Q4" s="114"/>
      <c r="R4" s="114">
        <f>R14/$B$3</f>
        <v>0.12162703807571382</v>
      </c>
      <c r="S4" s="114"/>
      <c r="T4" s="114">
        <f t="shared" si="1"/>
        <v>0.16418602600223153</v>
      </c>
      <c r="U4" s="114"/>
      <c r="V4" s="114">
        <f t="shared" ref="V4" si="2">V14/$B$3</f>
        <v>0.1867872482828172</v>
      </c>
      <c r="W4" s="114"/>
      <c r="X4" s="60">
        <f>SUM(D4:W4)</f>
        <v>1</v>
      </c>
      <c r="Y4" s="112"/>
      <c r="Z4" s="112"/>
      <c r="AD4" s="34">
        <f>A4*(1+参数!B17)^参数!$B$9</f>
        <v>0</v>
      </c>
      <c r="AE4" s="113"/>
      <c r="AI4" s="34"/>
      <c r="AJ4" s="113"/>
      <c r="AN4" s="34"/>
      <c r="AO4" s="113"/>
      <c r="AS4" s="34"/>
      <c r="AT4" s="113"/>
      <c r="AX4" s="34"/>
      <c r="AY4" s="113"/>
      <c r="BC4" s="34"/>
      <c r="BD4" s="113"/>
      <c r="BH4" s="34"/>
      <c r="BI4" s="113"/>
      <c r="BM4" s="34"/>
      <c r="BN4" s="113"/>
      <c r="BR4" s="34"/>
      <c r="BS4" s="113"/>
      <c r="BW4" s="34"/>
      <c r="BX4" s="113"/>
      <c r="CB4" s="34"/>
      <c r="CC4" s="113"/>
      <c r="CG4" s="34"/>
      <c r="CH4" s="113"/>
    </row>
    <row r="5" spans="1:89" x14ac:dyDescent="0.25">
      <c r="A5" s="26">
        <v>0.28612332029456899</v>
      </c>
      <c r="B5" s="60">
        <f>E14+H14+N14+P14+U14+W14</f>
        <v>0.27856424426172843</v>
      </c>
      <c r="C5" s="68" t="s">
        <v>86</v>
      </c>
      <c r="D5" s="68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68" t="s">
        <v>15</v>
      </c>
      <c r="Q5" s="68" t="s">
        <v>16</v>
      </c>
      <c r="R5" s="68" t="s">
        <v>17</v>
      </c>
      <c r="S5" s="68" t="s">
        <v>18</v>
      </c>
      <c r="T5" s="68" t="s">
        <v>19</v>
      </c>
      <c r="U5" s="68" t="s">
        <v>20</v>
      </c>
      <c r="V5" s="68" t="s">
        <v>21</v>
      </c>
      <c r="W5" s="68" t="s">
        <v>22</v>
      </c>
      <c r="X5" s="111"/>
      <c r="Y5" s="112" t="s">
        <v>86</v>
      </c>
      <c r="Z5" s="112">
        <f>D6*$AC$19+E6*$AC$26+F6*$AC$33+G6*$AC$40+H6*$AC$47+I6*$AC$54+J6*$AC$61+K6*$AC$68+L6*$AC$75+M6*$AC$82+N6*$AM$19+O6*$AM$26+P6*$AM$33+Q6*$AM$40+R6*$AM$47+S6*$AM$54+T6*$AM$61+U6*$AM$68+V6*$AM$75+W6*$AM$82</f>
        <v>0.77721524762752392</v>
      </c>
      <c r="AA5" s="26">
        <f t="shared" ref="AA5:AA11" si="3">1-A5</f>
        <v>0.71387667970543101</v>
      </c>
      <c r="AB5" s="26">
        <f>A3/AA5*Z3+A7/AA5*Z7+A9/AA5*Z9+A11/AA5*Z11</f>
        <v>0.69657278782092946</v>
      </c>
      <c r="AC5" s="34">
        <f>$AA$14-AB5</f>
        <v>2.3073688356584077E-2</v>
      </c>
      <c r="AD5" s="34">
        <f>A5*(1+参数!B18)^参数!$B$9</f>
        <v>0.31099570880105132</v>
      </c>
      <c r="AE5" s="113">
        <f t="shared" ref="AE5:AE11" si="4">AD5/$AD$12</f>
        <v>0.26671602431218583</v>
      </c>
      <c r="AF5" s="26">
        <f t="shared" ref="AF5:AF11" si="5">1-AE5</f>
        <v>0.73328397568781423</v>
      </c>
      <c r="AG5" s="26">
        <f>AE7/AF5*Z7+AE9/AF5*Z9+AE11/AF5*Z11+AE3/AF5*Z3</f>
        <v>0.58477810685096387</v>
      </c>
      <c r="AH5" s="26">
        <f t="shared" ref="AH5:AH11" si="6">$AB$14-AG5</f>
        <v>-0.58477810685096387</v>
      </c>
      <c r="AI5" s="34"/>
      <c r="AJ5" s="113"/>
      <c r="AN5" s="34"/>
      <c r="AO5" s="113"/>
      <c r="AS5" s="34"/>
      <c r="AT5" s="113"/>
      <c r="AX5" s="34"/>
      <c r="AY5" s="113"/>
      <c r="BC5" s="34"/>
      <c r="BD5" s="113"/>
      <c r="BH5" s="34"/>
      <c r="BI5" s="113"/>
      <c r="BM5" s="34"/>
      <c r="BN5" s="113"/>
      <c r="BR5" s="34"/>
      <c r="BS5" s="113"/>
      <c r="BW5" s="34"/>
      <c r="BX5" s="113"/>
      <c r="CB5" s="34"/>
      <c r="CC5" s="113"/>
      <c r="CG5" s="34"/>
      <c r="CH5" s="113"/>
    </row>
    <row r="6" spans="1:89" x14ac:dyDescent="0.25">
      <c r="B6" s="60"/>
      <c r="C6" s="114"/>
      <c r="D6" s="114"/>
      <c r="E6" s="114">
        <f>E14/$B$5</f>
        <v>0.24272408396902137</v>
      </c>
      <c r="F6" s="114"/>
      <c r="G6" s="114"/>
      <c r="H6" s="114">
        <f>H14/$B$5</f>
        <v>0.15703046654602559</v>
      </c>
      <c r="I6" s="114"/>
      <c r="J6" s="114"/>
      <c r="K6" s="114"/>
      <c r="L6" s="114"/>
      <c r="M6" s="114"/>
      <c r="N6" s="114">
        <f>N14/$B$5</f>
        <v>0.16470341778761632</v>
      </c>
      <c r="O6" s="114"/>
      <c r="P6" s="114">
        <f>P14/$B$5</f>
        <v>0.12452521750866628</v>
      </c>
      <c r="Q6" s="114"/>
      <c r="R6" s="114"/>
      <c r="S6" s="114"/>
      <c r="T6" s="114"/>
      <c r="U6" s="114">
        <f>U14/$B$5</f>
        <v>0.14722217289918366</v>
      </c>
      <c r="V6" s="114"/>
      <c r="W6" s="114">
        <f>W14/$B$5</f>
        <v>0.16379464128948673</v>
      </c>
      <c r="X6" s="60">
        <f>SUM(D6:W6)</f>
        <v>0.99999999999999989</v>
      </c>
      <c r="Y6" s="112"/>
      <c r="Z6" s="112"/>
      <c r="AD6" s="34">
        <f>A6*(1+参数!B19)^参数!$B$9</f>
        <v>0</v>
      </c>
      <c r="AE6" s="113"/>
      <c r="AI6" s="34"/>
      <c r="AJ6" s="113"/>
      <c r="AN6" s="34"/>
      <c r="AO6" s="113"/>
      <c r="AS6" s="34"/>
      <c r="AT6" s="113"/>
      <c r="AX6" s="34"/>
      <c r="AY6" s="113"/>
      <c r="BC6" s="34"/>
      <c r="BD6" s="113"/>
      <c r="BH6" s="34"/>
      <c r="BI6" s="113"/>
      <c r="BM6" s="34"/>
      <c r="BN6" s="113"/>
      <c r="BR6" s="34"/>
      <c r="BS6" s="113"/>
      <c r="BW6" s="34"/>
      <c r="BX6" s="113"/>
      <c r="CB6" s="34"/>
      <c r="CC6" s="113"/>
      <c r="CG6" s="34"/>
      <c r="CH6" s="113"/>
    </row>
    <row r="7" spans="1:89" x14ac:dyDescent="0.25">
      <c r="A7" s="26">
        <v>0.18501320257237713</v>
      </c>
      <c r="B7" s="60">
        <f>G14+I14+L14+Q14</f>
        <v>0.19598828903241045</v>
      </c>
      <c r="C7" s="68" t="s">
        <v>87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7</v>
      </c>
      <c r="I7" s="68" t="s">
        <v>8</v>
      </c>
      <c r="J7" s="68" t="s">
        <v>9</v>
      </c>
      <c r="K7" s="68" t="s">
        <v>10</v>
      </c>
      <c r="L7" s="68" t="s">
        <v>11</v>
      </c>
      <c r="M7" s="68" t="s">
        <v>12</v>
      </c>
      <c r="N7" s="68" t="s">
        <v>13</v>
      </c>
      <c r="O7" s="68" t="s">
        <v>14</v>
      </c>
      <c r="P7" s="68" t="s">
        <v>15</v>
      </c>
      <c r="Q7" s="68" t="s">
        <v>16</v>
      </c>
      <c r="R7" s="68" t="s">
        <v>17</v>
      </c>
      <c r="S7" s="68" t="s">
        <v>18</v>
      </c>
      <c r="T7" s="68" t="s">
        <v>19</v>
      </c>
      <c r="U7" s="68" t="s">
        <v>20</v>
      </c>
      <c r="V7" s="68" t="s">
        <v>21</v>
      </c>
      <c r="W7" s="68" t="s">
        <v>22</v>
      </c>
      <c r="X7" s="111"/>
      <c r="Y7" s="112" t="s">
        <v>87</v>
      </c>
      <c r="Z7" s="112">
        <f>D8*$AC$19+E8*$AC$26+F8*$AC$33+G8*$AC$40+H8*$AC$47+I8*$AC$54+J8*$AC$61+K8*$AC$68+L8*$AC$75+M8*$AC$82+N8*$AM$19+O8*$AM$26+P8*$AM$33+Q8*$AM$40+R8*$AM$47+S8*$AM$54+T8*$AM$61+U8*$AM$68+V8*$AM$75+W8*$AM$82</f>
        <v>0.75233729730277421</v>
      </c>
      <c r="AA7" s="26">
        <f t="shared" si="3"/>
        <v>0.81498679742762281</v>
      </c>
      <c r="AB7" s="26">
        <f>A3/AA7*Z3+A5/AA7*Z5+A9/AA7*Z9+A11/AA7*Z11</f>
        <v>0.71222521054450527</v>
      </c>
      <c r="AC7" s="34">
        <f t="shared" ref="AC7:AC11" si="7">$AA$14-AB7</f>
        <v>7.4212656330082671E-3</v>
      </c>
      <c r="AD7" s="34">
        <f>A7*(1+参数!B20)^参数!$B$9</f>
        <v>0.18909627365319401</v>
      </c>
      <c r="AE7" s="113">
        <f t="shared" si="4"/>
        <v>0.16217267600079033</v>
      </c>
      <c r="AF7" s="26">
        <f t="shared" si="5"/>
        <v>0.83782732399920967</v>
      </c>
      <c r="AG7" s="26">
        <f>AE9/AF7*Z9+AE11/AF7*Z11+AE3/AF7*Z3+AE5/AF7*Z5</f>
        <v>0.6136057018959008</v>
      </c>
      <c r="AH7" s="26">
        <f t="shared" si="6"/>
        <v>-0.6136057018959008</v>
      </c>
      <c r="AI7" s="34"/>
      <c r="AJ7" s="113"/>
      <c r="AN7" s="34"/>
      <c r="AO7" s="113"/>
      <c r="AS7" s="34"/>
      <c r="AT7" s="113"/>
      <c r="AX7" s="34"/>
      <c r="AY7" s="113"/>
      <c r="BC7" s="34"/>
      <c r="BD7" s="113"/>
      <c r="BH7" s="34"/>
      <c r="BI7" s="113"/>
      <c r="BM7" s="34"/>
      <c r="BN7" s="113"/>
      <c r="BR7" s="34"/>
      <c r="BS7" s="113"/>
      <c r="BW7" s="34"/>
      <c r="BX7" s="113"/>
      <c r="CB7" s="34"/>
      <c r="CC7" s="113"/>
      <c r="CG7" s="34"/>
      <c r="CH7" s="113"/>
    </row>
    <row r="8" spans="1:89" x14ac:dyDescent="0.25">
      <c r="B8" s="60"/>
      <c r="C8" s="114"/>
      <c r="D8" s="114"/>
      <c r="E8" s="114"/>
      <c r="F8" s="114"/>
      <c r="G8" s="114">
        <f>G14/$B$7</f>
        <v>0.26545605356824548</v>
      </c>
      <c r="H8" s="114"/>
      <c r="I8" s="114">
        <f>I14/$B$7</f>
        <v>0.30156380794925652</v>
      </c>
      <c r="J8" s="114"/>
      <c r="K8" s="114"/>
      <c r="L8" s="114">
        <f>L14/$B$7</f>
        <v>0.20485173535581913</v>
      </c>
      <c r="M8" s="114"/>
      <c r="N8" s="114"/>
      <c r="O8" s="114"/>
      <c r="P8" s="114"/>
      <c r="Q8" s="114">
        <f>Q14/$B$7</f>
        <v>0.2281284031266789</v>
      </c>
      <c r="R8" s="114"/>
      <c r="S8" s="114"/>
      <c r="T8" s="114"/>
      <c r="U8" s="114"/>
      <c r="V8" s="114"/>
      <c r="W8" s="114"/>
      <c r="X8" s="60">
        <f>SUM(D8:W8)</f>
        <v>1</v>
      </c>
      <c r="Y8" s="112"/>
      <c r="Z8" s="112"/>
      <c r="AD8" s="34">
        <f>A8*(1+参数!B21)^参数!$B$9</f>
        <v>0</v>
      </c>
      <c r="AE8" s="113"/>
      <c r="AI8" s="34"/>
      <c r="AJ8" s="113"/>
      <c r="AN8" s="34"/>
      <c r="AO8" s="113"/>
      <c r="AS8" s="34"/>
      <c r="AT8" s="113"/>
      <c r="AX8" s="34"/>
      <c r="AY8" s="113"/>
      <c r="BC8" s="34"/>
      <c r="BD8" s="113"/>
      <c r="BH8" s="34"/>
      <c r="BI8" s="113"/>
      <c r="BM8" s="34"/>
      <c r="BN8" s="113"/>
      <c r="BR8" s="34"/>
      <c r="BS8" s="113"/>
      <c r="BW8" s="34"/>
      <c r="BX8" s="113"/>
      <c r="CB8" s="34"/>
      <c r="CC8" s="113"/>
      <c r="CG8" s="34"/>
      <c r="CH8" s="113"/>
    </row>
    <row r="9" spans="1:89" x14ac:dyDescent="0.25">
      <c r="A9" s="26">
        <v>0.15729314647807402</v>
      </c>
      <c r="B9" s="60">
        <f>K14+M14+O14</f>
        <v>0.14370748567450031</v>
      </c>
      <c r="C9" s="115" t="s">
        <v>88</v>
      </c>
      <c r="D9" s="68" t="s">
        <v>3</v>
      </c>
      <c r="E9" s="68" t="s">
        <v>4</v>
      </c>
      <c r="F9" s="68" t="s">
        <v>5</v>
      </c>
      <c r="G9" s="68" t="s">
        <v>6</v>
      </c>
      <c r="H9" s="68" t="s">
        <v>7</v>
      </c>
      <c r="I9" s="68" t="s">
        <v>8</v>
      </c>
      <c r="J9" s="68" t="s">
        <v>9</v>
      </c>
      <c r="K9" s="68" t="s">
        <v>10</v>
      </c>
      <c r="L9" s="68" t="s">
        <v>11</v>
      </c>
      <c r="M9" s="68" t="s">
        <v>12</v>
      </c>
      <c r="N9" s="68" t="s">
        <v>13</v>
      </c>
      <c r="O9" s="68" t="s">
        <v>14</v>
      </c>
      <c r="P9" s="68" t="s">
        <v>15</v>
      </c>
      <c r="Q9" s="68" t="s">
        <v>16</v>
      </c>
      <c r="R9" s="68" t="s">
        <v>17</v>
      </c>
      <c r="S9" s="68" t="s">
        <v>18</v>
      </c>
      <c r="T9" s="68" t="s">
        <v>19</v>
      </c>
      <c r="U9" s="68" t="s">
        <v>20</v>
      </c>
      <c r="V9" s="68" t="s">
        <v>21</v>
      </c>
      <c r="W9" s="68" t="s">
        <v>22</v>
      </c>
      <c r="X9" s="111"/>
      <c r="Y9" s="112" t="s">
        <v>88</v>
      </c>
      <c r="Z9" s="112">
        <f>D10*$AC$19+E10*$AC$26+F10*$AC$33+G10*$AC$40+H10*$AC$47+I10*$AC$54+J10*$AC$61+K10*$AC$68+L10*$AC$75+M10*$AC$82+N10*$AM$19+O10*$AM$26+P10*$AM$33+Q10*$AM$40+R10*$AM$47+S10*$AM$54+T10*$AM$61+U10*$AM$68+V10*$AM$75+W10*$AM$82</f>
        <v>0.75967339466329564</v>
      </c>
      <c r="AA9" s="26">
        <f t="shared" si="3"/>
        <v>0.84270685352192598</v>
      </c>
      <c r="AB9" s="26">
        <f>A3/AA9*Z3+A5/AA9*Z5+A7/AA9*Z7+A11/AA9*Z11</f>
        <v>0.7121753610131627</v>
      </c>
      <c r="AC9" s="34">
        <f t="shared" si="7"/>
        <v>7.4711151643508389E-3</v>
      </c>
      <c r="AD9" s="34">
        <f>A9*(1+参数!B22)^参数!$B$9</f>
        <v>0.14942630719520744</v>
      </c>
      <c r="AE9" s="113">
        <f t="shared" si="4"/>
        <v>0.12815093409617609</v>
      </c>
      <c r="AF9" s="26">
        <f t="shared" si="5"/>
        <v>0.87184906590382394</v>
      </c>
      <c r="AG9" s="26">
        <f>AE11/AF9*Z11+AE3/AF9*Z3+AE5/AF9*Z5+AE7/AF9*Z7</f>
        <v>0.61794104266920113</v>
      </c>
      <c r="AH9" s="26">
        <f t="shared" si="6"/>
        <v>-0.61794104266920113</v>
      </c>
      <c r="AI9" s="34"/>
      <c r="AJ9" s="113"/>
      <c r="AN9" s="34"/>
      <c r="AO9" s="113"/>
      <c r="AS9" s="34"/>
      <c r="AT9" s="113"/>
      <c r="AX9" s="34"/>
      <c r="AY9" s="113"/>
      <c r="BC9" s="34"/>
      <c r="BD9" s="113"/>
      <c r="BH9" s="34"/>
      <c r="BI9" s="113"/>
      <c r="BM9" s="34"/>
      <c r="BN9" s="113"/>
      <c r="BR9" s="34"/>
      <c r="BS9" s="113"/>
      <c r="BW9" s="34"/>
      <c r="BX9" s="113"/>
      <c r="CB9" s="34"/>
      <c r="CC9" s="113"/>
      <c r="CG9" s="34"/>
      <c r="CH9" s="113"/>
    </row>
    <row r="10" spans="1:89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>
        <f>K14/$B$9</f>
        <v>0.42155483641880015</v>
      </c>
      <c r="L10" s="60"/>
      <c r="M10" s="60">
        <f>M14/$B$9</f>
        <v>0.30067254527483933</v>
      </c>
      <c r="N10" s="60"/>
      <c r="O10" s="60">
        <f>O14/$B$9</f>
        <v>0.27777261830636057</v>
      </c>
      <c r="P10" s="60"/>
      <c r="Q10" s="60"/>
      <c r="R10" s="60"/>
      <c r="S10" s="60"/>
      <c r="T10" s="60"/>
      <c r="U10" s="60"/>
      <c r="V10" s="60"/>
      <c r="W10" s="60"/>
      <c r="X10" s="60">
        <f>SUM(D10:W10)</f>
        <v>1</v>
      </c>
      <c r="Y10" s="112"/>
      <c r="Z10" s="112"/>
      <c r="AD10" s="34">
        <f>A10*(1+参数!B23)^参数!$B$9</f>
        <v>0</v>
      </c>
      <c r="AE10" s="113"/>
      <c r="AI10" s="34"/>
      <c r="AJ10" s="113"/>
      <c r="AN10" s="34"/>
      <c r="AO10" s="113"/>
      <c r="AS10" s="34"/>
      <c r="AT10" s="113"/>
      <c r="AX10" s="34"/>
      <c r="AY10" s="113"/>
      <c r="BC10" s="34"/>
      <c r="BD10" s="113"/>
      <c r="BH10" s="34"/>
      <c r="BI10" s="113"/>
      <c r="BM10" s="34"/>
      <c r="BN10" s="113"/>
      <c r="BR10" s="34"/>
      <c r="BS10" s="113"/>
      <c r="BW10" s="34"/>
      <c r="BX10" s="113"/>
      <c r="CB10" s="34"/>
      <c r="CC10" s="113"/>
      <c r="CG10" s="34"/>
      <c r="CH10" s="113"/>
    </row>
    <row r="11" spans="1:89" x14ac:dyDescent="0.25">
      <c r="A11" s="26">
        <v>0.21655283702492645</v>
      </c>
      <c r="B11" s="60">
        <f>L14+N14+P14+Q14+U14</f>
        <v>0.20643862606859159</v>
      </c>
      <c r="C11" s="115" t="s">
        <v>112</v>
      </c>
      <c r="D11" s="68" t="s">
        <v>3</v>
      </c>
      <c r="E11" s="68" t="s">
        <v>4</v>
      </c>
      <c r="F11" s="68" t="s">
        <v>5</v>
      </c>
      <c r="G11" s="68" t="s">
        <v>6</v>
      </c>
      <c r="H11" s="68" t="s">
        <v>7</v>
      </c>
      <c r="I11" s="68" t="s">
        <v>8</v>
      </c>
      <c r="J11" s="68" t="s">
        <v>9</v>
      </c>
      <c r="K11" s="68" t="s">
        <v>10</v>
      </c>
      <c r="L11" s="68" t="s">
        <v>11</v>
      </c>
      <c r="M11" s="68" t="s">
        <v>12</v>
      </c>
      <c r="N11" s="68" t="s">
        <v>13</v>
      </c>
      <c r="O11" s="68" t="s">
        <v>14</v>
      </c>
      <c r="P11" s="68" t="s">
        <v>15</v>
      </c>
      <c r="Q11" s="68" t="s">
        <v>16</v>
      </c>
      <c r="R11" s="68" t="s">
        <v>17</v>
      </c>
      <c r="S11" s="68" t="s">
        <v>18</v>
      </c>
      <c r="T11" s="68" t="s">
        <v>19</v>
      </c>
      <c r="U11" s="68" t="s">
        <v>20</v>
      </c>
      <c r="V11" s="68" t="s">
        <v>21</v>
      </c>
      <c r="W11" s="68" t="s">
        <v>22</v>
      </c>
      <c r="X11" s="111"/>
      <c r="Y11" s="112" t="s">
        <v>112</v>
      </c>
      <c r="Z11" s="112">
        <f t="shared" ref="Z11" si="8">D12*$AC$19+E12*$AC$26+F12*$AC$33+G12*$AC$40+H12*$AC$47+I12*$AC$54+J12*$AC$61+K12*$AC$68+L12*$AC$75+M12*$AC$82+N12*$AM$19+O12*$AM$26+P12*$AM$33+Q12*$AM$40+R12*$AM$47+S12*$AM$54+T12*$AM$61+U12*$AM$68+V12*$AM$75+W12*$AM$82</f>
        <v>0</v>
      </c>
      <c r="AA11" s="26">
        <f t="shared" si="3"/>
        <v>0.78344716297507355</v>
      </c>
      <c r="AB11" s="26">
        <f>A5/AA11*Z5+A7/AA11*Z7+A9/AA11*Z9+A3/AA11*Z3</f>
        <v>0.91856414853136714</v>
      </c>
      <c r="AC11" s="34">
        <f t="shared" si="7"/>
        <v>-0.1989176723538536</v>
      </c>
      <c r="AD11" s="34">
        <f>A11*(1+参数!B24)^参数!$B$9</f>
        <v>0.20027196616198115</v>
      </c>
      <c r="AE11" s="113">
        <f t="shared" si="4"/>
        <v>0.17175716926074719</v>
      </c>
      <c r="AF11" s="26">
        <f t="shared" si="5"/>
        <v>0.82824283073925287</v>
      </c>
      <c r="AG11" s="26">
        <f>AE3/AF11*Z3+AE5/AF11*Z5+AE7/AF11*Z7+AE9/AF11*Z9</f>
        <v>0.76801651926299686</v>
      </c>
      <c r="AH11" s="26">
        <f t="shared" si="6"/>
        <v>-0.76801651926299686</v>
      </c>
      <c r="AI11" s="34"/>
      <c r="AJ11" s="113"/>
      <c r="AN11" s="34"/>
      <c r="AO11" s="113"/>
      <c r="AS11" s="34"/>
      <c r="AT11" s="113"/>
      <c r="AX11" s="34"/>
      <c r="AY11" s="113"/>
      <c r="BC11" s="34"/>
      <c r="BD11" s="113"/>
      <c r="BH11" s="34"/>
      <c r="BI11" s="113"/>
      <c r="BM11" s="34"/>
      <c r="BN11" s="113"/>
      <c r="BR11" s="34"/>
      <c r="BS11" s="113"/>
      <c r="BW11" s="34"/>
      <c r="BX11" s="113"/>
      <c r="CB11" s="34"/>
      <c r="CC11" s="113"/>
      <c r="CG11" s="34"/>
      <c r="CH11" s="113"/>
    </row>
    <row r="12" spans="1:89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112"/>
      <c r="Z12" s="112"/>
      <c r="AD12" s="34">
        <f>AD3+AD5+AD7+AD9+AD11</f>
        <v>1.1660180883509159</v>
      </c>
      <c r="AE12" s="34">
        <f>AE3+AE5+AE7+AE9+AE11</f>
        <v>1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89" x14ac:dyDescent="0.25">
      <c r="S13" s="26"/>
      <c r="AC13" s="26"/>
      <c r="AD13" s="26"/>
    </row>
    <row r="14" spans="1:89" x14ac:dyDescent="0.25">
      <c r="C14" s="61" t="s">
        <v>84</v>
      </c>
      <c r="D14" s="61">
        <f>算例!AG196</f>
        <v>6.4175217734625728E-2</v>
      </c>
      <c r="E14" s="61">
        <f>算例!AH196</f>
        <v>6.7614251014950749E-2</v>
      </c>
      <c r="F14" s="61">
        <f>算例!AI196</f>
        <v>4.9474742815919195E-2</v>
      </c>
      <c r="G14" s="61">
        <f>算例!AJ196</f>
        <v>5.2026277752136321E-2</v>
      </c>
      <c r="H14" s="61">
        <f>算例!AK196</f>
        <v>4.3743073239460251E-2</v>
      </c>
      <c r="I14" s="61">
        <f>算例!AL196</f>
        <v>5.9102974754073202E-2</v>
      </c>
      <c r="J14" s="61">
        <f>算例!AM196</f>
        <v>5.3463928599209343E-2</v>
      </c>
      <c r="K14" s="61">
        <f>算例!AN196</f>
        <v>6.0580585615671048E-2</v>
      </c>
      <c r="L14" s="61">
        <f>算例!AO196</f>
        <v>4.0148541117707132E-2</v>
      </c>
      <c r="M14" s="61">
        <f>算例!AP196</f>
        <v>4.3208895492799521E-2</v>
      </c>
      <c r="N14" s="61">
        <f>算例!AQ196</f>
        <v>4.5880483103331059E-2</v>
      </c>
      <c r="O14" s="61">
        <f>算例!AR196</f>
        <v>3.9918004566029758E-2</v>
      </c>
      <c r="P14" s="61">
        <f>算例!AS196</f>
        <v>3.4688273106828975E-2</v>
      </c>
      <c r="Q14" s="61">
        <f>算例!AT196</f>
        <v>4.471049540849379E-2</v>
      </c>
      <c r="R14" s="61">
        <f>算例!AU196</f>
        <v>3.8539210081029257E-2</v>
      </c>
      <c r="S14" s="61">
        <f>算例!AV196</f>
        <v>6.4876143098891309E-2</v>
      </c>
      <c r="T14" s="61">
        <f>算例!AW196</f>
        <v>5.2024614333947283E-2</v>
      </c>
      <c r="U14" s="61">
        <f>算例!AX196</f>
        <v>4.1010833332230615E-2</v>
      </c>
      <c r="V14" s="61">
        <f>算例!AY196</f>
        <v>5.9186124367738492E-2</v>
      </c>
      <c r="W14" s="61">
        <f>算例!AZ196</f>
        <v>4.5627330464926771E-2</v>
      </c>
      <c r="X14" s="26">
        <f>SUM(D14:W14)</f>
        <v>0.99999999999999978</v>
      </c>
      <c r="Y14" s="159" t="s">
        <v>117</v>
      </c>
      <c r="Z14" s="159"/>
      <c r="AA14" s="34">
        <f>Z3*A3+Z5*A5+Z7*A7+Z9*A9+Z11*A11</f>
        <v>0.71964647617751354</v>
      </c>
      <c r="AE14" s="34"/>
    </row>
    <row r="15" spans="1:89" x14ac:dyDescent="0.25">
      <c r="D15" s="75" t="s">
        <v>3</v>
      </c>
      <c r="E15" s="75" t="s">
        <v>4</v>
      </c>
      <c r="F15" s="75" t="s">
        <v>5</v>
      </c>
      <c r="G15" s="75" t="s">
        <v>6</v>
      </c>
      <c r="H15" s="75" t="s">
        <v>7</v>
      </c>
      <c r="I15" s="75" t="s">
        <v>8</v>
      </c>
      <c r="J15" s="75" t="s">
        <v>9</v>
      </c>
      <c r="K15" s="75" t="s">
        <v>10</v>
      </c>
      <c r="L15" s="75" t="s">
        <v>11</v>
      </c>
      <c r="M15" s="75" t="s">
        <v>12</v>
      </c>
      <c r="N15" s="75" t="s">
        <v>13</v>
      </c>
      <c r="O15" s="75" t="s">
        <v>14</v>
      </c>
      <c r="P15" s="75" t="s">
        <v>15</v>
      </c>
      <c r="Q15" s="75" t="s">
        <v>16</v>
      </c>
      <c r="R15" s="75" t="s">
        <v>17</v>
      </c>
      <c r="S15" s="75" t="s">
        <v>18</v>
      </c>
      <c r="T15" s="75" t="s">
        <v>19</v>
      </c>
      <c r="U15" s="75" t="s">
        <v>20</v>
      </c>
      <c r="V15" s="75" t="s">
        <v>21</v>
      </c>
      <c r="W15" s="75" t="s">
        <v>22</v>
      </c>
    </row>
    <row r="17" spans="2:39" x14ac:dyDescent="0.25">
      <c r="S17" s="26"/>
    </row>
    <row r="18" spans="2:39" x14ac:dyDescent="0.25">
      <c r="B18" s="158" t="s">
        <v>114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U18" s="159" t="s">
        <v>115</v>
      </c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</row>
    <row r="19" spans="2:39" x14ac:dyDescent="0.25">
      <c r="B19" s="116" t="s">
        <v>3</v>
      </c>
      <c r="C19" s="116" t="s">
        <v>34</v>
      </c>
      <c r="D19" s="116" t="s">
        <v>35</v>
      </c>
      <c r="E19" s="116" t="s">
        <v>36</v>
      </c>
      <c r="F19" s="116" t="s">
        <v>37</v>
      </c>
      <c r="G19" s="116" t="s">
        <v>52</v>
      </c>
      <c r="H19" s="116" t="s">
        <v>53</v>
      </c>
      <c r="I19" s="116" t="s">
        <v>54</v>
      </c>
      <c r="K19" s="116" t="s">
        <v>75</v>
      </c>
      <c r="L19" s="116" t="s">
        <v>34</v>
      </c>
      <c r="M19" s="116" t="s">
        <v>35</v>
      </c>
      <c r="N19" s="116" t="s">
        <v>36</v>
      </c>
      <c r="O19" s="116" t="s">
        <v>37</v>
      </c>
      <c r="P19" s="116" t="s">
        <v>52</v>
      </c>
      <c r="Q19" s="116" t="s">
        <v>53</v>
      </c>
      <c r="R19" s="116" t="s">
        <v>54</v>
      </c>
      <c r="U19" s="116" t="s">
        <v>3</v>
      </c>
      <c r="V19" s="116" t="s">
        <v>34</v>
      </c>
      <c r="W19" s="116" t="s">
        <v>35</v>
      </c>
      <c r="X19" s="116" t="s">
        <v>36</v>
      </c>
      <c r="Y19" s="116" t="s">
        <v>37</v>
      </c>
      <c r="Z19" s="116" t="s">
        <v>52</v>
      </c>
      <c r="AA19" s="116" t="s">
        <v>53</v>
      </c>
      <c r="AB19" s="116" t="s">
        <v>54</v>
      </c>
      <c r="AC19" s="34">
        <f>SUM(AC20:AC24)/算例!$D$117</f>
        <v>0.76867877396482287</v>
      </c>
      <c r="AE19" s="111" t="s">
        <v>75</v>
      </c>
      <c r="AF19" s="116" t="s">
        <v>34</v>
      </c>
      <c r="AG19" s="116" t="s">
        <v>35</v>
      </c>
      <c r="AH19" s="116" t="s">
        <v>36</v>
      </c>
      <c r="AI19" s="116" t="s">
        <v>37</v>
      </c>
      <c r="AJ19" s="116" t="s">
        <v>52</v>
      </c>
      <c r="AK19" s="116" t="s">
        <v>53</v>
      </c>
      <c r="AL19" s="116" t="s">
        <v>54</v>
      </c>
      <c r="AM19" s="34">
        <f>SUM(AM20:AM24)/算例!$D$117</f>
        <v>0.76867877396482287</v>
      </c>
    </row>
    <row r="20" spans="2:39" x14ac:dyDescent="0.25">
      <c r="B20" s="26" t="s">
        <v>38</v>
      </c>
      <c r="C20" s="26">
        <f>'C1'!B3</f>
        <v>0.87177815066963993</v>
      </c>
      <c r="D20" s="26">
        <f>'C2'!B3</f>
        <v>1</v>
      </c>
      <c r="E20" s="26">
        <f>'C4'!B3</f>
        <v>0.5</v>
      </c>
      <c r="F20" s="26">
        <f>算例!AA3</f>
        <v>0.5</v>
      </c>
      <c r="G20" s="26">
        <f>'C5'!B3</f>
        <v>0</v>
      </c>
      <c r="H20" s="26">
        <f>'C6'!B3</f>
        <v>0</v>
      </c>
      <c r="I20" s="26">
        <f>'C7'!B3</f>
        <v>0</v>
      </c>
      <c r="K20" s="26" t="s">
        <v>38</v>
      </c>
      <c r="L20" s="26">
        <f>'C1'!$B$13</f>
        <v>0.19965607760416246</v>
      </c>
      <c r="M20" s="26">
        <f>'C2'!$B$13</f>
        <v>0.125</v>
      </c>
      <c r="N20" s="26">
        <f>'C3'!$B$13</f>
        <v>0.25</v>
      </c>
      <c r="O20" s="26">
        <f>'C4'!$B$13</f>
        <v>0.87177815066963993</v>
      </c>
      <c r="P20" s="26">
        <f>'C5'!$B$13</f>
        <v>0</v>
      </c>
      <c r="Q20" s="26">
        <f>'C6'!$B$13</f>
        <v>0</v>
      </c>
      <c r="R20" s="26">
        <f>'C7'!$B$13</f>
        <v>0</v>
      </c>
      <c r="U20" s="26" t="s">
        <v>38</v>
      </c>
      <c r="V20" s="26">
        <f>1-ABS(C20-L91)</f>
        <v>0.54422138413402654</v>
      </c>
      <c r="W20" s="26">
        <f t="shared" ref="W20:Y24" si="9">1-ABS(D20-M91)</f>
        <v>0.488365280019878</v>
      </c>
      <c r="X20" s="26">
        <f t="shared" si="9"/>
        <v>0.99060270215508295</v>
      </c>
      <c r="Y20" s="26">
        <f t="shared" si="9"/>
        <v>0.92508670253592917</v>
      </c>
      <c r="AC20" s="34">
        <f>V20*算例!$A$119+W20*算例!$B$119+X20*算例!$C$119+Y20*算例!$D$119+Z20*算例!$E$119+AA20*算例!$F$119+AB20*算例!$G$119</f>
        <v>0.70177529057674626</v>
      </c>
      <c r="AE20" s="26" t="s">
        <v>38</v>
      </c>
      <c r="AF20" s="34">
        <f>1-ABS(C20-L91)</f>
        <v>0.54422138413402654</v>
      </c>
      <c r="AG20" s="34">
        <f t="shared" ref="AG20:AI24" si="10">1-ABS(D20-M91)</f>
        <v>0.488365280019878</v>
      </c>
      <c r="AH20" s="34">
        <f t="shared" si="10"/>
        <v>0.99060270215508295</v>
      </c>
      <c r="AI20" s="34">
        <f t="shared" si="10"/>
        <v>0.92508670253592917</v>
      </c>
      <c r="AJ20" s="34"/>
      <c r="AM20" s="34">
        <f>AF20*算例!$A$119+AG20*算例!$B$119+AH20*算例!$C$119+AI20*算例!$D$119+AJ20*算例!$E$119+AK20*算例!$F$119+AL20*算例!$G$119</f>
        <v>0.70177529057674626</v>
      </c>
    </row>
    <row r="21" spans="2:39" x14ac:dyDescent="0.25">
      <c r="B21" s="26" t="s">
        <v>39</v>
      </c>
      <c r="C21" s="26">
        <f>'C1'!B26</f>
        <v>0.40682980364583193</v>
      </c>
      <c r="D21" s="26">
        <f>'C2'!B26</f>
        <v>0.52306689040178389</v>
      </c>
      <c r="E21" s="26">
        <f>'C3'!B26</f>
        <v>0.75</v>
      </c>
      <c r="F21" s="26">
        <f>'C4'!B26</f>
        <v>0.87177815066963993</v>
      </c>
      <c r="G21" s="26">
        <f>'C5'!B26</f>
        <v>0</v>
      </c>
      <c r="H21" s="26">
        <f>'C6'!B26</f>
        <v>0</v>
      </c>
      <c r="I21" s="26">
        <f>'C7'!B26</f>
        <v>0</v>
      </c>
      <c r="K21" s="26" t="s">
        <v>39</v>
      </c>
      <c r="L21" s="26">
        <f>'C1'!$B$36</f>
        <v>0.25</v>
      </c>
      <c r="M21" s="26">
        <f>'C2'!$B$36</f>
        <v>0.25</v>
      </c>
      <c r="N21" s="26">
        <f>'C3'!$B$36</f>
        <v>0.25</v>
      </c>
      <c r="O21" s="26">
        <f>'C4'!$B$36</f>
        <v>0.25</v>
      </c>
      <c r="P21" s="26">
        <f>'C5'!$B$36</f>
        <v>0</v>
      </c>
      <c r="Q21" s="26">
        <f>'C6'!$B$36</f>
        <v>0</v>
      </c>
      <c r="R21" s="26">
        <f>'C7'!$B$36</f>
        <v>0</v>
      </c>
      <c r="U21" s="26" t="s">
        <v>39</v>
      </c>
      <c r="V21" s="26">
        <f t="shared" ref="V21:V24" si="11">1-ABS(C21-L92)</f>
        <v>0.93349607096390141</v>
      </c>
      <c r="W21" s="26">
        <f t="shared" si="9"/>
        <v>0.94659288068244696</v>
      </c>
      <c r="X21" s="26">
        <f t="shared" si="9"/>
        <v>0.72517867302140271</v>
      </c>
      <c r="Y21" s="26">
        <f t="shared" si="9"/>
        <v>0.64723102998262638</v>
      </c>
      <c r="AC21" s="34">
        <f>V21*算例!$A$119+W21*算例!$B$119+X21*算例!$C$119+Y21*算例!$D$119+Z21*算例!$E$119+AA21*算例!$F$119+AB21*算例!$G$119</f>
        <v>0.84109632727479466</v>
      </c>
      <c r="AE21" s="26" t="s">
        <v>39</v>
      </c>
      <c r="AF21" s="34">
        <f t="shared" ref="AF21:AF24" si="12">1-ABS(C21-L92)</f>
        <v>0.93349607096390141</v>
      </c>
      <c r="AG21" s="34">
        <f t="shared" si="10"/>
        <v>0.94659288068244696</v>
      </c>
      <c r="AH21" s="34">
        <f t="shared" si="10"/>
        <v>0.72517867302140271</v>
      </c>
      <c r="AI21" s="34">
        <f t="shared" si="10"/>
        <v>0.64723102998262638</v>
      </c>
      <c r="AJ21" s="34"/>
      <c r="AM21" s="34">
        <f>AF21*算例!$A$119+AG21*算例!$B$119+AH21*算例!$C$119+AI21*算例!$D$119+AJ21*算例!$E$119+AK21*算例!$F$119+AL21*算例!$G$119</f>
        <v>0.84109632727479466</v>
      </c>
    </row>
    <row r="22" spans="2:39" x14ac:dyDescent="0.25">
      <c r="B22" s="26" t="s">
        <v>40</v>
      </c>
      <c r="C22" s="26">
        <f>'C1'!B49</f>
        <v>0.5</v>
      </c>
      <c r="D22" s="26">
        <f>'C2'!B49</f>
        <v>5.8118543377975992E-2</v>
      </c>
      <c r="E22" s="26">
        <f>'C3'!B26</f>
        <v>0.75</v>
      </c>
      <c r="F22" s="26">
        <f>'C4'!B26</f>
        <v>0.87177815066963993</v>
      </c>
      <c r="G22" s="26">
        <f>'C5'!B26</f>
        <v>0</v>
      </c>
      <c r="H22" s="26">
        <f>'C6'!B26</f>
        <v>0</v>
      </c>
      <c r="I22" s="26">
        <f>'C7'!B26</f>
        <v>0</v>
      </c>
      <c r="K22" s="26" t="s">
        <v>40</v>
      </c>
      <c r="L22" s="26">
        <f>'C1'!$B$59</f>
        <v>0.25670067120535173</v>
      </c>
      <c r="M22" s="26">
        <f>'C2'!$B$59</f>
        <v>0.72916666666666663</v>
      </c>
      <c r="N22" s="26">
        <f>'C3'!$B$59</f>
        <v>0.19448936652326546</v>
      </c>
      <c r="O22" s="26">
        <f>'C4'!$B$59</f>
        <v>0.625</v>
      </c>
      <c r="P22" s="26">
        <f>'C5'!$B$59</f>
        <v>0</v>
      </c>
      <c r="Q22" s="26">
        <f>'C6'!$B$59</f>
        <v>0</v>
      </c>
      <c r="R22" s="26">
        <f>'C7'!$B$59</f>
        <v>0</v>
      </c>
      <c r="U22" s="26" t="s">
        <v>40</v>
      </c>
      <c r="V22" s="26">
        <f t="shared" si="11"/>
        <v>0.98255744907702047</v>
      </c>
      <c r="W22" s="26">
        <f t="shared" si="9"/>
        <v>0.6348705811012374</v>
      </c>
      <c r="X22" s="26">
        <f t="shared" si="9"/>
        <v>0.85343486843458294</v>
      </c>
      <c r="Y22" s="26">
        <f t="shared" si="9"/>
        <v>0.67864649871665994</v>
      </c>
      <c r="AC22" s="34">
        <f>V22*算例!$A$119+W22*算例!$B$119+X22*算例!$C$119+Y22*算例!$D$119+Z22*算例!$E$119+AA22*算例!$F$119+AB22*算例!$G$119</f>
        <v>0.83515278776720037</v>
      </c>
      <c r="AE22" s="26" t="s">
        <v>40</v>
      </c>
      <c r="AF22" s="34">
        <f t="shared" si="12"/>
        <v>0.98255744907702047</v>
      </c>
      <c r="AG22" s="34">
        <f t="shared" si="10"/>
        <v>0.6348705811012374</v>
      </c>
      <c r="AH22" s="34">
        <f t="shared" si="10"/>
        <v>0.85343486843458294</v>
      </c>
      <c r="AI22" s="34">
        <f t="shared" si="10"/>
        <v>0.67864649871665994</v>
      </c>
      <c r="AJ22" s="34"/>
      <c r="AM22" s="34">
        <f>AF22*算例!$A$119+AG22*算例!$B$119+AH22*算例!$C$119+AI22*算例!$D$119+AJ22*算例!$E$119+AK22*算例!$F$119+AL22*算例!$G$119</f>
        <v>0.83515278776720037</v>
      </c>
    </row>
    <row r="23" spans="2:39" x14ac:dyDescent="0.25">
      <c r="B23" s="26" t="s">
        <v>72</v>
      </c>
      <c r="C23" s="26">
        <f>'C1'!B72</f>
        <v>0.75554106391368792</v>
      </c>
      <c r="D23" s="26">
        <f>'C2'!B72</f>
        <v>0.17435563013392796</v>
      </c>
      <c r="E23" s="26">
        <f>'C3'!B72</f>
        <v>0.25</v>
      </c>
      <c r="F23" s="26">
        <f>'C4'!B72</f>
        <v>0.75</v>
      </c>
      <c r="G23" s="26">
        <f>'C5'!B72</f>
        <v>0</v>
      </c>
      <c r="H23" s="26">
        <f>'C6'!B72</f>
        <v>0</v>
      </c>
      <c r="I23" s="26">
        <f>'C7'!B72</f>
        <v>0</v>
      </c>
      <c r="K23" s="26" t="s">
        <v>72</v>
      </c>
      <c r="L23" s="26">
        <f>'C1'!$B$82</f>
        <v>0.25670067120535173</v>
      </c>
      <c r="M23" s="26">
        <f>'C2'!$B$82</f>
        <v>0.875</v>
      </c>
      <c r="N23" s="26">
        <f>'C3'!$B$82</f>
        <v>0.29059271688987998</v>
      </c>
      <c r="O23" s="26">
        <f>'C4'!$B$82</f>
        <v>0.17435563013392796</v>
      </c>
      <c r="P23" s="26">
        <f>'C5'!$B$82</f>
        <v>0</v>
      </c>
      <c r="Q23" s="26">
        <f>'C6'!$B$82</f>
        <v>0</v>
      </c>
      <c r="R23" s="26">
        <f>'C7'!$B$82</f>
        <v>0</v>
      </c>
      <c r="U23" s="26" t="s">
        <v>72</v>
      </c>
      <c r="V23" s="26">
        <f t="shared" si="11"/>
        <v>0.74671791199141335</v>
      </c>
      <c r="W23" s="26">
        <f t="shared" si="9"/>
        <v>0.77187115496405867</v>
      </c>
      <c r="X23" s="26">
        <f t="shared" si="9"/>
        <v>0.80432671653856469</v>
      </c>
      <c r="Y23" s="26">
        <f t="shared" si="9"/>
        <v>0.7723338045017839</v>
      </c>
      <c r="AC23" s="34">
        <f>V23*算例!$A$119+W23*算例!$B$119+X23*算例!$C$119+Y23*算例!$D$119+Z23*算例!$E$119+AA23*算例!$F$119+AB23*算例!$G$119</f>
        <v>0.76999314559928578</v>
      </c>
      <c r="AE23" s="26" t="s">
        <v>72</v>
      </c>
      <c r="AF23" s="34">
        <f t="shared" si="12"/>
        <v>0.74671791199141335</v>
      </c>
      <c r="AG23" s="34">
        <f t="shared" si="10"/>
        <v>0.77187115496405867</v>
      </c>
      <c r="AH23" s="34">
        <f t="shared" si="10"/>
        <v>0.80432671653856469</v>
      </c>
      <c r="AI23" s="34">
        <f t="shared" si="10"/>
        <v>0.7723338045017839</v>
      </c>
      <c r="AJ23" s="34"/>
      <c r="AM23" s="34">
        <f>AF23*算例!$A$119+AG23*算例!$B$119+AH23*算例!$C$119+AI23*算例!$D$119+AJ23*算例!$E$119+AK23*算例!$F$119+AL23*算例!$G$119</f>
        <v>0.76999314559928578</v>
      </c>
    </row>
    <row r="24" spans="2:39" x14ac:dyDescent="0.25">
      <c r="B24" s="26" t="s">
        <v>73</v>
      </c>
      <c r="C24" s="26">
        <f>'C1'!B95</f>
        <v>5.8118543377975992E-2</v>
      </c>
      <c r="D24" s="26">
        <f>'C2'!B95</f>
        <v>0.625</v>
      </c>
      <c r="E24" s="26">
        <f>'C3'!B95</f>
        <v>0.5</v>
      </c>
      <c r="F24" s="26">
        <f>'C4'!B95</f>
        <v>0.875</v>
      </c>
      <c r="G24" s="26">
        <f>'C5'!B95</f>
        <v>0</v>
      </c>
      <c r="H24" s="26">
        <f>'C6'!B95</f>
        <v>0</v>
      </c>
      <c r="I24" s="26">
        <f>'C7'!B95</f>
        <v>0</v>
      </c>
      <c r="K24" s="26" t="s">
        <v>73</v>
      </c>
      <c r="L24" s="26">
        <f>'C1'!$B$105</f>
        <v>0.11669361991395928</v>
      </c>
      <c r="M24" s="26">
        <f>'C2'!$B$105</f>
        <v>0.40476756160713562</v>
      </c>
      <c r="N24" s="26">
        <f>'C3'!$B$105</f>
        <v>0.10416666666666667</v>
      </c>
      <c r="O24" s="26">
        <f>'C4'!$B$105</f>
        <v>0.29059271688987998</v>
      </c>
      <c r="P24" s="26">
        <f>'C5'!$B$105</f>
        <v>0</v>
      </c>
      <c r="Q24" s="26">
        <f>'C6'!$B$105</f>
        <v>0</v>
      </c>
      <c r="R24" s="26">
        <f>'C7'!$B$105</f>
        <v>0</v>
      </c>
      <c r="U24" s="26" t="s">
        <v>73</v>
      </c>
      <c r="V24" s="26">
        <f t="shared" si="11"/>
        <v>0.4402290925392125</v>
      </c>
      <c r="W24" s="26">
        <f t="shared" si="9"/>
        <v>0.84787033300652759</v>
      </c>
      <c r="X24" s="26">
        <f t="shared" si="9"/>
        <v>0.95279580998879321</v>
      </c>
      <c r="Y24" s="26">
        <f t="shared" si="9"/>
        <v>0.74341108327932226</v>
      </c>
      <c r="AC24" s="34">
        <f>V24*算例!$A$119+W24*算例!$B$119+X24*算例!$C$119+Y24*算例!$D$119+Z24*算例!$E$119+AA24*算例!$F$119+AB24*算例!$G$119</f>
        <v>0.69537631860608728</v>
      </c>
      <c r="AE24" s="26" t="s">
        <v>73</v>
      </c>
      <c r="AF24" s="34">
        <f t="shared" si="12"/>
        <v>0.4402290925392125</v>
      </c>
      <c r="AG24" s="34">
        <f t="shared" si="10"/>
        <v>0.84787033300652759</v>
      </c>
      <c r="AH24" s="34">
        <f t="shared" si="10"/>
        <v>0.95279580998879321</v>
      </c>
      <c r="AI24" s="34">
        <f t="shared" si="10"/>
        <v>0.74341108327932226</v>
      </c>
      <c r="AJ24" s="34"/>
      <c r="AM24" s="34">
        <f>AF24*算例!$A$119+AG24*算例!$B$119+AH24*算例!$C$119+AI24*算例!$D$119+AJ24*算例!$E$119+AK24*算例!$F$119+AL24*算例!$G$119</f>
        <v>0.69537631860608728</v>
      </c>
    </row>
    <row r="26" spans="2:39" x14ac:dyDescent="0.25">
      <c r="B26" s="116" t="s">
        <v>103</v>
      </c>
      <c r="C26" s="116" t="s">
        <v>34</v>
      </c>
      <c r="D26" s="116" t="s">
        <v>35</v>
      </c>
      <c r="E26" s="116" t="s">
        <v>36</v>
      </c>
      <c r="F26" s="116" t="s">
        <v>37</v>
      </c>
      <c r="G26" s="116" t="s">
        <v>52</v>
      </c>
      <c r="H26" s="116" t="s">
        <v>53</v>
      </c>
      <c r="I26" s="116" t="s">
        <v>54</v>
      </c>
      <c r="K26" s="116" t="s">
        <v>95</v>
      </c>
      <c r="L26" s="116" t="s">
        <v>34</v>
      </c>
      <c r="M26" s="116" t="s">
        <v>35</v>
      </c>
      <c r="N26" s="116" t="s">
        <v>36</v>
      </c>
      <c r="O26" s="116" t="s">
        <v>37</v>
      </c>
      <c r="P26" s="116" t="s">
        <v>52</v>
      </c>
      <c r="Q26" s="116" t="s">
        <v>53</v>
      </c>
      <c r="R26" s="116" t="s">
        <v>54</v>
      </c>
      <c r="U26" s="116" t="s">
        <v>103</v>
      </c>
      <c r="V26" s="116" t="s">
        <v>34</v>
      </c>
      <c r="W26" s="116" t="s">
        <v>35</v>
      </c>
      <c r="X26" s="116" t="s">
        <v>36</v>
      </c>
      <c r="Y26" s="116" t="s">
        <v>37</v>
      </c>
      <c r="Z26" s="116" t="s">
        <v>52</v>
      </c>
      <c r="AA26" s="116" t="s">
        <v>53</v>
      </c>
      <c r="AB26" s="116" t="s">
        <v>54</v>
      </c>
      <c r="AC26" s="34">
        <f>SUM(AC27:AC31)/算例!$D$117</f>
        <v>0.79680576992064656</v>
      </c>
      <c r="AE26" s="111" t="s">
        <v>95</v>
      </c>
      <c r="AF26" s="116" t="s">
        <v>34</v>
      </c>
      <c r="AG26" s="116" t="s">
        <v>35</v>
      </c>
      <c r="AH26" s="116" t="s">
        <v>36</v>
      </c>
      <c r="AI26" s="116" t="s">
        <v>37</v>
      </c>
      <c r="AJ26" s="116" t="s">
        <v>52</v>
      </c>
      <c r="AK26" s="116" t="s">
        <v>53</v>
      </c>
      <c r="AL26" s="116" t="s">
        <v>54</v>
      </c>
      <c r="AM26" s="34">
        <f>SUM(AM27:AM31)/算例!$D$117</f>
        <v>0.78264026667092756</v>
      </c>
    </row>
    <row r="27" spans="2:39" x14ac:dyDescent="0.25">
      <c r="B27" s="26" t="s">
        <v>38</v>
      </c>
      <c r="C27" s="26">
        <f>'C1'!$B$4</f>
        <v>6.9457643749983228E-2</v>
      </c>
      <c r="D27" s="26">
        <f>'C2'!$B$4</f>
        <v>0.41666666666666669</v>
      </c>
      <c r="E27" s="26">
        <f>'C3'!$B$4</f>
        <v>0.87177815066963993</v>
      </c>
      <c r="F27" s="26">
        <f>'C4'!$B$4</f>
        <v>0.625</v>
      </c>
      <c r="G27" s="26">
        <f>'C5'!$B$4</f>
        <v>0</v>
      </c>
      <c r="H27" s="26">
        <f>'C6'!$B$4</f>
        <v>0</v>
      </c>
      <c r="I27" s="26">
        <f>'C7'!$B$4</f>
        <v>0</v>
      </c>
      <c r="K27" s="26" t="s">
        <v>38</v>
      </c>
      <c r="L27" s="26">
        <f>'C1'!$B$14</f>
        <v>5.8118543377975992E-2</v>
      </c>
      <c r="M27" s="26">
        <f>'C2'!$B$14</f>
        <v>0.875</v>
      </c>
      <c r="N27" s="26">
        <f>'C3'!$B$14</f>
        <v>0.52306689040178389</v>
      </c>
      <c r="O27" s="26">
        <f>'C4'!$B$14</f>
        <v>0.5</v>
      </c>
      <c r="P27" s="26">
        <f>'C5'!$B$14</f>
        <v>0</v>
      </c>
      <c r="Q27" s="26">
        <f>'C6'!$B$14</f>
        <v>0</v>
      </c>
      <c r="R27" s="26">
        <f>'C7'!$B$14</f>
        <v>0</v>
      </c>
      <c r="U27" s="26" t="s">
        <v>38</v>
      </c>
      <c r="V27" s="26">
        <f>1-ABS(C27-L91)</f>
        <v>0.65345810894631673</v>
      </c>
      <c r="W27" s="26">
        <f t="shared" ref="W27:Y31" si="13">1-ABS(D27-M91)</f>
        <v>0.92830138664678863</v>
      </c>
      <c r="X27" s="26">
        <f t="shared" si="13"/>
        <v>0.61882455148544291</v>
      </c>
      <c r="Y27" s="26">
        <f t="shared" si="13"/>
        <v>0.94991329746407083</v>
      </c>
      <c r="AC27" s="34">
        <f>V27*算例!$A$119+W27*算例!$B$119+X27*算例!$C$119+Y27*算例!$D$119+Z27*算例!$E$119+AA27*算例!$F$119+AB27*算例!$G$119</f>
        <v>0.74423665339885581</v>
      </c>
      <c r="AE27" s="26" t="s">
        <v>38</v>
      </c>
      <c r="AF27" s="34">
        <f>1-ABS(L27-L91)</f>
        <v>0.64211900857430959</v>
      </c>
      <c r="AG27" s="34">
        <f t="shared" ref="AG27:AI31" si="14">1-ABS(M27-M91)</f>
        <v>0.613365280019878</v>
      </c>
      <c r="AH27" s="34">
        <f t="shared" si="14"/>
        <v>0.96753581175329906</v>
      </c>
      <c r="AI27" s="34">
        <f t="shared" si="14"/>
        <v>0.92508670253592917</v>
      </c>
      <c r="AJ27" s="34"/>
      <c r="AM27" s="34">
        <f>AF27*算例!$A$119+AG27*算例!$B$119+AH27*算例!$C$119+AI27*算例!$D$119+AJ27*算例!$E$119+AK27*算例!$F$119+AL27*算例!$G$119</f>
        <v>0.7601676177524137</v>
      </c>
    </row>
    <row r="28" spans="2:39" x14ac:dyDescent="0.25">
      <c r="B28" s="26" t="s">
        <v>39</v>
      </c>
      <c r="C28" s="26">
        <f>'C1'!$B$27</f>
        <v>0.40682980364583193</v>
      </c>
      <c r="D28" s="26">
        <f>'C2'!$B$27</f>
        <v>0.875</v>
      </c>
      <c r="E28" s="26">
        <f>'C3'!$B$27</f>
        <v>0.52083333333333337</v>
      </c>
      <c r="F28" s="26">
        <f>'C4'!$B$27</f>
        <v>0.87177815066963993</v>
      </c>
      <c r="G28" s="26">
        <f>'C5'!$B$27</f>
        <v>0</v>
      </c>
      <c r="H28" s="26">
        <f>'C6'!$B$27</f>
        <v>0</v>
      </c>
      <c r="I28" s="26">
        <f>'C7'!$B$27</f>
        <v>0</v>
      </c>
      <c r="K28" s="26" t="s">
        <v>39</v>
      </c>
      <c r="L28" s="26">
        <f>'C1'!$B$37</f>
        <v>0.625</v>
      </c>
      <c r="M28" s="26">
        <f>'C2'!$B$37</f>
        <v>0.40682980364583193</v>
      </c>
      <c r="N28" s="26">
        <f>'C3'!$B$37</f>
        <v>0.40476756160713562</v>
      </c>
      <c r="O28" s="26">
        <f>'C4'!$B$37</f>
        <v>0.87177815066963993</v>
      </c>
      <c r="P28" s="26">
        <f>'C5'!$B$37</f>
        <v>0</v>
      </c>
      <c r="Q28" s="26">
        <f>'C6'!$B$37</f>
        <v>0</v>
      </c>
      <c r="R28" s="26">
        <f>'C7'!$B$37</f>
        <v>0</v>
      </c>
      <c r="U28" s="26" t="s">
        <v>39</v>
      </c>
      <c r="V28" s="26">
        <f t="shared" ref="V28:V31" si="15">1-ABS(C28-L92)</f>
        <v>0.93349607096390141</v>
      </c>
      <c r="W28" s="26">
        <f t="shared" si="13"/>
        <v>0.59465977108423085</v>
      </c>
      <c r="X28" s="26">
        <f t="shared" si="13"/>
        <v>0.95434533968806934</v>
      </c>
      <c r="Y28" s="26">
        <f t="shared" si="13"/>
        <v>0.64723102998262638</v>
      </c>
      <c r="AC28" s="34">
        <f>V28*算例!$A$119+W28*算例!$B$119+X28*算例!$C$119+Y28*算例!$D$119+Z28*算例!$E$119+AA28*算例!$F$119+AB28*算例!$G$119</f>
        <v>0.82800137202181801</v>
      </c>
      <c r="AE28" s="26" t="s">
        <v>39</v>
      </c>
      <c r="AF28" s="34">
        <f t="shared" ref="AF28:AF31" si="16">1-ABS(L28-L92)</f>
        <v>0.84833373268193046</v>
      </c>
      <c r="AG28" s="34">
        <f t="shared" si="14"/>
        <v>0.93717003256160103</v>
      </c>
      <c r="AH28" s="34">
        <f t="shared" si="14"/>
        <v>0.92958888858573285</v>
      </c>
      <c r="AI28" s="34">
        <f t="shared" si="14"/>
        <v>0.64723102998262638</v>
      </c>
      <c r="AJ28" s="34"/>
      <c r="AM28" s="34">
        <f>AF28*算例!$A$119+AG28*算例!$B$119+AH28*算例!$C$119+AI28*算例!$D$119+AJ28*算例!$E$119+AK28*算例!$F$119+AL28*算例!$G$119</f>
        <v>0.85624937622891961</v>
      </c>
    </row>
    <row r="29" spans="2:39" x14ac:dyDescent="0.25">
      <c r="B29" s="26" t="s">
        <v>40</v>
      </c>
      <c r="C29" s="26">
        <f>'C1'!$B$50</f>
        <v>0.75</v>
      </c>
      <c r="D29" s="26">
        <f>'C2'!$B$50</f>
        <v>0.10416666666666667</v>
      </c>
      <c r="E29" s="26">
        <f>'C3'!$B$50</f>
        <v>0.875</v>
      </c>
      <c r="F29" s="26">
        <f>'C4'!$B$50</f>
        <v>0.40682980364583193</v>
      </c>
      <c r="G29" s="26">
        <f>'C5'!$B$50</f>
        <v>0</v>
      </c>
      <c r="H29" s="26">
        <f>'C6'!$B$50</f>
        <v>0</v>
      </c>
      <c r="I29" s="26">
        <f>'C7'!$B$50</f>
        <v>0</v>
      </c>
      <c r="K29" s="26" t="s">
        <v>40</v>
      </c>
      <c r="L29" s="26">
        <f>'C1'!$B$60</f>
        <v>1</v>
      </c>
      <c r="M29" s="26">
        <f>'C2'!$B$60</f>
        <v>0.87177815066963993</v>
      </c>
      <c r="N29" s="26">
        <f>'C3'!$B$60</f>
        <v>0.75</v>
      </c>
      <c r="O29" s="26">
        <f>'C4'!$B$60</f>
        <v>0.5</v>
      </c>
      <c r="P29" s="26">
        <f>'C5'!$B$60</f>
        <v>0</v>
      </c>
      <c r="Q29" s="26">
        <f>'C6'!$B$60</f>
        <v>0</v>
      </c>
      <c r="R29" s="26">
        <f>'C7'!$B$60</f>
        <v>0</v>
      </c>
      <c r="U29" s="26" t="s">
        <v>40</v>
      </c>
      <c r="V29" s="26">
        <f t="shared" si="15"/>
        <v>0.76744255092297953</v>
      </c>
      <c r="W29" s="26">
        <f t="shared" si="13"/>
        <v>0.68091870438992808</v>
      </c>
      <c r="X29" s="26">
        <f t="shared" si="13"/>
        <v>0.72843486843458294</v>
      </c>
      <c r="Y29" s="26">
        <f t="shared" si="13"/>
        <v>0.85640515425953212</v>
      </c>
      <c r="AC29" s="34">
        <f>V29*算例!$A$119+W29*算例!$B$119+X29*算例!$C$119+Y29*算例!$D$119+Z29*算例!$E$119+AA29*算例!$F$119+AB29*算例!$G$119</f>
        <v>0.75373025149475303</v>
      </c>
      <c r="AE29" s="26" t="s">
        <v>40</v>
      </c>
      <c r="AF29" s="34">
        <f t="shared" si="16"/>
        <v>0.51744255092297953</v>
      </c>
      <c r="AG29" s="34">
        <f t="shared" si="14"/>
        <v>0.55146981160709863</v>
      </c>
      <c r="AH29" s="34">
        <f t="shared" si="14"/>
        <v>0.85343486843458294</v>
      </c>
      <c r="AI29" s="34">
        <f t="shared" si="14"/>
        <v>0.94957535061370013</v>
      </c>
      <c r="AJ29" s="34"/>
      <c r="AM29" s="34">
        <f>AF29*算例!$A$119+AG29*算例!$B$119+AH29*算例!$C$119+AI29*算例!$D$119+AJ29*算例!$E$119+AK29*算例!$F$119+AL29*算例!$G$119</f>
        <v>0.6730660023913122</v>
      </c>
    </row>
    <row r="30" spans="2:39" x14ac:dyDescent="0.25">
      <c r="B30" s="26" t="s">
        <v>72</v>
      </c>
      <c r="C30" s="26">
        <f>'C1'!$B$73</f>
        <v>0.5</v>
      </c>
      <c r="D30" s="26">
        <f>'C2'!$B$73</f>
        <v>0.87177815066963993</v>
      </c>
      <c r="E30" s="26">
        <f>'C3'!$B$73</f>
        <v>0.52083333333333337</v>
      </c>
      <c r="F30" s="26">
        <f>'C4'!$B$73</f>
        <v>0.625</v>
      </c>
      <c r="G30" s="26">
        <f>'C5'!$B$73</f>
        <v>0</v>
      </c>
      <c r="H30" s="26">
        <f>'C6'!$B$73</f>
        <v>0</v>
      </c>
      <c r="I30" s="26">
        <f>'C7'!$B$73</f>
        <v>0</v>
      </c>
      <c r="K30" s="26" t="s">
        <v>72</v>
      </c>
      <c r="L30" s="26">
        <f>'C1'!$B$83</f>
        <v>0.125</v>
      </c>
      <c r="M30" s="26">
        <f>'C2'!$B$83</f>
        <v>0.17435563013392796</v>
      </c>
      <c r="N30" s="26">
        <f>'C3'!$B$83</f>
        <v>0.41666666666666669</v>
      </c>
      <c r="O30" s="26">
        <f>'C4'!$B$83</f>
        <v>0.5</v>
      </c>
      <c r="P30" s="26">
        <f>'C5'!$B$83</f>
        <v>0</v>
      </c>
      <c r="Q30" s="26">
        <f>'C6'!$B$83</f>
        <v>0</v>
      </c>
      <c r="R30" s="26">
        <f>'C7'!$B$83</f>
        <v>0</v>
      </c>
      <c r="U30" s="26" t="s">
        <v>72</v>
      </c>
      <c r="V30" s="26">
        <f t="shared" si="15"/>
        <v>0.99774102409489873</v>
      </c>
      <c r="W30" s="26">
        <f t="shared" si="13"/>
        <v>0.53070632450022936</v>
      </c>
      <c r="X30" s="26">
        <f t="shared" si="13"/>
        <v>0.92483995012810194</v>
      </c>
      <c r="Y30" s="26">
        <f t="shared" si="13"/>
        <v>0.8973338045017839</v>
      </c>
      <c r="AC30" s="34">
        <f>V30*算例!$A$119+W30*算例!$B$119+X30*算例!$C$119+Y30*算例!$D$119+Z30*算例!$E$119+AA30*算例!$F$119+AB30*算例!$G$119</f>
        <v>0.87104773274529845</v>
      </c>
      <c r="AE30" s="26" t="s">
        <v>72</v>
      </c>
      <c r="AF30" s="34">
        <f t="shared" si="16"/>
        <v>0.62274102409489873</v>
      </c>
      <c r="AG30" s="34">
        <f t="shared" si="14"/>
        <v>0.77187115496405867</v>
      </c>
      <c r="AH30" s="34">
        <f t="shared" si="14"/>
        <v>0.97099338320523132</v>
      </c>
      <c r="AI30" s="34">
        <f t="shared" si="14"/>
        <v>0.9776661954982161</v>
      </c>
      <c r="AJ30" s="34"/>
      <c r="AM30" s="34">
        <f>AF30*算例!$A$119+AG30*算例!$B$119+AH30*算例!$C$119+AI30*算例!$D$119+AJ30*算例!$E$119+AK30*算例!$F$119+AL30*算例!$G$119</f>
        <v>0.79286891575681151</v>
      </c>
    </row>
    <row r="31" spans="2:39" x14ac:dyDescent="0.25">
      <c r="B31" s="26" t="s">
        <v>73</v>
      </c>
      <c r="C31" s="26">
        <f>'C1'!$B$96</f>
        <v>0.75554106391368792</v>
      </c>
      <c r="D31" s="26">
        <f>'C2'!$B$96</f>
        <v>0.625</v>
      </c>
      <c r="E31" s="26">
        <f>'C3'!$B$96</f>
        <v>1</v>
      </c>
      <c r="F31" s="26">
        <f>'C4'!$B$96</f>
        <v>0.52306689040178389</v>
      </c>
      <c r="G31" s="26">
        <f>'C5'!$B$96</f>
        <v>0</v>
      </c>
      <c r="H31" s="26">
        <f>'C6'!$B$96</f>
        <v>0</v>
      </c>
      <c r="I31" s="26">
        <f>'C7'!$B$96</f>
        <v>0</v>
      </c>
      <c r="K31" s="26" t="s">
        <v>73</v>
      </c>
      <c r="L31" s="26">
        <f>'C1'!$B$106</f>
        <v>0.75554106391368792</v>
      </c>
      <c r="M31" s="26">
        <f>'C2'!$B$106</f>
        <v>0.40682980364583193</v>
      </c>
      <c r="N31" s="26">
        <f>'C3'!$B$106</f>
        <v>0.87177815066963993</v>
      </c>
      <c r="O31" s="26">
        <f>'C4'!$B$106</f>
        <v>0.75</v>
      </c>
      <c r="P31" s="26">
        <f>'C5'!$B$106</f>
        <v>0</v>
      </c>
      <c r="Q31" s="26">
        <f>'C6'!$B$106</f>
        <v>0</v>
      </c>
      <c r="R31" s="26">
        <f>'C7'!$B$106</f>
        <v>0</v>
      </c>
      <c r="U31" s="26" t="s">
        <v>73</v>
      </c>
      <c r="V31" s="26">
        <f t="shared" si="15"/>
        <v>0.86234838692507554</v>
      </c>
      <c r="W31" s="26">
        <f t="shared" si="13"/>
        <v>0.84787033300652759</v>
      </c>
      <c r="X31" s="26">
        <f t="shared" si="13"/>
        <v>0.54720419001120679</v>
      </c>
      <c r="Y31" s="26">
        <f t="shared" si="13"/>
        <v>0.90465580712246163</v>
      </c>
      <c r="AC31" s="34">
        <f>V31*算例!$A$119+W31*算例!$B$119+X31*算例!$C$119+Y31*算例!$D$119+Z31*算例!$E$119+AA31*算例!$F$119+AB31*算例!$G$119</f>
        <v>0.7870128399425067</v>
      </c>
      <c r="AE31" s="26" t="s">
        <v>73</v>
      </c>
      <c r="AF31" s="34">
        <f t="shared" si="16"/>
        <v>0.86234838692507554</v>
      </c>
      <c r="AG31" s="34">
        <f t="shared" si="14"/>
        <v>0.93395947063930429</v>
      </c>
      <c r="AH31" s="34">
        <f t="shared" si="14"/>
        <v>0.67542603934156686</v>
      </c>
      <c r="AI31" s="34">
        <f t="shared" si="14"/>
        <v>0.86841108327932226</v>
      </c>
      <c r="AJ31" s="34"/>
      <c r="AM31" s="34">
        <f>AF31*算例!$A$119+AG31*算例!$B$119+AH31*算例!$C$119+AI31*算例!$D$119+AJ31*算例!$E$119+AK31*算例!$F$119+AL31*算例!$G$119</f>
        <v>0.83084942122518113</v>
      </c>
    </row>
    <row r="33" spans="2:39" x14ac:dyDescent="0.25">
      <c r="B33" s="116" t="s">
        <v>104</v>
      </c>
      <c r="C33" s="116" t="s">
        <v>34</v>
      </c>
      <c r="D33" s="116" t="s">
        <v>35</v>
      </c>
      <c r="E33" s="116" t="s">
        <v>36</v>
      </c>
      <c r="F33" s="116" t="s">
        <v>37</v>
      </c>
      <c r="G33" s="116" t="s">
        <v>52</v>
      </c>
      <c r="H33" s="116" t="s">
        <v>53</v>
      </c>
      <c r="I33" s="116" t="s">
        <v>54</v>
      </c>
      <c r="K33" s="116" t="s">
        <v>96</v>
      </c>
      <c r="L33" s="116" t="s">
        <v>34</v>
      </c>
      <c r="M33" s="116" t="s">
        <v>35</v>
      </c>
      <c r="N33" s="116" t="s">
        <v>36</v>
      </c>
      <c r="O33" s="116" t="s">
        <v>37</v>
      </c>
      <c r="P33" s="116" t="s">
        <v>52</v>
      </c>
      <c r="Q33" s="116" t="s">
        <v>53</v>
      </c>
      <c r="R33" s="116" t="s">
        <v>54</v>
      </c>
      <c r="U33" s="116" t="s">
        <v>104</v>
      </c>
      <c r="V33" s="116" t="s">
        <v>34</v>
      </c>
      <c r="W33" s="116" t="s">
        <v>35</v>
      </c>
      <c r="X33" s="116" t="s">
        <v>36</v>
      </c>
      <c r="Y33" s="116" t="s">
        <v>37</v>
      </c>
      <c r="Z33" s="116" t="s">
        <v>52</v>
      </c>
      <c r="AA33" s="116" t="s">
        <v>53</v>
      </c>
      <c r="AB33" s="116" t="s">
        <v>54</v>
      </c>
      <c r="AC33" s="34">
        <f>SUM(AC34:AC38)/算例!$D$117</f>
        <v>0.81321880601123486</v>
      </c>
      <c r="AE33" s="116" t="s">
        <v>96</v>
      </c>
      <c r="AF33" s="116" t="s">
        <v>34</v>
      </c>
      <c r="AG33" s="116" t="s">
        <v>35</v>
      </c>
      <c r="AH33" s="116" t="s">
        <v>36</v>
      </c>
      <c r="AI33" s="116" t="s">
        <v>37</v>
      </c>
      <c r="AJ33" s="116" t="s">
        <v>52</v>
      </c>
      <c r="AK33" s="116" t="s">
        <v>53</v>
      </c>
      <c r="AL33" s="116" t="s">
        <v>54</v>
      </c>
      <c r="AM33" s="34">
        <f>SUM(AM34:AM38)/算例!$D$117</f>
        <v>0.79892094781840517</v>
      </c>
    </row>
    <row r="34" spans="2:39" x14ac:dyDescent="0.25">
      <c r="B34" s="26" t="s">
        <v>38</v>
      </c>
      <c r="C34" s="26">
        <f>'C1'!$B$5</f>
        <v>0.4947159086309435</v>
      </c>
      <c r="D34" s="26">
        <f>'C2'!$B$5</f>
        <v>0.11669361991395928</v>
      </c>
      <c r="E34" s="26">
        <f>'C3'!$B$5</f>
        <v>0.52083333333333337</v>
      </c>
      <c r="F34" s="26">
        <f>'C4'!$B$5</f>
        <v>0.72916666666666663</v>
      </c>
      <c r="G34" s="26">
        <f>'C5'!$B$5</f>
        <v>0</v>
      </c>
      <c r="H34" s="26">
        <f>'C6'!$B$5</f>
        <v>0</v>
      </c>
      <c r="I34" s="26">
        <f>'C7'!$B$5</f>
        <v>0</v>
      </c>
      <c r="K34" s="26" t="s">
        <v>38</v>
      </c>
      <c r="L34" s="26">
        <f>'C1'!$B$15</f>
        <v>0.58466425565475144</v>
      </c>
      <c r="M34" s="26">
        <f>'C2'!$B$15</f>
        <v>0.875</v>
      </c>
      <c r="N34" s="26">
        <f>'C3'!$B$15</f>
        <v>0.31374526480654097</v>
      </c>
      <c r="O34" s="26">
        <f>'C4'!$B$15</f>
        <v>0.17435563013392796</v>
      </c>
      <c r="P34" s="26">
        <f>'C5'!$B$15</f>
        <v>0</v>
      </c>
      <c r="Q34" s="26">
        <f>'C6'!$B$15</f>
        <v>0</v>
      </c>
      <c r="R34" s="26">
        <f>'C7'!$B$15</f>
        <v>0</v>
      </c>
      <c r="U34" s="26" t="s">
        <v>38</v>
      </c>
      <c r="V34" s="26">
        <f>1-ABS(C34-L91)</f>
        <v>0.92128362617272297</v>
      </c>
      <c r="W34" s="26">
        <f t="shared" ref="W34:Y38" si="17">1-ABS(D34-M91)</f>
        <v>0.62832833989408132</v>
      </c>
      <c r="X34" s="26">
        <f t="shared" si="17"/>
        <v>0.96976936882174947</v>
      </c>
      <c r="Y34" s="26">
        <f t="shared" si="17"/>
        <v>0.8457466307974042</v>
      </c>
      <c r="AC34" s="34">
        <f>V34*算例!$A$119+W34*算例!$B$119+X34*算例!$C$119+Y34*算例!$D$119+Z34*算例!$E$119+AA34*算例!$F$119+AB34*算例!$G$119</f>
        <v>0.86348345527295356</v>
      </c>
      <c r="AE34" s="26" t="s">
        <v>38</v>
      </c>
      <c r="AF34" s="26">
        <f>1-ABS(L34-L91)</f>
        <v>0.83133527914891503</v>
      </c>
      <c r="AG34" s="26">
        <f t="shared" ref="AG34:AI38" si="18">1-ABS(M34-M91)</f>
        <v>0.613365280019878</v>
      </c>
      <c r="AH34" s="26">
        <f t="shared" si="18"/>
        <v>0.82314256265145813</v>
      </c>
      <c r="AI34" s="26">
        <f t="shared" si="18"/>
        <v>0.59944233266985714</v>
      </c>
      <c r="AM34" s="34">
        <f>AF34*算例!$A$119+AG34*算例!$B$119+AH34*算例!$C$119+AI34*算例!$D$119+AJ34*算例!$E$119+AK34*算例!$F$119+AL34*算例!$G$119</f>
        <v>0.75090915822688475</v>
      </c>
    </row>
    <row r="35" spans="2:39" x14ac:dyDescent="0.25">
      <c r="B35" s="26" t="s">
        <v>39</v>
      </c>
      <c r="C35" s="26">
        <f>'C1'!$B$28</f>
        <v>0.52083333333333337</v>
      </c>
      <c r="D35" s="26">
        <f>'C2'!$B$28</f>
        <v>0.52083333333333337</v>
      </c>
      <c r="E35" s="26">
        <f>'C3'!$B$28</f>
        <v>0.52083333333333337</v>
      </c>
      <c r="F35" s="26">
        <f>'C4'!$B$28</f>
        <v>0.52083333333333337</v>
      </c>
      <c r="G35" s="26">
        <f>'C5'!$B$28</f>
        <v>0</v>
      </c>
      <c r="H35" s="26">
        <f>'C6'!$B$28</f>
        <v>0</v>
      </c>
      <c r="I35" s="26">
        <f>'C7'!$B$28</f>
        <v>0</v>
      </c>
      <c r="K35" s="26" t="s">
        <v>39</v>
      </c>
      <c r="L35" s="26">
        <f>'C1'!$B$38</f>
        <v>0.31374526480654097</v>
      </c>
      <c r="M35" s="26">
        <f>'C2'!$B$38</f>
        <v>0.31374526480654097</v>
      </c>
      <c r="N35" s="26">
        <f>'C3'!$B$38</f>
        <v>0.31374526480654097</v>
      </c>
      <c r="O35" s="26">
        <f>'C4'!$B$38</f>
        <v>0.31374526480654097</v>
      </c>
      <c r="P35" s="26">
        <f>'C5'!$B$38</f>
        <v>0</v>
      </c>
      <c r="Q35" s="26">
        <f>'C6'!$B$38</f>
        <v>0</v>
      </c>
      <c r="R35" s="26">
        <f>'C7'!$B$38</f>
        <v>0</v>
      </c>
      <c r="U35" s="26" t="s">
        <v>39</v>
      </c>
      <c r="V35" s="26">
        <f t="shared" ref="V35:V38" si="19">1-ABS(C35-L92)</f>
        <v>0.9525003993485972</v>
      </c>
      <c r="W35" s="26">
        <f t="shared" si="17"/>
        <v>0.94882643775089748</v>
      </c>
      <c r="X35" s="26">
        <f t="shared" si="17"/>
        <v>0.95434533968806934</v>
      </c>
      <c r="Y35" s="26">
        <f t="shared" si="17"/>
        <v>0.99817584731893294</v>
      </c>
      <c r="AC35" s="34">
        <f>V35*算例!$A$119+W35*算例!$B$119+X35*算例!$C$119+Y35*算例!$D$119+Z35*算例!$E$119+AA35*算例!$F$119+AB35*算例!$G$119</f>
        <v>0.95907815930947571</v>
      </c>
      <c r="AE35" s="26" t="s">
        <v>39</v>
      </c>
      <c r="AF35" s="26">
        <f t="shared" ref="AF35:AF38" si="20">1-ABS(L35-L92)</f>
        <v>0.84041153212461039</v>
      </c>
      <c r="AG35" s="26">
        <f t="shared" si="18"/>
        <v>0.84408549372231012</v>
      </c>
      <c r="AH35" s="26">
        <f t="shared" si="18"/>
        <v>0.83856659178513826</v>
      </c>
      <c r="AI35" s="26">
        <f t="shared" si="18"/>
        <v>0.79473608415427466</v>
      </c>
      <c r="AM35" s="34">
        <f>AF35*算例!$A$119+AG35*算例!$B$119+AH35*算例!$C$119+AI35*算例!$D$119+AJ35*算例!$E$119+AK35*算例!$F$119+AL35*算例!$G$119</f>
        <v>0.83383377216373211</v>
      </c>
    </row>
    <row r="36" spans="2:39" x14ac:dyDescent="0.25">
      <c r="B36" s="26" t="s">
        <v>40</v>
      </c>
      <c r="C36" s="26">
        <f>'C1'!$B$51</f>
        <v>0.52083333333333337</v>
      </c>
      <c r="D36" s="26">
        <f>'C2'!$B$51</f>
        <v>0.58466425565475144</v>
      </c>
      <c r="E36" s="26">
        <f>'C3'!$B$51</f>
        <v>0.17435563013392796</v>
      </c>
      <c r="F36" s="26">
        <f>'C4'!$B$51</f>
        <v>0.44479718318376521</v>
      </c>
      <c r="G36" s="26">
        <f>'C5'!$B$51</f>
        <v>0</v>
      </c>
      <c r="H36" s="26">
        <f>'C6'!$B$51</f>
        <v>0</v>
      </c>
      <c r="I36" s="26">
        <f>'C7'!$B$51</f>
        <v>0</v>
      </c>
      <c r="K36" s="26" t="s">
        <v>40</v>
      </c>
      <c r="L36" s="26">
        <f>'C1'!$B$61</f>
        <v>0.31374526480654097</v>
      </c>
      <c r="M36" s="26">
        <f>'C2'!$B$61</f>
        <v>0.15559149321861238</v>
      </c>
      <c r="N36" s="26">
        <f>'C3'!$B$61</f>
        <v>0.87177815066963993</v>
      </c>
      <c r="O36" s="26">
        <f>'C4'!$B$61</f>
        <v>0.875</v>
      </c>
      <c r="P36" s="26">
        <f>'C5'!$B$61</f>
        <v>0</v>
      </c>
      <c r="Q36" s="26">
        <f>'C6'!$B$61</f>
        <v>0</v>
      </c>
      <c r="R36" s="26">
        <f>'C7'!$B$61</f>
        <v>0</v>
      </c>
      <c r="U36" s="26" t="s">
        <v>40</v>
      </c>
      <c r="V36" s="26">
        <f t="shared" si="19"/>
        <v>0.99660921758964616</v>
      </c>
      <c r="W36" s="26">
        <f t="shared" si="17"/>
        <v>0.83858370662198711</v>
      </c>
      <c r="X36" s="26">
        <f t="shared" si="17"/>
        <v>0.57092076169934503</v>
      </c>
      <c r="Y36" s="26">
        <f t="shared" si="17"/>
        <v>0.89437253379746529</v>
      </c>
      <c r="AC36" s="34">
        <f>V36*算例!$A$119+W36*算例!$B$119+X36*算例!$C$119+Y36*算例!$D$119+Z36*算例!$E$119+AA36*算例!$F$119+AB36*算例!$G$119</f>
        <v>0.84324649885471192</v>
      </c>
      <c r="AE36" s="26" t="s">
        <v>40</v>
      </c>
      <c r="AF36" s="26">
        <f t="shared" si="20"/>
        <v>0.79630271388356144</v>
      </c>
      <c r="AG36" s="26">
        <f t="shared" si="18"/>
        <v>0.73234353094187377</v>
      </c>
      <c r="AH36" s="26">
        <f t="shared" si="18"/>
        <v>0.73165671776494301</v>
      </c>
      <c r="AI36" s="26">
        <f t="shared" si="18"/>
        <v>0.67542464938629987</v>
      </c>
      <c r="AM36" s="34">
        <f>AF36*算例!$A$119+AG36*算例!$B$119+AH36*算例!$C$119+AI36*算例!$D$119+AJ36*算例!$E$119+AK36*算例!$F$119+AL36*算例!$G$119</f>
        <v>0.74921766859098005</v>
      </c>
    </row>
    <row r="37" spans="2:39" x14ac:dyDescent="0.25">
      <c r="B37" s="26" t="s">
        <v>72</v>
      </c>
      <c r="C37" s="26">
        <f>'C1'!$B$74</f>
        <v>1</v>
      </c>
      <c r="D37" s="26">
        <f>'C2'!$B$74</f>
        <v>0.11669361991395928</v>
      </c>
      <c r="E37" s="26">
        <f>'C3'!$B$74</f>
        <v>0.5</v>
      </c>
      <c r="F37" s="26">
        <f>'C4'!$B$74</f>
        <v>0.58466425565475144</v>
      </c>
      <c r="G37" s="26">
        <f>'C5'!$B$74</f>
        <v>0</v>
      </c>
      <c r="H37" s="26">
        <f>'C6'!$B$74</f>
        <v>0</v>
      </c>
      <c r="I37" s="26">
        <f>'C7'!$B$74</f>
        <v>0</v>
      </c>
      <c r="K37" s="26" t="s">
        <v>72</v>
      </c>
      <c r="L37" s="26">
        <f>'C1'!$B$84</f>
        <v>0.40476756160713562</v>
      </c>
      <c r="M37" s="26">
        <f>'C2'!$B$84</f>
        <v>0.40476756160713562</v>
      </c>
      <c r="N37" s="26">
        <f>'C3'!$B$84</f>
        <v>0.87177815066963993</v>
      </c>
      <c r="O37" s="26">
        <f>'C4'!$B$84</f>
        <v>0.3125</v>
      </c>
      <c r="P37" s="26">
        <f>'C5'!$B$84</f>
        <v>0</v>
      </c>
      <c r="Q37" s="26">
        <f>'C6'!$B$84</f>
        <v>0</v>
      </c>
      <c r="R37" s="26">
        <f>'C7'!$B$84</f>
        <v>0</v>
      </c>
      <c r="U37" s="26" t="s">
        <v>72</v>
      </c>
      <c r="V37" s="26">
        <f t="shared" si="19"/>
        <v>0.50225897590510127</v>
      </c>
      <c r="W37" s="26">
        <f t="shared" si="17"/>
        <v>0.71420914474408992</v>
      </c>
      <c r="X37" s="26">
        <f t="shared" si="17"/>
        <v>0.94567328346143531</v>
      </c>
      <c r="Y37" s="26">
        <f t="shared" si="17"/>
        <v>0.93766954884703246</v>
      </c>
      <c r="AC37" s="34">
        <f>V37*算例!$A$119+W37*算例!$B$119+X37*算例!$C$119+Y37*算例!$D$119+Z37*算例!$E$119+AA37*算例!$F$119+AB37*算例!$G$119</f>
        <v>0.72081417250327229</v>
      </c>
      <c r="AE37" s="26" t="s">
        <v>72</v>
      </c>
      <c r="AF37" s="26">
        <f t="shared" si="20"/>
        <v>0.90250858570203429</v>
      </c>
      <c r="AG37" s="26">
        <f t="shared" si="18"/>
        <v>0.99771691356273373</v>
      </c>
      <c r="AH37" s="26">
        <f t="shared" si="18"/>
        <v>0.57389513279179538</v>
      </c>
      <c r="AI37" s="26">
        <f t="shared" si="18"/>
        <v>0.7901661954982161</v>
      </c>
      <c r="AM37" s="34">
        <f>AF37*算例!$A$119+AG37*算例!$B$119+AH37*算例!$C$119+AI37*算例!$D$119+AJ37*算例!$E$119+AK37*算例!$F$119+AL37*算例!$G$119</f>
        <v>0.82254552951604176</v>
      </c>
    </row>
    <row r="38" spans="2:39" x14ac:dyDescent="0.25">
      <c r="B38" s="26" t="s">
        <v>73</v>
      </c>
      <c r="C38" s="26">
        <f>'C1'!$B$97</f>
        <v>0.875</v>
      </c>
      <c r="D38" s="26">
        <f>'C2'!$B$97</f>
        <v>0.37066431931980437</v>
      </c>
      <c r="E38" s="26">
        <f>'C3'!$B$97</f>
        <v>1</v>
      </c>
      <c r="F38" s="26">
        <f>'C4'!$B$97</f>
        <v>5.8118543377975992E-2</v>
      </c>
      <c r="G38" s="26">
        <f>'C5'!$B$97</f>
        <v>0</v>
      </c>
      <c r="H38" s="26">
        <f>'C6'!$B$97</f>
        <v>0</v>
      </c>
      <c r="I38" s="26">
        <f>'C7'!$B$97</f>
        <v>0</v>
      </c>
      <c r="K38" s="26" t="s">
        <v>73</v>
      </c>
      <c r="L38" s="26">
        <f>'C1'!$B$107</f>
        <v>0.75554106391368792</v>
      </c>
      <c r="M38" s="26">
        <f>'C2'!$B$107</f>
        <v>0.25670067120535173</v>
      </c>
      <c r="N38" s="26">
        <f>'C3'!$B$107</f>
        <v>0.44479718318376521</v>
      </c>
      <c r="O38" s="26">
        <f>'C4'!$B$107</f>
        <v>0.87177815066963993</v>
      </c>
      <c r="P38" s="26">
        <f>'C5'!$B$107</f>
        <v>0</v>
      </c>
      <c r="Q38" s="26">
        <f>'C6'!$B$107</f>
        <v>0</v>
      </c>
      <c r="R38" s="26">
        <f>'C7'!$B$107</f>
        <v>0</v>
      </c>
      <c r="U38" s="26" t="s">
        <v>73</v>
      </c>
      <c r="V38" s="26">
        <f t="shared" si="19"/>
        <v>0.74288945083876345</v>
      </c>
      <c r="W38" s="26">
        <f t="shared" si="17"/>
        <v>0.89779398631327667</v>
      </c>
      <c r="X38" s="26">
        <f t="shared" si="17"/>
        <v>0.54720419001120679</v>
      </c>
      <c r="Y38" s="26">
        <f t="shared" si="17"/>
        <v>0.43970746009865369</v>
      </c>
      <c r="AC38" s="34">
        <f>V38*算例!$A$119+W38*算例!$B$119+X38*算例!$C$119+Y38*算例!$D$119+Z38*算例!$E$119+AA38*算例!$F$119+AB38*算例!$G$119</f>
        <v>0.67947174411576039</v>
      </c>
      <c r="AE38" s="26" t="s">
        <v>73</v>
      </c>
      <c r="AF38" s="26">
        <f t="shared" si="20"/>
        <v>0.86234838692507554</v>
      </c>
      <c r="AG38" s="26">
        <f t="shared" si="18"/>
        <v>0.78383033819882408</v>
      </c>
      <c r="AH38" s="26">
        <f t="shared" si="18"/>
        <v>0.89759299317255836</v>
      </c>
      <c r="AI38" s="26">
        <f t="shared" si="18"/>
        <v>0.74663293260968233</v>
      </c>
      <c r="AM38" s="34">
        <f>AF38*算例!$A$119+AG38*算例!$B$119+AH38*算例!$C$119+AI38*算例!$D$119+AJ38*算例!$E$119+AK38*算例!$F$119+AL38*算例!$G$119</f>
        <v>0.83809861059438706</v>
      </c>
    </row>
    <row r="40" spans="2:39" x14ac:dyDescent="0.25">
      <c r="B40" s="116" t="s">
        <v>105</v>
      </c>
      <c r="C40" s="116" t="s">
        <v>34</v>
      </c>
      <c r="D40" s="116" t="s">
        <v>35</v>
      </c>
      <c r="E40" s="116" t="s">
        <v>36</v>
      </c>
      <c r="F40" s="116" t="s">
        <v>37</v>
      </c>
      <c r="G40" s="116" t="s">
        <v>52</v>
      </c>
      <c r="H40" s="116" t="s">
        <v>53</v>
      </c>
      <c r="I40" s="116" t="s">
        <v>54</v>
      </c>
      <c r="K40" s="116" t="s">
        <v>97</v>
      </c>
      <c r="L40" s="116" t="s">
        <v>34</v>
      </c>
      <c r="M40" s="116" t="s">
        <v>35</v>
      </c>
      <c r="N40" s="116" t="s">
        <v>36</v>
      </c>
      <c r="O40" s="116" t="s">
        <v>37</v>
      </c>
      <c r="P40" s="116" t="s">
        <v>52</v>
      </c>
      <c r="Q40" s="116" t="s">
        <v>53</v>
      </c>
      <c r="R40" s="116" t="s">
        <v>54</v>
      </c>
      <c r="U40" s="116" t="s">
        <v>105</v>
      </c>
      <c r="V40" s="116" t="s">
        <v>34</v>
      </c>
      <c r="W40" s="116" t="s">
        <v>35</v>
      </c>
      <c r="X40" s="116" t="s">
        <v>36</v>
      </c>
      <c r="Y40" s="116" t="s">
        <v>37</v>
      </c>
      <c r="Z40" s="116" t="s">
        <v>52</v>
      </c>
      <c r="AA40" s="116" t="s">
        <v>53</v>
      </c>
      <c r="AB40" s="116" t="s">
        <v>54</v>
      </c>
      <c r="AC40" s="34">
        <f>SUM(AC41:AC45)/算例!$D$117</f>
        <v>0.81783133018269927</v>
      </c>
      <c r="AE40" s="111" t="s">
        <v>97</v>
      </c>
      <c r="AF40" s="116" t="s">
        <v>34</v>
      </c>
      <c r="AG40" s="116" t="s">
        <v>35</v>
      </c>
      <c r="AH40" s="116" t="s">
        <v>36</v>
      </c>
      <c r="AI40" s="116" t="s">
        <v>37</v>
      </c>
      <c r="AJ40" s="116" t="s">
        <v>52</v>
      </c>
      <c r="AK40" s="116" t="s">
        <v>53</v>
      </c>
      <c r="AL40" s="116" t="s">
        <v>54</v>
      </c>
      <c r="AM40" s="34">
        <f>SUM(AM41:AM45)/算例!$D$117</f>
        <v>0.76793458488216526</v>
      </c>
    </row>
    <row r="41" spans="2:39" x14ac:dyDescent="0.25">
      <c r="B41" s="26" t="s">
        <v>38</v>
      </c>
      <c r="C41" s="26">
        <f>'C1'!$B$6</f>
        <v>0.625</v>
      </c>
      <c r="D41" s="26">
        <f>'C2'!$B$6</f>
        <v>0.17435563013392796</v>
      </c>
      <c r="E41" s="26">
        <f>'C3'!$B$6</f>
        <v>0.40476756160713562</v>
      </c>
      <c r="F41" s="26">
        <f>'C4'!$B$6</f>
        <v>1</v>
      </c>
      <c r="G41" s="26">
        <f>'C5'!$B$6</f>
        <v>0</v>
      </c>
      <c r="H41" s="26">
        <f>'C6'!$B$6</f>
        <v>0</v>
      </c>
      <c r="I41" s="26">
        <f>'C7'!$B$6</f>
        <v>0</v>
      </c>
      <c r="K41" s="26" t="s">
        <v>38</v>
      </c>
      <c r="L41" s="26">
        <f>'C1'!$B$16</f>
        <v>0.4947159086309435</v>
      </c>
      <c r="M41" s="26">
        <f>'C2'!$B$16</f>
        <v>0.75554106391368792</v>
      </c>
      <c r="N41" s="26">
        <f>'C3'!$B$16</f>
        <v>0.20833333333333334</v>
      </c>
      <c r="O41" s="26">
        <f>'C4'!$B$16</f>
        <v>0.14261148400297316</v>
      </c>
      <c r="P41" s="26">
        <f>'C5'!$B$16</f>
        <v>0</v>
      </c>
      <c r="Q41" s="26">
        <f>'C6'!$B$16</f>
        <v>0</v>
      </c>
      <c r="R41" s="26">
        <f>'C7'!$B$16</f>
        <v>0</v>
      </c>
      <c r="U41" s="26" t="s">
        <v>38</v>
      </c>
      <c r="V41" s="26">
        <f>1-ABS(C41-L91)</f>
        <v>0.79099953480366647</v>
      </c>
      <c r="W41" s="26">
        <f t="shared" ref="W41:Y45" si="21">1-ABS(D41-M91)</f>
        <v>0.68599035011404996</v>
      </c>
      <c r="X41" s="26">
        <f t="shared" si="21"/>
        <v>0.91416485945205272</v>
      </c>
      <c r="Y41" s="26">
        <f t="shared" si="21"/>
        <v>0.57491329746407083</v>
      </c>
      <c r="AC41" s="34">
        <f>V41*算例!$A$119+W41*算例!$B$119+X41*算例!$C$119+Y41*算例!$D$119+Z41*算例!$E$119+AA41*算例!$F$119+AB41*算例!$G$119</f>
        <v>0.76837609342690039</v>
      </c>
      <c r="AE41" s="26" t="s">
        <v>38</v>
      </c>
      <c r="AF41" s="26">
        <f>1-ABS(L41-L91)</f>
        <v>0.92128362617272297</v>
      </c>
      <c r="AG41" s="26">
        <f t="shared" ref="AG41:AI45" si="22">1-ABS(M41-M91)</f>
        <v>0.73282421610619009</v>
      </c>
      <c r="AH41" s="26">
        <f t="shared" si="22"/>
        <v>0.71773063117825042</v>
      </c>
      <c r="AI41" s="26">
        <f t="shared" si="22"/>
        <v>0.56769818653890236</v>
      </c>
      <c r="AM41" s="34">
        <f>AF41*算例!$A$119+AG41*算例!$B$119+AH41*算例!$C$119+AI41*算例!$D$119+AJ41*算例!$E$119+AK41*算例!$F$119+AL41*算例!$G$119</f>
        <v>0.77966567946572529</v>
      </c>
    </row>
    <row r="42" spans="2:39" x14ac:dyDescent="0.25">
      <c r="B42" s="26" t="s">
        <v>39</v>
      </c>
      <c r="C42" s="26">
        <f>'C1'!$B$29</f>
        <v>0.40476756160713562</v>
      </c>
      <c r="D42" s="26">
        <f>'C2'!$B$29</f>
        <v>0.40476756160713562</v>
      </c>
      <c r="E42" s="26">
        <f>'C3'!$B$29</f>
        <v>0.40476756160713562</v>
      </c>
      <c r="F42" s="26">
        <f>'C4'!$B$29</f>
        <v>0.40476756160713562</v>
      </c>
      <c r="G42" s="26">
        <f>'C5'!$B$29</f>
        <v>0</v>
      </c>
      <c r="H42" s="26">
        <f>'C6'!$B$29</f>
        <v>0</v>
      </c>
      <c r="I42" s="26">
        <f>'C7'!$B$29</f>
        <v>0</v>
      </c>
      <c r="K42" s="26" t="s">
        <v>39</v>
      </c>
      <c r="L42" s="26">
        <f>'C1'!$B$39</f>
        <v>0.20833333333333334</v>
      </c>
      <c r="M42" s="26">
        <f>'C2'!$B$39</f>
        <v>0.20833333333333334</v>
      </c>
      <c r="N42" s="26">
        <f>'C3'!$B$39</f>
        <v>0.20833333333333334</v>
      </c>
      <c r="O42" s="26">
        <f>'C4'!$B$39</f>
        <v>0.20833333333333334</v>
      </c>
      <c r="P42" s="26">
        <f>'C5'!$B$39</f>
        <v>0</v>
      </c>
      <c r="Q42" s="26">
        <f>'C6'!$B$39</f>
        <v>0</v>
      </c>
      <c r="R42" s="26">
        <f>'C7'!$B$39</f>
        <v>0</v>
      </c>
      <c r="U42" s="26" t="s">
        <v>39</v>
      </c>
      <c r="V42" s="26">
        <f t="shared" ref="V42:V45" si="23">1-ABS(C42-L92)</f>
        <v>0.9314338289252051</v>
      </c>
      <c r="W42" s="26">
        <f t="shared" si="21"/>
        <v>0.93510779052290482</v>
      </c>
      <c r="X42" s="26">
        <f t="shared" si="21"/>
        <v>0.92958888858573285</v>
      </c>
      <c r="Y42" s="26">
        <f t="shared" si="21"/>
        <v>0.88575838095486925</v>
      </c>
      <c r="AC42" s="34">
        <f>V42*算例!$A$119+W42*算例!$B$119+X42*算例!$C$119+Y42*算例!$D$119+Z42*算例!$E$119+AA42*算例!$F$119+AB42*算例!$G$119</f>
        <v>0.92485606896432671</v>
      </c>
      <c r="AE42" s="26" t="s">
        <v>39</v>
      </c>
      <c r="AF42" s="34">
        <f t="shared" ref="AF42:AF45" si="24">1-ABS(L42-L92)</f>
        <v>0.7349996006514028</v>
      </c>
      <c r="AG42" s="34">
        <f t="shared" si="22"/>
        <v>0.73867356224910252</v>
      </c>
      <c r="AH42" s="34">
        <f t="shared" si="22"/>
        <v>0.73315466031193066</v>
      </c>
      <c r="AI42" s="34">
        <f t="shared" si="22"/>
        <v>0.68932415268106706</v>
      </c>
      <c r="AJ42" s="34"/>
      <c r="AK42" s="34"/>
      <c r="AM42" s="34">
        <f>AF42*算例!$A$119+AG42*算例!$B$119+AH42*算例!$C$119+AI42*算例!$D$119+AJ42*算例!$E$119+AK42*算例!$F$119+AL42*算例!$G$119</f>
        <v>0.7284218406905244</v>
      </c>
    </row>
    <row r="43" spans="2:39" x14ac:dyDescent="0.25">
      <c r="B43" s="26" t="s">
        <v>40</v>
      </c>
      <c r="C43" s="26">
        <f>'C1'!$B$52</f>
        <v>0.40476756160713562</v>
      </c>
      <c r="D43" s="26">
        <f>'C2'!$B$52</f>
        <v>0.29059271688987998</v>
      </c>
      <c r="E43" s="26">
        <f>'C3'!$B$52</f>
        <v>0.14261148400297316</v>
      </c>
      <c r="F43" s="26">
        <f>'C4'!$B$52</f>
        <v>0.75</v>
      </c>
      <c r="G43" s="26">
        <f>'C5'!$B$52</f>
        <v>0</v>
      </c>
      <c r="H43" s="26">
        <f>'C6'!$B$52</f>
        <v>0</v>
      </c>
      <c r="I43" s="26">
        <f>'C7'!$B$52</f>
        <v>0</v>
      </c>
      <c r="K43" s="26" t="s">
        <v>40</v>
      </c>
      <c r="L43" s="26">
        <f>'C1'!$B$62</f>
        <v>0.20833333333333334</v>
      </c>
      <c r="M43" s="26">
        <f>'C2'!$B$62</f>
        <v>0.875</v>
      </c>
      <c r="N43" s="26">
        <f>'C3'!$B$62</f>
        <v>1</v>
      </c>
      <c r="O43" s="26">
        <f>'C4'!$B$62</f>
        <v>0.41666666666666669</v>
      </c>
      <c r="P43" s="26">
        <f>'C5'!$B$62</f>
        <v>0</v>
      </c>
      <c r="Q43" s="26">
        <f>'C6'!$B$62</f>
        <v>0</v>
      </c>
      <c r="R43" s="26">
        <f>'C7'!$B$62</f>
        <v>0</v>
      </c>
      <c r="U43" s="26" t="s">
        <v>40</v>
      </c>
      <c r="V43" s="26">
        <f t="shared" si="23"/>
        <v>0.88732501068415615</v>
      </c>
      <c r="W43" s="26">
        <f t="shared" si="21"/>
        <v>0.86734475461314142</v>
      </c>
      <c r="X43" s="26">
        <f t="shared" si="21"/>
        <v>0.53917661556839025</v>
      </c>
      <c r="Y43" s="26">
        <f t="shared" si="21"/>
        <v>0.80042464938629987</v>
      </c>
      <c r="AC43" s="34">
        <f>V43*算例!$A$119+W43*算例!$B$119+X43*算例!$C$119+Y43*算例!$D$119+Z43*算例!$E$119+AA43*算例!$F$119+AB43*算例!$G$119</f>
        <v>0.78325680649633334</v>
      </c>
      <c r="AE43" s="26" t="s">
        <v>40</v>
      </c>
      <c r="AF43" s="34">
        <f t="shared" si="24"/>
        <v>0.69089078241035384</v>
      </c>
      <c r="AG43" s="34">
        <f t="shared" si="22"/>
        <v>0.54824796227673855</v>
      </c>
      <c r="AH43" s="34">
        <f t="shared" si="22"/>
        <v>0.60343486843458294</v>
      </c>
      <c r="AI43" s="34">
        <f t="shared" si="22"/>
        <v>0.86624201728036687</v>
      </c>
      <c r="AJ43" s="34"/>
      <c r="AK43" s="34"/>
      <c r="AM43" s="34">
        <f>AF43*算例!$A$119+AG43*算例!$B$119+AH43*算例!$C$119+AI43*算例!$D$119+AJ43*算例!$E$119+AK43*算例!$F$119+AL43*算例!$G$119</f>
        <v>0.66680092512019007</v>
      </c>
    </row>
    <row r="44" spans="2:39" x14ac:dyDescent="0.25">
      <c r="B44" s="26" t="s">
        <v>72</v>
      </c>
      <c r="C44" s="26">
        <f>'C1'!$B$75</f>
        <v>0.44479718318376521</v>
      </c>
      <c r="D44" s="26">
        <f>'C2'!$B$75</f>
        <v>0.14826572772792174</v>
      </c>
      <c r="E44" s="26">
        <f>'C3'!$B$75</f>
        <v>0.75</v>
      </c>
      <c r="F44" s="26">
        <f>'C4'!$B$75</f>
        <v>0.875</v>
      </c>
      <c r="G44" s="26">
        <f>'C5'!$B$75</f>
        <v>0</v>
      </c>
      <c r="H44" s="26">
        <f>'C6'!$B$75</f>
        <v>0</v>
      </c>
      <c r="I44" s="26">
        <f>'C7'!$B$75</f>
        <v>0</v>
      </c>
      <c r="K44" s="26" t="s">
        <v>72</v>
      </c>
      <c r="L44" s="26">
        <f>'C1'!$B$85</f>
        <v>0.40682980364583193</v>
      </c>
      <c r="M44" s="26">
        <f>'C2'!$B$85</f>
        <v>0.40682980364583193</v>
      </c>
      <c r="N44" s="26">
        <f>'C3'!$B$85</f>
        <v>0.15559149321861238</v>
      </c>
      <c r="O44" s="26">
        <f>'C4'!$B$85</f>
        <v>0.17435563013392796</v>
      </c>
      <c r="P44" s="26">
        <f>'C5'!$B$85</f>
        <v>0</v>
      </c>
      <c r="Q44" s="26">
        <f>'C6'!$B$85</f>
        <v>0</v>
      </c>
      <c r="R44" s="26">
        <f>'C7'!$B$85</f>
        <v>0</v>
      </c>
      <c r="U44" s="26" t="s">
        <v>72</v>
      </c>
      <c r="V44" s="26">
        <f t="shared" si="23"/>
        <v>0.94253820727866389</v>
      </c>
      <c r="W44" s="26">
        <f t="shared" si="21"/>
        <v>0.7457812525580525</v>
      </c>
      <c r="X44" s="26">
        <f t="shared" si="21"/>
        <v>0.69567328346143531</v>
      </c>
      <c r="Y44" s="26">
        <f t="shared" si="21"/>
        <v>0.6473338045017839</v>
      </c>
      <c r="AC44" s="34">
        <f>V44*算例!$A$119+W44*算例!$B$119+X44*算例!$C$119+Y44*算例!$D$119+Z44*算例!$E$119+AA44*算例!$F$119+AB44*算例!$G$119</f>
        <v>0.79718992496370256</v>
      </c>
      <c r="AE44" s="26" t="s">
        <v>72</v>
      </c>
      <c r="AF44" s="34">
        <f t="shared" si="24"/>
        <v>0.90457082774073072</v>
      </c>
      <c r="AG44" s="34">
        <f t="shared" si="22"/>
        <v>0.9956546715240373</v>
      </c>
      <c r="AH44" s="34">
        <f t="shared" si="22"/>
        <v>0.70991820975717701</v>
      </c>
      <c r="AI44" s="34">
        <f t="shared" si="22"/>
        <v>0.65202182563214406</v>
      </c>
      <c r="AJ44" s="34"/>
      <c r="AK44" s="34"/>
      <c r="AM44" s="34">
        <f>AF44*算例!$A$119+AG44*算例!$B$119+AH44*算例!$C$119+AI44*算例!$D$119+AJ44*算例!$E$119+AK44*算例!$F$119+AL44*算例!$G$119</f>
        <v>0.83624209168521557</v>
      </c>
    </row>
    <row r="45" spans="2:39" x14ac:dyDescent="0.25">
      <c r="B45" s="26" t="s">
        <v>73</v>
      </c>
      <c r="C45" s="26">
        <f>'C1'!$B$98</f>
        <v>1</v>
      </c>
      <c r="D45" s="26">
        <f>'C2'!$B$98</f>
        <v>0.41666666666666669</v>
      </c>
      <c r="E45" s="26">
        <f>'C3'!$B$98</f>
        <v>0.625</v>
      </c>
      <c r="F45" s="26">
        <f>'C4'!$B$98</f>
        <v>0.625</v>
      </c>
      <c r="G45" s="26">
        <f>'C5'!$B$98</f>
        <v>0</v>
      </c>
      <c r="H45" s="26">
        <f>'C6'!$B$98</f>
        <v>0</v>
      </c>
      <c r="I45" s="26">
        <f>'C7'!$B$98</f>
        <v>0</v>
      </c>
      <c r="K45" s="26" t="s">
        <v>73</v>
      </c>
      <c r="L45" s="26">
        <f>'C1'!$B$108</f>
        <v>0.6393039771577359</v>
      </c>
      <c r="M45" s="26">
        <f>'C2'!$B$108</f>
        <v>0.14826572772792174</v>
      </c>
      <c r="N45" s="26">
        <f>'C3'!$B$108</f>
        <v>0.75554106391368792</v>
      </c>
      <c r="O45" s="26">
        <f>'C4'!$B$108</f>
        <v>0.3125</v>
      </c>
      <c r="P45" s="26">
        <f>'C5'!$B$108</f>
        <v>0</v>
      </c>
      <c r="Q45" s="26">
        <f>'C6'!$B$108</f>
        <v>0</v>
      </c>
      <c r="R45" s="26">
        <f>'C7'!$B$108</f>
        <v>0</v>
      </c>
      <c r="U45" s="26" t="s">
        <v>73</v>
      </c>
      <c r="V45" s="26">
        <f t="shared" si="23"/>
        <v>0.61788945083876345</v>
      </c>
      <c r="W45" s="26">
        <f t="shared" si="21"/>
        <v>0.94379633366013904</v>
      </c>
      <c r="X45" s="26">
        <f t="shared" si="21"/>
        <v>0.92220419001120679</v>
      </c>
      <c r="Y45" s="26">
        <f t="shared" si="21"/>
        <v>0.99341108327932226</v>
      </c>
      <c r="AC45" s="34">
        <f>V45*算例!$A$119+W45*算例!$B$119+X45*算例!$C$119+Y45*算例!$D$119+Z45*算例!$E$119+AA45*算例!$F$119+AB45*算例!$G$119</f>
        <v>0.81547775706223324</v>
      </c>
      <c r="AE45" s="26" t="s">
        <v>73</v>
      </c>
      <c r="AF45" s="26">
        <f t="shared" si="24"/>
        <v>0.97858547368102755</v>
      </c>
      <c r="AG45" s="26">
        <f t="shared" si="22"/>
        <v>0.67539539472139409</v>
      </c>
      <c r="AH45" s="26">
        <f t="shared" si="22"/>
        <v>0.79166312609751888</v>
      </c>
      <c r="AI45" s="26">
        <f t="shared" si="22"/>
        <v>0.69408891672067774</v>
      </c>
      <c r="AM45" s="34">
        <f>AF45*算例!$A$119+AG45*算例!$B$119+AH45*算例!$C$119+AI45*算例!$D$119+AJ45*算例!$E$119+AK45*算例!$F$119+AL45*算例!$G$119</f>
        <v>0.8285423874491713</v>
      </c>
    </row>
    <row r="47" spans="2:39" x14ac:dyDescent="0.25">
      <c r="B47" s="116" t="s">
        <v>106</v>
      </c>
      <c r="C47" s="116" t="s">
        <v>34</v>
      </c>
      <c r="D47" s="116" t="s">
        <v>35</v>
      </c>
      <c r="E47" s="116" t="s">
        <v>36</v>
      </c>
      <c r="F47" s="116" t="s">
        <v>37</v>
      </c>
      <c r="G47" s="116" t="s">
        <v>52</v>
      </c>
      <c r="H47" s="116" t="s">
        <v>53</v>
      </c>
      <c r="I47" s="116" t="s">
        <v>54</v>
      </c>
      <c r="K47" s="116" t="s">
        <v>91</v>
      </c>
      <c r="L47" s="116" t="s">
        <v>34</v>
      </c>
      <c r="M47" s="116" t="s">
        <v>35</v>
      </c>
      <c r="N47" s="116" t="s">
        <v>36</v>
      </c>
      <c r="O47" s="116" t="s">
        <v>37</v>
      </c>
      <c r="P47" s="116" t="s">
        <v>52</v>
      </c>
      <c r="Q47" s="116" t="s">
        <v>53</v>
      </c>
      <c r="R47" s="116" t="s">
        <v>54</v>
      </c>
      <c r="U47" s="116" t="s">
        <v>106</v>
      </c>
      <c r="V47" s="116" t="s">
        <v>34</v>
      </c>
      <c r="W47" s="116" t="s">
        <v>35</v>
      </c>
      <c r="X47" s="116" t="s">
        <v>36</v>
      </c>
      <c r="Y47" s="116" t="s">
        <v>37</v>
      </c>
      <c r="Z47" s="116" t="s">
        <v>52</v>
      </c>
      <c r="AA47" s="116" t="s">
        <v>53</v>
      </c>
      <c r="AB47" s="116" t="s">
        <v>54</v>
      </c>
      <c r="AC47" s="34">
        <f>SUM(AC48:AC52)/算例!$D$117</f>
        <v>0.79145901182179368</v>
      </c>
      <c r="AE47" s="116" t="s">
        <v>91</v>
      </c>
      <c r="AF47" s="116" t="s">
        <v>34</v>
      </c>
      <c r="AG47" s="116" t="s">
        <v>35</v>
      </c>
      <c r="AH47" s="116" t="s">
        <v>36</v>
      </c>
      <c r="AI47" s="116" t="s">
        <v>37</v>
      </c>
      <c r="AJ47" s="116" t="s">
        <v>52</v>
      </c>
      <c r="AK47" s="116" t="s">
        <v>53</v>
      </c>
      <c r="AL47" s="116" t="s">
        <v>54</v>
      </c>
      <c r="AM47" s="34">
        <f>SUM(AM48:AM52)/算例!$D$117</f>
        <v>0.77604189551911618</v>
      </c>
    </row>
    <row r="48" spans="2:39" x14ac:dyDescent="0.25">
      <c r="B48" s="26" t="s">
        <v>38</v>
      </c>
      <c r="C48" s="26">
        <f>'C1'!$B$7</f>
        <v>0.72916666666666663</v>
      </c>
      <c r="D48" s="26">
        <f>'C2'!$B$7</f>
        <v>0.20833333333333334</v>
      </c>
      <c r="E48" s="26">
        <f>'C3'!$B$7</f>
        <v>0.625</v>
      </c>
      <c r="F48" s="26">
        <f>'C4'!$B$7</f>
        <v>0.72916666666666663</v>
      </c>
      <c r="G48" s="26">
        <f>'C5'!$B$7</f>
        <v>0</v>
      </c>
      <c r="H48" s="26">
        <f>'C6'!$B$7</f>
        <v>0</v>
      </c>
      <c r="I48" s="26">
        <f>'C7'!$B$7</f>
        <v>0</v>
      </c>
      <c r="K48" s="26" t="s">
        <v>38</v>
      </c>
      <c r="L48" s="26">
        <f>'C1'!$B$17</f>
        <v>0.11669361991395928</v>
      </c>
      <c r="M48" s="26">
        <f>'C2'!$B$17</f>
        <v>0.87177815066963993</v>
      </c>
      <c r="N48" s="26">
        <f>'C3'!$B$17</f>
        <v>0.625</v>
      </c>
      <c r="O48" s="26">
        <f>'C4'!$B$17</f>
        <v>0.25</v>
      </c>
      <c r="P48" s="26">
        <f>'C5'!$B$17</f>
        <v>0</v>
      </c>
      <c r="Q48" s="26">
        <f>'C6'!$B$17</f>
        <v>0</v>
      </c>
      <c r="R48" s="26">
        <f>'C7'!$B$17</f>
        <v>0</v>
      </c>
      <c r="U48" s="26" t="s">
        <v>38</v>
      </c>
      <c r="V48" s="26">
        <f>1-ABS(C48-L91)</f>
        <v>0.68683286813699984</v>
      </c>
      <c r="W48" s="26">
        <f t="shared" ref="W48:Y52" si="25">1-ABS(D48-M91)</f>
        <v>0.71996805331345537</v>
      </c>
      <c r="X48" s="26">
        <f t="shared" si="25"/>
        <v>0.86560270215508295</v>
      </c>
      <c r="Y48" s="26">
        <f t="shared" si="25"/>
        <v>0.8457466307974042</v>
      </c>
      <c r="AC48" s="34">
        <f>V48*算例!$A$119+W48*算例!$B$119+X48*算例!$C$119+Y48*算例!$D$119+Z48*算例!$E$119+AA48*算例!$F$119+AB48*算例!$G$119</f>
        <v>0.76198942807587233</v>
      </c>
      <c r="AE48" s="26" t="s">
        <v>38</v>
      </c>
      <c r="AF48" s="26">
        <f>1-ABS(L48-L91)</f>
        <v>0.70069408511029274</v>
      </c>
      <c r="AG48" s="26">
        <f t="shared" ref="AG48:AI52" si="26">1-ABS(M48-M91)</f>
        <v>0.61658712935023807</v>
      </c>
      <c r="AH48" s="26">
        <f t="shared" si="26"/>
        <v>0.86560270215508295</v>
      </c>
      <c r="AI48" s="26">
        <f t="shared" si="26"/>
        <v>0.67508670253592917</v>
      </c>
      <c r="AM48" s="34">
        <f>AF48*算例!$A$119+AG48*算例!$B$119+AH48*算例!$C$119+AI48*算例!$D$119+AJ48*算例!$E$119+AK48*算例!$F$119+AL48*算例!$G$119</f>
        <v>0.72125874083332486</v>
      </c>
    </row>
    <row r="49" spans="2:39" x14ac:dyDescent="0.25">
      <c r="B49" s="26" t="s">
        <v>39</v>
      </c>
      <c r="C49" s="26">
        <f>'C1'!$B$30</f>
        <v>0.625</v>
      </c>
      <c r="D49" s="26">
        <f>'C2'!$B$30</f>
        <v>0.625</v>
      </c>
      <c r="E49" s="26">
        <f>'C3'!$B$30</f>
        <v>0.625</v>
      </c>
      <c r="F49" s="26">
        <f>'C4'!$B$30</f>
        <v>0.625</v>
      </c>
      <c r="G49" s="26">
        <f>'C5'!$B$30</f>
        <v>0</v>
      </c>
      <c r="H49" s="26">
        <f>'C6'!$B$30</f>
        <v>0</v>
      </c>
      <c r="I49" s="26">
        <f>'C7'!$B$30</f>
        <v>0</v>
      </c>
      <c r="K49" s="26" t="s">
        <v>39</v>
      </c>
      <c r="L49" s="26">
        <f>'C1'!$B$40</f>
        <v>0.625</v>
      </c>
      <c r="M49" s="26">
        <f>'C2'!$B$40</f>
        <v>0.625</v>
      </c>
      <c r="N49" s="26">
        <f>'C3'!$B$40</f>
        <v>0.625</v>
      </c>
      <c r="O49" s="26">
        <f>'C4'!$B$40</f>
        <v>0.625</v>
      </c>
      <c r="P49" s="26">
        <f>'C5'!$B$40</f>
        <v>0</v>
      </c>
      <c r="Q49" s="26">
        <f>'C6'!$B$40</f>
        <v>0</v>
      </c>
      <c r="R49" s="26">
        <f>'C7'!$B$40</f>
        <v>0</v>
      </c>
      <c r="U49" s="26" t="s">
        <v>39</v>
      </c>
      <c r="V49" s="26">
        <f t="shared" ref="V49:V52" si="27">1-ABS(C49-L92)</f>
        <v>0.84833373268193046</v>
      </c>
      <c r="W49" s="26">
        <f t="shared" si="25"/>
        <v>0.84465977108423085</v>
      </c>
      <c r="X49" s="26">
        <f t="shared" si="25"/>
        <v>0.85017867302140271</v>
      </c>
      <c r="Y49" s="26">
        <f t="shared" si="25"/>
        <v>0.89400918065226631</v>
      </c>
      <c r="AC49" s="34">
        <f>V49*算例!$A$119+W49*算例!$B$119+X49*算例!$C$119+Y49*算例!$D$119+Z49*算例!$E$119+AA49*算例!$F$119+AB49*算例!$G$119</f>
        <v>0.85491149264280908</v>
      </c>
      <c r="AE49" s="26" t="s">
        <v>39</v>
      </c>
      <c r="AF49" s="26">
        <f t="shared" ref="AF49:AF52" si="28">1-ABS(L49-L92)</f>
        <v>0.84833373268193046</v>
      </c>
      <c r="AG49" s="26">
        <f t="shared" si="26"/>
        <v>0.84465977108423085</v>
      </c>
      <c r="AH49" s="26">
        <f t="shared" si="26"/>
        <v>0.85017867302140271</v>
      </c>
      <c r="AI49" s="26">
        <f t="shared" si="26"/>
        <v>0.89400918065226631</v>
      </c>
      <c r="AM49" s="34">
        <f>AF49*算例!$A$119+AG49*算例!$B$119+AH49*算例!$C$119+AI49*算例!$D$119+AJ49*算例!$E$119+AK49*算例!$F$119+AL49*算例!$G$119</f>
        <v>0.85491149264280908</v>
      </c>
    </row>
    <row r="50" spans="2:39" x14ac:dyDescent="0.25">
      <c r="B50" s="26" t="s">
        <v>40</v>
      </c>
      <c r="C50" s="26">
        <f>'C1'!$B$53</f>
        <v>0.625</v>
      </c>
      <c r="D50" s="26">
        <f>'C2'!$B$53</f>
        <v>0.75</v>
      </c>
      <c r="E50" s="26">
        <f>'C3'!$B$53</f>
        <v>0.72916666666666663</v>
      </c>
      <c r="F50" s="26">
        <f>'C4'!$B$53</f>
        <v>0.58466425565475144</v>
      </c>
      <c r="G50" s="26">
        <f>'C5'!$B$53</f>
        <v>0</v>
      </c>
      <c r="H50" s="26">
        <f>'C6'!$B$53</f>
        <v>0</v>
      </c>
      <c r="I50" s="26">
        <f>'C7'!$B$53</f>
        <v>0</v>
      </c>
      <c r="K50" s="26" t="s">
        <v>40</v>
      </c>
      <c r="L50" s="26">
        <f>'C1'!$B$63</f>
        <v>0.625</v>
      </c>
      <c r="M50" s="26">
        <f>'C2'!$B$63</f>
        <v>0.13492252053571185</v>
      </c>
      <c r="N50" s="26">
        <f>'C3'!$B$63</f>
        <v>0.29653145545584347</v>
      </c>
      <c r="O50" s="26">
        <f>'C4'!$B$63</f>
        <v>0.41666666666666669</v>
      </c>
      <c r="P50" s="26">
        <f>'C5'!$B$63</f>
        <v>0</v>
      </c>
      <c r="Q50" s="26">
        <f>'C6'!$B$63</f>
        <v>0</v>
      </c>
      <c r="R50" s="26">
        <f>'C7'!$B$63</f>
        <v>0</v>
      </c>
      <c r="U50" s="26" t="s">
        <v>40</v>
      </c>
      <c r="V50" s="26">
        <f t="shared" si="27"/>
        <v>0.89244255092297953</v>
      </c>
      <c r="W50" s="26">
        <f t="shared" si="25"/>
        <v>0.67324796227673855</v>
      </c>
      <c r="X50" s="26">
        <f t="shared" si="25"/>
        <v>0.87426820176791631</v>
      </c>
      <c r="Y50" s="26">
        <f t="shared" si="25"/>
        <v>0.96576039373154843</v>
      </c>
      <c r="AC50" s="34">
        <f>V50*算例!$A$119+W50*算例!$B$119+X50*算例!$C$119+Y50*算例!$D$119+Z50*算例!$E$119+AA50*算例!$F$119+AB50*算例!$G$119</f>
        <v>0.85505772232625099</v>
      </c>
      <c r="AE50" s="26" t="s">
        <v>40</v>
      </c>
      <c r="AF50" s="26">
        <f t="shared" si="28"/>
        <v>0.89244255092297953</v>
      </c>
      <c r="AG50" s="26">
        <f t="shared" si="26"/>
        <v>0.7116745582589733</v>
      </c>
      <c r="AH50" s="26">
        <f t="shared" si="26"/>
        <v>0.69309658702126054</v>
      </c>
      <c r="AI50" s="26">
        <f t="shared" si="26"/>
        <v>0.86624201728036687</v>
      </c>
      <c r="AM50" s="34">
        <f>AF50*算例!$A$119+AG50*算例!$B$119+AH50*算例!$C$119+AI50*算例!$D$119+AJ50*算例!$E$119+AK50*算例!$F$119+AL50*算例!$G$119</f>
        <v>0.80252238136835663</v>
      </c>
    </row>
    <row r="51" spans="2:39" x14ac:dyDescent="0.25">
      <c r="B51" s="26" t="s">
        <v>72</v>
      </c>
      <c r="C51" s="26">
        <f>'C1'!$B$76</f>
        <v>0.87177815066963993</v>
      </c>
      <c r="D51" s="26">
        <f>'C2'!$B$76</f>
        <v>0.58466425565475144</v>
      </c>
      <c r="E51" s="26">
        <f>'C3'!$B$76</f>
        <v>0.14261148400297316</v>
      </c>
      <c r="F51" s="26">
        <f>'C4'!$B$76</f>
        <v>0.13492252053571185</v>
      </c>
      <c r="G51" s="26">
        <f>'C5'!$B$76</f>
        <v>0</v>
      </c>
      <c r="H51" s="26">
        <f>'C6'!$B$76</f>
        <v>0</v>
      </c>
      <c r="I51" s="26">
        <f>'C7'!$B$76</f>
        <v>0</v>
      </c>
      <c r="K51" s="26" t="s">
        <v>72</v>
      </c>
      <c r="L51" s="26">
        <f>'C1'!$B$86</f>
        <v>0.14261148400297316</v>
      </c>
      <c r="M51" s="26">
        <f>'C2'!$B$86</f>
        <v>0.22487086755951979</v>
      </c>
      <c r="N51" s="26">
        <f>'C3'!$B$86</f>
        <v>0.31374526480654097</v>
      </c>
      <c r="O51" s="26">
        <f>'C4'!$B$86</f>
        <v>0.875</v>
      </c>
      <c r="P51" s="26">
        <f>'C5'!$B$86</f>
        <v>0</v>
      </c>
      <c r="Q51" s="26">
        <f>'C6'!$B$86</f>
        <v>0</v>
      </c>
      <c r="R51" s="26">
        <f>'C7'!$B$86</f>
        <v>0</v>
      </c>
      <c r="U51" s="26" t="s">
        <v>72</v>
      </c>
      <c r="V51" s="26">
        <f t="shared" si="27"/>
        <v>0.63048082523546134</v>
      </c>
      <c r="W51" s="26">
        <f t="shared" si="25"/>
        <v>0.81782021951511785</v>
      </c>
      <c r="X51" s="26">
        <f t="shared" si="25"/>
        <v>0.69693820054153788</v>
      </c>
      <c r="Y51" s="26">
        <f t="shared" si="25"/>
        <v>0.61258871603392795</v>
      </c>
      <c r="AC51" s="34">
        <f>V51*算例!$A$119+W51*算例!$B$119+X51*算例!$C$119+Y51*算例!$D$119+Z51*算例!$E$119+AA51*算例!$F$119+AB51*算例!$G$119</f>
        <v>0.68187923153768182</v>
      </c>
      <c r="AE51" s="26" t="s">
        <v>72</v>
      </c>
      <c r="AF51" s="26">
        <f t="shared" si="28"/>
        <v>0.64035250809787192</v>
      </c>
      <c r="AG51" s="26">
        <f t="shared" si="26"/>
        <v>0.8223863923896505</v>
      </c>
      <c r="AH51" s="26">
        <f t="shared" si="26"/>
        <v>0.86807198134510566</v>
      </c>
      <c r="AI51" s="26">
        <f t="shared" si="26"/>
        <v>0.6473338045017839</v>
      </c>
      <c r="AM51" s="34">
        <f>AF51*算例!$A$119+AG51*算例!$B$119+AH51*算例!$C$119+AI51*算例!$D$119+AJ51*算例!$E$119+AK51*算例!$F$119+AL51*算例!$G$119</f>
        <v>0.73473634772862295</v>
      </c>
    </row>
    <row r="52" spans="2:39" x14ac:dyDescent="0.25">
      <c r="B52" s="26" t="s">
        <v>73</v>
      </c>
      <c r="C52" s="26">
        <f>'C1'!$B$99</f>
        <v>0.875</v>
      </c>
      <c r="D52" s="26">
        <f>'C2'!$B$99</f>
        <v>0.625</v>
      </c>
      <c r="E52" s="26">
        <f>'C3'!$B$99</f>
        <v>0.52306689040178389</v>
      </c>
      <c r="F52" s="26">
        <f>'C4'!$B$99</f>
        <v>1</v>
      </c>
      <c r="G52" s="26">
        <f>'C5'!$B$99</f>
        <v>0</v>
      </c>
      <c r="H52" s="26">
        <f>'C6'!$B$99</f>
        <v>0</v>
      </c>
      <c r="I52" s="26">
        <f>'C7'!$B$99</f>
        <v>0</v>
      </c>
      <c r="K52" s="26" t="s">
        <v>73</v>
      </c>
      <c r="L52" s="26">
        <f>'C1'!$B$109</f>
        <v>0.75554106391368792</v>
      </c>
      <c r="M52" s="26">
        <f>'C2'!$B$109</f>
        <v>1</v>
      </c>
      <c r="N52" s="26">
        <f>'C3'!$B$109</f>
        <v>0.31481921458332768</v>
      </c>
      <c r="O52" s="26">
        <f>'C4'!$B$109</f>
        <v>0.52083333333333337</v>
      </c>
      <c r="P52" s="26">
        <f>'C5'!$B$109</f>
        <v>0</v>
      </c>
      <c r="Q52" s="26">
        <f>'C6'!$B$109</f>
        <v>0</v>
      </c>
      <c r="R52" s="26">
        <f>'C7'!$B$109</f>
        <v>0</v>
      </c>
      <c r="U52" s="26" t="s">
        <v>73</v>
      </c>
      <c r="V52" s="26">
        <f t="shared" si="27"/>
        <v>0.74288945083876345</v>
      </c>
      <c r="W52" s="26">
        <f t="shared" si="25"/>
        <v>0.84787033300652759</v>
      </c>
      <c r="X52" s="26">
        <f t="shared" si="25"/>
        <v>0.9758627003905771</v>
      </c>
      <c r="Y52" s="26">
        <f t="shared" si="25"/>
        <v>0.61841108327932226</v>
      </c>
      <c r="AC52" s="34">
        <f>V52*算例!$A$119+W52*算例!$B$119+X52*算例!$C$119+Y52*算例!$D$119+Z52*算例!$E$119+AA52*算例!$F$119+AB52*算例!$G$119</f>
        <v>0.80345718452635351</v>
      </c>
      <c r="AE52" s="26" t="s">
        <v>73</v>
      </c>
      <c r="AF52" s="26">
        <f t="shared" si="28"/>
        <v>0.86234838692507554</v>
      </c>
      <c r="AG52" s="26">
        <f t="shared" si="26"/>
        <v>0.47287033300652759</v>
      </c>
      <c r="AH52" s="26">
        <f t="shared" si="26"/>
        <v>0.76761502457212094</v>
      </c>
      <c r="AI52" s="26">
        <f t="shared" si="26"/>
        <v>0.90242225005401111</v>
      </c>
      <c r="AM52" s="34">
        <f>AF52*算例!$A$119+AG52*算例!$B$119+AH52*算例!$C$119+AI52*算例!$D$119+AJ52*算例!$E$119+AK52*算例!$F$119+AL52*算例!$G$119</f>
        <v>0.76678051502246769</v>
      </c>
    </row>
    <row r="54" spans="2:39" x14ac:dyDescent="0.25">
      <c r="B54" s="116" t="s">
        <v>107</v>
      </c>
      <c r="C54" s="116" t="s">
        <v>34</v>
      </c>
      <c r="D54" s="116" t="s">
        <v>35</v>
      </c>
      <c r="E54" s="116" t="s">
        <v>36</v>
      </c>
      <c r="F54" s="116" t="s">
        <v>37</v>
      </c>
      <c r="G54" s="116" t="s">
        <v>52</v>
      </c>
      <c r="H54" s="116" t="s">
        <v>53</v>
      </c>
      <c r="I54" s="116" t="s">
        <v>54</v>
      </c>
      <c r="K54" s="116" t="s">
        <v>98</v>
      </c>
      <c r="L54" s="116" t="s">
        <v>34</v>
      </c>
      <c r="M54" s="116" t="s">
        <v>35</v>
      </c>
      <c r="N54" s="116" t="s">
        <v>36</v>
      </c>
      <c r="O54" s="116" t="s">
        <v>37</v>
      </c>
      <c r="P54" s="116" t="s">
        <v>173</v>
      </c>
      <c r="Q54" s="116" t="s">
        <v>53</v>
      </c>
      <c r="R54" s="116" t="s">
        <v>54</v>
      </c>
      <c r="U54" s="111" t="s">
        <v>107</v>
      </c>
      <c r="V54" s="116" t="s">
        <v>34</v>
      </c>
      <c r="W54" s="116" t="s">
        <v>35</v>
      </c>
      <c r="X54" s="116" t="s">
        <v>36</v>
      </c>
      <c r="Y54" s="116" t="s">
        <v>37</v>
      </c>
      <c r="Z54" s="116" t="s">
        <v>52</v>
      </c>
      <c r="AA54" s="116" t="s">
        <v>53</v>
      </c>
      <c r="AB54" s="116" t="s">
        <v>54</v>
      </c>
      <c r="AC54" s="34">
        <f>SUM(AC55:AC59)/算例!$D$117</f>
        <v>0.68206395442349543</v>
      </c>
      <c r="AE54" s="116" t="s">
        <v>98</v>
      </c>
      <c r="AF54" s="116" t="s">
        <v>34</v>
      </c>
      <c r="AG54" s="116" t="s">
        <v>35</v>
      </c>
      <c r="AH54" s="116" t="s">
        <v>36</v>
      </c>
      <c r="AI54" s="116" t="s">
        <v>37</v>
      </c>
      <c r="AJ54" s="116" t="s">
        <v>52</v>
      </c>
      <c r="AK54" s="116" t="s">
        <v>53</v>
      </c>
      <c r="AL54" s="116" t="s">
        <v>54</v>
      </c>
      <c r="AM54" s="34">
        <f>SUM(AM55:AM59)/算例!$D$117</f>
        <v>0.77966241972010553</v>
      </c>
    </row>
    <row r="55" spans="2:39" x14ac:dyDescent="0.25">
      <c r="B55" s="26" t="s">
        <v>38</v>
      </c>
      <c r="C55" s="26">
        <f>'C1'!$B$8</f>
        <v>0.3125</v>
      </c>
      <c r="D55" s="26">
        <f>'C2'!$B$8</f>
        <v>0.875</v>
      </c>
      <c r="E55" s="26">
        <f>'C3'!$B$8</f>
        <v>1</v>
      </c>
      <c r="F55" s="26">
        <f>'C4'!$B$8</f>
        <v>0.17435563013392796</v>
      </c>
      <c r="G55" s="26">
        <f>'C5'!$B$8</f>
        <v>0</v>
      </c>
      <c r="H55" s="26">
        <f>'C6'!$B$8</f>
        <v>0</v>
      </c>
      <c r="I55" s="26">
        <f>'C7'!$B$8</f>
        <v>0</v>
      </c>
      <c r="K55" s="26" t="s">
        <v>38</v>
      </c>
      <c r="L55" s="26">
        <f>'C1'!$B$18</f>
        <v>0.25</v>
      </c>
      <c r="M55" s="26">
        <f>'C2'!$B$18</f>
        <v>5.8118543377975992E-2</v>
      </c>
      <c r="N55" s="26">
        <f>'C3'!$B$18</f>
        <v>0.625</v>
      </c>
      <c r="O55" s="26">
        <f>'C4'!$B$18</f>
        <v>0.75</v>
      </c>
      <c r="P55" s="26">
        <f>'C5'!$B$18</f>
        <v>0</v>
      </c>
      <c r="Q55" s="26">
        <f>'C6'!$B$18</f>
        <v>0</v>
      </c>
      <c r="R55" s="26">
        <f>'C7'!$B$18</f>
        <v>0</v>
      </c>
      <c r="U55" s="34" t="s">
        <v>38</v>
      </c>
      <c r="V55" s="34">
        <f>1-ABS(C55-L91)</f>
        <v>0.89650046519633353</v>
      </c>
      <c r="W55" s="34">
        <f t="shared" ref="W55:Y59" si="29">1-ABS(D55-M91)</f>
        <v>0.613365280019878</v>
      </c>
      <c r="X55" s="34">
        <f t="shared" si="29"/>
        <v>0.49060270215508295</v>
      </c>
      <c r="Y55" s="34">
        <f t="shared" si="29"/>
        <v>0.59944233266985714</v>
      </c>
      <c r="Z55" s="34"/>
      <c r="AC55" s="34">
        <f>V55*算例!$A$119+W55*算例!$B$119+X55*算例!$C$119+Y55*算例!$D$119+Z55*算例!$E$119+AA55*算例!$F$119+AB55*算例!$G$119</f>
        <v>0.69384026752175842</v>
      </c>
      <c r="AE55" s="26" t="s">
        <v>38</v>
      </c>
      <c r="AF55" s="26">
        <f>1-ABS(L55-L91)</f>
        <v>0.83400046519633353</v>
      </c>
      <c r="AG55" s="26">
        <f t="shared" ref="AG55:AI59" si="30">1-ABS(M55-M91)</f>
        <v>0.56975326335809795</v>
      </c>
      <c r="AH55" s="26">
        <f t="shared" si="30"/>
        <v>0.86560270215508295</v>
      </c>
      <c r="AI55" s="26">
        <f t="shared" si="30"/>
        <v>0.82491329746407083</v>
      </c>
      <c r="AM55" s="34">
        <f>AF55*算例!$A$119+AG55*算例!$B$119+AH55*算例!$C$119+AI55*算例!$D$119+AJ55*算例!$E$119+AK55*算例!$F$119+AL55*算例!$G$119</f>
        <v>0.78768850890853437</v>
      </c>
    </row>
    <row r="56" spans="2:39" x14ac:dyDescent="0.25">
      <c r="B56" s="26" t="s">
        <v>39</v>
      </c>
      <c r="C56" s="26">
        <f>'C1'!$B$31</f>
        <v>1</v>
      </c>
      <c r="D56" s="26">
        <f>'C2'!$B$31</f>
        <v>0.72916666666666663</v>
      </c>
      <c r="E56" s="26">
        <f>'C3'!$B$31</f>
        <v>1</v>
      </c>
      <c r="F56" s="26">
        <f>'C4'!$B$31</f>
        <v>1</v>
      </c>
      <c r="G56" s="26">
        <f>'C5'!$B$31</f>
        <v>0</v>
      </c>
      <c r="H56" s="26">
        <f>'C6'!$B$31</f>
        <v>0</v>
      </c>
      <c r="I56" s="26">
        <f>'C7'!$B$31</f>
        <v>0</v>
      </c>
      <c r="K56" s="26" t="s">
        <v>39</v>
      </c>
      <c r="L56" s="26">
        <f>'C1'!$B$41</f>
        <v>0.625</v>
      </c>
      <c r="M56" s="26">
        <f>'C2'!$B$41</f>
        <v>0.625</v>
      </c>
      <c r="N56" s="26">
        <f>'C3'!$B$41</f>
        <v>0.625</v>
      </c>
      <c r="O56" s="26">
        <f>'C4'!$B$41</f>
        <v>0.625</v>
      </c>
      <c r="P56" s="26">
        <f>'C5'!$B$41</f>
        <v>0</v>
      </c>
      <c r="Q56" s="26">
        <f>'C6'!$B$41</f>
        <v>0</v>
      </c>
      <c r="R56" s="26">
        <f>'C7'!$B$41</f>
        <v>0</v>
      </c>
      <c r="U56" s="34" t="s">
        <v>39</v>
      </c>
      <c r="V56" s="34">
        <f t="shared" ref="V56:V59" si="31">1-ABS(C56-L92)</f>
        <v>0.47333373268193046</v>
      </c>
      <c r="W56" s="34">
        <f t="shared" si="29"/>
        <v>0.74049310441756422</v>
      </c>
      <c r="X56" s="34">
        <f t="shared" si="29"/>
        <v>0.47517867302140271</v>
      </c>
      <c r="Y56" s="34">
        <f t="shared" si="29"/>
        <v>0.51900918065226631</v>
      </c>
      <c r="Z56" s="34"/>
      <c r="AC56" s="34">
        <f>V56*算例!$A$119+W56*算例!$B$119+X56*算例!$C$119+Y56*算例!$D$119+Z56*算例!$E$119+AA56*算例!$F$119+AB56*算例!$G$119</f>
        <v>0.53407815930947566</v>
      </c>
      <c r="AE56" s="26" t="s">
        <v>39</v>
      </c>
      <c r="AF56" s="26">
        <f t="shared" ref="AF56:AF59" si="32">1-ABS(L56-L92)</f>
        <v>0.84833373268193046</v>
      </c>
      <c r="AG56" s="26">
        <f t="shared" si="30"/>
        <v>0.84465977108423085</v>
      </c>
      <c r="AH56" s="26">
        <f t="shared" si="30"/>
        <v>0.85017867302140271</v>
      </c>
      <c r="AI56" s="26">
        <f t="shared" si="30"/>
        <v>0.89400918065226631</v>
      </c>
      <c r="AM56" s="34">
        <f>AF56*算例!$A$119+AG56*算例!$B$119+AH56*算例!$C$119+AI56*算例!$D$119+AJ56*算例!$E$119+AK56*算例!$F$119+AL56*算例!$G$119</f>
        <v>0.85491149264280908</v>
      </c>
    </row>
    <row r="57" spans="2:39" x14ac:dyDescent="0.25">
      <c r="B57" s="26" t="s">
        <v>40</v>
      </c>
      <c r="C57" s="26">
        <f>'C1'!$B$54</f>
        <v>1</v>
      </c>
      <c r="D57" s="26">
        <f>'C2'!$B$54</f>
        <v>1</v>
      </c>
      <c r="E57" s="26">
        <f>'C3'!$B$54</f>
        <v>0.87177815066963993</v>
      </c>
      <c r="F57" s="26">
        <f>'C4'!$B$54</f>
        <v>0.5</v>
      </c>
      <c r="G57" s="26">
        <f>'C5'!$B$54</f>
        <v>0</v>
      </c>
      <c r="H57" s="26">
        <f>'C6'!$B$54</f>
        <v>0</v>
      </c>
      <c r="I57" s="26">
        <f>'C7'!$B$54</f>
        <v>0</v>
      </c>
      <c r="K57" s="26" t="s">
        <v>40</v>
      </c>
      <c r="L57" s="26">
        <f>'C1'!$B$64</f>
        <v>0.75</v>
      </c>
      <c r="M57" s="26">
        <f>'C2'!$B$64</f>
        <v>0.875</v>
      </c>
      <c r="N57" s="26">
        <f>'C3'!$B$64</f>
        <v>0.87177815066963993</v>
      </c>
      <c r="O57" s="26">
        <f>'C4'!$B$64</f>
        <v>0.5</v>
      </c>
      <c r="P57" s="26">
        <f>'C5'!$B$64</f>
        <v>0</v>
      </c>
      <c r="Q57" s="26">
        <f>'C6'!$B$64</f>
        <v>0</v>
      </c>
      <c r="R57" s="26">
        <f>'C7'!$B$64</f>
        <v>0</v>
      </c>
      <c r="U57" s="34" t="s">
        <v>40</v>
      </c>
      <c r="V57" s="34">
        <f t="shared" si="31"/>
        <v>0.51744255092297953</v>
      </c>
      <c r="W57" s="34">
        <f t="shared" si="29"/>
        <v>0.42324796227673855</v>
      </c>
      <c r="X57" s="34">
        <f t="shared" si="29"/>
        <v>0.73165671776494301</v>
      </c>
      <c r="Y57" s="34">
        <f t="shared" si="29"/>
        <v>0.94957535061370013</v>
      </c>
      <c r="Z57" s="34"/>
      <c r="AC57" s="34">
        <f>V57*算例!$A$119+W57*算例!$B$119+X57*算例!$C$119+Y57*算例!$D$119+Z57*算例!$E$119+AA57*算例!$F$119+AB57*算例!$G$119</f>
        <v>0.61697709485783025</v>
      </c>
      <c r="AE57" s="26" t="s">
        <v>40</v>
      </c>
      <c r="AF57" s="26">
        <f t="shared" si="32"/>
        <v>0.76744255092297953</v>
      </c>
      <c r="AG57" s="26">
        <f t="shared" si="30"/>
        <v>0.54824796227673855</v>
      </c>
      <c r="AH57" s="26">
        <f t="shared" si="30"/>
        <v>0.73165671776494301</v>
      </c>
      <c r="AI57" s="26">
        <f t="shared" si="30"/>
        <v>0.94957535061370013</v>
      </c>
      <c r="AM57" s="34">
        <f>AF57*算例!$A$119+AG57*算例!$B$119+AH57*算例!$C$119+AI57*算例!$D$119+AJ57*算例!$E$119+AK57*算例!$F$119+AL57*算例!$G$119</f>
        <v>0.74197709485783025</v>
      </c>
    </row>
    <row r="58" spans="2:39" x14ac:dyDescent="0.25">
      <c r="B58" s="26" t="s">
        <v>72</v>
      </c>
      <c r="C58" s="26">
        <f>'C1'!$B$77</f>
        <v>0.58466425565475144</v>
      </c>
      <c r="D58" s="26">
        <f>'C2'!$B$77</f>
        <v>0.37066431931980437</v>
      </c>
      <c r="E58" s="26">
        <f>'C3'!$B$77</f>
        <v>0.15559149321861238</v>
      </c>
      <c r="F58" s="26">
        <f>'C4'!$B$77</f>
        <v>0.22487086755951979</v>
      </c>
      <c r="G58" s="26">
        <f>'C5'!$B$77</f>
        <v>0</v>
      </c>
      <c r="H58" s="26">
        <f>'C6'!$B$77</f>
        <v>0</v>
      </c>
      <c r="I58" s="26">
        <f>'C7'!$B$77</f>
        <v>0</v>
      </c>
      <c r="K58" s="26" t="s">
        <v>72</v>
      </c>
      <c r="L58" s="26">
        <f>'C1'!$B$87</f>
        <v>0.375</v>
      </c>
      <c r="M58" s="26">
        <f>'C2'!$B$87</f>
        <v>0.5</v>
      </c>
      <c r="N58" s="26">
        <f>'C3'!$B$87</f>
        <v>0.125</v>
      </c>
      <c r="O58" s="26">
        <f>'C4'!$B$87</f>
        <v>0.875</v>
      </c>
      <c r="P58" s="26">
        <f>'C5'!$B$87</f>
        <v>0</v>
      </c>
      <c r="Q58" s="26">
        <f>'C6'!$B$87</f>
        <v>0</v>
      </c>
      <c r="R58" s="26">
        <f>'C7'!$B$87</f>
        <v>0</v>
      </c>
      <c r="U58" s="34" t="s">
        <v>72</v>
      </c>
      <c r="V58" s="34">
        <f t="shared" si="31"/>
        <v>0.91759472025034983</v>
      </c>
      <c r="W58" s="34">
        <f t="shared" si="29"/>
        <v>0.96817984414993508</v>
      </c>
      <c r="X58" s="34">
        <f t="shared" si="29"/>
        <v>0.70991820975717701</v>
      </c>
      <c r="Y58" s="34">
        <f t="shared" si="29"/>
        <v>0.70253706305773589</v>
      </c>
      <c r="Z58" s="34"/>
      <c r="AC58" s="34">
        <f>V58*算例!$A$119+W58*算例!$B$119+X58*算例!$C$119+Y58*算例!$D$119+Z58*算例!$E$119+AA58*算例!$F$119+AB58*算例!$G$119</f>
        <v>0.84353396882808163</v>
      </c>
      <c r="AE58" s="26" t="s">
        <v>72</v>
      </c>
      <c r="AF58" s="26">
        <f t="shared" si="32"/>
        <v>0.87274102409489873</v>
      </c>
      <c r="AG58" s="26">
        <f t="shared" si="30"/>
        <v>0.90248447516986929</v>
      </c>
      <c r="AH58" s="26">
        <f t="shared" si="30"/>
        <v>0.67932671653856469</v>
      </c>
      <c r="AI58" s="26">
        <f t="shared" si="30"/>
        <v>0.6473338045017839</v>
      </c>
      <c r="AM58" s="34">
        <f>AF58*算例!$A$119+AG58*算例!$B$119+AH58*算例!$C$119+AI58*算例!$D$119+AJ58*算例!$E$119+AK58*算例!$F$119+AL58*算例!$G$119</f>
        <v>0.79652505448184219</v>
      </c>
    </row>
    <row r="59" spans="2:39" x14ac:dyDescent="0.25">
      <c r="B59" s="26" t="s">
        <v>73</v>
      </c>
      <c r="C59" s="26">
        <f>'C1'!$B$100</f>
        <v>0.44479718318376521</v>
      </c>
      <c r="D59" s="26">
        <f>'C2'!$B$100</f>
        <v>0.15559149321861238</v>
      </c>
      <c r="E59" s="26">
        <f>'C3'!$B$100</f>
        <v>0.19448936652326546</v>
      </c>
      <c r="F59" s="26">
        <f>'C4'!$B$100</f>
        <v>1</v>
      </c>
      <c r="G59" s="26">
        <f>'C5'!$B$100</f>
        <v>0</v>
      </c>
      <c r="H59" s="26">
        <f>'C6'!$B$100</f>
        <v>0</v>
      </c>
      <c r="I59" s="26">
        <f>'C7'!$B$100</f>
        <v>0</v>
      </c>
      <c r="K59" s="26" t="s">
        <v>73</v>
      </c>
      <c r="L59" s="26">
        <f>'C1'!$B$110</f>
        <v>1</v>
      </c>
      <c r="M59" s="26">
        <f>'C2'!$B$110</f>
        <v>0.52306689040178389</v>
      </c>
      <c r="N59" s="26">
        <f>'C3'!$B$110</f>
        <v>0.29653145545584347</v>
      </c>
      <c r="O59" s="26">
        <f>'C4'!$B$110</f>
        <v>1</v>
      </c>
      <c r="P59" s="26">
        <f>'C5'!$B$110</f>
        <v>0</v>
      </c>
      <c r="Q59" s="26">
        <f>'C6'!$B$110</f>
        <v>0</v>
      </c>
      <c r="R59" s="26">
        <f>'C7'!$B$110</f>
        <v>0</v>
      </c>
      <c r="U59" s="34" t="s">
        <v>73</v>
      </c>
      <c r="V59" s="34">
        <f t="shared" si="31"/>
        <v>0.82690773234500181</v>
      </c>
      <c r="W59" s="34">
        <f t="shared" si="29"/>
        <v>0.68272116021208473</v>
      </c>
      <c r="X59" s="34">
        <f t="shared" si="29"/>
        <v>0.64728517651205864</v>
      </c>
      <c r="Y59" s="34">
        <f t="shared" si="29"/>
        <v>0.61841108327932226</v>
      </c>
      <c r="Z59" s="34"/>
      <c r="AC59" s="34">
        <f>V59*算例!$A$119+W59*算例!$B$119+X59*算例!$C$119+Y59*算例!$D$119+Z59*算例!$E$119+AA59*算例!$F$119+AB59*算例!$G$119</f>
        <v>0.72189028160033075</v>
      </c>
      <c r="AE59" s="26" t="s">
        <v>73</v>
      </c>
      <c r="AF59" s="26">
        <f t="shared" si="32"/>
        <v>0.61788945083876345</v>
      </c>
      <c r="AG59" s="26">
        <f t="shared" si="30"/>
        <v>0.9498034426047437</v>
      </c>
      <c r="AH59" s="26">
        <f t="shared" si="30"/>
        <v>0.74932726544463668</v>
      </c>
      <c r="AI59" s="26">
        <f t="shared" si="30"/>
        <v>0.61841108327932226</v>
      </c>
      <c r="AM59" s="34">
        <f>AF59*算例!$A$119+AG59*算例!$B$119+AH59*算例!$C$119+AI59*算例!$D$119+AJ59*算例!$E$119+AK59*算例!$F$119+AL59*算例!$G$119</f>
        <v>0.71720994770951163</v>
      </c>
    </row>
    <row r="61" spans="2:39" x14ac:dyDescent="0.25">
      <c r="B61" s="116" t="s">
        <v>92</v>
      </c>
      <c r="C61" s="116" t="s">
        <v>34</v>
      </c>
      <c r="D61" s="116" t="s">
        <v>35</v>
      </c>
      <c r="E61" s="116" t="s">
        <v>36</v>
      </c>
      <c r="F61" s="116" t="s">
        <v>37</v>
      </c>
      <c r="G61" s="116" t="s">
        <v>52</v>
      </c>
      <c r="H61" s="116" t="s">
        <v>53</v>
      </c>
      <c r="I61" s="116" t="s">
        <v>54</v>
      </c>
      <c r="K61" s="116" t="s">
        <v>99</v>
      </c>
      <c r="L61" s="116" t="s">
        <v>34</v>
      </c>
      <c r="M61" s="116" t="s">
        <v>35</v>
      </c>
      <c r="N61" s="116" t="s">
        <v>36</v>
      </c>
      <c r="O61" s="116" t="s">
        <v>37</v>
      </c>
      <c r="P61" s="116" t="s">
        <v>52</v>
      </c>
      <c r="Q61" s="116" t="s">
        <v>53</v>
      </c>
      <c r="R61" s="116" t="s">
        <v>54</v>
      </c>
      <c r="U61" s="116" t="s">
        <v>92</v>
      </c>
      <c r="V61" s="116" t="s">
        <v>34</v>
      </c>
      <c r="W61" s="116" t="s">
        <v>35</v>
      </c>
      <c r="X61" s="116" t="s">
        <v>36</v>
      </c>
      <c r="Y61" s="116" t="s">
        <v>37</v>
      </c>
      <c r="Z61" s="116" t="s">
        <v>52</v>
      </c>
      <c r="AA61" s="116" t="s">
        <v>53</v>
      </c>
      <c r="AB61" s="116" t="s">
        <v>54</v>
      </c>
      <c r="AC61" s="34">
        <f>SUM(AC62:AC66)/算例!$D$117</f>
        <v>0.82369710739057989</v>
      </c>
      <c r="AE61" s="116" t="s">
        <v>99</v>
      </c>
      <c r="AF61" s="116" t="s">
        <v>34</v>
      </c>
      <c r="AG61" s="116" t="s">
        <v>35</v>
      </c>
      <c r="AH61" s="116" t="s">
        <v>36</v>
      </c>
      <c r="AI61" s="116" t="s">
        <v>37</v>
      </c>
      <c r="AJ61" s="116" t="s">
        <v>52</v>
      </c>
      <c r="AK61" s="116" t="s">
        <v>53</v>
      </c>
      <c r="AL61" s="116" t="s">
        <v>54</v>
      </c>
      <c r="AM61" s="34">
        <f>SUM(AM62:AM66)/算例!$D$117</f>
        <v>0.70846378427445322</v>
      </c>
    </row>
    <row r="62" spans="2:39" x14ac:dyDescent="0.25">
      <c r="B62" s="26" t="s">
        <v>38</v>
      </c>
      <c r="C62" s="26">
        <f>'C1'!$B$9</f>
        <v>0.625</v>
      </c>
      <c r="D62" s="26">
        <f>'C2'!$B$9</f>
        <v>0.17435563013392796</v>
      </c>
      <c r="E62" s="26">
        <f>'C3'!$B$9</f>
        <v>0.5</v>
      </c>
      <c r="F62" s="26">
        <f>'C4'!$B$9</f>
        <v>1</v>
      </c>
      <c r="G62" s="26">
        <f>'C5'!$B$9</f>
        <v>0</v>
      </c>
      <c r="H62" s="26">
        <f>'C6'!$B$9</f>
        <v>0</v>
      </c>
      <c r="I62" s="26">
        <f>'C7'!$B$9</f>
        <v>0</v>
      </c>
      <c r="K62" s="26" t="s">
        <v>38</v>
      </c>
      <c r="L62" s="26">
        <f>'C1'!$B$19</f>
        <v>0.75</v>
      </c>
      <c r="M62" s="26">
        <f>'C2'!$B$19</f>
        <v>0.25670067120535173</v>
      </c>
      <c r="N62" s="26">
        <f>'C3'!$B$19</f>
        <v>0.22239859159188261</v>
      </c>
      <c r="O62" s="26">
        <f>'C4'!$B$19</f>
        <v>0.75554106391368792</v>
      </c>
      <c r="P62" s="26">
        <f>'C5'!$B$19</f>
        <v>0</v>
      </c>
      <c r="Q62" s="26">
        <f>'C6'!$B$19</f>
        <v>0</v>
      </c>
      <c r="R62" s="26">
        <f>'C7'!$B$19</f>
        <v>0</v>
      </c>
      <c r="U62" s="26" t="s">
        <v>38</v>
      </c>
      <c r="V62" s="26">
        <f>1-ABS(C62-L91)</f>
        <v>0.79099953480366647</v>
      </c>
      <c r="W62" s="26">
        <f t="shared" ref="W62:Y66" si="33">1-ABS(D62-M91)</f>
        <v>0.68599035011404996</v>
      </c>
      <c r="X62" s="26">
        <f t="shared" si="33"/>
        <v>0.99060270215508295</v>
      </c>
      <c r="Y62" s="26">
        <f t="shared" si="33"/>
        <v>0.57491329746407083</v>
      </c>
      <c r="AC62" s="34">
        <f>V62*算例!$A$119+W62*算例!$B$119+X62*算例!$C$119+Y62*算例!$D$119+Z62*算例!$E$119+AA62*算例!$F$119+AB62*算例!$G$119</f>
        <v>0.78748555410265797</v>
      </c>
      <c r="AE62" s="26" t="s">
        <v>38</v>
      </c>
      <c r="AF62" s="26">
        <f>1-ABS(L62-L91)</f>
        <v>0.66599953480366647</v>
      </c>
      <c r="AG62" s="26">
        <f t="shared" ref="AG62:AI66" si="34">1-ABS(M62-M91)</f>
        <v>0.76833539118547378</v>
      </c>
      <c r="AH62" s="26">
        <f t="shared" si="34"/>
        <v>0.73179588943679974</v>
      </c>
      <c r="AI62" s="26">
        <f t="shared" si="34"/>
        <v>0.81937223355038291</v>
      </c>
      <c r="AM62" s="34">
        <f>AF62*算例!$A$119+AG62*算例!$B$119+AH62*算例!$C$119+AI62*算例!$D$119+AJ62*算例!$E$119+AK62*算例!$F$119+AL62*算例!$G$119</f>
        <v>0.72592169955031882</v>
      </c>
    </row>
    <row r="63" spans="2:39" x14ac:dyDescent="0.25">
      <c r="B63" s="26" t="s">
        <v>39</v>
      </c>
      <c r="C63" s="26">
        <f>'C1'!$B$32</f>
        <v>0.5</v>
      </c>
      <c r="D63" s="26">
        <f>'C2'!$B$32</f>
        <v>0.52306689040178389</v>
      </c>
      <c r="E63" s="26">
        <f>'C3'!$B$32</f>
        <v>0.625</v>
      </c>
      <c r="F63" s="26">
        <f>'C4'!$B$32</f>
        <v>0.75</v>
      </c>
      <c r="G63" s="26">
        <f>'C5'!$B$32</f>
        <v>0</v>
      </c>
      <c r="H63" s="26">
        <f>'C6'!$B$32</f>
        <v>0</v>
      </c>
      <c r="I63" s="26">
        <f>'C7'!$B$32</f>
        <v>0</v>
      </c>
      <c r="K63" s="26" t="s">
        <v>39</v>
      </c>
      <c r="L63" s="26">
        <f>'C1'!$B$42</f>
        <v>0.22239859159188261</v>
      </c>
      <c r="M63" s="26">
        <f>'C2'!$B$42</f>
        <v>0.22239859159188261</v>
      </c>
      <c r="N63" s="26">
        <f>'C3'!$B$42</f>
        <v>0.22239859159188261</v>
      </c>
      <c r="O63" s="26">
        <f>'C4'!$B$42</f>
        <v>0.22239859159188261</v>
      </c>
      <c r="P63" s="26">
        <f>'C5'!$B$42</f>
        <v>0</v>
      </c>
      <c r="Q63" s="26">
        <f>'C6'!$B$42</f>
        <v>0</v>
      </c>
      <c r="R63" s="26">
        <f>'C7'!$B$42</f>
        <v>0</v>
      </c>
      <c r="U63" s="26" t="s">
        <v>39</v>
      </c>
      <c r="V63" s="26">
        <f t="shared" ref="V63:V66" si="35">1-ABS(C63-L92)</f>
        <v>0.97333373268193046</v>
      </c>
      <c r="W63" s="26">
        <f t="shared" si="33"/>
        <v>0.94659288068244696</v>
      </c>
      <c r="X63" s="26">
        <f t="shared" si="33"/>
        <v>0.85017867302140271</v>
      </c>
      <c r="Y63" s="26">
        <f t="shared" si="33"/>
        <v>0.76900918065226631</v>
      </c>
      <c r="AC63" s="34">
        <f>V63*算例!$A$119+W63*算例!$B$119+X63*算例!$C$119+Y63*算例!$D$119+Z63*算例!$E$119+AA63*算例!$F$119+AB63*算例!$G$119</f>
        <v>0.90654811456245221</v>
      </c>
      <c r="AE63" s="26" t="s">
        <v>39</v>
      </c>
      <c r="AF63" s="26">
        <f t="shared" ref="AF63:AF66" si="36">1-ABS(L63-L92)</f>
        <v>0.74906485890995211</v>
      </c>
      <c r="AG63" s="26">
        <f t="shared" si="34"/>
        <v>0.75273882050765173</v>
      </c>
      <c r="AH63" s="26">
        <f t="shared" si="34"/>
        <v>0.74721991857047987</v>
      </c>
      <c r="AI63" s="26">
        <f t="shared" si="34"/>
        <v>0.70338941093961627</v>
      </c>
      <c r="AM63" s="34">
        <f>AF63*算例!$A$119+AG63*算例!$B$119+AH63*算例!$C$119+AI63*算例!$D$119+AJ63*算例!$E$119+AK63*算例!$F$119+AL63*算例!$G$119</f>
        <v>0.74248709894907372</v>
      </c>
    </row>
    <row r="64" spans="2:39" x14ac:dyDescent="0.25">
      <c r="B64" s="26" t="s">
        <v>40</v>
      </c>
      <c r="C64" s="26">
        <f>'C1'!$B$55</f>
        <v>0.3125</v>
      </c>
      <c r="D64" s="26">
        <f>'C2'!$B$55</f>
        <v>5.8118543377975992E-2</v>
      </c>
      <c r="E64" s="26">
        <f>'C3'!$B$55</f>
        <v>0.41666666666666669</v>
      </c>
      <c r="F64" s="26">
        <f>'C4'!$B$55</f>
        <v>0.625</v>
      </c>
      <c r="G64" s="26">
        <f>'C5'!$B$55</f>
        <v>0</v>
      </c>
      <c r="H64" s="26">
        <f>'C6'!$B$55</f>
        <v>0</v>
      </c>
      <c r="I64" s="26">
        <f>'C7'!$B$55</f>
        <v>0</v>
      </c>
      <c r="K64" s="26" t="s">
        <v>40</v>
      </c>
      <c r="L64" s="26">
        <f>'C1'!$B$65</f>
        <v>0.22239859159188261</v>
      </c>
      <c r="M64" s="26">
        <f>'C2'!$B$65</f>
        <v>0.40476756160713562</v>
      </c>
      <c r="N64" s="26">
        <f>'C3'!$B$65</f>
        <v>1</v>
      </c>
      <c r="O64" s="26">
        <f>'C4'!$B$65</f>
        <v>0.375</v>
      </c>
      <c r="P64" s="26">
        <f>'C5'!$B$65</f>
        <v>0</v>
      </c>
      <c r="Q64" s="26">
        <f>'C6'!$B$65</f>
        <v>0</v>
      </c>
      <c r="R64" s="26">
        <f>'C7'!$B$65</f>
        <v>0</v>
      </c>
      <c r="U64" s="26" t="s">
        <v>40</v>
      </c>
      <c r="V64" s="26">
        <f t="shared" si="35"/>
        <v>0.79505744907702047</v>
      </c>
      <c r="W64" s="26">
        <f t="shared" si="33"/>
        <v>0.6348705811012374</v>
      </c>
      <c r="X64" s="26">
        <f t="shared" si="33"/>
        <v>0.8132317982320838</v>
      </c>
      <c r="Y64" s="26">
        <f t="shared" si="33"/>
        <v>0.92542464938629987</v>
      </c>
      <c r="AC64" s="34">
        <f>V64*算例!$A$119+W64*算例!$B$119+X64*算例!$C$119+Y64*算例!$D$119+Z64*算例!$E$119+AA64*算例!$F$119+AB64*算例!$G$119</f>
        <v>0.78711874281702165</v>
      </c>
      <c r="AE64" s="26" t="s">
        <v>40</v>
      </c>
      <c r="AF64" s="26">
        <f t="shared" si="36"/>
        <v>0.70495604066890305</v>
      </c>
      <c r="AG64" s="26">
        <f t="shared" si="34"/>
        <v>0.98151959933039712</v>
      </c>
      <c r="AH64" s="26">
        <f t="shared" si="34"/>
        <v>0.60343486843458294</v>
      </c>
      <c r="AI64" s="26">
        <f t="shared" si="34"/>
        <v>0.82457535061370013</v>
      </c>
      <c r="AM64" s="34">
        <f>AF64*算例!$A$119+AG64*算例!$B$119+AH64*算例!$C$119+AI64*算例!$D$119+AJ64*算例!$E$119+AK64*算例!$F$119+AL64*算例!$G$119</f>
        <v>0.75283135583434146</v>
      </c>
    </row>
    <row r="65" spans="2:39" x14ac:dyDescent="0.25">
      <c r="B65" s="26" t="s">
        <v>72</v>
      </c>
      <c r="C65" s="26">
        <f>'C1'!$B$78</f>
        <v>0.52083333333333337</v>
      </c>
      <c r="D65" s="26">
        <f>'C2'!$B$78</f>
        <v>0.75</v>
      </c>
      <c r="E65" s="26">
        <f>'C3'!$B$78</f>
        <v>0.10416666666666667</v>
      </c>
      <c r="F65" s="26">
        <f>'C4'!$B$78</f>
        <v>0.75</v>
      </c>
      <c r="G65" s="26">
        <f>'C5'!$B$78</f>
        <v>0</v>
      </c>
      <c r="H65" s="26">
        <f>'C6'!$B$78</f>
        <v>0</v>
      </c>
      <c r="I65" s="26">
        <f>'C7'!$B$78</f>
        <v>0</v>
      </c>
      <c r="K65" s="26" t="s">
        <v>72</v>
      </c>
      <c r="L65" s="26">
        <f>'C1'!$B$88</f>
        <v>0.11669361991395928</v>
      </c>
      <c r="M65" s="26">
        <f>'C2'!$B$88</f>
        <v>0.3125</v>
      </c>
      <c r="N65" s="26">
        <f>'C3'!$B$88</f>
        <v>1</v>
      </c>
      <c r="O65" s="26">
        <f>'C4'!$B$88</f>
        <v>1</v>
      </c>
      <c r="P65" s="26">
        <f>'C5'!$B$88</f>
        <v>0</v>
      </c>
      <c r="Q65" s="26">
        <f>'C6'!$B$88</f>
        <v>0</v>
      </c>
      <c r="R65" s="26">
        <f>'C7'!$B$88</f>
        <v>0</v>
      </c>
      <c r="U65" s="26" t="s">
        <v>72</v>
      </c>
      <c r="V65" s="26">
        <f t="shared" si="35"/>
        <v>0.9814256425717679</v>
      </c>
      <c r="W65" s="26">
        <f t="shared" si="33"/>
        <v>0.65248447516986929</v>
      </c>
      <c r="X65" s="26">
        <f t="shared" si="33"/>
        <v>0.65849338320523132</v>
      </c>
      <c r="Y65" s="26">
        <f t="shared" si="33"/>
        <v>0.7723338045017839</v>
      </c>
      <c r="AC65" s="34">
        <f>V65*算例!$A$119+W65*算例!$B$119+X65*算例!$C$119+Y65*算例!$D$119+Z65*算例!$E$119+AA65*算例!$F$119+AB65*算例!$G$119</f>
        <v>0.80354056853925637</v>
      </c>
      <c r="AE65" s="26" t="s">
        <v>72</v>
      </c>
      <c r="AF65" s="26">
        <f t="shared" si="36"/>
        <v>0.61443464400885794</v>
      </c>
      <c r="AG65" s="26">
        <f t="shared" si="34"/>
        <v>0.91001552483013071</v>
      </c>
      <c r="AH65" s="26">
        <f t="shared" si="34"/>
        <v>0.44567328346143531</v>
      </c>
      <c r="AI65" s="26">
        <f t="shared" si="34"/>
        <v>0.5223338045017839</v>
      </c>
      <c r="AM65" s="34">
        <f>AF65*算例!$A$119+AG65*算例!$B$119+AH65*算例!$C$119+AI65*算例!$D$119+AJ65*算例!$E$119+AK65*算例!$F$119+AL65*算例!$G$119</f>
        <v>0.61754535411019573</v>
      </c>
    </row>
    <row r="66" spans="2:39" x14ac:dyDescent="0.25">
      <c r="B66" s="26" t="s">
        <v>73</v>
      </c>
      <c r="C66" s="26">
        <f>'C1'!$B$101</f>
        <v>0.875</v>
      </c>
      <c r="D66" s="26">
        <f>'C2'!$B$101</f>
        <v>0.5</v>
      </c>
      <c r="E66" s="26">
        <f>'C3'!$B$101</f>
        <v>0.625</v>
      </c>
      <c r="F66" s="26">
        <f>'C4'!$B$101</f>
        <v>0.875</v>
      </c>
      <c r="G66" s="26">
        <f>'C5'!$B$101</f>
        <v>0</v>
      </c>
      <c r="H66" s="26">
        <f>'C6'!$B$101</f>
        <v>0</v>
      </c>
      <c r="I66" s="26">
        <f>'C7'!$B$101</f>
        <v>0</v>
      </c>
      <c r="K66" s="26" t="s">
        <v>73</v>
      </c>
      <c r="L66" s="26">
        <f>'C1'!$B$111</f>
        <v>0.22239859159188261</v>
      </c>
      <c r="M66" s="26">
        <f>'C2'!$B$111</f>
        <v>0.72916666666666663</v>
      </c>
      <c r="N66" s="26">
        <f>'C3'!$B$111</f>
        <v>0.875</v>
      </c>
      <c r="O66" s="26">
        <f>'C4'!$B$111</f>
        <v>0.58466425565475144</v>
      </c>
      <c r="P66" s="26">
        <f>'C5'!$B$111</f>
        <v>0</v>
      </c>
      <c r="Q66" s="26">
        <f>'C6'!$B$111</f>
        <v>0</v>
      </c>
      <c r="R66" s="26">
        <f>'C7'!$B$111</f>
        <v>0</v>
      </c>
      <c r="U66" s="26" t="s">
        <v>73</v>
      </c>
      <c r="V66" s="26">
        <f t="shared" si="35"/>
        <v>0.74288945083876345</v>
      </c>
      <c r="W66" s="26">
        <f t="shared" si="33"/>
        <v>0.97287033300652759</v>
      </c>
      <c r="X66" s="26">
        <f t="shared" si="33"/>
        <v>0.92220419001120679</v>
      </c>
      <c r="Y66" s="26">
        <f t="shared" si="33"/>
        <v>0.74341108327932226</v>
      </c>
      <c r="AC66" s="34">
        <f>V66*算例!$A$119+W66*算例!$B$119+X66*算例!$C$119+Y66*算例!$D$119+Z66*算例!$E$119+AA66*算例!$F$119+AB66*算例!$G$119</f>
        <v>0.833792556931511</v>
      </c>
      <c r="AE66" s="26" t="s">
        <v>73</v>
      </c>
      <c r="AF66" s="26">
        <f t="shared" si="36"/>
        <v>0.60450914075311912</v>
      </c>
      <c r="AG66" s="26">
        <f t="shared" si="34"/>
        <v>0.74370366633986107</v>
      </c>
      <c r="AH66" s="26">
        <f t="shared" si="34"/>
        <v>0.67220419001120679</v>
      </c>
      <c r="AI66" s="26">
        <f t="shared" si="34"/>
        <v>0.96625317237542918</v>
      </c>
      <c r="AM66" s="34">
        <f>AF66*算例!$A$119+AG66*算例!$B$119+AH66*算例!$C$119+AI66*算例!$D$119+AJ66*算例!$E$119+AK66*算例!$F$119+AL66*算例!$G$119</f>
        <v>0.70353341292833604</v>
      </c>
    </row>
    <row r="68" spans="2:39" x14ac:dyDescent="0.25">
      <c r="B68" s="116" t="s">
        <v>90</v>
      </c>
      <c r="C68" s="116" t="s">
        <v>34</v>
      </c>
      <c r="D68" s="116" t="s">
        <v>35</v>
      </c>
      <c r="E68" s="116" t="s">
        <v>36</v>
      </c>
      <c r="F68" s="116" t="s">
        <v>37</v>
      </c>
      <c r="G68" s="116" t="s">
        <v>52</v>
      </c>
      <c r="H68" s="116" t="s">
        <v>53</v>
      </c>
      <c r="I68" s="116" t="s">
        <v>174</v>
      </c>
      <c r="K68" s="116" t="s">
        <v>100</v>
      </c>
      <c r="L68" s="116" t="s">
        <v>34</v>
      </c>
      <c r="M68" s="116" t="s">
        <v>35</v>
      </c>
      <c r="N68" s="116" t="s">
        <v>36</v>
      </c>
      <c r="O68" s="116" t="s">
        <v>37</v>
      </c>
      <c r="P68" s="116" t="s">
        <v>52</v>
      </c>
      <c r="Q68" s="116" t="s">
        <v>53</v>
      </c>
      <c r="R68" s="116" t="s">
        <v>54</v>
      </c>
      <c r="U68" s="111" t="s">
        <v>90</v>
      </c>
      <c r="V68" s="116" t="s">
        <v>34</v>
      </c>
      <c r="W68" s="116" t="s">
        <v>35</v>
      </c>
      <c r="X68" s="116" t="s">
        <v>36</v>
      </c>
      <c r="Y68" s="116" t="s">
        <v>37</v>
      </c>
      <c r="Z68" s="116" t="s">
        <v>52</v>
      </c>
      <c r="AA68" s="116" t="s">
        <v>53</v>
      </c>
      <c r="AB68" s="116" t="s">
        <v>54</v>
      </c>
      <c r="AC68" s="34">
        <f>SUM(AC69:AC73)/算例!$D$117</f>
        <v>0.75454023199864451</v>
      </c>
      <c r="AE68" s="111" t="s">
        <v>100</v>
      </c>
      <c r="AF68" s="116" t="s">
        <v>34</v>
      </c>
      <c r="AG68" s="116" t="s">
        <v>35</v>
      </c>
      <c r="AH68" s="116" t="s">
        <v>36</v>
      </c>
      <c r="AI68" s="116" t="s">
        <v>37</v>
      </c>
      <c r="AJ68" s="116" t="s">
        <v>52</v>
      </c>
      <c r="AK68" s="116" t="s">
        <v>53</v>
      </c>
      <c r="AL68" s="116" t="s">
        <v>54</v>
      </c>
      <c r="AM68" s="34">
        <f>SUM(AM69:AM73)/算例!$D$117</f>
        <v>0.69888956140650238</v>
      </c>
    </row>
    <row r="69" spans="2:39" x14ac:dyDescent="0.25">
      <c r="B69" s="26" t="s">
        <v>38</v>
      </c>
      <c r="C69" s="26">
        <f>'C1'!$B$10</f>
        <v>0.625</v>
      </c>
      <c r="D69" s="26">
        <f>'C2'!$B$10</f>
        <v>0.41666666666666669</v>
      </c>
      <c r="E69" s="26">
        <f>'C3'!$B$10</f>
        <v>0.6393039771577359</v>
      </c>
      <c r="F69" s="26">
        <f>'C4'!$B$10</f>
        <v>0.125</v>
      </c>
      <c r="G69" s="26">
        <f>'C5'!$B$10</f>
        <v>0</v>
      </c>
      <c r="H69" s="26">
        <f>'C6'!$B$10</f>
        <v>0</v>
      </c>
      <c r="I69" s="26">
        <f>'C7'!$B$10</f>
        <v>0</v>
      </c>
      <c r="K69" s="26" t="s">
        <v>38</v>
      </c>
      <c r="L69" s="26">
        <f>'C1'!$B$20</f>
        <v>0.14826572772792174</v>
      </c>
      <c r="M69" s="26">
        <f>'C2'!$B$20</f>
        <v>1</v>
      </c>
      <c r="N69" s="26">
        <f>'C3'!$B$20</f>
        <v>0.10416666666666667</v>
      </c>
      <c r="O69" s="26">
        <f>'C4'!$B$20</f>
        <v>1</v>
      </c>
      <c r="P69" s="26">
        <f>'C5'!$B$20</f>
        <v>0</v>
      </c>
      <c r="Q69" s="26">
        <f>'C6'!$B$20</f>
        <v>0</v>
      </c>
      <c r="R69" s="26">
        <f>'C7'!$B$20</f>
        <v>0</v>
      </c>
      <c r="U69" s="34" t="s">
        <v>38</v>
      </c>
      <c r="V69" s="34">
        <f>1-ABS(C69-L91)</f>
        <v>0.79099953480366647</v>
      </c>
      <c r="W69" s="34">
        <f t="shared" ref="W69:Y73" si="37">1-ABS(D69-M91)</f>
        <v>0.92830138664678863</v>
      </c>
      <c r="X69" s="34">
        <f t="shared" si="37"/>
        <v>0.85129872499734693</v>
      </c>
      <c r="Y69" s="34">
        <f t="shared" si="37"/>
        <v>0.55008670253592917</v>
      </c>
      <c r="Z69" s="34"/>
      <c r="AC69" s="34">
        <f>V69*算例!$A$119+W69*算例!$B$119+X69*算例!$C$119+Y69*算例!$D$119+Z69*算例!$E$119+AA69*算例!$F$119+AB69*算例!$G$119</f>
        <v>0.79739777788055055</v>
      </c>
      <c r="AE69" s="26" t="s">
        <v>38</v>
      </c>
      <c r="AF69" s="26">
        <f>1-ABS(L69-L91)</f>
        <v>0.73226619292425532</v>
      </c>
      <c r="AG69" s="26">
        <f t="shared" ref="AG69:AI73" si="38">1-ABS(M69-M91)</f>
        <v>0.488365280019878</v>
      </c>
      <c r="AH69" s="26">
        <f t="shared" si="38"/>
        <v>0.61356396451158379</v>
      </c>
      <c r="AI69" s="26">
        <f t="shared" si="38"/>
        <v>0.57491329746407083</v>
      </c>
      <c r="AM69" s="34">
        <f>AF69*算例!$A$119+AG69*算例!$B$119+AH69*算例!$C$119+AI69*算例!$D$119+AJ69*算例!$E$119+AK69*算例!$F$119+AL69*算例!$G$119</f>
        <v>0.63020751892118443</v>
      </c>
    </row>
    <row r="70" spans="2:39" x14ac:dyDescent="0.25">
      <c r="B70" s="26" t="s">
        <v>39</v>
      </c>
      <c r="C70" s="26">
        <f>'C1'!$B$33</f>
        <v>0.87177815066963993</v>
      </c>
      <c r="D70" s="26">
        <f>'C2'!$B$33</f>
        <v>0.58466425565475144</v>
      </c>
      <c r="E70" s="26">
        <f>'C3'!$B$33</f>
        <v>0.5</v>
      </c>
      <c r="F70" s="26">
        <f>'C4'!$B$33</f>
        <v>0.29059271688987998</v>
      </c>
      <c r="G70" s="26">
        <f>'C5'!$B$33</f>
        <v>0</v>
      </c>
      <c r="H70" s="26">
        <f>'C6'!$B$33</f>
        <v>0</v>
      </c>
      <c r="I70" s="26">
        <f>'C7'!$B$33</f>
        <v>0</v>
      </c>
      <c r="K70" s="26" t="s">
        <v>39</v>
      </c>
      <c r="L70" s="26">
        <f>'C1'!$B$43</f>
        <v>0.10416666666666667</v>
      </c>
      <c r="M70" s="26">
        <f>'C2'!$B$43</f>
        <v>0.10416666666666667</v>
      </c>
      <c r="N70" s="26">
        <f>'C3'!$B$43</f>
        <v>0.10416666666666667</v>
      </c>
      <c r="O70" s="26">
        <f>'C4'!$B$43</f>
        <v>0.10416666666666667</v>
      </c>
      <c r="P70" s="26">
        <f>'C5'!$B$43</f>
        <v>0</v>
      </c>
      <c r="Q70" s="26">
        <f>'C6'!$B$43</f>
        <v>0</v>
      </c>
      <c r="R70" s="26">
        <f>'C7'!$B$43</f>
        <v>0</v>
      </c>
      <c r="U70" s="34" t="s">
        <v>39</v>
      </c>
      <c r="V70" s="34">
        <f t="shared" ref="V70:V73" si="39">1-ABS(C70-L92)</f>
        <v>0.60155558201229065</v>
      </c>
      <c r="W70" s="34">
        <f t="shared" si="37"/>
        <v>0.88499551542947941</v>
      </c>
      <c r="X70" s="34">
        <f t="shared" si="37"/>
        <v>0.97517867302140271</v>
      </c>
      <c r="Y70" s="34">
        <f t="shared" si="37"/>
        <v>0.77158353623761367</v>
      </c>
      <c r="Z70" s="34"/>
      <c r="AC70" s="34">
        <f>V70*算例!$A$119+W70*算例!$B$119+X70*算例!$C$119+Y70*算例!$D$119+Z70*算例!$E$119+AA70*算例!$F$119+AB70*算例!$G$119</f>
        <v>0.77715353458180492</v>
      </c>
      <c r="AE70" s="26" t="s">
        <v>39</v>
      </c>
      <c r="AF70" s="26">
        <f t="shared" ref="AF70:AF73" si="40">1-ABS(L70-L92)</f>
        <v>0.63083293398473617</v>
      </c>
      <c r="AG70" s="26">
        <f t="shared" si="38"/>
        <v>0.63450689558243578</v>
      </c>
      <c r="AH70" s="26">
        <f t="shared" si="38"/>
        <v>0.62898799364526403</v>
      </c>
      <c r="AI70" s="26">
        <f t="shared" si="38"/>
        <v>0.58515748601440043</v>
      </c>
      <c r="AM70" s="34">
        <f>AF70*算例!$A$119+AG70*算例!$B$119+AH70*算例!$C$119+AI70*算例!$D$119+AJ70*算例!$E$119+AK70*算例!$F$119+AL70*算例!$G$119</f>
        <v>0.62425517402385766</v>
      </c>
    </row>
    <row r="71" spans="2:39" x14ac:dyDescent="0.25">
      <c r="B71" s="26" t="s">
        <v>40</v>
      </c>
      <c r="C71" s="26">
        <f>'C1'!$B$56</f>
        <v>1</v>
      </c>
      <c r="D71" s="26">
        <f>'C2'!$B$56</f>
        <v>0.52306689040178389</v>
      </c>
      <c r="E71" s="26">
        <f>'C3'!$B$56</f>
        <v>0.41666666666666669</v>
      </c>
      <c r="F71" s="26">
        <f>'C4'!$B$56</f>
        <v>0.75</v>
      </c>
      <c r="G71" s="26">
        <f>'C5'!$B$56</f>
        <v>0</v>
      </c>
      <c r="H71" s="26">
        <f>'C6'!$B$56</f>
        <v>0</v>
      </c>
      <c r="I71" s="26">
        <f>'C7'!$B$56</f>
        <v>0</v>
      </c>
      <c r="K71" s="26" t="s">
        <v>40</v>
      </c>
      <c r="L71" s="26">
        <f>'C1'!$B$66</f>
        <v>0.10416666666666667</v>
      </c>
      <c r="M71" s="26">
        <f>'C2'!$B$66</f>
        <v>0.625</v>
      </c>
      <c r="N71" s="26">
        <f>'C3'!$B$66</f>
        <v>0.6393039771577359</v>
      </c>
      <c r="O71" s="26">
        <f>'C4'!$B$66</f>
        <v>1</v>
      </c>
      <c r="P71" s="26">
        <f>'C5'!$B$66</f>
        <v>0</v>
      </c>
      <c r="Q71" s="26">
        <f>'C6'!$B$66</f>
        <v>0</v>
      </c>
      <c r="R71" s="26">
        <f>'C7'!$B$66</f>
        <v>0</v>
      </c>
      <c r="U71" s="34" t="s">
        <v>40</v>
      </c>
      <c r="V71" s="34">
        <f t="shared" si="39"/>
        <v>0.51744255092297953</v>
      </c>
      <c r="W71" s="34">
        <f t="shared" si="37"/>
        <v>0.90018107187495466</v>
      </c>
      <c r="X71" s="34">
        <f t="shared" si="37"/>
        <v>0.8132317982320838</v>
      </c>
      <c r="Y71" s="34">
        <f t="shared" si="37"/>
        <v>0.80042464938629987</v>
      </c>
      <c r="Z71" s="34"/>
      <c r="AC71" s="34">
        <f>V71*算例!$A$119+W71*算例!$B$119+X71*算例!$C$119+Y71*算例!$D$119+Z71*算例!$E$119+AA71*算例!$F$119+AB71*算例!$G$119</f>
        <v>0.7103848817101488</v>
      </c>
      <c r="AE71" s="26" t="s">
        <v>40</v>
      </c>
      <c r="AF71" s="26">
        <f t="shared" si="40"/>
        <v>0.5867241157436871</v>
      </c>
      <c r="AG71" s="26">
        <f t="shared" si="38"/>
        <v>0.79824796227673855</v>
      </c>
      <c r="AH71" s="26">
        <f t="shared" si="38"/>
        <v>0.96413089127684704</v>
      </c>
      <c r="AI71" s="26">
        <f t="shared" si="38"/>
        <v>0.55042464938629987</v>
      </c>
      <c r="AM71" s="34">
        <f>AF71*算例!$A$119+AG71*算例!$B$119+AH71*算例!$C$119+AI71*算例!$D$119+AJ71*算例!$E$119+AK71*算例!$F$119+AL71*算例!$G$119</f>
        <v>0.71793565897997935</v>
      </c>
    </row>
    <row r="72" spans="2:39" x14ac:dyDescent="0.25">
      <c r="B72" s="26" t="s">
        <v>72</v>
      </c>
      <c r="C72" s="26">
        <f>'C1'!$B$79</f>
        <v>0.875</v>
      </c>
      <c r="D72" s="26">
        <f>'C2'!$B$79</f>
        <v>0.125</v>
      </c>
      <c r="E72" s="26">
        <f>'C3'!$B$79</f>
        <v>0.75</v>
      </c>
      <c r="F72" s="26">
        <f>'C4'!$B$79</f>
        <v>0.40682980364583193</v>
      </c>
      <c r="G72" s="26">
        <f>'C5'!$B$79</f>
        <v>0</v>
      </c>
      <c r="H72" s="26">
        <f>'C6'!$B$79</f>
        <v>0</v>
      </c>
      <c r="I72" s="26">
        <f>'C7'!$B$79</f>
        <v>0</v>
      </c>
      <c r="K72" s="26" t="s">
        <v>72</v>
      </c>
      <c r="L72" s="26">
        <f>'C1'!$B$89</f>
        <v>0.6393039771577359</v>
      </c>
      <c r="M72" s="26">
        <f>'C2'!$B$89</f>
        <v>0.14826572772792174</v>
      </c>
      <c r="N72" s="26">
        <f>'C3'!$B$89</f>
        <v>0.31374526480654097</v>
      </c>
      <c r="O72" s="26">
        <f>'C4'!$B$89</f>
        <v>0.20833333333333334</v>
      </c>
      <c r="P72" s="26">
        <f>'C5'!$B$89</f>
        <v>0</v>
      </c>
      <c r="Q72" s="26">
        <f>'C6'!$B$89</f>
        <v>0</v>
      </c>
      <c r="R72" s="26">
        <f>'C7'!$B$89</f>
        <v>0</v>
      </c>
      <c r="U72" s="34" t="s">
        <v>72</v>
      </c>
      <c r="V72" s="34">
        <f t="shared" si="39"/>
        <v>0.62725897590510127</v>
      </c>
      <c r="W72" s="34">
        <f t="shared" si="37"/>
        <v>0.72251552483013071</v>
      </c>
      <c r="X72" s="34">
        <f t="shared" si="37"/>
        <v>0.69567328346143531</v>
      </c>
      <c r="Y72" s="34">
        <f t="shared" si="37"/>
        <v>0.88449599914404797</v>
      </c>
      <c r="Z72" s="34"/>
      <c r="AC72" s="34">
        <f>V72*算例!$A$119+W72*算例!$B$119+X72*算例!$C$119+Y72*算例!$D$119+Z72*算例!$E$119+AA72*算例!$F$119+AB72*算例!$G$119</f>
        <v>0.70199941606503269</v>
      </c>
      <c r="AE72" s="26" t="s">
        <v>72</v>
      </c>
      <c r="AF72" s="26">
        <f t="shared" si="40"/>
        <v>0.86295499874736536</v>
      </c>
      <c r="AG72" s="26">
        <f t="shared" si="38"/>
        <v>0.7457812525580525</v>
      </c>
      <c r="AH72" s="26">
        <f t="shared" si="38"/>
        <v>0.86807198134510566</v>
      </c>
      <c r="AI72" s="26">
        <f t="shared" si="38"/>
        <v>0.68599952883154947</v>
      </c>
      <c r="AM72" s="34">
        <f>AF72*算例!$A$119+AG72*算例!$B$119+AH72*算例!$C$119+AI72*算例!$D$119+AJ72*算例!$E$119+AK72*算例!$F$119+AL72*算例!$G$119</f>
        <v>0.81425617467156552</v>
      </c>
    </row>
    <row r="73" spans="2:39" x14ac:dyDescent="0.25">
      <c r="B73" s="26" t="s">
        <v>73</v>
      </c>
      <c r="C73" s="26">
        <f>'C1'!$B$102</f>
        <v>0.875</v>
      </c>
      <c r="D73" s="26">
        <f>'C2'!$B$102</f>
        <v>0.17435563013392796</v>
      </c>
      <c r="E73" s="26">
        <f>'C3'!$B$102</f>
        <v>0.75</v>
      </c>
      <c r="F73" s="26">
        <f>'C4'!$B$102</f>
        <v>0.625</v>
      </c>
      <c r="G73" s="26">
        <f>'C5'!$B$102</f>
        <v>0</v>
      </c>
      <c r="H73" s="26">
        <f>'C6'!$B$102</f>
        <v>0</v>
      </c>
      <c r="I73" s="26">
        <f>'C7'!$B$102</f>
        <v>0</v>
      </c>
      <c r="K73" s="26" t="s">
        <v>73</v>
      </c>
      <c r="L73" s="26">
        <f>'C1'!$B$112</f>
        <v>1</v>
      </c>
      <c r="M73" s="26">
        <f>'C2'!$B$112</f>
        <v>0.31374526480654097</v>
      </c>
      <c r="N73" s="26">
        <f>'C3'!$B$112</f>
        <v>0.31374526480654097</v>
      </c>
      <c r="O73" s="26">
        <f>'C4'!$B$112</f>
        <v>0.29059271688987998</v>
      </c>
      <c r="P73" s="26">
        <f>'C5'!$B$112</f>
        <v>0</v>
      </c>
      <c r="Q73" s="26">
        <f>'C6'!$B$112</f>
        <v>0</v>
      </c>
      <c r="R73" s="26">
        <f>'C7'!$B$112</f>
        <v>0</v>
      </c>
      <c r="U73" s="34" t="s">
        <v>73</v>
      </c>
      <c r="V73" s="34">
        <f t="shared" si="39"/>
        <v>0.74288945083876345</v>
      </c>
      <c r="W73" s="34">
        <f t="shared" si="37"/>
        <v>0.70148529712740038</v>
      </c>
      <c r="X73" s="34">
        <f t="shared" si="37"/>
        <v>0.79720419001120679</v>
      </c>
      <c r="Y73" s="34">
        <f t="shared" si="37"/>
        <v>0.99341108327932226</v>
      </c>
      <c r="Z73" s="34"/>
      <c r="AC73" s="34">
        <f>V73*算例!$A$119+W73*算例!$B$119+X73*算例!$C$119+Y73*算例!$D$119+Z73*算例!$E$119+AA73*算例!$F$119+AB73*算例!$G$119</f>
        <v>0.78576554975568558</v>
      </c>
      <c r="AE73" s="26" t="s">
        <v>73</v>
      </c>
      <c r="AF73" s="26">
        <f t="shared" si="40"/>
        <v>0.61788945083876345</v>
      </c>
      <c r="AG73" s="26">
        <f t="shared" si="38"/>
        <v>0.84087493180001327</v>
      </c>
      <c r="AH73" s="26">
        <f t="shared" si="38"/>
        <v>0.76654107479533418</v>
      </c>
      <c r="AI73" s="26">
        <f t="shared" si="38"/>
        <v>0.67218163361055772</v>
      </c>
      <c r="AM73" s="34">
        <f>AF73*算例!$A$119+AG73*算例!$B$119+AH73*算例!$C$119+AI73*算例!$D$119+AJ73*算例!$E$119+AK73*算例!$F$119+AL73*算例!$G$119</f>
        <v>0.70779328043592526</v>
      </c>
    </row>
    <row r="75" spans="2:39" x14ac:dyDescent="0.25">
      <c r="B75" s="116" t="s">
        <v>93</v>
      </c>
      <c r="C75" s="116" t="s">
        <v>34</v>
      </c>
      <c r="D75" s="116" t="s">
        <v>35</v>
      </c>
      <c r="E75" s="116" t="s">
        <v>36</v>
      </c>
      <c r="F75" s="116" t="s">
        <v>37</v>
      </c>
      <c r="G75" s="116" t="s">
        <v>52</v>
      </c>
      <c r="H75" s="116" t="s">
        <v>53</v>
      </c>
      <c r="I75" s="116" t="s">
        <v>54</v>
      </c>
      <c r="K75" s="116" t="s">
        <v>101</v>
      </c>
      <c r="L75" s="116" t="s">
        <v>34</v>
      </c>
      <c r="M75" s="116" t="s">
        <v>35</v>
      </c>
      <c r="N75" s="116" t="s">
        <v>36</v>
      </c>
      <c r="O75" s="116" t="s">
        <v>37</v>
      </c>
      <c r="P75" s="116" t="s">
        <v>52</v>
      </c>
      <c r="Q75" s="116" t="s">
        <v>53</v>
      </c>
      <c r="R75" s="116" t="s">
        <v>54</v>
      </c>
      <c r="U75" s="111" t="s">
        <v>93</v>
      </c>
      <c r="V75" s="116" t="s">
        <v>34</v>
      </c>
      <c r="W75" s="116" t="s">
        <v>35</v>
      </c>
      <c r="X75" s="116" t="s">
        <v>36</v>
      </c>
      <c r="Y75" s="116" t="s">
        <v>37</v>
      </c>
      <c r="Z75" s="116" t="s">
        <v>52</v>
      </c>
      <c r="AA75" s="116" t="s">
        <v>53</v>
      </c>
      <c r="AB75" s="116" t="s">
        <v>54</v>
      </c>
      <c r="AC75" s="34">
        <f>SUM(AC76:AC80)/算例!$D$117</f>
        <v>0.75354756318800376</v>
      </c>
      <c r="AE75" s="116" t="s">
        <v>101</v>
      </c>
      <c r="AF75" s="116" t="s">
        <v>34</v>
      </c>
      <c r="AG75" s="116" t="s">
        <v>35</v>
      </c>
      <c r="AH75" s="116" t="s">
        <v>36</v>
      </c>
      <c r="AI75" s="116" t="s">
        <v>37</v>
      </c>
      <c r="AJ75" s="116" t="s">
        <v>52</v>
      </c>
      <c r="AK75" s="116" t="s">
        <v>53</v>
      </c>
      <c r="AL75" s="116" t="s">
        <v>54</v>
      </c>
      <c r="AM75" s="34">
        <f>SUM(AM76:AM80)/算例!$D$117</f>
        <v>0.74920565807102157</v>
      </c>
    </row>
    <row r="76" spans="2:39" x14ac:dyDescent="0.25">
      <c r="B76" s="26" t="s">
        <v>38</v>
      </c>
      <c r="C76" s="26">
        <f>'C1'!$B$11</f>
        <v>0.31374526480654097</v>
      </c>
      <c r="D76" s="26">
        <f>'C2'!$B$11</f>
        <v>0.40682980364583193</v>
      </c>
      <c r="E76" s="26">
        <f>'C3'!$B$11</f>
        <v>0.11669361991395928</v>
      </c>
      <c r="F76" s="26">
        <f>'C4'!$B$11</f>
        <v>0.875</v>
      </c>
      <c r="G76" s="26">
        <f>'C5'!$B$11</f>
        <v>0</v>
      </c>
      <c r="H76" s="26">
        <f>'C6'!$B$11</f>
        <v>0</v>
      </c>
      <c r="I76" s="26">
        <f>'C7'!$B$11</f>
        <v>0</v>
      </c>
      <c r="K76" s="26" t="s">
        <v>38</v>
      </c>
      <c r="L76" s="26">
        <f>'C1'!$B$21</f>
        <v>0.44479718318376521</v>
      </c>
      <c r="M76" s="26">
        <f>'C2'!$B$21</f>
        <v>0.625</v>
      </c>
      <c r="N76" s="26">
        <f>'C3'!$B$21</f>
        <v>0.75</v>
      </c>
      <c r="O76" s="26">
        <f>'C4'!$B$21</f>
        <v>0.87177815066963993</v>
      </c>
      <c r="P76" s="26">
        <f>'C5'!$B$21</f>
        <v>0</v>
      </c>
      <c r="Q76" s="26">
        <f>'C6'!$B$21</f>
        <v>0</v>
      </c>
      <c r="R76" s="26">
        <f>'C7'!$B$21</f>
        <v>0</v>
      </c>
      <c r="U76" s="26" t="s">
        <v>38</v>
      </c>
      <c r="V76" s="26">
        <f>1-ABS(C76-L91)</f>
        <v>0.8977457300028745</v>
      </c>
      <c r="W76" s="26">
        <f t="shared" ref="W76:Y80" si="41">1-ABS(D76-M91)</f>
        <v>0.91846452362595388</v>
      </c>
      <c r="X76" s="26">
        <f t="shared" si="41"/>
        <v>0.62609091775887638</v>
      </c>
      <c r="Y76" s="26">
        <f t="shared" si="41"/>
        <v>0.69991329746407083</v>
      </c>
      <c r="AC76" s="34">
        <f>V76*算例!$A$119+W76*算例!$B$119+X76*算例!$C$119+Y76*算例!$D$119+Z76*算例!$E$119+AA76*算例!$F$119+AB76*算例!$G$119</f>
        <v>0.80430092078567028</v>
      </c>
      <c r="AE76" s="26" t="s">
        <v>38</v>
      </c>
      <c r="AF76" s="34">
        <f>1-ABS(L76-L91)</f>
        <v>0.97120235161990132</v>
      </c>
      <c r="AG76" s="34">
        <f t="shared" ref="AG76:AI80" si="42">1-ABS(M76-M91)</f>
        <v>0.863365280019878</v>
      </c>
      <c r="AH76" s="34">
        <f t="shared" si="42"/>
        <v>0.74060270215508295</v>
      </c>
      <c r="AI76" s="34">
        <f t="shared" si="42"/>
        <v>0.7031351467944309</v>
      </c>
      <c r="AJ76" s="34"/>
      <c r="AK76" s="34"/>
      <c r="AM76" s="34">
        <f>AF76*算例!$A$119+AG76*算例!$B$119+AH76*算例!$C$119+AI76*算例!$D$119+AJ76*算例!$E$119+AK76*算例!$F$119+AL76*算例!$G$119</f>
        <v>0.85177494420987154</v>
      </c>
    </row>
    <row r="77" spans="2:39" x14ac:dyDescent="0.25">
      <c r="B77" s="26" t="s">
        <v>39</v>
      </c>
      <c r="C77" s="26">
        <f>'C1'!$B$34</f>
        <v>0.14261148400297316</v>
      </c>
      <c r="D77" s="26">
        <f>'C2'!$B$34</f>
        <v>0.11669361991395928</v>
      </c>
      <c r="E77" s="26">
        <f>'C3'!$B$34</f>
        <v>0.14826572772792174</v>
      </c>
      <c r="F77" s="26">
        <f>'C4'!$B$34</f>
        <v>0.11669361991395928</v>
      </c>
      <c r="G77" s="26">
        <f>'C5'!$B$34</f>
        <v>0</v>
      </c>
      <c r="H77" s="26">
        <f>'C6'!$B$34</f>
        <v>0</v>
      </c>
      <c r="I77" s="26">
        <f>'C7'!$B$34</f>
        <v>0</v>
      </c>
      <c r="K77" s="26" t="s">
        <v>39</v>
      </c>
      <c r="L77" s="26">
        <f>'C1'!$B$44</f>
        <v>0.75</v>
      </c>
      <c r="M77" s="26">
        <f>'C2'!$B$44</f>
        <v>0.75</v>
      </c>
      <c r="N77" s="26">
        <f>'C3'!$B$44</f>
        <v>0.75</v>
      </c>
      <c r="O77" s="26">
        <f>'C4'!$B$44</f>
        <v>0.75</v>
      </c>
      <c r="P77" s="26">
        <f>'C5'!$B$44</f>
        <v>0</v>
      </c>
      <c r="Q77" s="26">
        <f>'C6'!$B$44</f>
        <v>0</v>
      </c>
      <c r="R77" s="26">
        <f>'C7'!$B$44</f>
        <v>0</v>
      </c>
      <c r="U77" s="34" t="s">
        <v>39</v>
      </c>
      <c r="V77" s="34">
        <f t="shared" ref="V77:V80" si="43">1-ABS(C77-L92)</f>
        <v>0.66927775132104261</v>
      </c>
      <c r="W77" s="34">
        <f t="shared" si="41"/>
        <v>0.64703384882972848</v>
      </c>
      <c r="X77" s="34">
        <f t="shared" si="41"/>
        <v>0.67308705470651908</v>
      </c>
      <c r="Y77" s="34">
        <f t="shared" si="41"/>
        <v>0.5976844392616929</v>
      </c>
      <c r="Z77" s="34"/>
      <c r="AC77" s="34">
        <f>V77*算例!$A$119+W77*算例!$B$119+X77*算例!$C$119+Y77*算例!$D$119+Z77*算例!$E$119+AA77*算例!$F$119+AB77*算例!$G$119</f>
        <v>0.65504229986024642</v>
      </c>
      <c r="AE77" s="26" t="s">
        <v>39</v>
      </c>
      <c r="AF77" s="34">
        <f t="shared" ref="AF77:AF80" si="44">1-ABS(L77-L92)</f>
        <v>0.72333373268193046</v>
      </c>
      <c r="AG77" s="34">
        <f t="shared" si="42"/>
        <v>0.71965977108423085</v>
      </c>
      <c r="AH77" s="34">
        <f t="shared" si="42"/>
        <v>0.72517867302140271</v>
      </c>
      <c r="AI77" s="34">
        <f t="shared" si="42"/>
        <v>0.76900918065226631</v>
      </c>
      <c r="AJ77" s="34"/>
      <c r="AK77" s="34"/>
      <c r="AM77" s="34">
        <f>AF77*算例!$A$119+AG77*算例!$B$119+AH77*算例!$C$119+AI77*算例!$D$119+AJ77*算例!$E$119+AK77*算例!$F$119+AL77*算例!$G$119</f>
        <v>0.72991149264280897</v>
      </c>
    </row>
    <row r="78" spans="2:39" x14ac:dyDescent="0.25">
      <c r="B78" s="26" t="s">
        <v>40</v>
      </c>
      <c r="C78" s="26">
        <f>'C1'!$B$57</f>
        <v>0.11669361991395928</v>
      </c>
      <c r="D78" s="26">
        <f>'C2'!$B$57</f>
        <v>0.20833333333333334</v>
      </c>
      <c r="E78" s="26">
        <f>'C3'!$B$57</f>
        <v>0.75554106391368792</v>
      </c>
      <c r="F78" s="26">
        <f>'C4'!$B$57</f>
        <v>0.37066431931980437</v>
      </c>
      <c r="G78" s="26">
        <f>'C5'!$B$57</f>
        <v>0</v>
      </c>
      <c r="H78" s="26">
        <f>'C6'!$B$57</f>
        <v>0</v>
      </c>
      <c r="I78" s="26">
        <f>'C7'!$B$57</f>
        <v>0</v>
      </c>
      <c r="K78" s="26" t="s">
        <v>40</v>
      </c>
      <c r="L78" s="26">
        <f>'C1'!$B$67</f>
        <v>0.75</v>
      </c>
      <c r="M78" s="26">
        <f>'C2'!$B$67</f>
        <v>0.10416666666666667</v>
      </c>
      <c r="N78" s="26">
        <f>'C3'!$B$67</f>
        <v>0.5</v>
      </c>
      <c r="O78" s="26">
        <f>'C4'!$B$67</f>
        <v>1</v>
      </c>
      <c r="P78" s="26">
        <f>'C5'!$B$67</f>
        <v>0</v>
      </c>
      <c r="Q78" s="26">
        <f>'C6'!$B$67</f>
        <v>0</v>
      </c>
      <c r="R78" s="26">
        <f>'C7'!$B$67</f>
        <v>0</v>
      </c>
      <c r="U78" s="34" t="s">
        <v>40</v>
      </c>
      <c r="V78" s="34">
        <f t="shared" si="43"/>
        <v>0.5992510689909798</v>
      </c>
      <c r="W78" s="34">
        <f t="shared" si="41"/>
        <v>0.78508537105659482</v>
      </c>
      <c r="X78" s="34">
        <f t="shared" si="41"/>
        <v>0.84789380452089502</v>
      </c>
      <c r="Y78" s="34">
        <f t="shared" si="41"/>
        <v>0.8202396699335045</v>
      </c>
      <c r="Z78" s="34"/>
      <c r="AC78" s="34">
        <f>V78*算例!$A$119+W78*算例!$B$119+X78*算例!$C$119+Y78*算例!$D$119+Z78*算例!$E$119+AA78*算例!$F$119+AB78*算例!$G$119</f>
        <v>0.73172690342796043</v>
      </c>
      <c r="AE78" s="26" t="s">
        <v>40</v>
      </c>
      <c r="AF78" s="34">
        <f t="shared" si="44"/>
        <v>0.76744255092297953</v>
      </c>
      <c r="AG78" s="34">
        <f t="shared" si="42"/>
        <v>0.68091870438992808</v>
      </c>
      <c r="AH78" s="34">
        <f t="shared" si="42"/>
        <v>0.89656513156541706</v>
      </c>
      <c r="AI78" s="34">
        <f t="shared" si="42"/>
        <v>0.55042464938629987</v>
      </c>
      <c r="AJ78" s="34"/>
      <c r="AK78" s="34"/>
      <c r="AM78" s="34">
        <f>AF78*算例!$A$119+AG78*算例!$B$119+AH78*算例!$C$119+AI78*算例!$D$119+AJ78*算例!$E$119+AK78*算例!$F$119+AL78*算例!$G$119</f>
        <v>0.74986574154647678</v>
      </c>
    </row>
    <row r="79" spans="2:39" x14ac:dyDescent="0.25">
      <c r="B79" s="26" t="s">
        <v>72</v>
      </c>
      <c r="C79" s="26">
        <f>'C1'!$B$80</f>
        <v>0.625</v>
      </c>
      <c r="D79" s="26">
        <f>'C2'!$B$80</f>
        <v>0.75</v>
      </c>
      <c r="E79" s="26">
        <f>'C3'!$B$80</f>
        <v>5.8118543377975992E-2</v>
      </c>
      <c r="F79" s="26">
        <f>'C4'!$B$80</f>
        <v>0.75</v>
      </c>
      <c r="G79" s="26">
        <f>'C5'!$B$80</f>
        <v>0</v>
      </c>
      <c r="H79" s="26">
        <f>'C6'!$B$80</f>
        <v>0</v>
      </c>
      <c r="I79" s="26">
        <f>'C7'!$B$80</f>
        <v>0</v>
      </c>
      <c r="K79" s="26" t="s">
        <v>72</v>
      </c>
      <c r="L79" s="26">
        <f>'C1'!$B$90</f>
        <v>0.625</v>
      </c>
      <c r="M79" s="26">
        <f>'C2'!$B$90</f>
        <v>0.72916666666666663</v>
      </c>
      <c r="N79" s="26">
        <f>'C3'!$B$90</f>
        <v>0.75554106391368792</v>
      </c>
      <c r="O79" s="26">
        <f>'C4'!$B$90</f>
        <v>0.625</v>
      </c>
      <c r="P79" s="26">
        <f>'C5'!$B$90</f>
        <v>0</v>
      </c>
      <c r="Q79" s="26">
        <f>'C6'!$B$90</f>
        <v>0</v>
      </c>
      <c r="R79" s="26">
        <f>'C7'!$B$90</f>
        <v>0</v>
      </c>
      <c r="U79" s="34" t="s">
        <v>72</v>
      </c>
      <c r="V79" s="34">
        <f t="shared" si="43"/>
        <v>0.87725897590510127</v>
      </c>
      <c r="W79" s="34">
        <f t="shared" si="41"/>
        <v>0.65248447516986929</v>
      </c>
      <c r="X79" s="34">
        <f t="shared" si="41"/>
        <v>0.61244525991654064</v>
      </c>
      <c r="Y79" s="34">
        <f t="shared" si="41"/>
        <v>0.7723338045017839</v>
      </c>
      <c r="Z79" s="34"/>
      <c r="AC79" s="34">
        <f>V79*算例!$A$119+W79*算例!$B$119+X79*算例!$C$119+Y79*算例!$D$119+Z79*算例!$E$119+AA79*算例!$F$119+AB79*算例!$G$119</f>
        <v>0.75036187105041707</v>
      </c>
      <c r="AE79" s="26" t="s">
        <v>72</v>
      </c>
      <c r="AF79" s="34">
        <f t="shared" si="44"/>
        <v>0.87725897590510127</v>
      </c>
      <c r="AG79" s="34">
        <f t="shared" si="42"/>
        <v>0.67331780850320266</v>
      </c>
      <c r="AH79" s="34">
        <f t="shared" si="42"/>
        <v>0.69013221954774739</v>
      </c>
      <c r="AI79" s="34">
        <f t="shared" si="42"/>
        <v>0.8973338045017839</v>
      </c>
      <c r="AJ79" s="34"/>
      <c r="AK79" s="34"/>
      <c r="AM79" s="34">
        <f>AF79*算例!$A$119+AG79*算例!$B$119+AH79*算例!$C$119+AI79*算例!$D$119+AJ79*算例!$E$119+AK79*算例!$F$119+AL79*算例!$G$119</f>
        <v>0.79270027762488549</v>
      </c>
    </row>
    <row r="80" spans="2:39" x14ac:dyDescent="0.25">
      <c r="B80" s="26" t="s">
        <v>73</v>
      </c>
      <c r="C80" s="26">
        <f>'C1'!$B$103</f>
        <v>0.41666666666666669</v>
      </c>
      <c r="D80" s="26">
        <f>'C2'!$B$103</f>
        <v>0.29653145545584347</v>
      </c>
      <c r="E80" s="26">
        <f>'C3'!$B$103</f>
        <v>0.625</v>
      </c>
      <c r="F80" s="26">
        <f>'C4'!$B$103</f>
        <v>0.875</v>
      </c>
      <c r="G80" s="26">
        <f>'C5'!$B$103</f>
        <v>0</v>
      </c>
      <c r="H80" s="26">
        <f>'C6'!$B$103</f>
        <v>0</v>
      </c>
      <c r="I80" s="26">
        <f>'C7'!$B$103</f>
        <v>0</v>
      </c>
      <c r="K80" s="26" t="s">
        <v>73</v>
      </c>
      <c r="L80" s="26">
        <f>'C1'!$B$113</f>
        <v>1</v>
      </c>
      <c r="M80" s="26">
        <f>'C2'!$B$113</f>
        <v>1</v>
      </c>
      <c r="N80" s="26">
        <f>'C3'!$B$113</f>
        <v>0.875</v>
      </c>
      <c r="O80" s="26">
        <f>'C4'!$B$113</f>
        <v>0.87177815066963993</v>
      </c>
      <c r="P80" s="26">
        <f>'C5'!$B$113</f>
        <v>0</v>
      </c>
      <c r="Q80" s="26">
        <f>'C6'!$B$113</f>
        <v>0</v>
      </c>
      <c r="R80" s="26">
        <f>'C7'!$B$113</f>
        <v>0</v>
      </c>
      <c r="U80" s="34" t="s">
        <v>73</v>
      </c>
      <c r="V80" s="34">
        <f t="shared" si="43"/>
        <v>0.79877721582790318</v>
      </c>
      <c r="W80" s="34">
        <f t="shared" si="41"/>
        <v>0.82366112244931577</v>
      </c>
      <c r="X80" s="34">
        <f t="shared" si="41"/>
        <v>0.92220419001120679</v>
      </c>
      <c r="Y80" s="34">
        <f t="shared" si="41"/>
        <v>0.74341108327932226</v>
      </c>
      <c r="Z80" s="34"/>
      <c r="AC80" s="34">
        <f>V80*算例!$A$119+W80*算例!$B$119+X80*算例!$C$119+Y80*算例!$D$119+Z80*算例!$E$119+AA80*算例!$F$119+AB80*算例!$G$119</f>
        <v>0.82630582081572457</v>
      </c>
      <c r="AE80" s="26" t="s">
        <v>73</v>
      </c>
      <c r="AF80" s="34">
        <f t="shared" si="44"/>
        <v>0.61788945083876345</v>
      </c>
      <c r="AG80" s="34">
        <f t="shared" si="42"/>
        <v>0.47287033300652759</v>
      </c>
      <c r="AH80" s="34">
        <f t="shared" si="42"/>
        <v>0.67220419001120679</v>
      </c>
      <c r="AI80" s="34">
        <f t="shared" si="42"/>
        <v>0.74663293260968233</v>
      </c>
      <c r="AJ80" s="34"/>
      <c r="AK80" s="34"/>
      <c r="AM80" s="34">
        <f>AF80*算例!$A$119+AG80*算例!$B$119+AH80*算例!$C$119+AI80*算例!$D$119+AJ80*算例!$E$119+AK80*算例!$F$119+AL80*算例!$G$119</f>
        <v>0.62177583433106498</v>
      </c>
    </row>
    <row r="81" spans="2:39" x14ac:dyDescent="0.25">
      <c r="AF81" s="34"/>
      <c r="AG81" s="34"/>
      <c r="AH81" s="34"/>
      <c r="AI81" s="34"/>
      <c r="AJ81" s="34"/>
      <c r="AK81" s="34"/>
    </row>
    <row r="82" spans="2:39" x14ac:dyDescent="0.25">
      <c r="B82" s="116" t="s">
        <v>94</v>
      </c>
      <c r="C82" s="116" t="s">
        <v>34</v>
      </c>
      <c r="D82" s="116" t="s">
        <v>35</v>
      </c>
      <c r="E82" s="116" t="s">
        <v>36</v>
      </c>
      <c r="F82" s="116" t="s">
        <v>37</v>
      </c>
      <c r="G82" s="116" t="s">
        <v>173</v>
      </c>
      <c r="H82" s="116" t="s">
        <v>53</v>
      </c>
      <c r="I82" s="116" t="s">
        <v>174</v>
      </c>
      <c r="K82" s="116" t="s">
        <v>102</v>
      </c>
      <c r="L82" s="116" t="s">
        <v>34</v>
      </c>
      <c r="M82" s="116" t="s">
        <v>35</v>
      </c>
      <c r="N82" s="116" t="s">
        <v>36</v>
      </c>
      <c r="O82" s="116" t="s">
        <v>37</v>
      </c>
      <c r="P82" s="116" t="s">
        <v>52</v>
      </c>
      <c r="Q82" s="116" t="s">
        <v>53</v>
      </c>
      <c r="R82" s="116" t="s">
        <v>54</v>
      </c>
      <c r="U82" s="111" t="s">
        <v>94</v>
      </c>
      <c r="V82" s="116" t="s">
        <v>34</v>
      </c>
      <c r="W82" s="116" t="s">
        <v>35</v>
      </c>
      <c r="X82" s="116" t="s">
        <v>36</v>
      </c>
      <c r="Y82" s="116" t="s">
        <v>37</v>
      </c>
      <c r="Z82" s="116" t="s">
        <v>52</v>
      </c>
      <c r="AA82" s="116" t="s">
        <v>53</v>
      </c>
      <c r="AB82" s="116" t="s">
        <v>54</v>
      </c>
      <c r="AC82" s="34">
        <f>SUM(AC83:AC87)/算例!$D$117</f>
        <v>0.745652631242394</v>
      </c>
      <c r="AE82" s="116" t="s">
        <v>102</v>
      </c>
      <c r="AF82" s="116" t="s">
        <v>34</v>
      </c>
      <c r="AG82" s="116" t="s">
        <v>35</v>
      </c>
      <c r="AH82" s="116" t="s">
        <v>36</v>
      </c>
      <c r="AI82" s="116" t="s">
        <v>37</v>
      </c>
      <c r="AJ82" s="116" t="s">
        <v>52</v>
      </c>
      <c r="AK82" s="116" t="s">
        <v>53</v>
      </c>
      <c r="AL82" s="116" t="s">
        <v>54</v>
      </c>
      <c r="AM82" s="34">
        <f>SUM(AM83:AM87)/算例!$D$117</f>
        <v>0.79701174725372625</v>
      </c>
    </row>
    <row r="83" spans="2:39" x14ac:dyDescent="0.25">
      <c r="B83" s="26" t="s">
        <v>38</v>
      </c>
      <c r="C83" s="26">
        <f>'C1'!$B$12</f>
        <v>0.3125</v>
      </c>
      <c r="D83" s="26">
        <f>'C2'!$B$12</f>
        <v>0.75554106391368792</v>
      </c>
      <c r="E83" s="26">
        <f>'C3'!$B$12</f>
        <v>0.75</v>
      </c>
      <c r="F83" s="26">
        <f>'C4'!$B$12</f>
        <v>0.875</v>
      </c>
      <c r="G83" s="26">
        <f>'C5'!$B$12</f>
        <v>0</v>
      </c>
      <c r="H83" s="26">
        <f>'C6'!$B$12</f>
        <v>0</v>
      </c>
      <c r="I83" s="26">
        <f>'C7'!$B$12</f>
        <v>0</v>
      </c>
      <c r="K83" s="26" t="s">
        <v>38</v>
      </c>
      <c r="L83" s="26">
        <f>'C1'!$B$22</f>
        <v>0.4947159086309435</v>
      </c>
      <c r="M83" s="26">
        <f>'C2'!$B$22</f>
        <v>0.11669361991395928</v>
      </c>
      <c r="N83" s="26">
        <f>'C3'!$B$22</f>
        <v>0.52306689040178389</v>
      </c>
      <c r="O83" s="26">
        <f>'C4'!$B$22</f>
        <v>0.4947159086309435</v>
      </c>
      <c r="P83" s="26">
        <f>'C5'!$B$22</f>
        <v>0</v>
      </c>
      <c r="Q83" s="26">
        <f>'C6'!$B$22</f>
        <v>0</v>
      </c>
      <c r="R83" s="26">
        <f>'C7'!$B$22</f>
        <v>0</v>
      </c>
      <c r="U83" s="26" t="s">
        <v>38</v>
      </c>
      <c r="V83" s="26">
        <f>1-ABS(C83-L91)</f>
        <v>0.89650046519633353</v>
      </c>
      <c r="W83" s="26">
        <f t="shared" ref="W83:Y87" si="45">1-ABS(D83-M91)</f>
        <v>0.73282421610619009</v>
      </c>
      <c r="X83" s="26">
        <f t="shared" si="45"/>
        <v>0.74060270215508295</v>
      </c>
      <c r="Y83" s="26">
        <f t="shared" si="45"/>
        <v>0.69991329746407083</v>
      </c>
      <c r="AC83" s="34">
        <f>V83*算例!$A$119+W83*算例!$B$119+X83*算例!$C$119+Y83*算例!$D$119+Z83*算例!$E$119+AA83*算例!$F$119+AB83*算例!$G$119</f>
        <v>0.7953026994581528</v>
      </c>
      <c r="AE83" s="26" t="s">
        <v>38</v>
      </c>
      <c r="AF83" s="34">
        <f>1-ABS(L83-L91)</f>
        <v>0.92128362617272297</v>
      </c>
      <c r="AG83" s="34">
        <f t="shared" ref="AG83:AI87" si="46">1-ABS(M83-M91)</f>
        <v>0.62832833989408132</v>
      </c>
      <c r="AH83" s="34">
        <f t="shared" si="46"/>
        <v>0.96753581175329906</v>
      </c>
      <c r="AI83" s="34">
        <f t="shared" si="46"/>
        <v>0.91980261116687267</v>
      </c>
      <c r="AJ83" s="34"/>
      <c r="AM83" s="34">
        <f>AF83*算例!$A$119+AG83*算例!$B$119+AH83*算例!$C$119+AI83*算例!$D$119+AJ83*算例!$E$119+AK83*算例!$F$119+AL83*算例!$G$119</f>
        <v>0.87403346306126117</v>
      </c>
    </row>
    <row r="84" spans="2:39" x14ac:dyDescent="0.25">
      <c r="B84" s="26" t="s">
        <v>39</v>
      </c>
      <c r="C84" s="26">
        <f>'C1'!$B$35</f>
        <v>0.75</v>
      </c>
      <c r="D84" s="26">
        <f>'C2'!$B$35</f>
        <v>0.75</v>
      </c>
      <c r="E84" s="26">
        <f>'C3'!$B$35</f>
        <v>0.75</v>
      </c>
      <c r="F84" s="26">
        <f>'C4'!$B$35</f>
        <v>0.75</v>
      </c>
      <c r="G84" s="26">
        <f>'C5'!$B$35</f>
        <v>0</v>
      </c>
      <c r="H84" s="26">
        <f>'C6'!$B$35</f>
        <v>0</v>
      </c>
      <c r="I84" s="26">
        <f>'C7'!$B$35</f>
        <v>0</v>
      </c>
      <c r="K84" s="26" t="s">
        <v>39</v>
      </c>
      <c r="L84" s="26">
        <f>'C1'!$B$45</f>
        <v>0.52306689040178389</v>
      </c>
      <c r="M84" s="26">
        <f>'C2'!$B$45</f>
        <v>0.52306689040178389</v>
      </c>
      <c r="N84" s="26">
        <f>'C3'!$B$45</f>
        <v>0.52306689040178389</v>
      </c>
      <c r="O84" s="26">
        <f>'C4'!$B$45</f>
        <v>0.52306689040178389</v>
      </c>
      <c r="P84" s="26">
        <f>'C5'!$B$45</f>
        <v>0</v>
      </c>
      <c r="Q84" s="26">
        <f>'C6'!$B$45</f>
        <v>0</v>
      </c>
      <c r="R84" s="26">
        <f>'C7'!$B$45</f>
        <v>0</v>
      </c>
      <c r="U84" s="26" t="s">
        <v>39</v>
      </c>
      <c r="V84" s="34">
        <f t="shared" ref="V84:V87" si="47">1-ABS(C84-L92)</f>
        <v>0.72333373268193046</v>
      </c>
      <c r="W84" s="34">
        <f t="shared" si="45"/>
        <v>0.71965977108423085</v>
      </c>
      <c r="X84" s="34">
        <f t="shared" si="45"/>
        <v>0.72517867302140271</v>
      </c>
      <c r="Y84" s="34">
        <f t="shared" si="45"/>
        <v>0.76900918065226631</v>
      </c>
      <c r="Z84" s="34"/>
      <c r="AA84" s="34"/>
      <c r="AC84" s="34">
        <f>V84*算例!$A$119+W84*算例!$B$119+X84*算例!$C$119+Y84*算例!$D$119+Z84*算例!$E$119+AA84*算例!$F$119+AB84*算例!$G$119</f>
        <v>0.72991149264280897</v>
      </c>
      <c r="AE84" s="26" t="s">
        <v>39</v>
      </c>
      <c r="AF84" s="34">
        <f t="shared" ref="AF84:AF87" si="48">1-ABS(L84-L92)</f>
        <v>0.95026684228014657</v>
      </c>
      <c r="AG84" s="34">
        <f t="shared" si="46"/>
        <v>0.94659288068244696</v>
      </c>
      <c r="AH84" s="34">
        <f t="shared" si="46"/>
        <v>0.95211178261961882</v>
      </c>
      <c r="AI84" s="34">
        <f t="shared" si="46"/>
        <v>0.99594229025048242</v>
      </c>
      <c r="AJ84" s="34"/>
      <c r="AM84" s="34">
        <f>AF84*算例!$A$119+AG84*算例!$B$119+AH84*算例!$C$119+AI84*算例!$D$119+AJ84*算例!$E$119+AK84*算例!$F$119+AL84*算例!$G$119</f>
        <v>0.95684460224102508</v>
      </c>
    </row>
    <row r="85" spans="2:39" x14ac:dyDescent="0.25">
      <c r="B85" s="26" t="s">
        <v>40</v>
      </c>
      <c r="C85" s="26">
        <f>'C1'!$B$58</f>
        <v>0.75</v>
      </c>
      <c r="D85" s="26">
        <f>'C2'!$B$58</f>
        <v>1</v>
      </c>
      <c r="E85" s="26">
        <f>'C3'!$B$58</f>
        <v>0.87177815066963993</v>
      </c>
      <c r="F85" s="26">
        <f>'C4'!$B$58</f>
        <v>0.31481921458332768</v>
      </c>
      <c r="G85" s="26">
        <f>'C5'!$B$58</f>
        <v>0</v>
      </c>
      <c r="H85" s="26">
        <f>'C6'!$B$58</f>
        <v>0</v>
      </c>
      <c r="I85" s="26">
        <f>'C7'!$B$58</f>
        <v>0</v>
      </c>
      <c r="K85" s="26" t="s">
        <v>40</v>
      </c>
      <c r="L85" s="26">
        <f>'C1'!$B$68</f>
        <v>0.52306689040178389</v>
      </c>
      <c r="M85" s="26">
        <f>'C2'!$B$68</f>
        <v>0.3125</v>
      </c>
      <c r="N85" s="26">
        <f>'C3'!$B$68</f>
        <v>1</v>
      </c>
      <c r="O85" s="26">
        <f>'C4'!$B$68</f>
        <v>0.19965607760416246</v>
      </c>
      <c r="P85" s="26">
        <f>'C5'!$B$68</f>
        <v>0</v>
      </c>
      <c r="Q85" s="26">
        <f>'C6'!$B$68</f>
        <v>0</v>
      </c>
      <c r="R85" s="26">
        <f>'C7'!$B$68</f>
        <v>0</v>
      </c>
      <c r="U85" s="26" t="s">
        <v>40</v>
      </c>
      <c r="V85" s="34">
        <f t="shared" si="47"/>
        <v>0.76744255092297953</v>
      </c>
      <c r="W85" s="34">
        <f t="shared" si="45"/>
        <v>0.42324796227673855</v>
      </c>
      <c r="X85" s="34">
        <f t="shared" si="45"/>
        <v>0.73165671776494301</v>
      </c>
      <c r="Y85" s="34">
        <f t="shared" si="45"/>
        <v>0.76439456519702786</v>
      </c>
      <c r="Z85" s="34"/>
      <c r="AA85" s="34"/>
      <c r="AC85" s="34">
        <f>V85*算例!$A$119+W85*算例!$B$119+X85*算例!$C$119+Y85*算例!$D$119+Z85*算例!$E$119+AA85*算例!$F$119+AB85*算例!$G$119</f>
        <v>0.68919997704532943</v>
      </c>
      <c r="AE85" s="26" t="s">
        <v>40</v>
      </c>
      <c r="AF85" s="34">
        <f t="shared" si="48"/>
        <v>0.99437566052119564</v>
      </c>
      <c r="AG85" s="34">
        <f t="shared" si="46"/>
        <v>0.88925203772326145</v>
      </c>
      <c r="AH85" s="34">
        <f t="shared" si="46"/>
        <v>0.60343486843458294</v>
      </c>
      <c r="AI85" s="34">
        <f t="shared" si="46"/>
        <v>0.64923142821786262</v>
      </c>
      <c r="AJ85" s="34"/>
      <c r="AM85" s="34">
        <f>AF85*算例!$A$119+AG85*算例!$B$119+AH85*算例!$C$119+AI85*算例!$D$119+AJ85*算例!$E$119+AK85*算例!$F$119+AL85*算例!$G$119</f>
        <v>0.82384410309445566</v>
      </c>
    </row>
    <row r="86" spans="2:39" x14ac:dyDescent="0.25">
      <c r="B86" s="26" t="s">
        <v>72</v>
      </c>
      <c r="C86" s="26">
        <f>'C1'!$B$81</f>
        <v>0.87177815066963993</v>
      </c>
      <c r="D86" s="26">
        <f>'C2'!$B$81</f>
        <v>0.58466425565475144</v>
      </c>
      <c r="E86" s="26">
        <f>'C3'!$B$81</f>
        <v>0.52306689040178389</v>
      </c>
      <c r="F86" s="26">
        <f>'C4'!$B$81</f>
        <v>1</v>
      </c>
      <c r="G86" s="26">
        <f>'C5'!$B$81</f>
        <v>0</v>
      </c>
      <c r="H86" s="26">
        <f>'C6'!$B$81</f>
        <v>0</v>
      </c>
      <c r="I86" s="26">
        <f>'C7'!$B$81</f>
        <v>0</v>
      </c>
      <c r="K86" s="26" t="s">
        <v>72</v>
      </c>
      <c r="L86" s="26">
        <f>'C1'!$B$91</f>
        <v>0.10416666666666667</v>
      </c>
      <c r="M86" s="26">
        <f>'C2'!$B$91</f>
        <v>0.3125</v>
      </c>
      <c r="N86" s="26">
        <f>'C3'!$B$91</f>
        <v>1</v>
      </c>
      <c r="O86" s="26">
        <f>'C4'!$B$91</f>
        <v>0.5</v>
      </c>
      <c r="P86" s="26">
        <f>'C5'!$B$91</f>
        <v>0</v>
      </c>
      <c r="Q86" s="26">
        <f>'C6'!$B$91</f>
        <v>0</v>
      </c>
      <c r="R86" s="26">
        <f>'C7'!$B$91</f>
        <v>0</v>
      </c>
      <c r="U86" s="26" t="s">
        <v>72</v>
      </c>
      <c r="V86" s="34">
        <f t="shared" si="47"/>
        <v>0.63048082523546134</v>
      </c>
      <c r="W86" s="34">
        <f t="shared" si="45"/>
        <v>0.81782021951511785</v>
      </c>
      <c r="X86" s="34">
        <f t="shared" si="45"/>
        <v>0.92260639305965142</v>
      </c>
      <c r="Y86" s="34">
        <f t="shared" si="45"/>
        <v>0.5223338045017839</v>
      </c>
      <c r="Z86" s="34"/>
      <c r="AA86" s="34"/>
      <c r="AC86" s="34">
        <f>V86*算例!$A$119+W86*算例!$B$119+X86*算例!$C$119+Y86*算例!$D$119+Z86*算例!$E$119+AA86*算例!$F$119+AB86*算例!$G$119</f>
        <v>0.72475804293738855</v>
      </c>
      <c r="AE86" s="26" t="s">
        <v>72</v>
      </c>
      <c r="AF86" s="34">
        <f t="shared" si="48"/>
        <v>0.60190769076156547</v>
      </c>
      <c r="AG86" s="34">
        <f t="shared" si="46"/>
        <v>0.91001552483013071</v>
      </c>
      <c r="AH86" s="34">
        <f t="shared" si="46"/>
        <v>0.44567328346143531</v>
      </c>
      <c r="AI86" s="34">
        <f t="shared" si="46"/>
        <v>0.9776661954982161</v>
      </c>
      <c r="AJ86" s="34"/>
      <c r="AM86" s="34">
        <f>AF86*算例!$A$119+AG86*算例!$B$119+AH86*算例!$C$119+AI86*算例!$D$119+AJ86*算例!$E$119+AK86*算例!$F$119+AL86*算例!$G$119</f>
        <v>0.68083443146074363</v>
      </c>
    </row>
    <row r="87" spans="2:39" x14ac:dyDescent="0.25">
      <c r="B87" s="26" t="s">
        <v>73</v>
      </c>
      <c r="C87" s="26">
        <f>'C1'!$B$104</f>
        <v>0.875</v>
      </c>
      <c r="D87" s="26">
        <f>'C2'!$B$104</f>
        <v>0.58466425565475144</v>
      </c>
      <c r="E87" s="26">
        <f>'C3'!$B$104</f>
        <v>0.20833333333333334</v>
      </c>
      <c r="F87" s="26">
        <f>'C4'!$B$104</f>
        <v>0.625</v>
      </c>
      <c r="G87" s="26">
        <f>'C5'!$B$104</f>
        <v>0</v>
      </c>
      <c r="H87" s="26">
        <f>'C6'!$B$104</f>
        <v>0</v>
      </c>
      <c r="I87" s="26">
        <f>'C7'!$B$104</f>
        <v>0</v>
      </c>
      <c r="K87" s="26" t="s">
        <v>73</v>
      </c>
      <c r="L87" s="26">
        <f>'C1'!$B$114</f>
        <v>0.29059271688987998</v>
      </c>
      <c r="M87" s="26">
        <f>'C2'!$B$114</f>
        <v>0.875</v>
      </c>
      <c r="N87" s="26">
        <f>'C3'!$B$114</f>
        <v>0.14261148400297316</v>
      </c>
      <c r="O87" s="26">
        <f>'C4'!$B$114</f>
        <v>0.87177815066963993</v>
      </c>
      <c r="P87" s="26">
        <f>'C5'!$B$114</f>
        <v>0</v>
      </c>
      <c r="Q87" s="26">
        <f>'C6'!$B$114</f>
        <v>0</v>
      </c>
      <c r="R87" s="26">
        <f>'C7'!$B$114</f>
        <v>0</v>
      </c>
      <c r="U87" s="26" t="s">
        <v>73</v>
      </c>
      <c r="V87" s="34">
        <f t="shared" si="47"/>
        <v>0.74288945083876345</v>
      </c>
      <c r="W87" s="34">
        <f t="shared" si="45"/>
        <v>0.88820607735177615</v>
      </c>
      <c r="X87" s="34">
        <f t="shared" si="45"/>
        <v>0.66112914332212658</v>
      </c>
      <c r="Y87" s="34">
        <f t="shared" si="45"/>
        <v>0.99341108327932226</v>
      </c>
      <c r="Z87" s="34"/>
      <c r="AA87" s="34"/>
      <c r="AC87" s="34">
        <f>V87*算例!$A$119+W87*算例!$B$119+X87*算例!$C$119+Y87*算例!$D$119+Z87*算例!$E$119+AA87*算例!$F$119+AB87*算例!$G$119</f>
        <v>0.78909094412829062</v>
      </c>
      <c r="AE87" s="26" t="s">
        <v>73</v>
      </c>
      <c r="AF87" s="34">
        <f t="shared" si="48"/>
        <v>0.67270326605111652</v>
      </c>
      <c r="AG87" s="34">
        <f t="shared" si="46"/>
        <v>0.59787033300652759</v>
      </c>
      <c r="AH87" s="34">
        <f t="shared" si="46"/>
        <v>0.5954072939917664</v>
      </c>
      <c r="AI87" s="34">
        <f t="shared" si="46"/>
        <v>0.74663293260968233</v>
      </c>
      <c r="AJ87" s="34"/>
      <c r="AM87" s="34">
        <f>AF87*算例!$A$119+AG87*算例!$B$119+AH87*算例!$C$119+AI87*算例!$D$119+AJ87*算例!$E$119+AK87*算例!$F$119+AL87*算例!$G$119</f>
        <v>0.64950213641114618</v>
      </c>
    </row>
    <row r="88" spans="2:39" x14ac:dyDescent="0.25">
      <c r="V88" s="34"/>
      <c r="W88" s="34"/>
      <c r="X88" s="34"/>
      <c r="Y88" s="34"/>
      <c r="Z88" s="34"/>
      <c r="AA88" s="34"/>
      <c r="AF88" s="34"/>
      <c r="AG88" s="34"/>
      <c r="AH88" s="34"/>
      <c r="AI88" s="34"/>
      <c r="AJ88" s="34"/>
    </row>
    <row r="90" spans="2:39" x14ac:dyDescent="0.25">
      <c r="B90" s="111" t="s">
        <v>89</v>
      </c>
      <c r="C90" s="111" t="s">
        <v>34</v>
      </c>
      <c r="D90" s="111" t="s">
        <v>35</v>
      </c>
      <c r="E90" s="111" t="s">
        <v>36</v>
      </c>
      <c r="F90" s="111" t="s">
        <v>37</v>
      </c>
      <c r="G90" s="111" t="s">
        <v>52</v>
      </c>
      <c r="H90" s="111" t="s">
        <v>53</v>
      </c>
      <c r="I90" s="111" t="s">
        <v>54</v>
      </c>
      <c r="J90" s="26">
        <f>信任聚类!A3</f>
        <v>0.3089304506865318</v>
      </c>
      <c r="K90" s="111" t="s">
        <v>111</v>
      </c>
      <c r="L90" s="111" t="s">
        <v>34</v>
      </c>
      <c r="M90" s="111" t="s">
        <v>35</v>
      </c>
      <c r="N90" s="111" t="s">
        <v>36</v>
      </c>
      <c r="O90" s="111" t="s">
        <v>37</v>
      </c>
      <c r="P90" s="111" t="s">
        <v>52</v>
      </c>
      <c r="Q90" s="111" t="s">
        <v>53</v>
      </c>
      <c r="R90" s="111" t="s">
        <v>54</v>
      </c>
      <c r="S90" s="111" t="s">
        <v>74</v>
      </c>
    </row>
    <row r="91" spans="2:39" x14ac:dyDescent="0.25">
      <c r="B91" s="26" t="s">
        <v>38</v>
      </c>
      <c r="C91" s="26">
        <f>信任聚类!$D$4*C20+信任聚类!$E$4*C27+信任聚类!$F$4*C34+信任聚类!$G$4*C41+信任聚类!$H$4*C48+信任聚类!$I$4*C55+信任聚类!$J$4*C62+信任聚类!$K$4*C69+信任聚类!$L$4*C76+信任聚类!$M$4*C83+信任聚类!$N$4*L20+信任聚类!$O$4*L27+信任聚类!$P$4*L34+信任聚类!$Q$4*L41+信任聚类!$R$4*L48+信任聚类!$S$4*L55+信任聚类!$T$4*L62+信任聚类!$U$4*L69+信任聚类!$V$4*L76+信任聚类!$W$4*L83</f>
        <v>0.57967805237970871</v>
      </c>
      <c r="D91" s="26">
        <f>信任聚类!$D$4*D20+信任聚类!$E$4*D27+信任聚类!$F$4*D34+信任聚类!$G$4*D41+信任聚类!$H$4*D48+信任聚类!$I$4*D55+信任聚类!$J$4*D62+信任聚类!$K$4*D69+信任聚类!$L$4*D76+信任聚类!$M$4*D83+信任聚类!$N$4*M20+信任聚类!$O$4*M27+信任聚类!$P$4*M34+信任聚类!$Q$4*M41+信任聚类!$R$4*M48+信任聚类!$S$4*M55+信任聚类!$T$4*M62+信任聚类!$U$4*M69+信任聚类!$V$4*M76+信任聚类!$W$4*M83</f>
        <v>0.51509211349176209</v>
      </c>
      <c r="E91" s="26">
        <f>信任聚类!$D$4*E20+信任聚类!$E$4*E27+信任聚类!$F$4*E34+信任聚类!$G$4*E41+信任聚类!$H$4*E48+信任聚类!$I$4*E55+信任聚类!$J$4*E62+信任聚类!$K$4*E69+信任聚类!$L$4*E76+信任聚类!$M$4*E83+信任聚类!$N$4*N20+信任聚类!$O$4*N27+信任聚类!$P$4*N34+信任聚类!$Q$4*N41+信任聚类!$R$4*N48+信任聚类!$S$4*N55+信任聚类!$T$4*N62+信任聚类!$U$4*N69+信任聚类!$V$4*N76+信任聚类!$W$4*N83</f>
        <v>0.51957481166108099</v>
      </c>
      <c r="F91" s="26">
        <f>信任聚类!$D$4*F20+信任聚类!$E$4*F27+信任聚类!$F$4*F34+信任聚类!$G$4*F41+信任聚类!$H$4*F48+信任聚类!$I$4*F55+信任聚类!$J$4*F62+信任聚类!$K$4*F69+信任聚类!$L$4*F76+信任聚类!$M$4*F83+信任聚类!$N$4*O20+信任聚类!$O$4*O27+信任聚类!$P$4*O34+信任聚类!$Q$4*O41+信任聚类!$R$4*O48+信任聚类!$S$4*O55+信任聚类!$T$4*O62+信任聚类!$U$4*O69+信任聚类!$V$4*O76+信任聚类!$W$4*O83</f>
        <v>0.70113894109804531</v>
      </c>
      <c r="G91" s="26">
        <f>信任聚类!$D$4*G20+信任聚类!$E$4*G27+信任聚类!$F$4*G34+信任聚类!$G$4*G41+信任聚类!$H$4*G48+信任聚类!$I$4*G55+信任聚类!$J$4*G62+信任聚类!$K$4*G69+信任聚类!$L$4*G76+信任聚类!$M$4*G83+信任聚类!$N$4*P20+信任聚类!$O$4*P27+信任聚类!$P$4*P34+信任聚类!$Q$4*P41+信任聚类!$R$4*P48+信任聚类!$S$4*P55+信任聚类!$T$4*P62+信任聚类!$U$4*P69+信任聚类!$V$4*P76+信任聚类!$W$4*P83</f>
        <v>0</v>
      </c>
      <c r="H91" s="26">
        <f>信任聚类!$D$4*H20+信任聚类!$E$4*H27+信任聚类!$F$4*H34+信任聚类!$G$4*H41+信任聚类!$H$4*H48+信任聚类!$I$4*H55+信任聚类!$J$4*H62+信任聚类!$K$4*H69+信任聚类!$L$4*H76+信任聚类!$M$4*H83+信任聚类!$N$4*Q20+信任聚类!$O$4*Q27+信任聚类!$P$4*Q34+信任聚类!$Q$4*Q41+信任聚类!$R$4*Q48+信任聚类!$S$4*Q55+信任聚类!$T$4*Q62+信任聚类!$U$4*Q69+信任聚类!$V$4*Q76+信任聚类!$W$4*Q83</f>
        <v>0</v>
      </c>
      <c r="I91" s="26">
        <f>信任聚类!$D$4*I20+信任聚类!$E$4*I27+信任聚类!$F$4*I34+信任聚类!$G$4*I41+信任聚类!$H$4*I48+信任聚类!$I$4*I55+信任聚类!$J$4*I62+信任聚类!$K$4*I69+信任聚类!$L$4*I76+信任聚类!$M$4*I83+信任聚类!$N$4*R20+信任聚类!$O$4*R27+信任聚类!$P$4*R34+信任聚类!$Q$4*R41+信任聚类!$R$4*R48+信任聚类!$S$4*R55+信任聚类!$T$4*R62+信任聚类!$U$4*R69+信任聚类!$V$4*R76+信任聚类!$W$4*R83</f>
        <v>0</v>
      </c>
      <c r="K91" s="26" t="s">
        <v>38</v>
      </c>
      <c r="L91" s="26">
        <f t="shared" ref="L91:R95" si="49">C91*$J$90+C98*$J$97+C105*$J$104+C112*$J$111+C119*$J$118</f>
        <v>0.41599953480366647</v>
      </c>
      <c r="M91" s="26">
        <f t="shared" si="49"/>
        <v>0.488365280019878</v>
      </c>
      <c r="N91" s="26">
        <f t="shared" si="49"/>
        <v>0.49060270215508289</v>
      </c>
      <c r="O91" s="26">
        <f t="shared" si="49"/>
        <v>0.57491329746407083</v>
      </c>
      <c r="P91" s="26">
        <f t="shared" si="49"/>
        <v>0</v>
      </c>
      <c r="Q91" s="26">
        <f t="shared" si="49"/>
        <v>0</v>
      </c>
      <c r="R91" s="26">
        <f t="shared" si="49"/>
        <v>0</v>
      </c>
      <c r="S91" s="26">
        <f>L91*算例!$A$119+M91*算例!$B$119+N91*算例!$C$119+O91*算例!$D$119+P91*算例!$E$119+Q91*算例!$F$119+R91*算例!$G$119</f>
        <v>0.4729605400838236</v>
      </c>
    </row>
    <row r="92" spans="2:39" x14ac:dyDescent="0.25">
      <c r="B92" s="26" t="s">
        <v>39</v>
      </c>
      <c r="C92" s="26">
        <f>信任聚类!$D$4*C21+信任聚类!$E$4*C28+信任聚类!$F$4*C35+信任聚类!$G$4*C42+信任聚类!$H$4*C49+信任聚类!$I$4*C56+信任聚类!$J$4*C63+信任聚类!$K$4*C70+信任聚类!$L$4*C77+信任聚类!$M$4*C84+信任聚类!$N$4*L21+信任聚类!$O$4*L28+信任聚类!$P$4*L35+信任聚类!$Q$4*L42+信任聚类!$R$4*L49+信任聚类!$S$4*L56+信任聚类!$T$4*L63+信任聚类!$U$4*L70+信任聚类!$V$4*L77+信任聚类!$W$4*L84</f>
        <v>0.5007048210795717</v>
      </c>
      <c r="D92" s="26">
        <f>信任聚类!$D$4*D21+信任聚类!$E$4*D28+信任聚类!$F$4*D35+信任聚类!$G$4*D42+信任聚类!$H$4*D49+信任聚类!$I$4*D56+信任聚类!$J$4*D63+信任聚类!$K$4*D70+信任聚类!$L$4*D77+信任聚类!$M$4*D84+信任聚类!$N$4*M21+信任聚类!$O$4*M28+信任聚类!$P$4*M35+信任聚类!$Q$4*M42+信任聚类!$R$4*M49+信任聚类!$S$4*M56+信任聚类!$T$4*M63+信任聚类!$U$4*M70+信任聚类!$V$4*M77+信任聚类!$W$4*M84</f>
        <v>0.52813864561937673</v>
      </c>
      <c r="E92" s="26">
        <f>信任聚类!$D$4*E21+信任聚类!$E$4*E28+信任聚类!$F$4*E35+信任聚类!$G$4*E42+信任聚类!$H$4*E49+信任聚类!$I$4*E56+信任聚类!$J$4*E63+信任聚类!$K$4*E70+信任聚类!$L$4*E77+信任聚类!$M$4*E84+信任聚类!$N$4*N21+信任聚类!$O$4*N28+信任聚类!$P$4*N35+信任聚类!$Q$4*N42+信任聚类!$R$4*N49+信任聚类!$S$4*N56+信任聚类!$T$4*N63+信任聚类!$U$4*N70+信任聚类!$V$4*N77+信任聚类!$W$4*N84</f>
        <v>0.59129898080846466</v>
      </c>
      <c r="F92" s="26">
        <f>信任聚类!$D$4*F21+信任聚类!$E$4*F28+信任聚类!$F$4*F35+信任聚类!$G$4*F42+信任聚类!$H$4*F49+信任聚类!$I$4*F56+信任聚类!$J$4*F63+信任聚类!$K$4*F70+信任聚类!$L$4*F77+信任聚类!$M$4*F84+信任聚类!$N$4*O21+信任聚类!$O$4*O28+信任聚类!$P$4*O35+信任聚类!$Q$4*O42+信任聚类!$R$4*O49+信任聚类!$S$4*O56+信任聚类!$T$4*O63+信任聚类!$U$4*O70+信任聚类!$V$4*O77+信任聚类!$W$4*O84</f>
        <v>0.63705406129996345</v>
      </c>
      <c r="G92" s="26">
        <f>信任聚类!$D$4*G21+信任聚类!$E$4*G28+信任聚类!$F$4*G35+信任聚类!$G$4*G42+信任聚类!$H$4*G49+信任聚类!$I$4*G56+信任聚类!$J$4*G63+信任聚类!$K$4*G70+信任聚类!$L$4*G77+信任聚类!$M$4*G84+信任聚类!$N$4*P21+信任聚类!$O$4*P28+信任聚类!$P$4*P35+信任聚类!$Q$4*P42+信任聚类!$R$4*P49+信任聚类!$S$4*P56+信任聚类!$T$4*P63+信任聚类!$U$4*P70+信任聚类!$V$4*P77+信任聚类!$W$4*P84</f>
        <v>0</v>
      </c>
      <c r="H92" s="26">
        <f>信任聚类!$D$4*H21+信任聚类!$E$4*H28+信任聚类!$F$4*H35+信任聚类!$G$4*H42+信任聚类!$H$4*H49+信任聚类!$I$4*H56+信任聚类!$J$4*H63+信任聚类!$K$4*H70+信任聚类!$L$4*H77+信任聚类!$M$4*H84+信任聚类!$N$4*Q21+信任聚类!$O$4*Q28+信任聚类!$P$4*Q35+信任聚类!$Q$4*Q42+信任聚类!$R$4*Q49+信任聚类!$S$4*Q56+信任聚类!$T$4*Q63+信任聚类!$U$4*Q70+信任聚类!$V$4*Q77+信任聚类!$W$4*Q84</f>
        <v>0</v>
      </c>
      <c r="I92" s="26">
        <f>信任聚类!$D$4*I21+信任聚类!$E$4*I28+信任聚类!$F$4*I35+信任聚类!$G$4*I42+信任聚类!$H$4*I49+信任聚类!$I$4*I56+信任聚类!$J$4*I63+信任聚类!$K$4*I70+信任聚类!$L$4*I77+信任聚类!$M$4*I84+信任聚类!$N$4*R21+信任聚类!$O$4*R28+信任聚类!$P$4*R35+信任聚类!$Q$4*R42+信任聚类!$R$4*R49+信任聚类!$S$4*R56+信任聚类!$T$4*R63+信任聚类!$U$4*R70+信任聚类!$V$4*R77+信任聚类!$W$4*R84</f>
        <v>0</v>
      </c>
      <c r="K92" s="26" t="s">
        <v>39</v>
      </c>
      <c r="L92" s="26">
        <f t="shared" si="49"/>
        <v>0.47333373268193052</v>
      </c>
      <c r="M92" s="26">
        <f t="shared" si="49"/>
        <v>0.46965977108423085</v>
      </c>
      <c r="N92" s="26">
        <f t="shared" si="49"/>
        <v>0.47517867302140271</v>
      </c>
      <c r="O92" s="26">
        <f t="shared" si="49"/>
        <v>0.51900918065226631</v>
      </c>
      <c r="P92" s="26">
        <f t="shared" si="49"/>
        <v>0</v>
      </c>
      <c r="Q92" s="26">
        <f t="shared" si="49"/>
        <v>0</v>
      </c>
      <c r="R92" s="26">
        <f t="shared" si="49"/>
        <v>0</v>
      </c>
      <c r="S92" s="26">
        <f>L92*算例!$A$119+M92*算例!$B$119+N92*算例!$C$119+O92*算例!$D$119+P92*算例!$E$119+Q92*算例!$F$119+R92*算例!$G$119</f>
        <v>0.47991149264280902</v>
      </c>
    </row>
    <row r="93" spans="2:39" x14ac:dyDescent="0.25">
      <c r="B93" s="26" t="s">
        <v>40</v>
      </c>
      <c r="C93" s="26">
        <f>信任聚类!$D$4*C22+信任聚类!$E$4*C29+信任聚类!$F$4*C36+信任聚类!$G$4*C43+信任聚类!$H$4*C50+信任聚类!$I$4*C57+信任聚类!$J$4*C64+信任聚类!$K$4*C71+信任聚类!$L$4*C78+信任聚类!$M$4*C85+信任聚类!$N$4*L22+信任聚类!$O$4*L29+信任聚类!$P$4*L36+信任聚类!$Q$4*L43+信任聚类!$R$4*L50+信任聚类!$S$4*L57+信任聚类!$T$4*L64+信任聚类!$U$4*L71+信任聚类!$V$4*L78+信任聚类!$W$4*L85</f>
        <v>0.48793823653858881</v>
      </c>
      <c r="D93" s="26">
        <f>信任聚类!$D$4*D22+信任聚类!$E$4*D29+信任聚类!$F$4*D36+信任聚类!$G$4*D43+信任聚类!$H$4*D50+信任聚类!$I$4*D57+信任聚类!$J$4*D64+信任聚类!$K$4*D71+信任聚类!$L$4*D78+信任聚类!$M$4*D85+信任聚类!$N$4*M22+信任聚类!$O$4*M29+信任聚类!$P$4*M36+信任聚类!$Q$4*M43+信任聚类!$R$4*M50+信任聚类!$S$4*M57+信任聚类!$T$4*M64+信任聚类!$U$4*M71+信任聚类!$V$4*M78+信任聚类!$W$4*M85</f>
        <v>0.21519033189663009</v>
      </c>
      <c r="E93" s="26">
        <f>信任聚类!$D$4*E22+信任聚类!$E$4*E29+信任聚类!$F$4*E36+信任聚类!$G$4*E43+信任聚类!$H$4*E50+信任聚类!$I$4*E57+信任聚类!$J$4*E64+信任聚类!$K$4*E71+信任聚类!$L$4*E78+信任聚类!$M$4*E85+信任聚类!$N$4*N22+信任聚类!$O$4*N29+信任聚类!$P$4*N36+信任聚类!$Q$4*N43+信任聚类!$R$4*N50+信任聚类!$S$4*N57+信任聚类!$T$4*N64+信任聚类!$U$4*N71+信任聚类!$V$4*N78+信任聚类!$W$4*N85</f>
        <v>0.5430724309683671</v>
      </c>
      <c r="F93" s="26">
        <f>信任聚类!$D$4*F22+信任聚类!$E$4*F29+信任聚类!$F$4*F36+信任聚类!$G$4*F43+信任聚类!$H$4*F50+信任聚类!$I$4*F57+信任聚类!$J$4*F64+信任聚类!$K$4*F71+信任聚类!$L$4*F78+信任聚类!$M$4*F85+信任聚类!$N$4*O22+信任聚类!$O$4*O29+信任聚类!$P$4*O36+信任聚类!$Q$4*O43+信任聚类!$R$4*O50+信任聚类!$S$4*O57+信任聚类!$T$4*O64+信任聚类!$U$4*O71+信任聚类!$V$4*O78+信任聚类!$W$4*O85</f>
        <v>0.65050368177579154</v>
      </c>
      <c r="G93" s="26">
        <f>信任聚类!$D$4*G22+信任聚类!$E$4*G29+信任聚类!$F$4*G36+信任聚类!$G$4*G43+信任聚类!$H$4*G50+信任聚类!$I$4*G57+信任聚类!$J$4*G64+信任聚类!$K$4*G71+信任聚类!$L$4*G78+信任聚类!$M$4*G85+信任聚类!$N$4*P22+信任聚类!$O$4*P29+信任聚类!$P$4*P36+信任聚类!$Q$4*P43+信任聚类!$R$4*P50+信任聚类!$S$4*P57+信任聚类!$T$4*P64+信任聚类!$U$4*P71+信任聚类!$V$4*P78+信任聚类!$W$4*P85</f>
        <v>0</v>
      </c>
      <c r="H93" s="26">
        <f>信任聚类!$D$4*H22+信任聚类!$E$4*H29+信任聚类!$F$4*H36+信任聚类!$G$4*H43+信任聚类!$H$4*H50+信任聚类!$I$4*H57+信任聚类!$J$4*H64+信任聚类!$K$4*H71+信任聚类!$L$4*H78+信任聚类!$M$4*H85+信任聚类!$N$4*Q22+信任聚类!$O$4*Q29+信任聚类!$P$4*Q36+信任聚类!$Q$4*Q43+信任聚类!$R$4*Q50+信任聚类!$S$4*Q57+信任聚类!$T$4*Q64+信任聚类!$U$4*Q71+信任聚类!$V$4*Q78+信任聚类!$W$4*Q85</f>
        <v>0</v>
      </c>
      <c r="I93" s="26">
        <f>信任聚类!$D$4*I22+信任聚类!$E$4*I29+信任聚类!$F$4*I36+信任聚类!$G$4*I43+信任聚类!$H$4*I50+信任聚类!$I$4*I57+信任聚类!$J$4*I64+信任聚类!$K$4*I71+信任聚类!$L$4*I78+信任聚类!$M$4*I85+信任聚类!$N$4*R22+信任聚类!$O$4*R29+信任聚类!$P$4*R36+信任聚类!$Q$4*R43+信任聚类!$R$4*R50+信任聚类!$S$4*R57+信任聚类!$T$4*R64+信任聚类!$U$4*R71+信任聚类!$V$4*R78+信任聚类!$W$4*R85</f>
        <v>0</v>
      </c>
      <c r="K93" s="26" t="s">
        <v>40</v>
      </c>
      <c r="L93" s="26">
        <f t="shared" si="49"/>
        <v>0.51744255092297953</v>
      </c>
      <c r="M93" s="26">
        <f t="shared" si="49"/>
        <v>0.42324796227673855</v>
      </c>
      <c r="N93" s="26">
        <f t="shared" si="49"/>
        <v>0.60343486843458294</v>
      </c>
      <c r="O93" s="26">
        <f t="shared" si="49"/>
        <v>0.55042464938629987</v>
      </c>
      <c r="P93" s="26">
        <f t="shared" si="49"/>
        <v>0</v>
      </c>
      <c r="Q93" s="26">
        <f t="shared" si="49"/>
        <v>0</v>
      </c>
      <c r="R93" s="26">
        <f t="shared" si="49"/>
        <v>0</v>
      </c>
      <c r="S93" s="26">
        <f>L93*算例!$A$119+M93*算例!$B$119+N93*算例!$C$119+O93*算例!$D$119+P93*算例!$E$119+Q93*算例!$F$119+R93*算例!$G$119</f>
        <v>0.52504902734113024</v>
      </c>
    </row>
    <row r="94" spans="2:39" x14ac:dyDescent="0.25">
      <c r="B94" s="26" t="s">
        <v>72</v>
      </c>
      <c r="C94" s="26">
        <f>信任聚类!$D$4*C23+信任聚类!$E$4*C30+信任聚类!$F$4*C37+信任聚类!$G$4*C44+信任聚类!$H$4*C51+信任聚类!$I$4*C58+信任聚类!$J$4*C65+信任聚类!$K$4*C72+信任聚类!$L$4*C79+信任聚类!$M$4*C86+信任聚类!$N$4*L23+信任聚类!$O$4*L30+信任聚类!$P$4*L37+信任聚类!$Q$4*L44+信任聚类!$R$4*L51+信任聚类!$S$4*L58+信任聚类!$T$4*L65+信任聚类!$U$4*L72+信任聚类!$V$4*L79+信任聚类!$W$4*L86</f>
        <v>0.55028669294116206</v>
      </c>
      <c r="D94" s="26">
        <f>信任聚类!$D$4*D23+信任聚类!$E$4*D30+信任聚类!$F$4*D37+信任聚类!$G$4*D44+信任聚类!$H$4*D51+信任聚类!$I$4*D58+信任聚类!$J$4*D65+信任聚类!$K$4*D72+信任聚类!$L$4*D79+信任聚类!$M$4*D86+信任聚类!$N$4*M23+信任聚类!$O$4*M30+信任聚类!$P$4*M37+信任聚类!$Q$4*M44+信任聚类!$R$4*M51+信任聚类!$S$4*M58+信任聚类!$T$4*M65+信任聚类!$U$4*M72+信任聚类!$V$4*M79+信任聚类!$W$4*M86</f>
        <v>0.39493692694640226</v>
      </c>
      <c r="E94" s="26">
        <f>信任聚类!$D$4*E23+信任聚类!$E$4*E30+信任聚类!$F$4*E37+信任聚类!$G$4*E44+信任聚类!$H$4*E51+信任聚类!$I$4*E58+信任聚类!$J$4*E65+信任聚类!$K$4*E72+信任聚类!$L$4*E79+信任聚类!$M$4*E86+信任聚类!$N$4*N23+信任聚类!$O$4*N30+信任聚类!$P$4*N37+信任聚类!$Q$4*N44+信任聚类!$R$4*N51+信任聚类!$S$4*N58+信任聚类!$T$4*N65+信任聚类!$U$4*N72+信任聚类!$V$4*N79+信任聚类!$W$4*N86</f>
        <v>0.48974976905934342</v>
      </c>
      <c r="F94" s="26">
        <f>信任聚类!$D$4*F23+信任聚类!$E$4*F30+信任聚类!$F$4*F37+信任聚类!$G$4*F44+信任聚类!$H$4*F51+信任聚类!$I$4*F58+信任聚类!$J$4*F65+信任聚类!$K$4*F72+信任聚类!$L$4*F79+信任聚类!$M$4*F86+信任聚类!$N$4*O23+信任聚类!$O$4*O30+信任聚类!$P$4*O37+信任聚类!$Q$4*O44+信任聚类!$R$4*O51+信任聚类!$S$4*O58+信任聚类!$T$4*O65+信任聚类!$U$4*O72+信任聚类!$V$4*O79+信任聚类!$W$4*O86</f>
        <v>0.75708615373259147</v>
      </c>
      <c r="G94" s="26">
        <f>信任聚类!$D$4*G23+信任聚类!$E$4*G30+信任聚类!$F$4*G37+信任聚类!$G$4*G44+信任聚类!$H$4*G51+信任聚类!$I$4*G58+信任聚类!$J$4*G65+信任聚类!$K$4*G72+信任聚类!$L$4*G79+信任聚类!$M$4*G86+信任聚类!$N$4*P23+信任聚类!$O$4*P30+信任聚类!$P$4*P37+信任聚类!$Q$4*P44+信任聚类!$R$4*P51+信任聚类!$S$4*P58+信任聚类!$T$4*P65+信任聚类!$U$4*P72+信任聚类!$V$4*P79+信任聚类!$W$4*P86</f>
        <v>0</v>
      </c>
      <c r="H94" s="26">
        <f>信任聚类!$D$4*H23+信任聚类!$E$4*H30+信任聚类!$F$4*H37+信任聚类!$G$4*H44+信任聚类!$H$4*H51+信任聚类!$I$4*H58+信任聚类!$J$4*H65+信任聚类!$K$4*H72+信任聚类!$L$4*H79+信任聚类!$M$4*H86+信任聚类!$N$4*Q23+信任聚类!$O$4*Q30+信任聚类!$P$4*Q37+信任聚类!$Q$4*Q44+信任聚类!$R$4*Q51+信任聚类!$S$4*Q58+信任聚类!$T$4*Q65+信任聚类!$U$4*Q72+信任聚类!$V$4*Q79+信任聚类!$W$4*Q86</f>
        <v>0</v>
      </c>
      <c r="I94" s="26">
        <f>信任聚类!$D$4*I23+信任聚类!$E$4*I30+信任聚类!$F$4*I37+信任聚类!$G$4*I44+信任聚类!$H$4*I51+信任聚类!$I$4*I58+信任聚类!$J$4*I65+信任聚类!$K$4*I72+信任聚类!$L$4*I79+信任聚类!$M$4*I86+信任聚类!$N$4*R23+信任聚类!$O$4*R30+信任聚类!$P$4*R37+信任聚类!$Q$4*R44+信任聚类!$R$4*R51+信任聚类!$S$4*R58+信任聚类!$T$4*R65+信任聚类!$U$4*R72+信任聚类!$V$4*R79+信任聚类!$W$4*R86</f>
        <v>0</v>
      </c>
      <c r="K94" s="26" t="s">
        <v>72</v>
      </c>
      <c r="L94" s="26">
        <f t="shared" si="49"/>
        <v>0.50225897590510127</v>
      </c>
      <c r="M94" s="26">
        <f t="shared" si="49"/>
        <v>0.40248447516986929</v>
      </c>
      <c r="N94" s="26">
        <f t="shared" si="49"/>
        <v>0.44567328346143531</v>
      </c>
      <c r="O94" s="26">
        <f t="shared" si="49"/>
        <v>0.5223338045017839</v>
      </c>
      <c r="P94" s="26">
        <f t="shared" si="49"/>
        <v>0</v>
      </c>
      <c r="Q94" s="26">
        <f t="shared" si="49"/>
        <v>0</v>
      </c>
      <c r="R94" s="26">
        <f t="shared" si="49"/>
        <v>0</v>
      </c>
      <c r="S94" s="26">
        <f>L94*算例!$A$119+M94*算例!$B$119+N94*算例!$C$119+O94*算例!$D$119+P94*算例!$E$119+Q94*算例!$F$119+R94*算例!$G$119</f>
        <v>0.47116887693664078</v>
      </c>
    </row>
    <row r="95" spans="2:39" x14ac:dyDescent="0.25">
      <c r="B95" s="26" t="s">
        <v>73</v>
      </c>
      <c r="C95" s="26">
        <f>信任聚类!$D$4*C24+信任聚类!$E$4*C31+信任聚类!$F$4*C38+信任聚类!$G$4*C45+信任聚类!$H$4*C52+信任聚类!$I$4*C59+信任聚类!$J$4*C66+信任聚类!$K$4*C73+信任聚类!$L$4*C80+信任聚类!$M$4*C87+信任聚类!$N$4*L24+信任聚类!$O$4*L31+信任聚类!$P$4*L38+信任聚类!$Q$4*L45+信任聚类!$R$4*L52+信任聚类!$S$4*L59+信任聚类!$T$4*L66+信任聚类!$U$4*L73+信任聚类!$V$4*L80+信任聚类!$W$4*L87</f>
        <v>0.61122591343461574</v>
      </c>
      <c r="D95" s="26">
        <f>信任聚类!$D$4*D24+信任聚类!$E$4*D31+信任聚类!$F$4*D38+信任聚类!$G$4*D45+信任聚类!$H$4*D52+信任聚类!$I$4*D59+信任聚类!$J$4*D66+信任聚类!$K$4*D73+信任聚类!$L$4*D80+信任聚类!$M$4*D87+信任聚类!$N$4*M24+信任聚类!$O$4*M31+信任聚类!$P$4*M38+信任聚类!$Q$4*M45+信任聚类!$R$4*M52+信任聚类!$S$4*M59+信任聚类!$T$4*M66+信任聚类!$U$4*M73+信任聚类!$V$4*M80+信任聚类!$W$4*M87</f>
        <v>0.69695534763884193</v>
      </c>
      <c r="E95" s="26">
        <f>信任聚类!$D$4*E24+信任聚类!$E$4*E31+信任聚类!$F$4*E38+信任聚类!$G$4*E45+信任聚类!$H$4*E52+信任聚类!$I$4*E59+信任聚类!$J$4*E66+信任聚类!$K$4*E73+信任聚类!$L$4*E80+信任聚类!$M$4*E87+信任聚类!$N$4*N24+信任聚类!$O$4*N31+信任聚类!$P$4*N38+信任聚类!$Q$4*N45+信任聚类!$R$4*N52+信任聚类!$S$4*N59+信任聚类!$T$4*N66+信任聚类!$U$4*N73+信任聚类!$V$4*N80+信任聚类!$W$4*N87</f>
        <v>0.70825244286131905</v>
      </c>
      <c r="F95" s="26">
        <f>信任聚类!$D$4*F24+信任聚类!$E$4*F31+信任聚类!$F$4*F38+信任聚类!$G$4*F45+信任聚类!$H$4*F52+信任聚类!$I$4*F59+信任聚类!$J$4*F66+信任聚类!$K$4*F73+信任聚类!$L$4*F80+信任聚类!$M$4*F87+信任聚类!$N$4*O24+信任聚类!$O$4*O31+信任聚类!$P$4*O38+信任聚类!$Q$4*O45+信任聚类!$R$4*O52+信任聚类!$S$4*O59+信任聚类!$T$4*O66+信任聚类!$U$4*O73+信任聚类!$V$4*O80+信任聚类!$W$4*O87</f>
        <v>0.6561059857682574</v>
      </c>
      <c r="G95" s="26">
        <f>信任聚类!$D$4*G24+信任聚类!$E$4*G31+信任聚类!$F$4*G38+信任聚类!$G$4*G45+信任聚类!$H$4*G52+信任聚类!$I$4*G59+信任聚类!$J$4*G66+信任聚类!$K$4*G73+信任聚类!$L$4*G80+信任聚类!$M$4*G87+信任聚类!$N$4*P24+信任聚类!$O$4*P31+信任聚类!$P$4*P38+信任聚类!$Q$4*P45+信任聚类!$R$4*P52+信任聚类!$S$4*P59+信任聚类!$T$4*P66+信任聚类!$U$4*P73+信任聚类!$V$4*P80+信任聚类!$W$4*P87</f>
        <v>0</v>
      </c>
      <c r="H95" s="26">
        <f>信任聚类!$D$4*H24+信任聚类!$E$4*H31+信任聚类!$F$4*H38+信任聚类!$G$4*H45+信任聚类!$H$4*H52+信任聚类!$I$4*H59+信任聚类!$J$4*H66+信任聚类!$K$4*H73+信任聚类!$L$4*H80+信任聚类!$M$4*H87+信任聚类!$N$4*Q24+信任聚类!$O$4*Q31+信任聚类!$P$4*Q38+信任聚类!$Q$4*Q45+信任聚类!$R$4*Q52+信任聚类!$S$4*Q59+信任聚类!$T$4*Q66+信任聚类!$U$4*Q73+信任聚类!$V$4*Q80+信任聚类!$W$4*Q87</f>
        <v>0</v>
      </c>
      <c r="I95" s="26">
        <f>信任聚类!$D$4*I24+信任聚类!$E$4*I31+信任聚类!$F$4*I38+信任聚类!$G$4*I45+信任聚类!$H$4*I52+信任聚类!$I$4*I59+信任聚类!$J$4*I66+信任聚类!$K$4*I73+信任聚类!$L$4*I80+信任聚类!$M$4*I87+信任聚类!$N$4*R24+信任聚类!$O$4*R31+信任聚类!$P$4*R38+信任聚类!$Q$4*R45+信任聚类!$R$4*R52+信任聚类!$S$4*R59+信任聚类!$T$4*R66+信任聚类!$U$4*R73+信任聚类!$V$4*R80+信任聚类!$W$4*R87</f>
        <v>0</v>
      </c>
      <c r="K95" s="26" t="s">
        <v>73</v>
      </c>
      <c r="L95" s="26">
        <f t="shared" si="49"/>
        <v>0.61788945083876345</v>
      </c>
      <c r="M95" s="26">
        <f t="shared" si="49"/>
        <v>0.47287033300652764</v>
      </c>
      <c r="N95" s="26">
        <f t="shared" si="49"/>
        <v>0.54720419001120679</v>
      </c>
      <c r="O95" s="26">
        <f t="shared" si="49"/>
        <v>0.61841108327932226</v>
      </c>
      <c r="P95" s="26">
        <f t="shared" si="49"/>
        <v>0</v>
      </c>
      <c r="Q95" s="26">
        <f t="shared" si="49"/>
        <v>0</v>
      </c>
      <c r="R95" s="26">
        <f t="shared" si="49"/>
        <v>0</v>
      </c>
      <c r="S95" s="26">
        <f>L95*算例!$A$119+M95*算例!$B$119+N95*算例!$C$119+O95*算例!$D$119+P95*算例!$E$119+Q95*算例!$F$119+R95*算例!$G$119</f>
        <v>0.57129255693151093</v>
      </c>
    </row>
    <row r="97" spans="2:10" x14ac:dyDescent="0.25">
      <c r="B97" s="111" t="s">
        <v>108</v>
      </c>
      <c r="C97" s="111" t="s">
        <v>34</v>
      </c>
      <c r="D97" s="111" t="s">
        <v>35</v>
      </c>
      <c r="E97" s="111" t="s">
        <v>36</v>
      </c>
      <c r="F97" s="111" t="s">
        <v>37</v>
      </c>
      <c r="G97" s="111" t="s">
        <v>52</v>
      </c>
      <c r="H97" s="111" t="s">
        <v>53</v>
      </c>
      <c r="I97" s="111" t="s">
        <v>54</v>
      </c>
      <c r="J97" s="26">
        <f>信任聚类!A5</f>
        <v>0.28612332029456899</v>
      </c>
    </row>
    <row r="98" spans="2:10" x14ac:dyDescent="0.25">
      <c r="B98" s="26" t="s">
        <v>38</v>
      </c>
      <c r="C98" s="26">
        <f>信任聚类!$D$6*C20+信任聚类!$E$6*C27+信任聚类!$F$6*C34+信任聚类!$G$6*C41+信任聚类!$H$6*C48+信任聚类!$I$6*C55+信任聚类!$J$6*C62+信任聚类!$K$6*C69+信任聚类!$L$6*C76+信任聚类!$M$6*C83+信任聚类!$N$6*L20+信任聚类!$O$6*L27+信任聚类!$P$6*L34+信任聚类!$Q$6*L41+信任聚类!$R$6*L48+信任聚类!$S$6*L55+信任聚类!$T$6*L62+信任聚类!$U$6*L69+信任聚类!$V$6*L76+信任聚类!$W$6*L83</f>
        <v>0.33990972417575505</v>
      </c>
      <c r="D98" s="26">
        <f>信任聚类!$D$6*D20+信任聚类!$E$6*D27+信任聚类!$F$6*D34+信任聚类!$G$6*D41+信任聚类!$H$6*D48+信任聚类!$I$6*D55+信任聚类!$J$6*D62+信任聚类!$K$6*D69+信任聚类!$L$6*D76+信任聚类!$M$6*D83+信任聚类!$N$6*M20+信任聚类!$O$6*M27+信任聚类!$P$6*M34+信任聚类!$Q$6*M41+信任聚类!$R$6*M48+信任聚类!$S$6*M55+信任聚类!$T$6*M62+信任聚类!$U$6*M69+信任聚类!$V$6*M76+信任聚类!$W$6*M83</f>
        <v>0.42973317057481158</v>
      </c>
      <c r="E98" s="26">
        <f>信任聚类!$D$6*E20+信任聚类!$E$6*E27+信任聚类!$F$6*E34+信任聚类!$G$6*E41+信任聚类!$H$6*E48+信任聚类!$I$6*E55+信任聚类!$J$6*E62+信任聚类!$K$6*E69+信任聚类!$L$6*E76+信任聚类!$M$6*E83+信任聚类!$N$6*N20+信任聚类!$O$6*N27+信任聚类!$P$6*N34+信任聚类!$Q$6*N41+信任聚类!$R$6*N48+信任聚类!$S$6*N55+信任聚类!$T$6*N62+信任聚类!$U$6*N69+信任聚类!$V$6*N76+信任聚类!$W$6*N83</f>
        <v>0.49100184312011363</v>
      </c>
      <c r="F98" s="26">
        <f>信任聚类!$D$6*F20+信任聚类!$E$6*F27+信任聚类!$F$6*F34+信任聚类!$G$6*F41+信任聚类!$H$6*F48+信任聚类!$I$6*F55+信任聚类!$J$6*F62+信任聚类!$K$6*F69+信任聚类!$L$6*F76+信任聚类!$M$6*F83+信任聚类!$N$6*O20+信任聚类!$O$6*O27+信任聚类!$P$6*O34+信任聚类!$Q$6*O41+信任聚类!$R$6*O48+信任聚类!$S$6*O55+信任聚类!$T$6*O62+信任聚类!$U$6*O69+信任聚类!$V$6*O76+信任聚类!$W$6*O83</f>
        <v>0.65975443576485204</v>
      </c>
      <c r="G98" s="26">
        <f>信任聚类!$D$6*G20+信任聚类!$E$6*G27+信任聚类!$F$6*G34+信任聚类!$G$6*G41+信任聚类!$H$6*G48+信任聚类!$I$6*G55+信任聚类!$J$6*G62+信任聚类!$K$6*G69+信任聚类!$L$6*G76+信任聚类!$M$6*G83+信任聚类!$N$6*P20+信任聚类!$O$6*P27+信任聚类!$P$6*P34+信任聚类!$Q$6*P41+信任聚类!$R$6*P48+信任聚类!$S$6*P55+信任聚类!$T$6*P62+信任聚类!$U$6*P69+信任聚类!$V$6*P76+信任聚类!$W$6*P83</f>
        <v>0</v>
      </c>
      <c r="H98" s="26">
        <f>信任聚类!$D$6*H20+信任聚类!$E$6*H27+信任聚类!$F$6*H34+信任聚类!$G$6*H41+信任聚类!$H$6*H48+信任聚类!$I$6*H55+信任聚类!$J$6*H62+信任聚类!$K$6*H69+信任聚类!$L$6*H76+信任聚类!$M$6*H83+信任聚类!$N$6*Q20+信任聚类!$O$6*Q27+信任聚类!$P$6*Q34+信任聚类!$Q$6*Q41+信任聚类!$R$6*Q48+信任聚类!$S$6*Q55+信任聚类!$T$6*Q62+信任聚类!$U$6*Q69+信任聚类!$V$6*Q76+信任聚类!$W$6*Q83</f>
        <v>0</v>
      </c>
      <c r="I98" s="26">
        <f>信任聚类!$D$6*I20+信任聚类!$E$6*I27+信任聚类!$F$6*I34+信任聚类!$G$6*I41+信任聚类!$H$6*I48+信任聚类!$I$6*I55+信任聚类!$J$6*I62+信任聚类!$K$6*I69+信任聚类!$L$6*I76+信任聚类!$M$6*I83+信任聚类!$N$6*R20+信任聚类!$O$6*R27+信任聚类!$P$6*R34+信任聚类!$Q$6*R41+信任聚类!$R$6*R48+信任聚类!$S$6*R55+信任聚类!$T$6*R62+信任聚类!$U$6*R69+信任聚类!$V$6*R76+信任聚类!$W$6*R83</f>
        <v>0</v>
      </c>
    </row>
    <row r="99" spans="2:10" x14ac:dyDescent="0.25">
      <c r="B99" s="26" t="s">
        <v>39</v>
      </c>
      <c r="C99" s="26">
        <f>信任聚类!$D$6*C21+信任聚类!$E$6*C28+信任聚类!$F$6*C35+信任聚类!$G$6*C42+信任聚类!$H$6*C49+信任聚类!$I$6*C56+信任聚类!$J$6*C63+信任聚类!$K$6*C70+信任聚类!$L$6*C77+信任聚类!$M$6*C84+信任聚类!$N$6*L21+信任聚类!$O$6*L28+信任聚类!$P$6*L35+信任聚类!$Q$6*L42+信任聚类!$R$6*L49+信任聚类!$S$6*L56+信任聚类!$T$6*L63+信任聚类!$U$6*L70+信任聚类!$V$6*L77+信任聚类!$W$6*L84</f>
        <v>0.37814768149584915</v>
      </c>
      <c r="D99" s="26">
        <f>信任聚类!$D$6*D21+信任聚类!$E$6*D28+信任聚类!$F$6*D35+信任聚类!$G$6*D42+信任聚类!$H$6*D49+信任聚类!$I$6*D56+信任聚类!$J$6*D63+信任聚类!$K$6*D70+信任聚类!$L$6*D77+信任聚类!$M$6*D84+信任聚类!$N$6*M21+信任聚类!$O$6*M28+信任聚类!$P$6*M35+信任聚类!$Q$6*M42+信任聚类!$R$6*M49+信任聚类!$S$6*M56+信任聚类!$T$6*M63+信任聚类!$U$6*M70+信任聚类!$V$6*M77+信任聚类!$W$6*M84</f>
        <v>0.49178386354751147</v>
      </c>
      <c r="E99" s="26">
        <f>信任聚类!$D$6*E21+信任聚类!$E$6*E28+信任聚类!$F$6*E35+信任聚类!$G$6*E42+信任聚类!$H$6*E49+信任聚类!$I$6*E56+信任聚类!$J$6*E63+信任聚类!$K$6*E70+信任聚类!$L$6*E77+信任聚类!$M$6*E84+信任聚类!$N$6*N21+信任聚类!$O$6*N28+信任聚类!$P$6*N35+信任聚类!$Q$6*N42+信任聚类!$R$6*N49+信任聚类!$S$6*N56+信任聚类!$T$6*N63+信任聚类!$U$6*N70+信任聚类!$V$6*N77+信任聚类!$W$6*N84</f>
        <v>0.40581908380848308</v>
      </c>
      <c r="F99" s="26">
        <f>信任聚类!$D$6*F21+信任聚类!$E$6*F28+信任聚类!$F$6*F35+信任聚类!$G$6*F42+信任聚类!$H$6*F49+信任聚类!$I$6*F56+信任聚类!$J$6*F63+信任聚类!$K$6*F70+信任聚类!$L$6*F77+信任聚类!$M$6*F84+信任聚类!$N$6*O21+信任聚类!$O$6*O28+信任聚类!$P$6*O35+信任聚类!$Q$6*O42+信任聚类!$R$6*O49+信任聚类!$S$6*O56+信任聚类!$T$6*O63+信任聚类!$U$6*O70+信任聚类!$V$6*O77+信任聚类!$W$6*O84</f>
        <v>0.49100184312011363</v>
      </c>
      <c r="G99" s="26">
        <f>信任聚类!$D$6*G21+信任聚类!$E$6*G28+信任聚类!$F$6*G35+信任聚类!$G$6*G42+信任聚类!$H$6*G49+信任聚类!$I$6*G56+信任聚类!$J$6*G63+信任聚类!$K$6*G70+信任聚类!$L$6*G77+信任聚类!$M$6*G84+信任聚类!$N$6*P21+信任聚类!$O$6*P28+信任聚类!$P$6*P35+信任聚类!$Q$6*P42+信任聚类!$R$6*P49+信任聚类!$S$6*P56+信任聚类!$T$6*P63+信任聚类!$U$6*P70+信任聚类!$V$6*P77+信任聚类!$W$6*P84</f>
        <v>0</v>
      </c>
      <c r="H99" s="26">
        <f>信任聚类!$D$6*H21+信任聚类!$E$6*H28+信任聚类!$F$6*H35+信任聚类!$G$6*H42+信任聚类!$H$6*H49+信任聚类!$I$6*H56+信任聚类!$J$6*H63+信任聚类!$K$6*H70+信任聚类!$L$6*H77+信任聚类!$M$6*H84+信任聚类!$N$6*Q21+信任聚类!$O$6*Q28+信任聚类!$P$6*Q35+信任聚类!$Q$6*Q42+信任聚类!$R$6*Q49+信任聚类!$S$6*Q56+信任聚类!$T$6*Q63+信任聚类!$U$6*Q70+信任聚类!$V$6*Q77+信任聚类!$W$6*Q84</f>
        <v>0</v>
      </c>
      <c r="I99" s="26">
        <f>信任聚类!$D$6*I21+信任聚类!$E$6*I28+信任聚类!$F$6*I35+信任聚类!$G$6*I42+信任聚类!$H$6*I49+信任聚类!$I$6*I56+信任聚类!$J$6*I63+信任聚类!$K$6*I70+信任聚类!$L$6*I77+信任聚类!$M$6*I84+信任聚类!$N$6*R21+信任聚类!$O$6*R28+信任聚类!$P$6*R35+信任聚类!$Q$6*R42+信任聚类!$R$6*R49+信任聚类!$S$6*R56+信任聚类!$T$6*R63+信任聚类!$U$6*R70+信任聚类!$V$6*R77+信任聚类!$W$6*R84</f>
        <v>0</v>
      </c>
    </row>
    <row r="100" spans="2:10" x14ac:dyDescent="0.25">
      <c r="B100" s="26" t="s">
        <v>40</v>
      </c>
      <c r="C100" s="26">
        <f>信任聚类!$D$6*C22+信任聚类!$E$6*C29+信任聚类!$F$6*C36+信任聚类!$G$6*C43+信任聚类!$H$6*C50+信任聚类!$I$6*C57+信任聚类!$J$6*C64+信任聚类!$K$6*C71+信任聚类!$L$6*C78+信任聚类!$M$6*C85+信任聚类!$N$6*L22+信任聚类!$O$6*L29+信任聚类!$P$6*L36+信任聚类!$Q$6*L43+信任聚类!$R$6*L50+信任聚类!$S$6*L57+信任聚类!$T$6*L64+信任聚类!$U$6*L71+信任聚类!$V$6*L78+信任聚类!$W$6*L85</f>
        <v>0.46254697650037629</v>
      </c>
      <c r="D100" s="26">
        <f>信任聚类!$D$6*D22+信任聚类!$E$6*D29+信任聚类!$F$6*D36+信任聚类!$G$6*D43+信任聚类!$H$6*D50+信任聚类!$I$6*D57+信任聚类!$J$6*D64+信任聚类!$K$6*D71+信任聚类!$L$6*D78+信任聚类!$M$6*D85+信任聚类!$N$6*M22+信任聚类!$O$6*M29+信任聚类!$P$6*M36+信任聚类!$Q$6*M43+信任聚类!$R$6*M50+信任聚类!$S$6*M57+信任聚类!$T$6*M64+信任聚类!$U$6*M71+信任聚类!$V$6*M78+信任聚类!$W$6*M85</f>
        <v>0.42572759879359606</v>
      </c>
      <c r="E100" s="26">
        <f>信任聚类!$D$6*E22+信任聚类!$E$6*E29+信任聚类!$F$6*E36+信任聚类!$G$6*E43+信任聚类!$H$6*E50+信任聚类!$I$6*E57+信任聚类!$J$6*E64+信任聚类!$K$6*E71+信任聚类!$L$6*E78+信任聚类!$M$6*E85+信任聚类!$N$6*N22+信任聚类!$O$6*N29+信任聚类!$P$6*N36+信任聚类!$Q$6*N43+信任聚类!$R$6*N50+信任聚类!$S$6*N57+信任聚类!$T$6*N64+信任聚类!$U$6*N71+信任聚类!$V$6*N78+信任聚类!$W$6*N85</f>
        <v>0.72539074450027929</v>
      </c>
      <c r="F100" s="26">
        <f>信任聚类!$D$6*F22+信任聚类!$E$6*F29+信任聚类!$F$6*F36+信任聚类!$G$6*F43+信任聚类!$H$6*F50+信任聚类!$I$6*F57+信任聚类!$J$6*F64+信任聚类!$K$6*F71+信任聚类!$L$6*F78+信任聚类!$M$6*F85+信任聚类!$N$6*O22+信任聚类!$O$6*O29+信任聚类!$P$6*O36+信任聚类!$Q$6*O43+信任聚类!$R$6*O50+信任聚类!$S$6*O57+信任聚类!$T$6*O64+信任聚类!$U$6*O71+信任聚类!$V$6*O78+信任聚类!$W$6*O85</f>
        <v>0.58238146220844833</v>
      </c>
      <c r="G100" s="26">
        <f>信任聚类!$D$6*G22+信任聚类!$E$6*G29+信任聚类!$F$6*G36+信任聚类!$G$6*G43+信任聚类!$H$6*G50+信任聚类!$I$6*G57+信任聚类!$J$6*G64+信任聚类!$K$6*G71+信任聚类!$L$6*G78+信任聚类!$M$6*G85+信任聚类!$N$6*P22+信任聚类!$O$6*P29+信任聚类!$P$6*P36+信任聚类!$Q$6*P43+信任聚类!$R$6*P50+信任聚类!$S$6*P57+信任聚类!$T$6*P64+信任聚类!$U$6*P71+信任聚类!$V$6*P78+信任聚类!$W$6*P85</f>
        <v>0</v>
      </c>
      <c r="H100" s="26">
        <f>信任聚类!$D$6*H22+信任聚类!$E$6*H29+信任聚类!$F$6*H36+信任聚类!$G$6*H43+信任聚类!$H$6*H50+信任聚类!$I$6*H57+信任聚类!$J$6*H64+信任聚类!$K$6*H71+信任聚类!$L$6*H78+信任聚类!$M$6*H85+信任聚类!$N$6*Q22+信任聚类!$O$6*Q29+信任聚类!$P$6*Q36+信任聚类!$Q$6*Q43+信任聚类!$R$6*Q50+信任聚类!$S$6*Q57+信任聚类!$T$6*Q64+信任聚类!$U$6*Q71+信任聚类!$V$6*Q78+信任聚类!$W$6*Q85</f>
        <v>0</v>
      </c>
      <c r="I100" s="26">
        <f>信任聚类!$D$6*I22+信任聚类!$E$6*I29+信任聚类!$F$6*I36+信任聚类!$G$6*I43+信任聚类!$H$6*I50+信任聚类!$I$6*I57+信任聚类!$J$6*I64+信任聚类!$K$6*I71+信任聚类!$L$6*I78+信任聚类!$M$6*I85+信任聚类!$N$6*R22+信任聚类!$O$6*R29+信任聚类!$P$6*R36+信任聚类!$Q$6*R43+信任聚类!$R$6*R50+信任聚类!$S$6*R57+信任聚类!$T$6*R64+信任聚类!$U$6*R71+信任聚类!$V$6*R78+信任聚类!$W$6*R85</f>
        <v>0</v>
      </c>
    </row>
    <row r="101" spans="2:10" x14ac:dyDescent="0.25">
      <c r="B101" s="26" t="s">
        <v>72</v>
      </c>
      <c r="C101" s="26">
        <f>信任聚类!$D$6*C23+信任聚类!$E$6*C30+信任聚类!$F$6*C37+信任聚类!$G$6*C44+信任聚类!$H$6*C51+信任聚类!$I$6*C58+信任聚类!$J$6*C65+信任聚类!$K$6*C72+信任聚类!$L$6*C79+信任聚类!$M$6*C86+信任聚类!$N$6*L23+信任聚类!$O$6*L30+信任聚类!$P$6*L37+信任聚类!$Q$6*L44+信任聚类!$R$6*L51+信任聚类!$S$6*L58+信任聚类!$T$6*L65+信任聚类!$U$6*L72+信任聚类!$V$6*L79+信任聚类!$W$6*L86</f>
        <v>0.46212268071551343</v>
      </c>
      <c r="D101" s="26">
        <f>信任聚类!$D$6*D23+信任聚类!$E$6*D30+信任聚类!$F$6*D37+信任聚类!$G$6*D44+信任聚类!$H$6*D51+信任聚类!$I$6*D58+信任聚类!$J$6*D65+信任聚类!$K$6*D72+信任聚类!$L$6*D79+信任聚类!$M$6*D86+信任聚类!$N$6*M23+信任聚类!$O$6*M30+信任聚类!$P$6*M37+信任聚类!$Q$6*M44+信任聚类!$R$6*M51+信任聚类!$S$6*M58+信任聚类!$T$6*M65+信任聚类!$U$6*M72+信任聚类!$V$6*M79+信任聚类!$W$6*M86</f>
        <v>0.5709447411030395</v>
      </c>
      <c r="E101" s="26">
        <f>信任聚类!$D$6*E23+信任聚类!$E$6*E30+信任聚类!$F$6*E37+信任聚类!$G$6*E44+信任聚类!$H$6*E51+信任聚类!$I$6*E58+信任聚类!$J$6*E65+信任聚类!$K$6*E72+信任聚类!$L$6*E79+信任聚类!$M$6*E86+信任聚类!$N$6*N23+信任聚类!$O$6*N30+信任聚类!$P$6*N37+信任聚类!$Q$6*N44+信任聚类!$R$6*N51+信任聚类!$S$6*N58+信任聚类!$T$6*N65+信任聚类!$U$6*N72+信任聚类!$V$6*N79+信任聚类!$W$6*N86</f>
        <v>0.51521802000020089</v>
      </c>
      <c r="F101" s="26">
        <f>信任聚类!$D$6*F23+信任聚类!$E$6*F30+信任聚类!$F$6*F37+信任聚类!$G$6*F44+信任聚类!$H$6*F51+信任聚类!$I$6*F58+信任聚类!$J$6*F65+信任聚类!$K$6*F72+信任聚类!$L$6*F79+信任聚类!$M$6*F86+信任聚类!$N$6*O23+信任聚类!$O$6*O30+信任聚类!$P$6*O37+信任聚类!$Q$6*O44+信任聚类!$R$6*O51+信任聚类!$S$6*O58+信任聚类!$T$6*O65+信任聚类!$U$6*O72+信任聚类!$V$6*O79+信任聚类!$W$6*O86</f>
        <v>0.3530892041583632</v>
      </c>
      <c r="G101" s="26">
        <f>信任聚类!$D$6*G23+信任聚类!$E$6*G30+信任聚类!$F$6*G37+信任聚类!$G$6*G44+信任聚类!$H$6*G51+信任聚类!$I$6*G58+信任聚类!$J$6*G65+信任聚类!$K$6*G72+信任聚类!$L$6*G79+信任聚类!$M$6*G86+信任聚类!$N$6*P23+信任聚类!$O$6*P30+信任聚类!$P$6*P37+信任聚类!$Q$6*P44+信任聚类!$R$6*P51+信任聚类!$S$6*P58+信任聚类!$T$6*P65+信任聚类!$U$6*P72+信任聚类!$V$6*P79+信任聚类!$W$6*P86</f>
        <v>0</v>
      </c>
      <c r="H101" s="26">
        <f>信任聚类!$D$6*H23+信任聚类!$E$6*H30+信任聚类!$F$6*H37+信任聚类!$G$6*H44+信任聚类!$H$6*H51+信任聚类!$I$6*H58+信任聚类!$J$6*H65+信任聚类!$K$6*H72+信任聚类!$L$6*H79+信任聚类!$M$6*H86+信任聚类!$N$6*Q23+信任聚类!$O$6*Q30+信任聚类!$P$6*Q37+信任聚类!$Q$6*Q44+信任聚类!$R$6*Q51+信任聚类!$S$6*Q58+信任聚类!$T$6*Q65+信任聚类!$U$6*Q72+信任聚类!$V$6*Q79+信任聚类!$W$6*Q86</f>
        <v>0</v>
      </c>
      <c r="I101" s="26">
        <f>信任聚类!$D$6*I23+信任聚类!$E$6*I30+信任聚类!$F$6*I37+信任聚类!$G$6*I44+信任聚类!$H$6*I51+信任聚类!$I$6*I58+信任聚类!$J$6*I65+信任聚类!$K$6*I72+信任聚类!$L$6*I79+信任聚类!$M$6*I86+信任聚类!$N$6*R23+信任聚类!$O$6*R30+信任聚类!$P$6*R37+信任聚类!$Q$6*R44+信任聚类!$R$6*R51+信任聚类!$S$6*R58+信任聚类!$T$6*R65+信任聚类!$U$6*R72+信任聚类!$V$6*R79+信任聚类!$W$6*R86</f>
        <v>0</v>
      </c>
    </row>
    <row r="102" spans="2:10" x14ac:dyDescent="0.25">
      <c r="B102" s="26" t="s">
        <v>73</v>
      </c>
      <c r="C102" s="26">
        <f>信任聚类!$D$6*C24+信任聚类!$E$6*C31+信任聚类!$F$6*C38+信任聚类!$G$6*C45+信任聚类!$H$6*C52+信任聚类!$I$6*C59+信任聚类!$J$6*C66+信任聚类!$K$6*C73+信任聚类!$L$6*C80+信任聚类!$M$6*C87+信任聚类!$N$6*L24+信任聚类!$O$6*L31+信任聚类!$P$6*L38+信任聚类!$Q$6*L45+信任聚类!$R$6*L52+信任聚类!$S$6*L59+信任聚类!$T$6*L66+信任聚类!$U$6*L73+信任聚类!$V$6*L80+信任聚类!$W$6*L87</f>
        <v>0.62891312694512036</v>
      </c>
      <c r="D102" s="26">
        <f>信任聚类!$D$6*D24+信任聚类!$E$6*D31+信任聚类!$F$6*D38+信任聚类!$G$6*D45+信任聚类!$H$6*D52+信任聚类!$I$6*D59+信任聚类!$J$6*D66+信任聚类!$K$6*D73+信任聚类!$L$6*D80+信任聚类!$M$6*D87+信任聚类!$N$6*M24+信任聚类!$O$6*M31+信任聚类!$P$6*M38+信任聚类!$Q$6*M45+信任聚类!$R$6*M52+信任聚类!$S$6*M59+信任聚类!$T$6*M66+信任聚类!$U$6*M73+信任聚类!$V$6*M80+信任聚类!$W$6*M87</f>
        <v>0.53798947254457585</v>
      </c>
      <c r="E102" s="26">
        <f>信任聚类!$D$6*E24+信任聚类!$E$6*E31+信任聚类!$F$6*E38+信任聚类!$G$6*E45+信任聚类!$H$6*E52+信任聚类!$I$6*E59+信任聚类!$J$6*E66+信任聚类!$K$6*E73+信任聚类!$L$6*E80+信任聚类!$M$6*E87+信任聚类!$N$6*N24+信任聚类!$O$6*N31+信任聚类!$P$6*N38+信任聚类!$Q$6*N45+信任聚类!$R$6*N52+信任聚类!$S$6*N59+信任聚类!$T$6*N66+信任聚类!$U$6*N73+信任聚类!$V$6*N80+信任聚类!$W$6*N87</f>
        <v>0.46695585029401332</v>
      </c>
      <c r="F102" s="26">
        <f>信任聚类!$D$6*F24+信任聚类!$E$6*F31+信任聚类!$F$6*F38+信任聚类!$G$6*F45+信任聚类!$H$6*F52+信任聚类!$I$6*F59+信任聚类!$J$6*F66+信任聚类!$K$6*F73+信任聚类!$L$6*F80+信任聚类!$M$6*F87+信任聚类!$N$6*O24+信任聚类!$O$6*O31+信任聚类!$P$6*O38+信任聚类!$Q$6*O45+信任聚类!$R$6*O52+信任聚类!$S$6*O59+信任聚类!$T$6*O66+信任聚类!$U$6*O73+信任聚类!$V$6*O80+信任聚类!$W$6*O87</f>
        <v>0.62598565654286653</v>
      </c>
      <c r="G102" s="26">
        <f>信任聚类!$D$6*G24+信任聚类!$E$6*G31+信任聚类!$F$6*G38+信任聚类!$G$6*G45+信任聚类!$H$6*G52+信任聚类!$I$6*G59+信任聚类!$J$6*G66+信任聚类!$K$6*G73+信任聚类!$L$6*G80+信任聚类!$M$6*G87+信任聚类!$N$6*P24+信任聚类!$O$6*P31+信任聚类!$P$6*P38+信任聚类!$Q$6*P45+信任聚类!$R$6*P52+信任聚类!$S$6*P59+信任聚类!$T$6*P66+信任聚类!$U$6*P73+信任聚类!$V$6*P80+信任聚类!$W$6*P87</f>
        <v>0</v>
      </c>
      <c r="H102" s="26">
        <f>信任聚类!$D$6*H24+信任聚类!$E$6*H31+信任聚类!$F$6*H38+信任聚类!$G$6*H45+信任聚类!$H$6*H52+信任聚类!$I$6*H59+信任聚类!$J$6*H66+信任聚类!$K$6*H73+信任聚类!$L$6*H80+信任聚类!$M$6*H87+信任聚类!$N$6*Q24+信任聚类!$O$6*Q31+信任聚类!$P$6*Q38+信任聚类!$Q$6*Q45+信任聚类!$R$6*Q52+信任聚类!$S$6*Q59+信任聚类!$T$6*Q66+信任聚类!$U$6*Q73+信任聚类!$V$6*Q80+信任聚类!$W$6*Q87</f>
        <v>0</v>
      </c>
      <c r="I102" s="26">
        <f>信任聚类!$D$6*I24+信任聚类!$E$6*I31+信任聚类!$F$6*I38+信任聚类!$G$6*I45+信任聚类!$H$6*I52+信任聚类!$I$6*I59+信任聚类!$J$6*I66+信任聚类!$K$6*I73+信任聚类!$L$6*I80+信任聚类!$M$6*I87+信任聚类!$N$6*R24+信任聚类!$O$6*R31+信任聚类!$P$6*R38+信任聚类!$Q$6*R45+信任聚类!$R$6*R52+信任聚类!$S$6*R59+信任聚类!$T$6*R66+信任聚类!$U$6*R73+信任聚类!$V$6*R80+信任聚类!$W$6*R87</f>
        <v>0</v>
      </c>
    </row>
    <row r="104" spans="2:10" x14ac:dyDescent="0.25">
      <c r="B104" s="111" t="s">
        <v>109</v>
      </c>
      <c r="C104" s="111" t="s">
        <v>34</v>
      </c>
      <c r="D104" s="111" t="s">
        <v>35</v>
      </c>
      <c r="E104" s="111" t="s">
        <v>36</v>
      </c>
      <c r="F104" s="111" t="s">
        <v>37</v>
      </c>
      <c r="G104" s="111" t="s">
        <v>52</v>
      </c>
      <c r="H104" s="111" t="s">
        <v>53</v>
      </c>
      <c r="I104" s="111" t="s">
        <v>54</v>
      </c>
      <c r="J104" s="26">
        <f>信任聚类!A7</f>
        <v>0.18501320257237713</v>
      </c>
    </row>
    <row r="105" spans="2:10" x14ac:dyDescent="0.25">
      <c r="B105" s="26" t="s">
        <v>38</v>
      </c>
      <c r="C105" s="26">
        <f>信任聚类!$D$8*C20+信任聚类!$E$8*C27+信任聚类!$F$8*C34+信任聚类!$G$8*C41+信任聚类!$H$8*C48+信任聚类!$I$8*C55+信任聚类!$J$8*C62+信任聚类!$K$8*C69+信任聚类!$L$8*C76+信任聚类!$M$8*C83+信任聚类!$N$8*L20+信任聚类!$O$8*L27+信任聚类!$P$8*L34+信任聚类!$Q$8*L41+信任聚类!$R$8*L48+信任聚类!$S$8*L55+信任聚类!$T$8*L62+信任聚类!$U$8*L69+信任聚类!$V$8*L76+信任聚类!$W$8*L83</f>
        <v>0.4372787356569281</v>
      </c>
      <c r="D105" s="26">
        <f>信任聚类!$D$8*D20+信任聚类!$E$8*D27+信任聚类!$F$8*D34+信任聚类!$G$8*D41+信任聚类!$H$8*D48+信任聚类!$I$8*D55+信任聚类!$J$8*D62+信任聚类!$K$8*D69+信任聚类!$L$8*D76+信任聚类!$M$8*D83+信任聚类!$N$8*M20+信任聚类!$O$8*M27+信任聚类!$P$8*M34+信任聚类!$Q$8*M41+信任聚类!$R$8*M48+信任聚类!$S$8*M55+信任聚类!$T$8*M62+信任聚类!$U$8*M69+信任聚类!$V$8*M76+信任聚类!$W$8*M83</f>
        <v>0.5658522571269341</v>
      </c>
      <c r="E105" s="26">
        <f>信任聚类!$D$8*E20+信任聚类!$E$8*E27+信任聚类!$F$8*E34+信任聚类!$G$8*E41+信任聚类!$H$8*E48+信任聚类!$I$8*E55+信任聚类!$J$8*E62+信任聚类!$K$8*E69+信任聚类!$L$8*E76+信任聚类!$M$8*E83+信任聚类!$N$8*N20+信任聚类!$O$8*N27+信任聚类!$P$8*N34+信任聚类!$Q$8*N41+信任聚类!$R$8*N48+信任聚类!$S$8*N55+信任聚类!$T$8*N62+信任聚类!$U$8*N69+信任聚类!$V$8*N76+信任聚类!$W$8*N83</f>
        <v>0.48044344866164679</v>
      </c>
      <c r="F105" s="26">
        <f>信任聚类!$D$8*F20+信任聚类!$E$8*F27+信任聚类!$F$8*F34+信任聚类!$G$8*F41+信任聚类!$H$8*F48+信任聚类!$I$8*F55+信任聚类!$J$8*F62+信任聚类!$K$8*F69+信任聚类!$L$8*F76+信任聚类!$M$8*F83+信任聚类!$N$8*O20+信任聚类!$O$8*O27+信任聚类!$P$8*O34+信任聚类!$Q$8*O41+信任聚类!$R$8*O48+信任聚类!$S$8*O55+信任聚类!$T$8*O62+信任聚类!$U$8*O69+信任聚类!$V$8*O76+信任聚类!$W$8*O83</f>
        <v>0.52981439987829082</v>
      </c>
      <c r="G105" s="26">
        <f>信任聚类!$D$8*G20+信任聚类!$E$8*G27+信任聚类!$F$8*G34+信任聚类!$G$8*G41+信任聚类!$H$8*G48+信任聚类!$I$8*G55+信任聚类!$J$8*G62+信任聚类!$K$8*G69+信任聚类!$L$8*G76+信任聚类!$M$8*G83+信任聚类!$N$8*P20+信任聚类!$O$8*P27+信任聚类!$P$8*P34+信任聚类!$Q$8*P41+信任聚类!$R$8*P48+信任聚类!$S$8*P55+信任聚类!$T$8*P62+信任聚类!$U$8*P69+信任聚类!$V$8*P76+信任聚类!$W$8*P83</f>
        <v>0</v>
      </c>
      <c r="H105" s="26">
        <f>信任聚类!$D$8*H20+信任聚类!$E$8*H27+信任聚类!$F$8*H34+信任聚类!$G$8*H41+信任聚类!$H$8*H48+信任聚类!$I$8*H55+信任聚类!$J$8*H62+信任聚类!$K$8*H69+信任聚类!$L$8*H76+信任聚类!$M$8*H83+信任聚类!$N$8*Q20+信任聚类!$O$8*Q27+信任聚类!$P$8*Q34+信任聚类!$Q$8*Q41+信任聚类!$R$8*Q48+信任聚类!$S$8*Q55+信任聚类!$T$8*Q62+信任聚类!$U$8*Q69+信任聚类!$V$8*Q76+信任聚类!$W$8*Q83</f>
        <v>0</v>
      </c>
      <c r="I105" s="26">
        <f>信任聚类!$D$8*I20+信任聚类!$E$8*I27+信任聚类!$F$8*I34+信任聚类!$G$8*I41+信任聚类!$H$8*I48+信任聚类!$I$8*I55+信任聚类!$J$8*I62+信任聚类!$K$8*I69+信任聚类!$L$8*I76+信任聚类!$M$8*I83+信任聚类!$N$8*R20+信任聚类!$O$8*R27+信任聚类!$P$8*R34+信任聚类!$Q$8*R41+信任聚类!$R$8*R48+信任聚类!$S$8*R55+信任聚类!$T$8*R62+信任聚类!$U$8*R69+信任聚类!$V$8*R76+信任聚类!$W$8*R83</f>
        <v>0</v>
      </c>
    </row>
    <row r="106" spans="2:10" x14ac:dyDescent="0.25">
      <c r="B106" s="26" t="s">
        <v>39</v>
      </c>
      <c r="C106" s="26">
        <f>信任聚类!$D$8*C21+信任聚类!$E$8*C28+信任聚类!$F$8*C35+信任聚类!$G$8*C42+信任聚类!$H$8*C49+信任聚类!$I$8*C56+信任聚类!$J$8*C63+信任聚类!$K$8*C70+信任聚类!$L$8*C77+信任聚类!$M$8*C84+信任聚类!$N$8*L21+信任聚类!$O$8*L28+信任聚类!$P$8*L35+信任聚类!$Q$8*L42+信任聚类!$R$8*L49+信任聚类!$S$8*L56+信任聚类!$T$8*L63+信任聚类!$U$8*L70+信任聚类!$V$8*L77+信任聚类!$W$8*L84</f>
        <v>0.48575276809699752</v>
      </c>
      <c r="D106" s="26">
        <f>信任聚类!$D$8*D21+信任聚类!$E$8*D28+信任聚类!$F$8*D35+信任聚类!$G$8*D42+信任聚类!$H$8*D49+信任聚类!$I$8*D56+信任聚类!$J$8*D63+信任聚类!$K$8*D70+信任聚类!$L$8*D77+信任聚类!$M$8*D84+信任聚类!$N$8*M21+信任聚类!$O$8*M28+信任聚类!$P$8*M35+信任聚类!$Q$8*M42+信任聚类!$R$8*M49+信任聚类!$S$8*M56+信任聚类!$T$8*M63+信任聚类!$U$8*M70+信任聚类!$V$8*M77+信任聚类!$W$8*M84</f>
        <v>0.39876991734205647</v>
      </c>
      <c r="E106" s="26">
        <f>信任聚类!$D$8*E21+信任聚类!$E$8*E28+信任聚类!$F$8*E35+信任聚类!$G$8*E42+信任聚类!$H$8*E49+信任聚类!$I$8*E56+信任聚类!$J$8*E63+信任聚类!$K$8*E70+信任聚类!$L$8*E77+信任聚类!$M$8*E84+信任聚类!$N$8*N21+信任聚类!$O$8*N28+信任聚类!$P$8*N35+信任聚类!$Q$8*N42+信任聚类!$R$8*N49+信任聚类!$S$8*N56+信任聚类!$T$8*N63+信任聚类!$U$8*N70+信任聚类!$V$8*N77+信任聚类!$W$8*N84</f>
        <v>0.48691104973617799</v>
      </c>
      <c r="F106" s="26">
        <f>信任聚类!$D$8*F21+信任聚类!$E$8*F28+信任聚类!$F$8*F35+信任聚类!$G$8*F42+信任聚类!$H$8*F49+信任聚类!$I$8*F56+信任聚类!$J$8*F63+信任聚类!$K$8*F70+信任聚类!$L$8*F77+信任聚类!$M$8*F84+信任聚类!$N$8*O21+信任聚类!$O$8*O28+信任聚类!$P$8*O35+信任聚类!$Q$8*O42+信任聚类!$R$8*O49+信任聚类!$S$8*O56+信任聚类!$T$8*O63+信任聚类!$U$8*O70+信任聚类!$V$8*O77+信任聚类!$W$8*O84</f>
        <v>0.48044344866164679</v>
      </c>
      <c r="G106" s="26">
        <f>信任聚类!$D$8*G21+信任聚类!$E$8*G28+信任聚类!$F$8*G35+信任聚类!$G$8*G42+信任聚类!$H$8*G49+信任聚类!$I$8*G56+信任聚类!$J$8*G63+信任聚类!$K$8*G70+信任聚类!$L$8*G77+信任聚类!$M$8*G84+信任聚类!$N$8*P21+信任聚类!$O$8*P28+信任聚类!$P$8*P35+信任聚类!$Q$8*P42+信任聚类!$R$8*P49+信任聚类!$S$8*P56+信任聚类!$T$8*P63+信任聚类!$U$8*P70+信任聚类!$V$8*P77+信任聚类!$W$8*P84</f>
        <v>0</v>
      </c>
      <c r="H106" s="26">
        <f>信任聚类!$D$8*H21+信任聚类!$E$8*H28+信任聚类!$F$8*H35+信任聚类!$G$8*H42+信任聚类!$H$8*H49+信任聚类!$I$8*H56+信任聚类!$J$8*H63+信任聚类!$K$8*H70+信任聚类!$L$8*H77+信任聚类!$M$8*H84+信任聚类!$N$8*Q21+信任聚类!$O$8*Q28+信任聚类!$P$8*Q35+信任聚类!$Q$8*Q42+信任聚类!$R$8*Q49+信任聚类!$S$8*Q56+信任聚类!$T$8*Q63+信任聚类!$U$8*Q70+信任聚类!$V$8*Q77+信任聚类!$W$8*Q84</f>
        <v>0</v>
      </c>
      <c r="I106" s="26">
        <f>信任聚类!$D$8*I21+信任聚类!$E$8*I28+信任聚类!$F$8*I35+信任聚类!$G$8*I42+信任聚类!$H$8*I49+信任聚类!$I$8*I56+信任聚类!$J$8*I63+信任聚类!$K$8*I70+信任聚类!$L$8*I77+信任聚类!$M$8*I84+信任聚类!$N$8*R21+信任聚类!$O$8*R28+信任聚类!$P$8*R35+信任聚类!$Q$8*R42+信任聚类!$R$8*R49+信任聚类!$S$8*R56+信任聚类!$T$8*R63+信任聚类!$U$8*R70+信任聚类!$V$8*R77+信任聚类!$W$8*R84</f>
        <v>0</v>
      </c>
    </row>
    <row r="107" spans="2:10" x14ac:dyDescent="0.25">
      <c r="B107" s="26" t="s">
        <v>40</v>
      </c>
      <c r="C107" s="26">
        <f>信任聚类!$D$8*C22+信任聚类!$E$8*C29+信任聚类!$F$8*C36+信任聚类!$G$8*C43+信任聚类!$H$8*C50+信任聚类!$I$8*C57+信任聚类!$J$8*C64+信任聚类!$K$8*C71+信任聚类!$L$8*C78+信任聚类!$M$8*C85+信任聚类!$N$8*L22+信任聚类!$O$8*L29+信任聚类!$P$8*L36+信任聚类!$Q$8*L43+信任聚类!$R$8*L50+信任聚类!$S$8*L57+信任聚类!$T$8*L64+信任聚类!$U$8*L71+信任聚类!$V$8*L78+信任聚类!$W$8*L85</f>
        <v>0.48044344866164679</v>
      </c>
      <c r="D107" s="26">
        <f>信任聚类!$D$8*D22+信任聚类!$E$8*D29+信任聚类!$F$8*D36+信任聚类!$G$8*D43+信任聚类!$H$8*D50+信任聚类!$I$8*D57+信任聚类!$J$8*D64+信任聚类!$K$8*D71+信任聚类!$L$8*D78+信任聚类!$M$8*D85+信任聚类!$N$8*M22+信任聚类!$O$8*M29+信任聚类!$P$8*M36+信任聚类!$Q$8*M43+信任聚类!$R$8*M50+信任聚类!$S$8*M57+信任聚类!$T$8*M64+信任聚类!$U$8*M71+信任聚类!$V$8*M78+信任聚类!$W$8*M85</f>
        <v>0.62099320137215819</v>
      </c>
      <c r="E107" s="26">
        <f>信任聚类!$D$8*E22+信任聚类!$E$8*E29+信任聚类!$F$8*E36+信任聚类!$G$8*E43+信任聚类!$H$8*E50+信任聚类!$I$8*E57+信任聚类!$J$8*E64+信任聚类!$K$8*E71+信任聚类!$L$8*E78+信任聚类!$M$8*E85+信任聚类!$N$8*N22+信任聚类!$O$8*N29+信任聚类!$P$8*N36+信任聚类!$Q$8*N43+信任聚类!$R$8*N50+信任聚类!$S$8*N57+信任聚类!$T$8*N64+信任聚类!$U$8*N71+信任聚类!$V$8*N78+信任聚类!$W$8*N85</f>
        <v>0.68365612174181734</v>
      </c>
      <c r="F107" s="26">
        <f>信任聚类!$D$8*F22+信任聚类!$E$8*F29+信任聚类!$F$8*F36+信任聚类!$G$8*F43+信任聚类!$H$8*F50+信任聚类!$I$8*F57+信任聚类!$J$8*F64+信任聚类!$K$8*F71+信任聚类!$L$8*F78+信任聚类!$M$8*F85+信任聚类!$N$8*O22+信任聚类!$O$8*O29+信任聚类!$P$8*O36+信任聚类!$Q$8*O43+信任聚类!$R$8*O50+信任聚类!$S$8*O57+信任聚类!$T$8*O64+信任聚类!$U$8*O71+信任聚类!$V$8*O78+信任聚类!$W$8*O85</f>
        <v>0.52085867450074064</v>
      </c>
      <c r="G107" s="26">
        <f>信任聚类!$D$8*G22+信任聚类!$E$8*G29+信任聚类!$F$8*G36+信任聚类!$G$8*G43+信任聚类!$H$8*G50+信任聚类!$I$8*G57+信任聚类!$J$8*G64+信任聚类!$K$8*G71+信任聚类!$L$8*G78+信任聚类!$M$8*G85+信任聚类!$N$8*P22+信任聚类!$O$8*P29+信任聚类!$P$8*P36+信任聚类!$Q$8*P43+信任聚类!$R$8*P50+信任聚类!$S$8*P57+信任聚类!$T$8*P64+信任聚类!$U$8*P71+信任聚类!$V$8*P78+信任聚类!$W$8*P85</f>
        <v>0</v>
      </c>
      <c r="H107" s="26">
        <f>信任聚类!$D$8*H22+信任聚类!$E$8*H29+信任聚类!$F$8*H36+信任聚类!$G$8*H43+信任聚类!$H$8*H50+信任聚类!$I$8*H57+信任聚类!$J$8*H64+信任聚类!$K$8*H71+信任聚类!$L$8*H78+信任聚类!$M$8*H85+信任聚类!$N$8*Q22+信任聚类!$O$8*Q29+信任聚类!$P$8*Q36+信任聚类!$Q$8*Q43+信任聚类!$R$8*Q50+信任聚类!$S$8*Q57+信任聚类!$T$8*Q64+信任聚类!$U$8*Q71+信任聚类!$V$8*Q78+信任聚类!$W$8*Q85</f>
        <v>0</v>
      </c>
      <c r="I107" s="26">
        <f>信任聚类!$D$8*I22+信任聚类!$E$8*I29+信任聚类!$F$8*I36+信任聚类!$G$8*I43+信任聚类!$H$8*I50+信任聚类!$I$8*I57+信任聚类!$J$8*I64+信任聚类!$K$8*I71+信任聚类!$L$8*I78+信任聚类!$M$8*I85+信任聚类!$N$8*R22+信任聚类!$O$8*R29+信任聚类!$P$8*R36+信任聚类!$Q$8*R43+信任聚类!$R$8*R50+信任聚类!$S$8*R57+信任聚类!$T$8*R64+信任聚类!$U$8*R71+信任聚类!$V$8*R78+信任聚类!$W$8*R85</f>
        <v>0</v>
      </c>
    </row>
    <row r="108" spans="2:10" x14ac:dyDescent="0.25">
      <c r="B108" s="26" t="s">
        <v>72</v>
      </c>
      <c r="C108" s="26">
        <f>信任聚类!$D$8*C23+信任聚类!$E$8*C30+信任聚类!$F$8*C37+信任聚类!$G$8*C44+信任聚类!$H$8*C51+信任聚类!$I$8*C58+信任聚类!$J$8*C65+信任聚类!$K$8*C72+信任聚类!$L$8*C79+信任聚类!$M$8*C86+信任聚类!$N$8*L23+信任聚类!$O$8*L30+信任聚类!$P$8*L37+信任聚类!$Q$8*L44+信任聚类!$R$8*L51+信任聚类!$S$8*L58+信任聚类!$T$8*L65+信任聚类!$U$8*L72+信任聚类!$V$8*L79+信任聚类!$W$8*L86</f>
        <v>0.51522945224074967</v>
      </c>
      <c r="D108" s="26">
        <f>信任聚类!$D$8*D23+信任聚类!$E$8*D30+信任聚类!$F$8*D37+信任聚类!$G$8*D44+信任聚类!$H$8*D51+信任聚类!$I$8*D58+信任聚类!$J$8*D65+信任聚类!$K$8*D72+信任聚类!$L$8*D79+信任聚类!$M$8*D86+信任聚类!$N$8*M23+信任聚类!$O$8*M30+信任聚类!$P$8*M37+信任聚类!$Q$8*M44+信任聚类!$R$8*M51+信任聚类!$S$8*M58+信任聚类!$T$8*M65+信任聚类!$U$8*M72+信任聚类!$V$8*M79+信任聚类!$W$8*M86</f>
        <v>0.39758521353400578</v>
      </c>
      <c r="E108" s="26">
        <f>信任聚类!$D$8*E23+信任聚类!$E$8*E30+信任聚类!$F$8*E37+信任聚类!$G$8*E44+信任聚类!$H$8*E51+信任聚类!$I$8*E58+信任聚类!$J$8*E65+信任聚类!$K$8*E72+信任聚类!$L$8*E79+信任聚类!$M$8*E86+信任聚类!$N$8*N23+信任聚类!$O$8*N30+信任聚类!$P$8*N37+信任聚类!$Q$8*N44+信任聚类!$R$8*N51+信任聚类!$S$8*N58+信任聚类!$T$8*N65+信任聚类!$U$8*N72+信任聚类!$V$8*N79+信任聚类!$W$8*N86</f>
        <v>0.29341332671108811</v>
      </c>
      <c r="F108" s="26">
        <f>信任聚类!$D$8*F23+信任聚类!$E$8*F30+信任聚类!$F$8*F37+信任聚类!$G$8*F44+信任聚类!$H$8*F51+信任聚类!$I$8*F58+信任聚类!$J$8*F65+信任聚类!$K$8*F72+信任聚类!$L$8*F79+信任聚类!$M$8*F86+信任聚类!$N$8*O23+信任聚类!$O$8*O30+信任聚类!$P$8*O37+信任聚类!$Q$8*O44+信任聚类!$R$8*O51+信任聚类!$S$8*O58+信任聚类!$T$8*O65+信任聚类!$U$8*O72+信任聚类!$V$8*O79+信任聚类!$W$8*O86</f>
        <v>0.49350123498577969</v>
      </c>
      <c r="G108" s="26">
        <f>信任聚类!$D$8*G23+信任聚类!$E$8*G30+信任聚类!$F$8*G37+信任聚类!$G$8*G44+信任聚类!$H$8*G51+信任聚类!$I$8*G58+信任聚类!$J$8*G65+信任聚类!$K$8*G72+信任聚类!$L$8*G79+信任聚类!$M$8*G86+信任聚类!$N$8*P23+信任聚类!$O$8*P30+信任聚类!$P$8*P37+信任聚类!$Q$8*P44+信任聚类!$R$8*P51+信任聚类!$S$8*P58+信任聚类!$T$8*P65+信任聚类!$U$8*P72+信任聚类!$V$8*P79+信任聚类!$W$8*P86</f>
        <v>0</v>
      </c>
      <c r="H108" s="26">
        <f>信任聚类!$D$8*H23+信任聚类!$E$8*H30+信任聚类!$F$8*H37+信任聚类!$G$8*H44+信任聚类!$H$8*H51+信任聚类!$I$8*H58+信任聚类!$J$8*H65+信任聚类!$K$8*H72+信任聚类!$L$8*H79+信任聚类!$M$8*H86+信任聚类!$N$8*Q23+信任聚类!$O$8*Q30+信任聚类!$P$8*Q37+信任聚类!$Q$8*Q44+信任聚类!$R$8*Q51+信任聚类!$S$8*Q58+信任聚类!$T$8*Q65+信任聚类!$U$8*Q72+信任聚类!$V$8*Q79+信任聚类!$W$8*Q86</f>
        <v>0</v>
      </c>
      <c r="I108" s="26">
        <f>信任聚类!$D$8*I23+信任聚类!$E$8*I30+信任聚类!$F$8*I37+信任聚类!$G$8*I44+信任聚类!$H$8*I51+信任聚类!$I$8*I58+信任聚类!$J$8*I65+信任聚类!$K$8*I72+信任聚类!$L$8*I79+信任聚类!$M$8*I86+信任聚类!$N$8*R23+信任聚类!$O$8*R30+信任聚类!$P$8*R37+信任聚类!$Q$8*R44+信任聚类!$R$8*R51+信任聚类!$S$8*R58+信任聚类!$T$8*R65+信任聚类!$U$8*R72+信任聚类!$V$8*R79+信任聚类!$W$8*R86</f>
        <v>0</v>
      </c>
    </row>
    <row r="109" spans="2:10" x14ac:dyDescent="0.25">
      <c r="B109" s="26" t="s">
        <v>73</v>
      </c>
      <c r="C109" s="26">
        <f>信任聚类!$D$8*C24+信任聚类!$E$8*C31+信任聚类!$F$8*C38+信任聚类!$G$8*C45+信任聚类!$H$8*C52+信任聚类!$I$8*C59+信任聚类!$J$8*C66+信任聚类!$K$8*C73+信任聚类!$L$8*C80+信任聚类!$M$8*C87+信任聚类!$N$8*L24+信任聚类!$O$8*L31+信任聚类!$P$8*L38+信任聚类!$Q$8*L45+信任聚类!$R$8*L52+信任聚类!$S$8*L59+信任聚类!$T$8*L66+信任聚类!$U$8*L73+信任聚类!$V$8*L80+信任聚类!$W$8*L87</f>
        <v>0.63078907104736515</v>
      </c>
      <c r="D109" s="26">
        <f>信任聚类!$D$8*D24+信任聚类!$E$8*D31+信任聚类!$F$8*D38+信任聚类!$G$8*D45+信任聚类!$H$8*D52+信任聚类!$I$8*D59+信任聚类!$J$8*D66+信任聚类!$K$8*D73+信任聚类!$L$8*D80+信任聚类!$M$8*D87+信任聚类!$N$8*M24+信任聚类!$O$8*M31+信任聚类!$P$8*M38+信任聚类!$Q$8*M45+信任聚类!$R$8*M52+信任聚类!$S$8*M59+信任聚类!$T$8*M66+信任聚类!$U$8*M73+信任聚类!$V$8*M80+信任聚类!$W$8*M87</f>
        <v>0.25209605910898669</v>
      </c>
      <c r="E109" s="26">
        <f>信任聚类!$D$8*E24+信任聚类!$E$8*E31+信任聚类!$F$8*E38+信任聚类!$G$8*E45+信任聚类!$H$8*E52+信任聚类!$I$8*E59+信任聚类!$J$8*E66+信任聚类!$K$8*E73+信任聚类!$L$8*E80+信任聚类!$M$8*E87+信任聚类!$N$8*N24+信任聚类!$O$8*N31+信任聚类!$P$8*N38+信任聚类!$Q$8*N45+信任聚类!$R$8*N52+信任聚类!$S$8*N59+信任聚类!$T$8*N66+信任聚类!$U$8*N73+信任聚类!$V$8*N80+信任聚类!$W$8*N87</f>
        <v>0.52495369845919659</v>
      </c>
      <c r="F109" s="26">
        <f>信任聚类!$D$8*F24+信任聚类!$E$8*F31+信任聚类!$F$8*F38+信任聚类!$G$8*F45+信任聚类!$H$8*F52+信任聚类!$I$8*F59+信任聚类!$J$8*F66+信任聚类!$K$8*F73+信任聚类!$L$8*F80+信任聚类!$M$8*F87+信任聚类!$N$8*O24+信任聚类!$O$8*O31+信任聚类!$P$8*O38+信任聚类!$Q$8*O45+信任聚类!$R$8*O52+信任聚类!$S$8*O59+信任聚类!$T$8*O66+信任聚类!$U$8*O73+信任聚类!$V$8*O80+信任聚类!$W$8*O87</f>
        <v>0.71800923584283882</v>
      </c>
      <c r="G109" s="26">
        <f>信任聚类!$D$8*G24+信任聚类!$E$8*G31+信任聚类!$F$8*G38+信任聚类!$G$8*G45+信任聚类!$H$8*G52+信任聚类!$I$8*G59+信任聚类!$J$8*G66+信任聚类!$K$8*G73+信任聚类!$L$8*G80+信任聚类!$M$8*G87+信任聚类!$N$8*P24+信任聚类!$O$8*P31+信任聚类!$P$8*P38+信任聚类!$Q$8*P45+信任聚类!$R$8*P52+信任聚类!$S$8*P59+信任聚类!$T$8*P66+信任聚类!$U$8*P73+信任聚类!$V$8*P80+信任聚类!$W$8*P87</f>
        <v>0</v>
      </c>
      <c r="H109" s="26">
        <f>信任聚类!$D$8*H24+信任聚类!$E$8*H31+信任聚类!$F$8*H38+信任聚类!$G$8*H45+信任聚类!$H$8*H52+信任聚类!$I$8*H59+信任聚类!$J$8*H66+信任聚类!$K$8*H73+信任聚类!$L$8*H80+信任聚类!$M$8*H87+信任聚类!$N$8*Q24+信任聚类!$O$8*Q31+信任聚类!$P$8*Q38+信任聚类!$Q$8*Q45+信任聚类!$R$8*Q52+信任聚类!$S$8*Q59+信任聚类!$T$8*Q66+信任聚类!$U$8*Q73+信任聚类!$V$8*Q80+信任聚类!$W$8*Q87</f>
        <v>0</v>
      </c>
      <c r="I109" s="26">
        <f>信任聚类!$D$8*I24+信任聚类!$E$8*I31+信任聚类!$F$8*I38+信任聚类!$G$8*I45+信任聚类!$H$8*I52+信任聚类!$I$8*I59+信任聚类!$J$8*I66+信任聚类!$K$8*I73+信任聚类!$L$8*I80+信任聚类!$M$8*I87+信任聚类!$N$8*R24+信任聚类!$O$8*R31+信任聚类!$P$8*R38+信任聚类!$Q$8*R45+信任聚类!$R$8*R52+信任聚类!$S$8*R59+信任聚类!$T$8*R66+信任聚类!$U$8*R73+信任聚类!$V$8*R80+信任聚类!$W$8*R87</f>
        <v>0</v>
      </c>
    </row>
    <row r="111" spans="2:10" x14ac:dyDescent="0.25">
      <c r="B111" s="111" t="s">
        <v>110</v>
      </c>
      <c r="C111" s="111" t="s">
        <v>34</v>
      </c>
      <c r="D111" s="111" t="s">
        <v>35</v>
      </c>
      <c r="E111" s="111" t="s">
        <v>36</v>
      </c>
      <c r="F111" s="111" t="s">
        <v>37</v>
      </c>
      <c r="G111" s="111" t="s">
        <v>52</v>
      </c>
      <c r="H111" s="111" t="s">
        <v>53</v>
      </c>
      <c r="I111" s="111" t="s">
        <v>54</v>
      </c>
      <c r="J111" s="26">
        <f>信任聚类!A9</f>
        <v>0.15729314647807402</v>
      </c>
    </row>
    <row r="112" spans="2:10" x14ac:dyDescent="0.25">
      <c r="B112" s="26" t="s">
        <v>38</v>
      </c>
      <c r="C112" s="26">
        <f>信任聚类!$D$10*C20+信任聚类!$E$10*C27+信任聚类!$F$10*C34+信任聚类!$G$10*C41+信任聚类!$H$10*C48+信任聚类!$I$10*C55+信任聚类!$J$10*C62+信任聚类!$K$10*C69+信任聚类!$L$10*C76+信任聚类!$M$10*C83+信任聚类!$N$10*L20+信任聚类!$O$10*L27+信任聚类!$P$10*L34+信任聚类!$Q$10*L41+信任聚类!$R$10*L48+信任聚类!$S$10*L55+信任聚类!$T$10*L62+信任聚类!$U$10*L69+信任聚类!$V$10*L76+信任聚类!$W$10*L83</f>
        <v>0.37357568312638956</v>
      </c>
      <c r="D112" s="26">
        <f>信任聚类!$D$10*D20+信任聚类!$E$10*D27+信任聚类!$F$10*D34+信任聚类!$G$10*D41+信任聚类!$H$10*D48+信任聚类!$I$10*D55+信任聚类!$J$10*D62+信任聚类!$K$10*D69+信任聚类!$L$10*D76+信任聚类!$M$10*D83+信任聚类!$N$10*M20+信任聚类!$O$10*M27+信任聚类!$P$10*M34+信任聚类!$Q$10*M41+信任聚类!$R$10*M48+信任聚类!$S$10*M55+信任聚类!$T$10*M62+信任聚类!$U$10*M69+信任聚类!$V$10*M76+信任聚类!$W$10*M83</f>
        <v>0.64586934427248754</v>
      </c>
      <c r="E112" s="26">
        <f>信任聚类!$D$10*E20+信任聚类!$E$10*E27+信任聚类!$F$10*E34+信任聚类!$G$10*E41+信任聚类!$H$10*E48+信任聚类!$I$10*E55+信任聚类!$J$10*E62+信任聚类!$K$10*E69+信任聚类!$L$10*E76+信任聚类!$M$10*E83+信任聚类!$N$10*N20+信任聚类!$O$10*N27+信任聚类!$P$10*N34+信任聚类!$Q$10*N41+信任聚类!$R$10*N48+信任聚类!$S$10*N55+信任聚类!$T$10*N62+信任聚类!$U$10*N69+信任聚类!$V$10*N76+信任聚类!$W$10*N83</f>
        <v>0.64029975216501689</v>
      </c>
      <c r="F112" s="26">
        <f>信任聚类!$D$10*F20+信任聚类!$E$10*F27+信任聚类!$F$10*F34+信任聚类!$G$10*F41+信任聚类!$H$10*F48+信任聚类!$I$10*F55+信任聚类!$J$10*F62+信任聚类!$K$10*F69+信任聚类!$L$10*F76+信任聚类!$M$10*F83+信任聚类!$N$10*O20+信任聚类!$O$10*O27+信任聚类!$P$10*O34+信任聚类!$Q$10*O41+信任聚类!$R$10*O48+信任聚类!$S$10*O55+信任聚类!$T$10*O62+信任聚类!$U$10*O69+信任聚类!$V$10*O76+信任聚类!$W$10*O83</f>
        <v>0.45466914082101473</v>
      </c>
      <c r="G112" s="26">
        <f>信任聚类!$D$10*G20+信任聚类!$E$10*G27+信任聚类!$F$10*G34+信任聚类!$G$10*G41+信任聚类!$H$10*G48+信任聚类!$I$10*G55+信任聚类!$J$10*G62+信任聚类!$K$10*G69+信任聚类!$L$10*G76+信任聚类!$M$10*G83+信任聚类!$N$10*P20+信任聚类!$O$10*P27+信任聚类!$P$10*P34+信任聚类!$Q$10*P41+信任聚类!$R$10*P48+信任聚类!$S$10*P55+信任聚类!$T$10*P62+信任聚类!$U$10*P69+信任聚类!$V$10*P76+信任聚类!$W$10*P83</f>
        <v>0</v>
      </c>
      <c r="H112" s="26">
        <f>信任聚类!$D$10*H20+信任聚类!$E$10*H27+信任聚类!$F$10*H34+信任聚类!$G$10*H41+信任聚类!$H$10*H48+信任聚类!$I$10*H55+信任聚类!$J$10*H62+信任聚类!$K$10*H69+信任聚类!$L$10*H76+信任聚类!$M$10*H83+信任聚类!$N$10*Q20+信任聚类!$O$10*Q27+信任聚类!$P$10*Q34+信任聚类!$Q$10*Q41+信任聚类!$R$10*Q48+信任聚类!$S$10*Q55+信任聚类!$T$10*Q62+信任聚类!$U$10*Q69+信任聚类!$V$10*Q76+信任聚类!$W$10*Q83</f>
        <v>0</v>
      </c>
      <c r="I112" s="26">
        <f>信任聚类!$D$10*I20+信任聚类!$E$10*I27+信任聚类!$F$10*I34+信任聚类!$G$10*I41+信任聚类!$H$10*I48+信任聚类!$I$10*I55+信任聚类!$J$10*I62+信任聚类!$K$10*I69+信任聚类!$L$10*I76+信任聚类!$M$10*I83+信任聚类!$N$10*R20+信任聚类!$O$10*R27+信任聚类!$P$10*R34+信任聚类!$Q$10*R41+信任聚类!$R$10*R48+信任聚类!$S$10*R55+信任聚类!$T$10*R62+信任聚类!$U$10*R69+信任聚类!$V$10*R76+信任聚类!$W$10*R83</f>
        <v>0</v>
      </c>
    </row>
    <row r="113" spans="2:10" x14ac:dyDescent="0.25">
      <c r="B113" s="26" t="s">
        <v>39</v>
      </c>
      <c r="C113" s="26">
        <f>信任聚类!$D$10*C21+信任聚类!$E$10*C28+信任聚类!$F$10*C35+信任聚类!$G$10*C42+信任聚类!$H$10*C49+信任聚类!$I$10*C56+信任聚类!$J$10*C63+信任聚类!$K$10*C70+信任聚类!$L$10*C77+信任聚类!$M$10*C84+信任聚类!$N$10*L21+信任聚类!$O$10*L28+信任聚类!$P$10*L35+信任聚类!$Q$10*L42+信任聚类!$R$10*L49+信任聚类!$S$10*L56+信任聚类!$T$10*L63+信任聚类!$U$10*L70+信任聚类!$V$10*L77+信任聚类!$W$10*L84</f>
        <v>0.76661459109662911</v>
      </c>
      <c r="D113" s="26">
        <f>信任聚类!$D$10*D21+信任聚类!$E$10*D28+信任聚类!$F$10*D35+信任聚类!$G$10*D42+信任聚类!$H$10*D49+信任聚类!$I$10*D56+信任聚类!$J$10*D63+信任聚类!$K$10*D70+信任聚类!$L$10*D77+信任聚类!$M$10*D84+信任聚类!$N$10*M21+信任聚类!$O$10*M28+信任聚类!$P$10*M35+信任聚类!$Q$10*M42+信任聚类!$R$10*M49+信任聚类!$S$10*M56+信任聚类!$T$10*M63+信任聚类!$U$10*M70+信任聚类!$V$10*M77+信任聚类!$W$10*M84</f>
        <v>0.58497863337235312</v>
      </c>
      <c r="E113" s="26">
        <f>信任聚类!$D$10*E21+信任聚类!$E$10*E28+信任聚类!$F$10*E35+信任聚类!$G$10*E42+信任聚类!$H$10*E49+信任聚类!$I$10*E56+信任聚类!$J$10*E63+信任聚类!$K$10*E70+信任聚类!$L$10*E77+信任聚类!$M$10*E84+信任聚类!$N$10*N21+信任聚类!$O$10*N28+信任聚类!$P$10*N35+信任聚类!$Q$10*N42+信任聚类!$R$10*N49+信任聚类!$S$10*N56+信任聚类!$T$10*N63+信任聚类!$U$10*N70+信任聚类!$V$10*N77+信任聚类!$W$10*N84</f>
        <v>0.54871517255862468</v>
      </c>
      <c r="F113" s="26">
        <f>信任聚类!$D$10*F21+信任聚类!$E$10*F28+信任聚类!$F$10*F35+信任聚类!$G$10*F42+信任聚类!$H$10*F49+信任聚类!$I$10*F56+信任聚类!$J$10*F63+信任聚类!$K$10*F70+信任聚类!$L$10*F77+信任聚类!$M$10*F84+信任聚类!$N$10*O21+信任聚类!$O$10*O28+信任聚类!$P$10*O35+信任聚类!$Q$10*O42+信任聚类!$R$10*O49+信任聚类!$S$10*O56+信任聚类!$T$10*O63+信任聚类!$U$10*O70+信任聚类!$V$10*O77+信任聚类!$W$10*O84</f>
        <v>0.59016127368292037</v>
      </c>
      <c r="G113" s="26">
        <f>信任聚类!$D$10*G21+信任聚类!$E$10*G28+信任聚类!$F$10*G35+信任聚类!$G$10*G42+信任聚类!$H$10*G49+信任聚类!$I$10*G56+信任聚类!$J$10*G63+信任聚类!$K$10*G70+信任聚类!$L$10*G77+信任聚类!$M$10*G84+信任聚类!$N$10*P21+信任聚类!$O$10*P28+信任聚类!$P$10*P35+信任聚类!$Q$10*P42+信任聚类!$R$10*P49+信任聚类!$S$10*P56+信任聚类!$T$10*P63+信任聚类!$U$10*P70+信任聚类!$V$10*P77+信任聚类!$W$10*P84</f>
        <v>0</v>
      </c>
      <c r="H113" s="26">
        <f>信任聚类!$D$10*H21+信任聚类!$E$10*H28+信任聚类!$F$10*H35+信任聚类!$G$10*H42+信任聚类!$H$10*H49+信任聚类!$I$10*H56+信任聚类!$J$10*H63+信任聚类!$K$10*H70+信任聚类!$L$10*H77+信任聚类!$M$10*H84+信任聚类!$N$10*Q21+信任聚类!$O$10*Q28+信任聚类!$P$10*Q35+信任聚类!$Q$10*Q42+信任聚类!$R$10*Q49+信任聚类!$S$10*Q56+信任聚类!$T$10*Q63+信任聚类!$U$10*Q70+信任聚类!$V$10*Q77+信任聚类!$W$10*Q84</f>
        <v>0</v>
      </c>
      <c r="I113" s="26">
        <f>信任聚类!$D$10*I21+信任聚类!$E$10*I28+信任聚类!$F$10*I35+信任聚类!$G$10*I42+信任聚类!$H$10*I49+信任聚类!$I$10*I56+信任聚类!$J$10*I63+信任聚类!$K$10*I70+信任聚类!$L$10*I77+信任聚类!$M$10*I84+信任聚类!$N$10*R21+信任聚类!$O$10*R28+信任聚类!$P$10*R35+信任聚类!$Q$10*R42+信任聚类!$R$10*R49+信任聚类!$S$10*R56+信任聚类!$T$10*R63+信任聚类!$U$10*R70+信任聚类!$V$10*R77+信任聚类!$W$10*R84</f>
        <v>0</v>
      </c>
    </row>
    <row r="114" spans="2:10" x14ac:dyDescent="0.25">
      <c r="B114" s="26" t="s">
        <v>40</v>
      </c>
      <c r="C114" s="26">
        <f>信任聚类!$D$10*C22+信任聚类!$E$10*C29+信任聚类!$F$10*C36+信任聚类!$G$10*C43+信任聚类!$H$10*C50+信任聚类!$I$10*C57+信任聚类!$J$10*C64+信任聚类!$K$10*C71+信任聚类!$L$10*C78+信任聚类!$M$10*C85+信任聚类!$N$10*L22+信任聚类!$O$10*L29+信任聚类!$P$10*L36+信任聚类!$Q$10*L43+信任聚类!$R$10*L50+信任聚类!$S$10*L57+信任聚类!$T$10*L64+信任聚类!$U$10*L71+信任聚类!$V$10*L78+信任聚类!$W$10*L85</f>
        <v>0.92483186368129022</v>
      </c>
      <c r="D114" s="26">
        <f>信任聚类!$D$10*D22+信任聚类!$E$10*D29+信任聚类!$F$10*D36+信任聚类!$G$10*D43+信任聚类!$H$10*D50+信任聚类!$I$10*D57+信任聚类!$J$10*D64+信任聚类!$K$10*D71+信任聚类!$L$10*D78+信任聚类!$M$10*D85+信任聚类!$N$10*M22+信任聚类!$O$10*M29+信任聚类!$P$10*M36+信任聚类!$Q$10*M43+信任聚类!$R$10*M50+信任聚类!$S$10*M57+信任聚类!$T$10*M64+信任聚类!$U$10*M71+信任聚类!$V$10*M78+信任聚类!$W$10*M85</f>
        <v>0.76333002218803658</v>
      </c>
      <c r="E114" s="26">
        <f>信任聚类!$D$10*E22+信任聚类!$E$10*E29+信任聚类!$F$10*E36+信任聚类!$G$10*E43+信任聚类!$H$10*E50+信任聚类!$I$10*E57+信任聚类!$J$10*E64+信任聚类!$K$10*E71+信任聚类!$L$10*E78+信任聚类!$M$10*E85+信任聚类!$N$10*N22+信任聚类!$O$10*N29+信任聚类!$P$10*N36+信任聚类!$Q$10*N43+信任聚类!$R$10*N50+信任聚类!$S$10*N57+信任聚类!$T$10*N64+信任聚类!$U$10*N71+信任聚类!$V$10*N78+信任聚类!$W$10*N85</f>
        <v>0.64609706771443687</v>
      </c>
      <c r="F114" s="26">
        <f>信任聚类!$D$10*F22+信任聚类!$E$10*F29+信任聚类!$F$10*F36+信任聚类!$G$10*F43+信任聚类!$H$10*F50+信任聚类!$I$10*F57+信任聚类!$J$10*F64+信任聚类!$K$10*F71+信任聚类!$L$10*F78+信任聚类!$M$10*F85+信任聚类!$N$10*O22+信任聚类!$O$10*O29+信任聚类!$P$10*O36+信任聚类!$Q$10*O43+信任聚类!$R$10*O50+信任聚类!$S$10*O57+信任聚类!$T$10*O64+信任聚类!$U$10*O71+信任聚类!$V$10*O78+信任聚类!$W$10*O85</f>
        <v>0.54970993101747534</v>
      </c>
      <c r="G114" s="26">
        <f>信任聚类!$D$10*G22+信任聚类!$E$10*G29+信任聚类!$F$10*G36+信任聚类!$G$10*G43+信任聚类!$H$10*G50+信任聚类!$I$10*G57+信任聚类!$J$10*G64+信任聚类!$K$10*G71+信任聚类!$L$10*G78+信任聚类!$M$10*G85+信任聚类!$N$10*P22+信任聚类!$O$10*P29+信任聚类!$P$10*P36+信任聚类!$Q$10*P43+信任聚类!$R$10*P50+信任聚类!$S$10*P57+信任聚类!$T$10*P64+信任聚类!$U$10*P71+信任聚类!$V$10*P78+信任聚类!$W$10*P85</f>
        <v>0</v>
      </c>
      <c r="H114" s="26">
        <f>信任聚类!$D$10*H22+信任聚类!$E$10*H29+信任聚类!$F$10*H36+信任聚类!$G$10*H43+信任聚类!$H$10*H50+信任聚类!$I$10*H57+信任聚类!$J$10*H64+信任聚类!$K$10*H71+信任聚类!$L$10*H78+信任聚类!$M$10*H85+信任聚类!$N$10*Q22+信任聚类!$O$10*Q29+信任聚类!$P$10*Q36+信任聚类!$Q$10*Q43+信任聚类!$R$10*Q50+信任聚类!$S$10*Q57+信任聚类!$T$10*Q64+信任聚类!$U$10*Q71+信任聚类!$V$10*Q78+信任聚类!$W$10*Q85</f>
        <v>0</v>
      </c>
      <c r="I114" s="26">
        <f>信任聚类!$D$10*I22+信任聚类!$E$10*I29+信任聚类!$F$10*I36+信任聚类!$G$10*I43+信任聚类!$H$10*I50+信任聚类!$I$10*I57+信任聚类!$J$10*I64+信任聚类!$K$10*I71+信任聚类!$L$10*I78+信任聚类!$M$10*I85+信任聚类!$N$10*R22+信任聚类!$O$10*R29+信任聚类!$P$10*R36+信任聚类!$Q$10*R43+信任聚类!$R$10*R50+信任聚类!$S$10*R57+信任聚类!$T$10*R64+信任聚类!$U$10*R71+信任聚类!$V$10*R78+信任聚类!$W$10*R85</f>
        <v>0</v>
      </c>
    </row>
    <row r="115" spans="2:10" x14ac:dyDescent="0.25">
      <c r="B115" s="26" t="s">
        <v>72</v>
      </c>
      <c r="C115" s="26">
        <f>信任聚类!$D$10*C23+信任聚类!$E$10*C30+信任聚类!$F$10*C37+信任聚类!$G$10*C44+信任聚类!$H$10*C51+信任聚类!$I$10*C58+信任聚类!$J$10*C65+信任聚类!$K$10*C72+信任聚类!$L$10*C79+信任聚类!$M$10*C86+信任聚类!$N$10*L23+信任聚类!$O$10*L30+信任聚类!$P$10*L37+信任聚类!$Q$10*L44+信任聚类!$R$10*L51+信任聚类!$S$10*L58+信任聚类!$T$10*L65+信任聚类!$U$10*L72+信任聚类!$V$10*L79+信任聚类!$W$10*L86</f>
        <v>0.66570181463157818</v>
      </c>
      <c r="D115" s="26">
        <f>信任聚类!$D$10*D23+信任聚类!$E$10*D30+信任聚类!$F$10*D37+信任聚类!$G$10*D44+信任聚类!$H$10*D51+信任聚类!$I$10*D58+信任聚类!$J$10*D65+信任聚类!$K$10*D72+信任聚类!$L$10*D79+信任聚类!$M$10*D86+信任聚类!$N$10*M23+信任聚类!$O$10*M30+信任聚类!$P$10*M37+信任聚类!$Q$10*M44+信任聚类!$R$10*M51+信任聚类!$S$10*M58+信任聚类!$T$10*M65+信任聚类!$U$10*M72+信任聚类!$V$10*M79+信任聚类!$W$10*M86</f>
        <v>0.27691806433004007</v>
      </c>
      <c r="E115" s="26">
        <f>信任聚类!$D$10*E23+信任聚类!$E$10*E30+信任聚类!$F$10*E37+信任聚类!$G$10*E44+信任聚类!$H$10*E51+信任聚类!$I$10*E58+信任聚类!$J$10*E65+信任聚类!$K$10*E72+信任聚类!$L$10*E79+信任聚类!$M$10*E86+信任聚类!$N$10*N23+信任聚类!$O$10*N30+信任聚类!$P$10*N37+信任聚类!$Q$10*N44+信任聚类!$R$10*N51+信任聚类!$S$10*N58+信任聚类!$T$10*N65+信任聚类!$U$10*N72+信任聚类!$V$10*N79+信任聚类!$W$10*N86</f>
        <v>0.58917657156118353</v>
      </c>
      <c r="F115" s="26">
        <f>信任聚类!$D$10*F23+信任聚类!$E$10*F30+信任聚类!$F$10*F37+信任聚类!$G$10*F44+信任聚类!$H$10*F51+信任聚类!$I$10*F58+信任聚类!$J$10*F65+信任聚类!$K$10*F72+信任聚类!$L$10*F79+信任聚类!$M$10*F86+信任聚类!$N$10*O23+信任聚类!$O$10*O30+信任聚类!$P$10*O37+信任聚类!$Q$10*O44+信任聚类!$R$10*O51+信任聚类!$S$10*O58+信任聚类!$T$10*O65+信任聚类!$U$10*O72+信任聚类!$V$10*O79+信任聚类!$W$10*O86</f>
        <v>0.61105992575423085</v>
      </c>
      <c r="G115" s="26">
        <f>信任聚类!$D$10*G23+信任聚类!$E$10*G30+信任聚类!$F$10*G37+信任聚类!$G$10*G44+信任聚类!$H$10*G51+信任聚类!$I$10*G58+信任聚类!$J$10*G65+信任聚类!$K$10*G72+信任聚类!$L$10*G79+信任聚类!$M$10*G86+信任聚类!$N$10*P23+信任聚类!$O$10*P30+信任聚类!$P$10*P37+信任聚类!$Q$10*P44+信任聚类!$R$10*P51+信任聚类!$S$10*P58+信任聚类!$T$10*P65+信任聚类!$U$10*P72+信任聚类!$V$10*P79+信任聚类!$W$10*P86</f>
        <v>0</v>
      </c>
      <c r="H115" s="26">
        <f>信任聚类!$D$10*H23+信任聚类!$E$10*H30+信任聚类!$F$10*H37+信任聚类!$G$10*H44+信任聚类!$H$10*H51+信任聚类!$I$10*H58+信任聚类!$J$10*H65+信任聚类!$K$10*H72+信任聚类!$L$10*H79+信任聚类!$M$10*H86+信任聚类!$N$10*Q23+信任聚类!$O$10*Q30+信任聚类!$P$10*Q37+信任聚类!$Q$10*Q44+信任聚类!$R$10*Q51+信任聚类!$S$10*Q58+信任聚类!$T$10*Q65+信任聚类!$U$10*Q72+信任聚类!$V$10*Q79+信任聚类!$W$10*Q86</f>
        <v>0</v>
      </c>
      <c r="I115" s="26">
        <f>信任聚类!$D$10*I23+信任聚类!$E$10*I30+信任聚类!$F$10*I37+信任聚类!$G$10*I44+信任聚类!$H$10*I51+信任聚类!$I$10*I58+信任聚类!$J$10*I65+信任聚类!$K$10*I72+信任聚类!$L$10*I79+信任聚类!$M$10*I86+信任聚类!$N$10*R23+信任聚类!$O$10*R30+信任聚类!$P$10*R37+信任聚类!$Q$10*R44+信任聚类!$R$10*R51+信任聚类!$S$10*R58+信任聚类!$T$10*R65+信任聚类!$U$10*R72+信任聚类!$V$10*R79+信任聚类!$W$10*R86</f>
        <v>0</v>
      </c>
    </row>
    <row r="116" spans="2:10" x14ac:dyDescent="0.25">
      <c r="B116" s="26" t="s">
        <v>73</v>
      </c>
      <c r="C116" s="26">
        <f>信任聚类!$D$10*C24+信任聚类!$E$10*C31+信任聚类!$F$10*C38+信任聚类!$G$10*C45+信任聚类!$H$10*C52+信任聚类!$I$10*C59+信任聚类!$J$10*C66+信任聚类!$K$10*C73+信任聚类!$L$10*C80+信任聚类!$M$10*C87+信任聚类!$N$10*L24+信任聚类!$O$10*L31+信任聚类!$P$10*L38+信任聚类!$Q$10*L45+信任聚类!$R$10*L52+信任聚类!$S$10*L59+信任聚类!$T$10*L66+信任聚类!$U$10*L73+信任聚类!$V$10*L80+信任聚类!$W$10*L87</f>
        <v>0.84181757854321304</v>
      </c>
      <c r="D116" s="26">
        <f>信任聚类!$D$10*D24+信任聚类!$E$10*D31+信任聚类!$F$10*D38+信任聚类!$G$10*D45+信任聚类!$H$10*D52+信任聚类!$I$10*D59+信任聚类!$J$10*D66+信任聚类!$K$10*D73+信任聚类!$L$10*D80+信任聚类!$M$10*D87+信任聚类!$N$10*M24+信任聚类!$O$10*M31+信任聚类!$P$10*M38+信任聚类!$Q$10*M45+信任聚类!$R$10*M52+信任聚类!$S$10*M59+信任聚类!$T$10*M66+信任聚类!$U$10*M73+信任聚类!$V$10*M80+信任聚类!$W$10*M87</f>
        <v>0.36229912878250359</v>
      </c>
      <c r="E116" s="26">
        <f>信任聚类!$D$10*E24+信任聚类!$E$10*E31+信任聚类!$F$10*E38+信任聚类!$G$10*E45+信任聚类!$H$10*E52+信任聚类!$I$10*E59+信任聚类!$J$10*E66+信任聚类!$K$10*E73+信任聚类!$L$10*E80+信任聚类!$M$10*E87+信任聚类!$N$10*N24+信任聚类!$O$10*N31+信任聚类!$P$10*N38+信任聚类!$Q$10*N45+信任聚类!$R$10*N52+信任聚类!$S$10*N59+信任聚类!$T$10*N66+信任聚类!$U$10*N73+信任聚类!$V$10*N80+信任聚类!$W$10*N87</f>
        <v>0.62096234040680776</v>
      </c>
      <c r="F116" s="26">
        <f>信任聚类!$D$10*F24+信任聚类!$E$10*F31+信任聚类!$F$10*F38+信任聚类!$G$10*F45+信任聚类!$H$10*F52+信任聚类!$I$10*F59+信任聚类!$J$10*F66+信任聚类!$K$10*F73+信任聚类!$L$10*F80+信任聚类!$M$10*F87+信任聚类!$N$10*O24+信任聚类!$O$10*O31+信任聚类!$P$10*O38+信任聚类!$Q$10*O45+信任聚类!$R$10*O52+信任聚类!$S$10*O59+信任聚类!$T$10*O66+信任聚类!$U$10*O73+信任聚类!$V$10*O80+信任聚类!$W$10*O87</f>
        <v>0.65972157728829517</v>
      </c>
      <c r="G116" s="26">
        <f>信任聚类!$D$10*G24+信任聚类!$E$10*G31+信任聚类!$F$10*G38+信任聚类!$G$10*G45+信任聚类!$H$10*G52+信任聚类!$I$10*G59+信任聚类!$J$10*G66+信任聚类!$K$10*G73+信任聚类!$L$10*G80+信任聚类!$M$10*G87+信任聚类!$N$10*P24+信任聚类!$O$10*P31+信任聚类!$P$10*P38+信任聚类!$Q$10*P45+信任聚类!$R$10*P52+信任聚类!$S$10*P59+信任聚类!$T$10*P66+信任聚类!$U$10*P73+信任聚类!$V$10*P80+信任聚类!$W$10*P87</f>
        <v>0</v>
      </c>
      <c r="H116" s="26">
        <f>信任聚类!$D$10*H24+信任聚类!$E$10*H31+信任聚类!$F$10*H38+信任聚类!$G$10*H45+信任聚类!$H$10*H52+信任聚类!$I$10*H59+信任聚类!$J$10*H66+信任聚类!$K$10*H73+信任聚类!$L$10*H80+信任聚类!$M$10*H87+信任聚类!$N$10*Q24+信任聚类!$O$10*Q31+信任聚类!$P$10*Q38+信任聚类!$Q$10*Q45+信任聚类!$R$10*Q52+信任聚类!$S$10*Q59+信任聚类!$T$10*Q66+信任聚类!$U$10*Q73+信任聚类!$V$10*Q80+信任聚类!$W$10*Q87</f>
        <v>0</v>
      </c>
      <c r="I116" s="26">
        <f>信任聚类!$D$10*I24+信任聚类!$E$10*I31+信任聚类!$F$10*I38+信任聚类!$G$10*I45+信任聚类!$H$10*I52+信任聚类!$I$10*I59+信任聚类!$J$10*I66+信任聚类!$K$10*I73+信任聚类!$L$10*I80+信任聚类!$M$10*I87+信任聚类!$N$10*R24+信任聚类!$O$10*R31+信任聚类!$P$10*R38+信任聚类!$Q$10*R45+信任聚类!$R$10*R52+信任聚类!$S$10*R59+信任聚类!$T$10*R66+信任聚类!$U$10*R73+信任聚类!$V$10*R80+信任聚类!$W$10*R87</f>
        <v>0</v>
      </c>
    </row>
    <row r="118" spans="2:10" x14ac:dyDescent="0.25">
      <c r="B118" s="111" t="s">
        <v>113</v>
      </c>
      <c r="C118" s="111" t="s">
        <v>34</v>
      </c>
      <c r="D118" s="111" t="s">
        <v>35</v>
      </c>
      <c r="E118" s="111" t="s">
        <v>36</v>
      </c>
      <c r="F118" s="111" t="s">
        <v>37</v>
      </c>
      <c r="G118" s="111" t="s">
        <v>52</v>
      </c>
      <c r="H118" s="111" t="s">
        <v>53</v>
      </c>
      <c r="I118" s="111" t="s">
        <v>54</v>
      </c>
      <c r="J118" s="26">
        <f>信任聚类!A11</f>
        <v>0.21655283702492645</v>
      </c>
    </row>
    <row r="119" spans="2:10" x14ac:dyDescent="0.25">
      <c r="B119" s="26" t="s">
        <v>38</v>
      </c>
      <c r="C119" s="26">
        <f>信任聚类!$D$12*C20+信任聚类!$E$12*C27+信任聚类!$F$12*C34+信任聚类!$G$12*C41+信任聚类!$H$12*C48+信任聚类!$I$12*C55+信任聚类!$J$12*C62+信任聚类!$K$12*C69+信任聚类!$L$12*C76+信任聚类!$M$12*C83+信任聚类!$N$12*L20+信任聚类!$O$12*L27+信任聚类!$P$12*L34+信任聚类!$Q$12*L41+信任聚类!$R$12*L48+信任聚类!$S$12*L55+信任聚类!$T$12*L62+信任聚类!$U$12*L69+信任聚类!$V$12*L76+信任聚类!$W$12*L83</f>
        <v>0</v>
      </c>
      <c r="D119" s="26">
        <f>信任聚类!$D$12*D20+信任聚类!$E$12*D27+信任聚类!$F$12*D34+信任聚类!$G$12*D41+信任聚类!$H$12*D48+信任聚类!$I$12*D55+信任聚类!$J$12*D62+信任聚类!$K$12*D69+信任聚类!$L$12*D76+信任聚类!$M$12*D83+信任聚类!$N$12*M20+信任聚类!$O$12*M27+信任聚类!$P$12*M34+信任聚类!$Q$12*M41+信任聚类!$R$12*M48+信任聚类!$S$12*M55+信任聚类!$T$12*M62+信任聚类!$U$12*M69+信任聚类!$V$12*M76+信任聚类!$W$12*M83</f>
        <v>0</v>
      </c>
      <c r="E119" s="26">
        <f>信任聚类!$D$12*E20+信任聚类!$E$12*E27+信任聚类!$F$12*E34+信任聚类!$G$12*E41+信任聚类!$H$12*E48+信任聚类!$I$12*E55+信任聚类!$J$12*E62+信任聚类!$K$12*E69+信任聚类!$L$12*E76+信任聚类!$M$12*E83+信任聚类!$N$12*N20+信任聚类!$O$12*N27+信任聚类!$P$12*N34+信任聚类!$Q$12*N41+信任聚类!$R$12*N48+信任聚类!$S$12*N55+信任聚类!$T$12*N62+信任聚类!$U$12*N69+信任聚类!$V$12*N76+信任聚类!$W$12*N83</f>
        <v>0</v>
      </c>
      <c r="F119" s="26">
        <f>信任聚类!$D$12*F20+信任聚类!$E$12*F27+信任聚类!$F$12*F34+信任聚类!$G$12*F41+信任聚类!$H$12*F48+信任聚类!$I$12*F55+信任聚类!$J$12*F62+信任聚类!$K$12*F69+信任聚类!$L$12*F76+信任聚类!$M$12*F83+信任聚类!$N$12*O20+信任聚类!$O$12*O27+信任聚类!$P$12*O34+信任聚类!$Q$12*O41+信任聚类!$R$12*O48+信任聚类!$S$12*O55+信任聚类!$T$12*O62+信任聚类!$U$12*O69+信任聚类!$V$12*O76+信任聚类!$W$12*O83</f>
        <v>0</v>
      </c>
      <c r="G119" s="26">
        <f>信任聚类!$D$12*G20+信任聚类!$E$12*G27+信任聚类!$F$12*G34+信任聚类!$G$12*G41+信任聚类!$H$12*G48+信任聚类!$I$12*G55+信任聚类!$J$12*G62+信任聚类!$K$12*G69+信任聚类!$L$12*G76+信任聚类!$M$12*G83+信任聚类!$N$12*P20+信任聚类!$O$12*P27+信任聚类!$P$12*P34+信任聚类!$Q$12*P41+信任聚类!$R$12*P48+信任聚类!$S$12*P55+信任聚类!$T$12*P62+信任聚类!$U$12*P69+信任聚类!$V$12*P76+信任聚类!$W$12*P83</f>
        <v>0</v>
      </c>
      <c r="H119" s="26">
        <f>信任聚类!$D$12*H20+信任聚类!$E$12*H27+信任聚类!$F$12*H34+信任聚类!$G$12*H41+信任聚类!$H$12*H48+信任聚类!$I$12*H55+信任聚类!$J$12*H62+信任聚类!$K$12*H69+信任聚类!$L$12*H76+信任聚类!$M$12*H83+信任聚类!$N$12*Q20+信任聚类!$O$12*Q27+信任聚类!$P$12*Q34+信任聚类!$Q$12*Q41+信任聚类!$R$12*Q48+信任聚类!$S$12*Q55+信任聚类!$T$12*Q62+信任聚类!$U$12*Q69+信任聚类!$V$12*Q76+信任聚类!$W$12*Q83</f>
        <v>0</v>
      </c>
      <c r="I119" s="26">
        <f>信任聚类!$D$12*I20+信任聚类!$E$12*I27+信任聚类!$F$12*I34+信任聚类!$G$12*I41+信任聚类!$H$12*I48+信任聚类!$I$12*I55+信任聚类!$J$12*I62+信任聚类!$K$12*I69+信任聚类!$L$12*I76+信任聚类!$M$12*I83+信任聚类!$N$12*R20+信任聚类!$O$12*R27+信任聚类!$P$12*R34+信任聚类!$Q$12*R41+信任聚类!$R$12*R48+信任聚类!$S$12*R55+信任聚类!$T$12*R62+信任聚类!$U$12*R69+信任聚类!$V$12*R76+信任聚类!$W$12*R83</f>
        <v>0</v>
      </c>
    </row>
    <row r="120" spans="2:10" x14ac:dyDescent="0.25">
      <c r="B120" s="26" t="s">
        <v>39</v>
      </c>
      <c r="C120" s="26">
        <f>信任聚类!$D$12*C21+信任聚类!$E$12*C28+信任聚类!$F$12*C35+信任聚类!$G$12*C42+信任聚类!$H$12*C49+信任聚类!$I$12*C56+信任聚类!$J$12*C63+信任聚类!$K$12*C70+信任聚类!$L$12*C77+信任聚类!$M$12*C84+信任聚类!$N$12*L21+信任聚类!$O$12*L28+信任聚类!$P$12*L35+信任聚类!$Q$12*L42+信任聚类!$R$12*L49+信任聚类!$S$12*L56+信任聚类!$T$12*L63+信任聚类!$U$12*L70+信任聚类!$V$12*L77+信任聚类!$W$12*L84</f>
        <v>0</v>
      </c>
      <c r="D120" s="26">
        <f>信任聚类!$D$12*D21+信任聚类!$E$12*D28+信任聚类!$F$12*D35+信任聚类!$G$12*D42+信任聚类!$H$12*D49+信任聚类!$I$12*D56+信任聚类!$J$12*D63+信任聚类!$K$12*D70+信任聚类!$L$12*D77+信任聚类!$M$12*D84+信任聚类!$N$12*M21+信任聚类!$O$12*M28+信任聚类!$P$12*M35+信任聚类!$Q$12*M42+信任聚类!$R$12*M49+信任聚类!$S$12*M56+信任聚类!$T$12*M63+信任聚类!$U$12*M70+信任聚类!$V$12*M77+信任聚类!$W$12*M84</f>
        <v>0</v>
      </c>
      <c r="E120" s="26">
        <f>信任聚类!$D$12*E21+信任聚类!$E$12*E28+信任聚类!$F$12*E35+信任聚类!$G$12*E42+信任聚类!$H$12*E49+信任聚类!$I$12*E56+信任聚类!$J$12*E63+信任聚类!$K$12*E70+信任聚类!$L$12*E77+信任聚类!$M$12*E84+信任聚类!$N$12*N21+信任聚类!$O$12*N28+信任聚类!$P$12*N35+信任聚类!$Q$12*N42+信任聚类!$R$12*N49+信任聚类!$S$12*N56+信任聚类!$T$12*N63+信任聚类!$U$12*N70+信任聚类!$V$12*N77+信任聚类!$W$12*N84</f>
        <v>0</v>
      </c>
      <c r="F120" s="26">
        <f>信任聚类!$D$12*F21+信任聚类!$E$12*F28+信任聚类!$F$12*F35+信任聚类!$G$12*F42+信任聚类!$H$12*F49+信任聚类!$I$12*F56+信任聚类!$J$12*F63+信任聚类!$K$12*F70+信任聚类!$L$12*F77+信任聚类!$M$12*F84+信任聚类!$N$12*O21+信任聚类!$O$12*O28+信任聚类!$P$12*O35+信任聚类!$Q$12*O42+信任聚类!$R$12*O49+信任聚类!$S$12*O56+信任聚类!$T$12*O63+信任聚类!$U$12*O70+信任聚类!$V$12*O77+信任聚类!$W$12*O84</f>
        <v>0</v>
      </c>
      <c r="G120" s="26">
        <f>信任聚类!$D$12*G21+信任聚类!$E$12*G28+信任聚类!$F$12*G35+信任聚类!$G$12*G42+信任聚类!$H$12*G49+信任聚类!$I$12*G56+信任聚类!$J$12*G63+信任聚类!$K$12*G70+信任聚类!$L$12*G77+信任聚类!$M$12*G84+信任聚类!$N$12*P21+信任聚类!$O$12*P28+信任聚类!$P$12*P35+信任聚类!$Q$12*P42+信任聚类!$R$12*P49+信任聚类!$S$12*P56+信任聚类!$T$12*P63+信任聚类!$U$12*P70+信任聚类!$V$12*P77+信任聚类!$W$12*P84</f>
        <v>0</v>
      </c>
      <c r="H120" s="26">
        <f>信任聚类!$D$12*H21+信任聚类!$E$12*H28+信任聚类!$F$12*H35+信任聚类!$G$12*H42+信任聚类!$H$12*H49+信任聚类!$I$12*H56+信任聚类!$J$12*H63+信任聚类!$K$12*H70+信任聚类!$L$12*H77+信任聚类!$M$12*H84+信任聚类!$N$12*Q21+信任聚类!$O$12*Q28+信任聚类!$P$12*Q35+信任聚类!$Q$12*Q42+信任聚类!$R$12*Q49+信任聚类!$S$12*Q56+信任聚类!$T$12*Q63+信任聚类!$U$12*Q70+信任聚类!$V$12*Q77+信任聚类!$W$12*Q84</f>
        <v>0</v>
      </c>
      <c r="I120" s="26">
        <f>信任聚类!$D$12*I21+信任聚类!$E$12*I28+信任聚类!$F$12*I35+信任聚类!$G$12*I42+信任聚类!$H$12*I49+信任聚类!$I$12*I56+信任聚类!$J$12*I63+信任聚类!$K$12*I70+信任聚类!$L$12*I77+信任聚类!$M$12*I84+信任聚类!$N$12*R21+信任聚类!$O$12*R28+信任聚类!$P$12*R35+信任聚类!$Q$12*R42+信任聚类!$R$12*R49+信任聚类!$S$12*R56+信任聚类!$T$12*R63+信任聚类!$U$12*R70+信任聚类!$V$12*R77+信任聚类!$W$12*R84</f>
        <v>0</v>
      </c>
    </row>
    <row r="121" spans="2:10" x14ac:dyDescent="0.25">
      <c r="B121" s="26" t="s">
        <v>40</v>
      </c>
      <c r="C121" s="26">
        <f>信任聚类!$D$12*C22+信任聚类!$E$12*C29+信任聚类!$F$12*C36+信任聚类!$G$12*C43+信任聚类!$H$12*C50+信任聚类!$I$12*C57+信任聚类!$J$12*C64+信任聚类!$K$12*C71+信任聚类!$L$12*C78+信任聚类!$M$12*C85+信任聚类!$N$12*L22+信任聚类!$O$12*L29+信任聚类!$P$12*L36+信任聚类!$Q$12*L43+信任聚类!$R$12*L50+信任聚类!$S$12*L57+信任聚类!$T$12*L64+信任聚类!$U$12*L71+信任聚类!$V$12*L78+信任聚类!$W$12*L85</f>
        <v>0</v>
      </c>
      <c r="D121" s="26">
        <f>信任聚类!$D$12*D22+信任聚类!$E$12*D29+信任聚类!$F$12*D36+信任聚类!$G$12*D43+信任聚类!$H$12*D50+信任聚类!$I$12*D57+信任聚类!$J$12*D64+信任聚类!$K$12*D71+信任聚类!$L$12*D78+信任聚类!$M$12*D85+信任聚类!$N$12*M22+信任聚类!$O$12*M29+信任聚类!$P$12*M36+信任聚类!$Q$12*M43+信任聚类!$R$12*M50+信任聚类!$S$12*M57+信任聚类!$T$12*M64+信任聚类!$U$12*M71+信任聚类!$V$12*M78+信任聚类!$W$12*M85</f>
        <v>0</v>
      </c>
      <c r="E121" s="26">
        <f>信任聚类!$D$12*E22+信任聚类!$E$12*E29+信任聚类!$F$12*E36+信任聚类!$G$12*E43+信任聚类!$H$12*E50+信任聚类!$I$12*E57+信任聚类!$J$12*E64+信任聚类!$K$12*E71+信任聚类!$L$12*E78+信任聚类!$M$12*E85+信任聚类!$N$12*N22+信任聚类!$O$12*N29+信任聚类!$P$12*N36+信任聚类!$Q$12*N43+信任聚类!$R$12*N50+信任聚类!$S$12*N57+信任聚类!$T$12*N64+信任聚类!$U$12*N71+信任聚类!$V$12*N78+信任聚类!$W$12*N85</f>
        <v>0</v>
      </c>
      <c r="F121" s="26">
        <f>信任聚类!$D$12*F22+信任聚类!$E$12*F29+信任聚类!$F$12*F36+信任聚类!$G$12*F43+信任聚类!$H$12*F50+信任聚类!$I$12*F57+信任聚类!$J$12*F64+信任聚类!$K$12*F71+信任聚类!$L$12*F78+信任聚类!$M$12*F85+信任聚类!$N$12*O22+信任聚类!$O$12*O29+信任聚类!$P$12*O36+信任聚类!$Q$12*O43+信任聚类!$R$12*O50+信任聚类!$S$12*O57+信任聚类!$T$12*O64+信任聚类!$U$12*O71+信任聚类!$V$12*O78+信任聚类!$W$12*O85</f>
        <v>0</v>
      </c>
      <c r="G121" s="26">
        <f>信任聚类!$D$12*G22+信任聚类!$E$12*G29+信任聚类!$F$12*G36+信任聚类!$G$12*G43+信任聚类!$H$12*G50+信任聚类!$I$12*G57+信任聚类!$J$12*G64+信任聚类!$K$12*G71+信任聚类!$L$12*G78+信任聚类!$M$12*G85+信任聚类!$N$12*P22+信任聚类!$O$12*P29+信任聚类!$P$12*P36+信任聚类!$Q$12*P43+信任聚类!$R$12*P50+信任聚类!$S$12*P57+信任聚类!$T$12*P64+信任聚类!$U$12*P71+信任聚类!$V$12*P78+信任聚类!$W$12*P85</f>
        <v>0</v>
      </c>
      <c r="H121" s="26">
        <f>信任聚类!$D$12*H22+信任聚类!$E$12*H29+信任聚类!$F$12*H36+信任聚类!$G$12*H43+信任聚类!$H$12*H50+信任聚类!$I$12*H57+信任聚类!$J$12*H64+信任聚类!$K$12*H71+信任聚类!$L$12*H78+信任聚类!$M$12*H85+信任聚类!$N$12*Q22+信任聚类!$O$12*Q29+信任聚类!$P$12*Q36+信任聚类!$Q$12*Q43+信任聚类!$R$12*Q50+信任聚类!$S$12*Q57+信任聚类!$T$12*Q64+信任聚类!$U$12*Q71+信任聚类!$V$12*Q78+信任聚类!$W$12*Q85</f>
        <v>0</v>
      </c>
      <c r="I121" s="26">
        <f>信任聚类!$D$12*I22+信任聚类!$E$12*I29+信任聚类!$F$12*I36+信任聚类!$G$12*I43+信任聚类!$H$12*I50+信任聚类!$I$12*I57+信任聚类!$J$12*I64+信任聚类!$K$12*I71+信任聚类!$L$12*I78+信任聚类!$M$12*I85+信任聚类!$N$12*R22+信任聚类!$O$12*R29+信任聚类!$P$12*R36+信任聚类!$Q$12*R43+信任聚类!$R$12*R50+信任聚类!$S$12*R57+信任聚类!$T$12*R64+信任聚类!$U$12*R71+信任聚类!$V$12*R78+信任聚类!$W$12*R85</f>
        <v>0</v>
      </c>
    </row>
    <row r="122" spans="2:10" x14ac:dyDescent="0.25">
      <c r="B122" s="26" t="s">
        <v>72</v>
      </c>
      <c r="C122" s="26">
        <f>信任聚类!$D$12*C23+信任聚类!$E$12*C30+信任聚类!$F$12*C37+信任聚类!$G$12*C44+信任聚类!$H$12*C51+信任聚类!$I$12*C58+信任聚类!$J$12*C65+信任聚类!$K$12*C72+信任聚类!$L$12*C79+信任聚类!$M$12*C86+信任聚类!$N$12*L23+信任聚类!$O$12*L30+信任聚类!$P$12*L37+信任聚类!$Q$12*L44+信任聚类!$R$12*L51+信任聚类!$S$12*L58+信任聚类!$T$12*L65+信任聚类!$U$12*L72+信任聚类!$V$12*L79+信任聚类!$W$12*L86</f>
        <v>0</v>
      </c>
      <c r="D122" s="26">
        <f>信任聚类!$D$12*D23+信任聚类!$E$12*D30+信任聚类!$F$12*D37+信任聚类!$G$12*D44+信任聚类!$H$12*D51+信任聚类!$I$12*D58+信任聚类!$J$12*D65+信任聚类!$K$12*D72+信任聚类!$L$12*D79+信任聚类!$M$12*D86+信任聚类!$N$12*M23+信任聚类!$O$12*M30+信任聚类!$P$12*M37+信任聚类!$Q$12*M44+信任聚类!$R$12*M51+信任聚类!$S$12*M58+信任聚类!$T$12*M65+信任聚类!$U$12*M72+信任聚类!$V$12*M79+信任聚类!$W$12*M86</f>
        <v>0</v>
      </c>
      <c r="E122" s="26">
        <f>信任聚类!$D$12*E23+信任聚类!$E$12*E30+信任聚类!$F$12*E37+信任聚类!$G$12*E44+信任聚类!$H$12*E51+信任聚类!$I$12*E58+信任聚类!$J$12*E65+信任聚类!$K$12*E72+信任聚类!$L$12*E79+信任聚类!$M$12*E86+信任聚类!$N$12*N23+信任聚类!$O$12*N30+信任聚类!$P$12*N37+信任聚类!$Q$12*N44+信任聚类!$R$12*N51+信任聚类!$S$12*N58+信任聚类!$T$12*N65+信任聚类!$U$12*N72+信任聚类!$V$12*N79+信任聚类!$W$12*N86</f>
        <v>0</v>
      </c>
      <c r="F122" s="26">
        <f>信任聚类!$D$12*F23+信任聚类!$E$12*F30+信任聚类!$F$12*F37+信任聚类!$G$12*F44+信任聚类!$H$12*F51+信任聚类!$I$12*F58+信任聚类!$J$12*F65+信任聚类!$K$12*F72+信任聚类!$L$12*F79+信任聚类!$M$12*F86+信任聚类!$N$12*O23+信任聚类!$O$12*O30+信任聚类!$P$12*O37+信任聚类!$Q$12*O44+信任聚类!$R$12*O51+信任聚类!$S$12*O58+信任聚类!$T$12*O65+信任聚类!$U$12*O72+信任聚类!$V$12*O79+信任聚类!$W$12*O86</f>
        <v>0</v>
      </c>
      <c r="G122" s="26">
        <f>信任聚类!$D$12*G23+信任聚类!$E$12*G30+信任聚类!$F$12*G37+信任聚类!$G$12*G44+信任聚类!$H$12*G51+信任聚类!$I$12*G58+信任聚类!$J$12*G65+信任聚类!$K$12*G72+信任聚类!$L$12*G79+信任聚类!$M$12*G86+信任聚类!$N$12*P23+信任聚类!$O$12*P30+信任聚类!$P$12*P37+信任聚类!$Q$12*P44+信任聚类!$R$12*P51+信任聚类!$S$12*P58+信任聚类!$T$12*P65+信任聚类!$U$12*P72+信任聚类!$V$12*P79+信任聚类!$W$12*P86</f>
        <v>0</v>
      </c>
      <c r="H122" s="26">
        <f>信任聚类!$D$12*H23+信任聚类!$E$12*H30+信任聚类!$F$12*H37+信任聚类!$G$12*H44+信任聚类!$H$12*H51+信任聚类!$I$12*H58+信任聚类!$J$12*H65+信任聚类!$K$12*H72+信任聚类!$L$12*H79+信任聚类!$M$12*H86+信任聚类!$N$12*Q23+信任聚类!$O$12*Q30+信任聚类!$P$12*Q37+信任聚类!$Q$12*Q44+信任聚类!$R$12*Q51+信任聚类!$S$12*Q58+信任聚类!$T$12*Q65+信任聚类!$U$12*Q72+信任聚类!$V$12*Q79+信任聚类!$W$12*Q86</f>
        <v>0</v>
      </c>
      <c r="I122" s="26">
        <f>信任聚类!$D$12*I23+信任聚类!$E$12*I30+信任聚类!$F$12*I37+信任聚类!$G$12*I44+信任聚类!$H$12*I51+信任聚类!$I$12*I58+信任聚类!$J$12*I65+信任聚类!$K$12*I72+信任聚类!$L$12*I79+信任聚类!$M$12*I86+信任聚类!$N$12*R23+信任聚类!$O$12*R30+信任聚类!$P$12*R37+信任聚类!$Q$12*R44+信任聚类!$R$12*R51+信任聚类!$S$12*R58+信任聚类!$T$12*R65+信任聚类!$U$12*R72+信任聚类!$V$12*R79+信任聚类!$W$12*R86</f>
        <v>0</v>
      </c>
    </row>
    <row r="123" spans="2:10" x14ac:dyDescent="0.25">
      <c r="B123" s="26" t="s">
        <v>73</v>
      </c>
      <c r="C123" s="26">
        <f>信任聚类!$D$12*C24+信任聚类!$E$12*C31+信任聚类!$F$12*C38+信任聚类!$G$12*C45+信任聚类!$H$12*C52+信任聚类!$I$12*C59+信任聚类!$J$12*C66+信任聚类!$K$12*C73+信任聚类!$L$12*C80+信任聚类!$M$12*C87+信任聚类!$N$12*L24+信任聚类!$O$12*L31+信任聚类!$P$12*L38+信任聚类!$Q$12*L45+信任聚类!$R$12*L52+信任聚类!$S$12*L59+信任聚类!$T$12*L66+信任聚类!$U$12*L73+信任聚类!$V$12*L80+信任聚类!$W$12*L87</f>
        <v>0</v>
      </c>
      <c r="D123" s="26">
        <f>信任聚类!$D$12*D24+信任聚类!$E$12*D31+信任聚类!$F$12*D38+信任聚类!$G$12*D45+信任聚类!$H$12*D52+信任聚类!$I$12*D59+信任聚类!$J$12*D66+信任聚类!$K$12*D73+信任聚类!$L$12*D80+信任聚类!$M$12*D87+信任聚类!$N$12*M24+信任聚类!$O$12*M31+信任聚类!$P$12*M38+信任聚类!$Q$12*M45+信任聚类!$R$12*M52+信任聚类!$S$12*M59+信任聚类!$T$12*M66+信任聚类!$U$12*M73+信任聚类!$V$12*M80+信任聚类!$W$12*M87</f>
        <v>0</v>
      </c>
      <c r="E123" s="26">
        <f>信任聚类!$D$12*E24+信任聚类!$E$12*E31+信任聚类!$F$12*E38+信任聚类!$G$12*E45+信任聚类!$H$12*E52+信任聚类!$I$12*E59+信任聚类!$J$12*E66+信任聚类!$K$12*E73+信任聚类!$L$12*E80+信任聚类!$M$12*E87+信任聚类!$N$12*N24+信任聚类!$O$12*N31+信任聚类!$P$12*N38+信任聚类!$Q$12*N45+信任聚类!$R$12*N52+信任聚类!$S$12*N59+信任聚类!$T$12*N66+信任聚类!$U$12*N73+信任聚类!$V$12*N80+信任聚类!$W$12*N87</f>
        <v>0</v>
      </c>
      <c r="F123" s="26">
        <f>信任聚类!$D$12*F24+信任聚类!$E$12*F31+信任聚类!$F$12*F38+信任聚类!$G$12*F45+信任聚类!$H$12*F52+信任聚类!$I$12*F59+信任聚类!$J$12*F66+信任聚类!$K$12*F73+信任聚类!$L$12*F80+信任聚类!$M$12*F87+信任聚类!$N$12*O24+信任聚类!$O$12*O31+信任聚类!$P$12*O38+信任聚类!$Q$12*O45+信任聚类!$R$12*O52+信任聚类!$S$12*O59+信任聚类!$T$12*O66+信任聚类!$U$12*O73+信任聚类!$V$12*O80+信任聚类!$W$12*O87</f>
        <v>0</v>
      </c>
      <c r="G123" s="26">
        <f>信任聚类!$D$12*G24+信任聚类!$E$12*G31+信任聚类!$F$12*G38+信任聚类!$G$12*G45+信任聚类!$H$12*G52+信任聚类!$I$12*G59+信任聚类!$J$12*G66+信任聚类!$K$12*G73+信任聚类!$L$12*G80+信任聚类!$M$12*G87+信任聚类!$N$12*P24+信任聚类!$O$12*P31+信任聚类!$P$12*P38+信任聚类!$Q$12*P45+信任聚类!$R$12*P52+信任聚类!$S$12*P59+信任聚类!$T$12*P66+信任聚类!$U$12*P73+信任聚类!$V$12*P80+信任聚类!$W$12*P87</f>
        <v>0</v>
      </c>
      <c r="H123" s="26">
        <f>信任聚类!$D$12*H24+信任聚类!$E$12*H31+信任聚类!$F$12*H38+信任聚类!$G$12*H45+信任聚类!$H$12*H52+信任聚类!$I$12*H59+信任聚类!$J$12*H66+信任聚类!$K$12*H73+信任聚类!$L$12*H80+信任聚类!$M$12*H87+信任聚类!$N$12*Q24+信任聚类!$O$12*Q31+信任聚类!$P$12*Q38+信任聚类!$Q$12*Q45+信任聚类!$R$12*Q52+信任聚类!$S$12*Q59+信任聚类!$T$12*Q66+信任聚类!$U$12*Q73+信任聚类!$V$12*Q80+信任聚类!$W$12*Q87</f>
        <v>0</v>
      </c>
      <c r="I123" s="26">
        <f>信任聚类!$D$12*I24+信任聚类!$E$12*I31+信任聚类!$F$12*I38+信任聚类!$G$12*I45+信任聚类!$H$12*I52+信任聚类!$I$12*I59+信任聚类!$J$12*I66+信任聚类!$K$12*I73+信任聚类!$L$12*I80+信任聚类!$M$12*I87+信任聚类!$N$12*R24+信任聚类!$O$12*R31+信任聚类!$P$12*R38+信任聚类!$Q$12*R45+信任聚类!$R$12*R52+信任聚类!$S$12*R59+信任聚类!$T$12*R66+信任聚类!$U$12*R73+信任聚类!$V$12*R80+信任聚类!$W$12*R87</f>
        <v>0</v>
      </c>
    </row>
  </sheetData>
  <mergeCells count="29">
    <mergeCell ref="BR2:BS2"/>
    <mergeCell ref="BW2:BX2"/>
    <mergeCell ref="CB2:CC2"/>
    <mergeCell ref="CG2:CH2"/>
    <mergeCell ref="Y14:Z14"/>
    <mergeCell ref="B18:R18"/>
    <mergeCell ref="U18:AM18"/>
    <mergeCell ref="CG1:CK1"/>
    <mergeCell ref="Y2:Z2"/>
    <mergeCell ref="AD2:AE2"/>
    <mergeCell ref="AI2:AJ2"/>
    <mergeCell ref="AN2:AO2"/>
    <mergeCell ref="AS2:AT2"/>
    <mergeCell ref="AX2:AY2"/>
    <mergeCell ref="BC2:BD2"/>
    <mergeCell ref="BH2:BI2"/>
    <mergeCell ref="BM2:BN2"/>
    <mergeCell ref="BC1:BG1"/>
    <mergeCell ref="BH1:BL1"/>
    <mergeCell ref="BM1:BQ1"/>
    <mergeCell ref="BR1:BV1"/>
    <mergeCell ref="BW1:CA1"/>
    <mergeCell ref="CB1:CF1"/>
    <mergeCell ref="Y1:AC1"/>
    <mergeCell ref="AD1:AH1"/>
    <mergeCell ref="AI1:AM1"/>
    <mergeCell ref="AN1:AR1"/>
    <mergeCell ref="AS1:AW1"/>
    <mergeCell ref="AX1:B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8"/>
  <sheetViews>
    <sheetView topLeftCell="A175" zoomScale="85" zoomScaleNormal="85" workbookViewId="0">
      <selection activeCell="AK204" sqref="AK204"/>
    </sheetView>
  </sheetViews>
  <sheetFormatPr defaultRowHeight="13.8" x14ac:dyDescent="0.25"/>
  <cols>
    <col min="1" max="1" width="10.109375" style="8" bestFit="1" customWidth="1"/>
    <col min="2" max="2" width="9.5546875" style="8" bestFit="1" customWidth="1"/>
    <col min="3" max="3" width="8" style="8" bestFit="1" customWidth="1"/>
    <col min="4" max="5" width="7.44140625" style="8" bestFit="1" customWidth="1"/>
    <col min="6" max="6" width="8.88671875" style="8" customWidth="1"/>
    <col min="7" max="11" width="7.44140625" style="8" bestFit="1" customWidth="1"/>
    <col min="12" max="12" width="8.5546875" style="8" bestFit="1" customWidth="1"/>
    <col min="13" max="13" width="7.44140625" style="8" bestFit="1" customWidth="1"/>
    <col min="14" max="14" width="8.5546875" style="8" bestFit="1" customWidth="1"/>
    <col min="15" max="25" width="7.44140625" style="8" bestFit="1" customWidth="1"/>
    <col min="26" max="26" width="8.5546875" style="8" bestFit="1" customWidth="1"/>
    <col min="27" max="27" width="7.44140625" style="8" bestFit="1" customWidth="1"/>
    <col min="28" max="28" width="8.5546875" style="8" bestFit="1" customWidth="1"/>
    <col min="29" max="31" width="7.44140625" style="8" bestFit="1" customWidth="1"/>
    <col min="32" max="32" width="5.21875" style="8" bestFit="1" customWidth="1"/>
    <col min="33" max="39" width="7.44140625" style="8" bestFit="1" customWidth="1"/>
    <col min="40" max="40" width="8.5546875" style="8" bestFit="1" customWidth="1"/>
    <col min="41" max="41" width="7.44140625" style="8" bestFit="1" customWidth="1"/>
    <col min="42" max="42" width="8.5546875" style="8" bestFit="1" customWidth="1"/>
    <col min="43" max="52" width="7.44140625" style="8" bestFit="1" customWidth="1"/>
    <col min="53" max="53" width="7.33203125" style="8" customWidth="1"/>
    <col min="54" max="56" width="8.5546875" style="8" bestFit="1" customWidth="1"/>
    <col min="57" max="57" width="9.109375" style="8" customWidth="1"/>
    <col min="58" max="58" width="7.44140625" style="8" bestFit="1" customWidth="1"/>
    <col min="59" max="59" width="13.88671875" style="8" customWidth="1"/>
    <col min="60" max="60" width="9.5546875" style="8" bestFit="1" customWidth="1"/>
    <col min="61" max="67" width="7.44140625" style="8" bestFit="1" customWidth="1"/>
    <col min="68" max="68" width="8.5546875" style="8" bestFit="1" customWidth="1"/>
    <col min="69" max="69" width="7.44140625" style="8" bestFit="1" customWidth="1"/>
    <col min="70" max="70" width="8.5546875" style="8" bestFit="1" customWidth="1"/>
    <col min="71" max="79" width="7.44140625" style="8" bestFit="1" customWidth="1"/>
    <col min="80" max="80" width="9" style="8" bestFit="1" customWidth="1"/>
    <col min="81" max="81" width="3" style="8" bestFit="1" customWidth="1"/>
    <col min="82" max="82" width="8.5546875" style="8" bestFit="1" customWidth="1"/>
    <col min="83" max="83" width="4.109375" style="8" bestFit="1" customWidth="1"/>
    <col min="84" max="84" width="8.5546875" style="8" bestFit="1" customWidth="1"/>
    <col min="85" max="85" width="5.33203125" style="8" bestFit="1" customWidth="1"/>
    <col min="86" max="89" width="4.109375" style="8" bestFit="1" customWidth="1"/>
    <col min="90" max="95" width="3" style="8" bestFit="1" customWidth="1"/>
    <col min="96" max="96" width="8.5546875" style="8" bestFit="1" customWidth="1"/>
    <col min="97" max="97" width="4.109375" style="8" bestFit="1" customWidth="1"/>
    <col min="98" max="98" width="8.5546875" style="8" bestFit="1" customWidth="1"/>
    <col min="99" max="16384" width="8.88671875" style="8"/>
  </cols>
  <sheetData>
    <row r="1" spans="1:98" s="64" customFormat="1" x14ac:dyDescent="0.25">
      <c r="A1" s="131" t="s">
        <v>24</v>
      </c>
      <c r="B1" s="132"/>
      <c r="C1" s="132"/>
      <c r="D1" s="132"/>
      <c r="E1" s="132"/>
      <c r="F1" s="133"/>
      <c r="G1" s="74"/>
      <c r="H1" s="131" t="s">
        <v>129</v>
      </c>
      <c r="I1" s="132"/>
      <c r="J1" s="132"/>
      <c r="K1" s="132"/>
      <c r="L1" s="132"/>
      <c r="M1" s="133"/>
      <c r="O1" s="131" t="s">
        <v>25</v>
      </c>
      <c r="P1" s="132"/>
      <c r="Q1" s="132"/>
      <c r="R1" s="132"/>
      <c r="S1" s="132"/>
      <c r="T1" s="133"/>
      <c r="V1" s="131" t="s">
        <v>26</v>
      </c>
      <c r="W1" s="132"/>
      <c r="X1" s="132"/>
      <c r="Y1" s="132"/>
      <c r="Z1" s="132"/>
      <c r="AA1" s="133"/>
      <c r="AC1" s="131" t="s">
        <v>43</v>
      </c>
      <c r="AD1" s="132"/>
      <c r="AE1" s="132"/>
      <c r="AF1" s="132"/>
      <c r="AG1" s="132"/>
      <c r="AH1" s="133"/>
      <c r="AJ1" s="131" t="s">
        <v>44</v>
      </c>
      <c r="AK1" s="132"/>
      <c r="AL1" s="132"/>
      <c r="AM1" s="132"/>
      <c r="AN1" s="132"/>
      <c r="AO1" s="133"/>
      <c r="AQ1" s="131" t="s">
        <v>45</v>
      </c>
      <c r="AR1" s="132"/>
      <c r="AS1" s="132"/>
      <c r="AT1" s="132"/>
      <c r="AU1" s="132"/>
      <c r="AV1" s="133"/>
      <c r="CM1" s="74"/>
      <c r="CN1" s="74"/>
      <c r="CO1" s="74"/>
      <c r="CP1" s="74"/>
      <c r="CQ1" s="72"/>
      <c r="CR1" s="64" t="s">
        <v>2</v>
      </c>
      <c r="CT1" s="64" t="s">
        <v>23</v>
      </c>
    </row>
    <row r="2" spans="1:98" s="64" customFormat="1" x14ac:dyDescent="0.25">
      <c r="A2" s="35" t="s">
        <v>1</v>
      </c>
      <c r="B2" s="35">
        <v>-4</v>
      </c>
      <c r="C2" s="35">
        <v>4</v>
      </c>
      <c r="D2" s="72" t="s">
        <v>128</v>
      </c>
      <c r="E2" s="64" t="s">
        <v>2</v>
      </c>
      <c r="F2" s="64" t="s">
        <v>23</v>
      </c>
      <c r="H2" s="35" t="s">
        <v>1</v>
      </c>
      <c r="I2" s="35">
        <v>-4</v>
      </c>
      <c r="J2" s="35">
        <v>4</v>
      </c>
      <c r="K2" s="72"/>
      <c r="L2" s="64" t="s">
        <v>2</v>
      </c>
      <c r="M2" s="64" t="s">
        <v>23</v>
      </c>
      <c r="O2" s="35" t="s">
        <v>1</v>
      </c>
      <c r="P2" s="35">
        <v>-4</v>
      </c>
      <c r="Q2" s="35">
        <v>4</v>
      </c>
      <c r="R2" s="72"/>
      <c r="S2" s="64" t="s">
        <v>2</v>
      </c>
      <c r="T2" s="64" t="s">
        <v>23</v>
      </c>
      <c r="V2" s="35" t="s">
        <v>1</v>
      </c>
      <c r="W2" s="35">
        <v>-4</v>
      </c>
      <c r="X2" s="35">
        <v>4</v>
      </c>
      <c r="Y2" s="72"/>
      <c r="Z2" s="64" t="s">
        <v>2</v>
      </c>
      <c r="AA2" s="64" t="s">
        <v>23</v>
      </c>
      <c r="AC2" s="35" t="s">
        <v>1</v>
      </c>
      <c r="AD2" s="35">
        <v>-4</v>
      </c>
      <c r="AE2" s="35">
        <v>4</v>
      </c>
      <c r="AF2" s="72"/>
      <c r="AG2" s="64" t="s">
        <v>2</v>
      </c>
      <c r="AH2" s="64" t="s">
        <v>23</v>
      </c>
      <c r="AJ2" s="35" t="s">
        <v>1</v>
      </c>
      <c r="AK2" s="35">
        <v>-4</v>
      </c>
      <c r="AL2" s="35">
        <v>4</v>
      </c>
      <c r="AM2" s="72"/>
      <c r="AN2" s="64" t="s">
        <v>2</v>
      </c>
      <c r="AO2" s="64" t="s">
        <v>23</v>
      </c>
      <c r="AQ2" s="35" t="s">
        <v>1</v>
      </c>
      <c r="AR2" s="35">
        <v>-4</v>
      </c>
      <c r="AS2" s="35">
        <v>4</v>
      </c>
      <c r="AT2" s="72"/>
      <c r="AU2" s="64" t="s">
        <v>2</v>
      </c>
      <c r="AV2" s="64" t="s">
        <v>23</v>
      </c>
    </row>
    <row r="3" spans="1:98" s="64" customFormat="1" x14ac:dyDescent="0.25">
      <c r="A3" s="35" t="s">
        <v>3</v>
      </c>
      <c r="B3" s="35">
        <v>3</v>
      </c>
      <c r="C3" s="35">
        <v>4</v>
      </c>
      <c r="D3" s="72">
        <f t="shared" ref="D3:D22" si="0">C3-B3+1</f>
        <v>2</v>
      </c>
      <c r="E3" s="34">
        <f t="shared" ref="E3:E22" si="1">D3*LN(D3)/(9*LN(9))</f>
        <v>7.0103305952384162E-2</v>
      </c>
      <c r="F3" s="34">
        <f>(1-E3)*((B3+C3)*D3/2-参数!$B$1*D3)/参数!$G$1/D3</f>
        <v>0.87177815066963993</v>
      </c>
      <c r="H3" s="35" t="s">
        <v>3</v>
      </c>
      <c r="I3" s="35">
        <v>4</v>
      </c>
      <c r="J3" s="35">
        <v>4</v>
      </c>
      <c r="K3" s="72">
        <f t="shared" ref="K3:K22" si="2">J3-I3+1</f>
        <v>1</v>
      </c>
      <c r="L3" s="34">
        <f t="shared" ref="L3:L22" si="3">K3*LN(K3)/(9*LN(9))</f>
        <v>0</v>
      </c>
      <c r="M3" s="34">
        <f>(1-L3)*((I3+J3)*K3/2-参数!$B$1*K3)/参数!$G$1/K3</f>
        <v>1</v>
      </c>
      <c r="O3" s="35" t="s">
        <v>3</v>
      </c>
      <c r="P3" s="35">
        <v>1</v>
      </c>
      <c r="Q3" s="35">
        <v>1</v>
      </c>
      <c r="R3" s="72">
        <f t="shared" ref="R3:R22" si="4">Q3-P3+1</f>
        <v>1</v>
      </c>
      <c r="S3" s="34">
        <f t="shared" ref="S3:S22" si="5">R3*LN(R3)/(9*LN(9))</f>
        <v>0</v>
      </c>
      <c r="T3" s="34">
        <f>(1-S3)*((P3+Q3)*R3/2-参数!$B$1*R3)/参数!$G$1/R3</f>
        <v>0.625</v>
      </c>
      <c r="V3" s="35" t="s">
        <v>3</v>
      </c>
      <c r="W3" s="35">
        <v>0</v>
      </c>
      <c r="X3" s="35">
        <v>0</v>
      </c>
      <c r="Y3" s="72">
        <f t="shared" ref="Y3:Y22" si="6">X3-W3+1</f>
        <v>1</v>
      </c>
      <c r="Z3" s="34">
        <f t="shared" ref="Z3:Z22" si="7">Y3*LN(Y3)/(9*LN(9))</f>
        <v>0</v>
      </c>
      <c r="AA3" s="34">
        <f>(1-Z3)*((W3+X3)*Y3/2-参数!$B$1*Y3)/参数!$G$1/Y3</f>
        <v>0.5</v>
      </c>
      <c r="AC3" s="35" t="s">
        <v>3</v>
      </c>
      <c r="AD3" s="35"/>
      <c r="AE3" s="35"/>
      <c r="AF3" s="72"/>
      <c r="AG3" s="34"/>
      <c r="AH3" s="34"/>
      <c r="AJ3" s="35" t="s">
        <v>3</v>
      </c>
      <c r="AK3" s="35"/>
      <c r="AL3" s="35"/>
      <c r="AM3" s="72"/>
      <c r="AN3" s="34"/>
      <c r="AO3" s="34"/>
      <c r="AQ3" s="35" t="s">
        <v>3</v>
      </c>
      <c r="AR3" s="35"/>
      <c r="AS3" s="35"/>
      <c r="AT3" s="72"/>
      <c r="AU3" s="34"/>
      <c r="AV3" s="34"/>
      <c r="CM3" s="34"/>
    </row>
    <row r="4" spans="1:98" s="64" customFormat="1" x14ac:dyDescent="0.25">
      <c r="A4" s="35" t="s">
        <v>4</v>
      </c>
      <c r="B4" s="35">
        <v>-4</v>
      </c>
      <c r="C4" s="35">
        <v>3</v>
      </c>
      <c r="D4" s="72">
        <f t="shared" si="0"/>
        <v>8</v>
      </c>
      <c r="E4" s="34">
        <f t="shared" si="1"/>
        <v>0.84123967142860978</v>
      </c>
      <c r="F4" s="34">
        <f>(1-E4)*((B4+C4)*D4/2-参数!$B$1*D4)/参数!$G$1/D4</f>
        <v>6.9457643749983228E-2</v>
      </c>
      <c r="H4" s="35" t="s">
        <v>4</v>
      </c>
      <c r="I4" s="35">
        <v>-1</v>
      </c>
      <c r="J4" s="35">
        <v>1</v>
      </c>
      <c r="K4" s="72">
        <f t="shared" si="2"/>
        <v>3</v>
      </c>
      <c r="L4" s="34">
        <f t="shared" si="3"/>
        <v>0.16666666666666666</v>
      </c>
      <c r="M4" s="34">
        <f>(1-L4)*((I4+J4)*K4/2-参数!$B$1*K4)/参数!$G$1/K4</f>
        <v>0.41666666666666669</v>
      </c>
      <c r="O4" s="35" t="s">
        <v>4</v>
      </c>
      <c r="P4" s="35">
        <v>3</v>
      </c>
      <c r="Q4" s="35">
        <v>4</v>
      </c>
      <c r="R4" s="72">
        <f t="shared" si="4"/>
        <v>2</v>
      </c>
      <c r="S4" s="34">
        <f t="shared" si="5"/>
        <v>7.0103305952384162E-2</v>
      </c>
      <c r="T4" s="34">
        <f>(1-S4)*((P4+Q4)*R4/2-参数!$B$1*R4)/参数!$G$1/R4</f>
        <v>0.87177815066963993</v>
      </c>
      <c r="V4" s="35" t="s">
        <v>4</v>
      </c>
      <c r="W4" s="35">
        <v>1</v>
      </c>
      <c r="X4" s="35">
        <v>3</v>
      </c>
      <c r="Y4" s="72">
        <f t="shared" si="6"/>
        <v>3</v>
      </c>
      <c r="Z4" s="34">
        <f t="shared" si="7"/>
        <v>0.16666666666666666</v>
      </c>
      <c r="AA4" s="34">
        <f>(1-Z4)*((W4+X4)*Y4/2-参数!$B$1*Y4)/参数!$G$1/Y4</f>
        <v>0.625</v>
      </c>
      <c r="AC4" s="35" t="s">
        <v>4</v>
      </c>
      <c r="AD4" s="35"/>
      <c r="AE4" s="35"/>
      <c r="AF4" s="72"/>
      <c r="AG4" s="34"/>
      <c r="AH4" s="34"/>
      <c r="AJ4" s="35" t="s">
        <v>4</v>
      </c>
      <c r="AK4" s="35"/>
      <c r="AL4" s="35"/>
      <c r="AM4" s="72"/>
      <c r="AN4" s="34"/>
      <c r="AO4" s="34"/>
      <c r="AQ4" s="35" t="s">
        <v>4</v>
      </c>
      <c r="AR4" s="35"/>
      <c r="AS4" s="35"/>
      <c r="AT4" s="72"/>
      <c r="AU4" s="34"/>
      <c r="AV4" s="34"/>
      <c r="CM4" s="34"/>
    </row>
    <row r="5" spans="1:98" s="64" customFormat="1" x14ac:dyDescent="0.25">
      <c r="A5" s="35" t="s">
        <v>5</v>
      </c>
      <c r="B5" s="35">
        <v>0</v>
      </c>
      <c r="C5" s="35">
        <v>3</v>
      </c>
      <c r="D5" s="72">
        <f t="shared" si="0"/>
        <v>4</v>
      </c>
      <c r="E5" s="34">
        <f t="shared" si="1"/>
        <v>0.28041322380953665</v>
      </c>
      <c r="F5" s="34">
        <f>(1-E5)*((B5+C5)*D5/2-参数!$B$1*D5)/参数!$G$1/D5</f>
        <v>0.4947159086309435</v>
      </c>
      <c r="H5" s="35" t="s">
        <v>5</v>
      </c>
      <c r="I5" s="35">
        <v>-4</v>
      </c>
      <c r="J5" s="35">
        <v>2</v>
      </c>
      <c r="K5" s="72">
        <f t="shared" si="2"/>
        <v>7</v>
      </c>
      <c r="L5" s="34">
        <f t="shared" si="3"/>
        <v>0.68881701356277525</v>
      </c>
      <c r="M5" s="34">
        <f>(1-L5)*((I5+J5)*K5/2-参数!$B$1*K5)/参数!$G$1/K5</f>
        <v>0.11669361991395928</v>
      </c>
      <c r="O5" s="35" t="s">
        <v>5</v>
      </c>
      <c r="P5" s="35">
        <v>0</v>
      </c>
      <c r="Q5" s="35">
        <v>2</v>
      </c>
      <c r="R5" s="72">
        <f t="shared" si="4"/>
        <v>3</v>
      </c>
      <c r="S5" s="34">
        <f t="shared" si="5"/>
        <v>0.16666666666666666</v>
      </c>
      <c r="T5" s="34">
        <f>(1-S5)*((P5+Q5)*R5/2-参数!$B$1*R5)/参数!$G$1/R5</f>
        <v>0.52083333333333337</v>
      </c>
      <c r="V5" s="35" t="s">
        <v>5</v>
      </c>
      <c r="W5" s="35">
        <v>2</v>
      </c>
      <c r="X5" s="35">
        <v>4</v>
      </c>
      <c r="Y5" s="72">
        <f t="shared" si="6"/>
        <v>3</v>
      </c>
      <c r="Z5" s="34">
        <f t="shared" si="7"/>
        <v>0.16666666666666666</v>
      </c>
      <c r="AA5" s="34">
        <f>(1-Z5)*((W5+X5)*Y5/2-参数!$B$1*Y5)/参数!$G$1/Y5</f>
        <v>0.72916666666666663</v>
      </c>
      <c r="AC5" s="35" t="s">
        <v>5</v>
      </c>
      <c r="AD5" s="35"/>
      <c r="AE5" s="35"/>
      <c r="AF5" s="72"/>
      <c r="AG5" s="34"/>
      <c r="AH5" s="34"/>
      <c r="AJ5" s="35" t="s">
        <v>5</v>
      </c>
      <c r="AK5" s="35"/>
      <c r="AL5" s="35"/>
      <c r="AM5" s="72"/>
      <c r="AN5" s="34"/>
      <c r="AO5" s="34"/>
      <c r="AQ5" s="35" t="s">
        <v>5</v>
      </c>
      <c r="AR5" s="35"/>
      <c r="AS5" s="35"/>
      <c r="AT5" s="72"/>
      <c r="AU5" s="34"/>
      <c r="AV5" s="34"/>
      <c r="CM5" s="34"/>
    </row>
    <row r="6" spans="1:98" s="64" customFormat="1" x14ac:dyDescent="0.25">
      <c r="A6" s="35" t="s">
        <v>6</v>
      </c>
      <c r="B6" s="35">
        <v>1</v>
      </c>
      <c r="C6" s="35">
        <v>3</v>
      </c>
      <c r="D6" s="72">
        <f t="shared" si="0"/>
        <v>3</v>
      </c>
      <c r="E6" s="34">
        <f t="shared" si="1"/>
        <v>0.16666666666666666</v>
      </c>
      <c r="F6" s="34">
        <f>(1-E6)*((B6+C6)*D6/2-参数!$B$1*D6)/参数!$G$1/D6</f>
        <v>0.625</v>
      </c>
      <c r="H6" s="35" t="s">
        <v>6</v>
      </c>
      <c r="I6" s="35">
        <v>-3</v>
      </c>
      <c r="J6" s="35">
        <v>-2</v>
      </c>
      <c r="K6" s="72">
        <f t="shared" si="2"/>
        <v>2</v>
      </c>
      <c r="L6" s="34">
        <f t="shared" si="3"/>
        <v>7.0103305952384162E-2</v>
      </c>
      <c r="M6" s="34">
        <f>(1-L6)*((I6+J6)*K6/2-参数!$B$1*K6)/参数!$G$1/K6</f>
        <v>0.17435563013392796</v>
      </c>
      <c r="O6" s="35" t="s">
        <v>6</v>
      </c>
      <c r="P6" s="35">
        <v>-1</v>
      </c>
      <c r="Q6" s="35">
        <v>2</v>
      </c>
      <c r="R6" s="72">
        <f t="shared" si="4"/>
        <v>4</v>
      </c>
      <c r="S6" s="34">
        <f t="shared" si="5"/>
        <v>0.28041322380953665</v>
      </c>
      <c r="T6" s="34">
        <f>(1-S6)*((P6+Q6)*R6/2-参数!$B$1*R6)/参数!$G$1/R6</f>
        <v>0.40476756160713562</v>
      </c>
      <c r="V6" s="35" t="s">
        <v>6</v>
      </c>
      <c r="W6" s="35">
        <v>4</v>
      </c>
      <c r="X6" s="35">
        <v>4</v>
      </c>
      <c r="Y6" s="72">
        <f t="shared" si="6"/>
        <v>1</v>
      </c>
      <c r="Z6" s="34">
        <f t="shared" si="7"/>
        <v>0</v>
      </c>
      <c r="AA6" s="34">
        <f>(1-Z6)*((W6+X6)*Y6/2-参数!$B$1*Y6)/参数!$G$1/Y6</f>
        <v>1</v>
      </c>
      <c r="AC6" s="35" t="s">
        <v>6</v>
      </c>
      <c r="AD6" s="35"/>
      <c r="AE6" s="35"/>
      <c r="AF6" s="72"/>
      <c r="AG6" s="34"/>
      <c r="AH6" s="34"/>
      <c r="AJ6" s="35" t="s">
        <v>6</v>
      </c>
      <c r="AK6" s="35"/>
      <c r="AL6" s="35"/>
      <c r="AM6" s="72"/>
      <c r="AN6" s="34"/>
      <c r="AO6" s="34"/>
      <c r="AQ6" s="35" t="s">
        <v>6</v>
      </c>
      <c r="AR6" s="35"/>
      <c r="AS6" s="35"/>
      <c r="AT6" s="72"/>
      <c r="AU6" s="34"/>
      <c r="AV6" s="34"/>
      <c r="CM6" s="34"/>
    </row>
    <row r="7" spans="1:98" s="64" customFormat="1" x14ac:dyDescent="0.25">
      <c r="A7" s="35" t="s">
        <v>7</v>
      </c>
      <c r="B7" s="35">
        <v>2</v>
      </c>
      <c r="C7" s="35">
        <v>4</v>
      </c>
      <c r="D7" s="72">
        <f t="shared" si="0"/>
        <v>3</v>
      </c>
      <c r="E7" s="34">
        <f t="shared" si="1"/>
        <v>0.16666666666666666</v>
      </c>
      <c r="F7" s="34">
        <f>(1-E7)*((B7+C7)*D7/2-参数!$B$1*D7)/参数!$G$1/D7</f>
        <v>0.72916666666666663</v>
      </c>
      <c r="H7" s="35" t="s">
        <v>7</v>
      </c>
      <c r="I7" s="35">
        <v>-3</v>
      </c>
      <c r="J7" s="35">
        <v>-1</v>
      </c>
      <c r="K7" s="72">
        <f t="shared" si="2"/>
        <v>3</v>
      </c>
      <c r="L7" s="34">
        <f t="shared" si="3"/>
        <v>0.16666666666666666</v>
      </c>
      <c r="M7" s="34">
        <f>(1-L7)*((I7+J7)*K7/2-参数!$B$1*K7)/参数!$G$1/K7</f>
        <v>0.20833333333333334</v>
      </c>
      <c r="O7" s="35" t="s">
        <v>7</v>
      </c>
      <c r="P7" s="35">
        <v>1</v>
      </c>
      <c r="Q7" s="35">
        <v>3</v>
      </c>
      <c r="R7" s="72">
        <f t="shared" si="4"/>
        <v>3</v>
      </c>
      <c r="S7" s="34">
        <f t="shared" si="5"/>
        <v>0.16666666666666666</v>
      </c>
      <c r="T7" s="34">
        <f>(1-S7)*((P7+Q7)*R7/2-参数!$B$1*R7)/参数!$G$1/R7</f>
        <v>0.625</v>
      </c>
      <c r="V7" s="35" t="s">
        <v>7</v>
      </c>
      <c r="W7" s="35">
        <v>2</v>
      </c>
      <c r="X7" s="35">
        <v>4</v>
      </c>
      <c r="Y7" s="72">
        <f t="shared" si="6"/>
        <v>3</v>
      </c>
      <c r="Z7" s="34">
        <f t="shared" si="7"/>
        <v>0.16666666666666666</v>
      </c>
      <c r="AA7" s="34">
        <f>(1-Z7)*((W7+X7)*Y7/2-参数!$B$1*Y7)/参数!$G$1/Y7</f>
        <v>0.72916666666666663</v>
      </c>
      <c r="AC7" s="35" t="s">
        <v>7</v>
      </c>
      <c r="AD7" s="35"/>
      <c r="AE7" s="35"/>
      <c r="AF7" s="72"/>
      <c r="AG7" s="34"/>
      <c r="AH7" s="34"/>
      <c r="AJ7" s="35" t="s">
        <v>7</v>
      </c>
      <c r="AK7" s="35"/>
      <c r="AL7" s="35"/>
      <c r="AM7" s="72"/>
      <c r="AN7" s="34"/>
      <c r="AO7" s="34"/>
      <c r="AQ7" s="35" t="s">
        <v>7</v>
      </c>
      <c r="AR7" s="35"/>
      <c r="AS7" s="35"/>
      <c r="AT7" s="72"/>
      <c r="AU7" s="34"/>
      <c r="AV7" s="34"/>
      <c r="CM7" s="34"/>
    </row>
    <row r="8" spans="1:98" s="64" customFormat="1" x14ac:dyDescent="0.25">
      <c r="A8" s="35" t="s">
        <v>8</v>
      </c>
      <c r="B8" s="35">
        <v>-2</v>
      </c>
      <c r="C8" s="35">
        <v>0</v>
      </c>
      <c r="D8" s="72">
        <f t="shared" si="0"/>
        <v>3</v>
      </c>
      <c r="E8" s="34">
        <f t="shared" si="1"/>
        <v>0.16666666666666666</v>
      </c>
      <c r="F8" s="34">
        <f>(1-E8)*((B8+C8)*D8/2-参数!$B$1*D8)/参数!$G$1/D8</f>
        <v>0.3125</v>
      </c>
      <c r="H8" s="35" t="s">
        <v>8</v>
      </c>
      <c r="I8" s="35">
        <v>3</v>
      </c>
      <c r="J8" s="35">
        <v>3</v>
      </c>
      <c r="K8" s="72">
        <f t="shared" si="2"/>
        <v>1</v>
      </c>
      <c r="L8" s="34">
        <f t="shared" si="3"/>
        <v>0</v>
      </c>
      <c r="M8" s="34">
        <f>(1-L8)*((I8+J8)*K8/2-参数!$B$1*K8)/参数!$G$1/K8</f>
        <v>0.875</v>
      </c>
      <c r="O8" s="35" t="s">
        <v>8</v>
      </c>
      <c r="P8" s="35">
        <v>4</v>
      </c>
      <c r="Q8" s="35">
        <v>4</v>
      </c>
      <c r="R8" s="72">
        <f t="shared" si="4"/>
        <v>1</v>
      </c>
      <c r="S8" s="34">
        <f t="shared" si="5"/>
        <v>0</v>
      </c>
      <c r="T8" s="34">
        <f>(1-S8)*((P8+Q8)*R8/2-参数!$B$1*R8)/参数!$G$1/R8</f>
        <v>1</v>
      </c>
      <c r="V8" s="35" t="s">
        <v>8</v>
      </c>
      <c r="W8" s="35">
        <v>-3</v>
      </c>
      <c r="X8" s="35">
        <v>-2</v>
      </c>
      <c r="Y8" s="72">
        <f t="shared" si="6"/>
        <v>2</v>
      </c>
      <c r="Z8" s="34">
        <f t="shared" si="7"/>
        <v>7.0103305952384162E-2</v>
      </c>
      <c r="AA8" s="34">
        <f>(1-Z8)*((W8+X8)*Y8/2-参数!$B$1*Y8)/参数!$G$1/Y8</f>
        <v>0.17435563013392796</v>
      </c>
      <c r="AC8" s="35" t="s">
        <v>8</v>
      </c>
      <c r="AD8" s="35"/>
      <c r="AE8" s="35"/>
      <c r="AF8" s="72"/>
      <c r="AG8" s="34"/>
      <c r="AH8" s="34"/>
      <c r="AJ8" s="35" t="s">
        <v>8</v>
      </c>
      <c r="AK8" s="35"/>
      <c r="AL8" s="35"/>
      <c r="AM8" s="72"/>
      <c r="AN8" s="34"/>
      <c r="AO8" s="34"/>
      <c r="AQ8" s="35" t="s">
        <v>8</v>
      </c>
      <c r="AR8" s="35"/>
      <c r="AS8" s="35"/>
      <c r="AT8" s="72"/>
      <c r="AU8" s="34"/>
      <c r="AV8" s="34"/>
      <c r="CM8" s="34"/>
    </row>
    <row r="9" spans="1:98" s="64" customFormat="1" x14ac:dyDescent="0.25">
      <c r="A9" s="35" t="s">
        <v>9</v>
      </c>
      <c r="B9" s="35">
        <v>1</v>
      </c>
      <c r="C9" s="35">
        <v>1</v>
      </c>
      <c r="D9" s="72">
        <f t="shared" si="0"/>
        <v>1</v>
      </c>
      <c r="E9" s="34">
        <f t="shared" si="1"/>
        <v>0</v>
      </c>
      <c r="F9" s="34">
        <f>(1-E9)*((B9+C9)*D9/2-参数!$B$1*D9)/参数!$G$1/D9</f>
        <v>0.625</v>
      </c>
      <c r="H9" s="35" t="s">
        <v>9</v>
      </c>
      <c r="I9" s="35">
        <v>-3</v>
      </c>
      <c r="J9" s="35">
        <v>-2</v>
      </c>
      <c r="K9" s="72">
        <f t="shared" si="2"/>
        <v>2</v>
      </c>
      <c r="L9" s="34">
        <f t="shared" si="3"/>
        <v>7.0103305952384162E-2</v>
      </c>
      <c r="M9" s="34">
        <f>(1-L9)*((I9+J9)*K9/2-参数!$B$1*K9)/参数!$G$1/K9</f>
        <v>0.17435563013392796</v>
      </c>
      <c r="O9" s="35" t="s">
        <v>9</v>
      </c>
      <c r="P9" s="35">
        <v>0</v>
      </c>
      <c r="Q9" s="35">
        <v>0</v>
      </c>
      <c r="R9" s="72">
        <f t="shared" si="4"/>
        <v>1</v>
      </c>
      <c r="S9" s="34">
        <f t="shared" si="5"/>
        <v>0</v>
      </c>
      <c r="T9" s="34">
        <f>(1-S9)*((P9+Q9)*R9/2-参数!$B$1*R9)/参数!$G$1/R9</f>
        <v>0.5</v>
      </c>
      <c r="V9" s="35" t="s">
        <v>9</v>
      </c>
      <c r="W9" s="35">
        <v>4</v>
      </c>
      <c r="X9" s="35">
        <v>4</v>
      </c>
      <c r="Y9" s="72">
        <f t="shared" si="6"/>
        <v>1</v>
      </c>
      <c r="Z9" s="34">
        <f t="shared" si="7"/>
        <v>0</v>
      </c>
      <c r="AA9" s="34">
        <f>(1-Z9)*((W9+X9)*Y9/2-参数!$B$1*Y9)/参数!$G$1/Y9</f>
        <v>1</v>
      </c>
      <c r="AC9" s="35" t="s">
        <v>9</v>
      </c>
      <c r="AD9" s="35"/>
      <c r="AE9" s="35"/>
      <c r="AF9" s="72"/>
      <c r="AG9" s="34"/>
      <c r="AH9" s="34"/>
      <c r="AJ9" s="35" t="s">
        <v>9</v>
      </c>
      <c r="AK9" s="35"/>
      <c r="AL9" s="35"/>
      <c r="AM9" s="72"/>
      <c r="AN9" s="34"/>
      <c r="AO9" s="34"/>
      <c r="AQ9" s="35" t="s">
        <v>9</v>
      </c>
      <c r="AR9" s="35"/>
      <c r="AS9" s="35"/>
      <c r="AT9" s="72"/>
      <c r="AU9" s="34"/>
      <c r="AV9" s="34"/>
      <c r="CM9" s="34"/>
    </row>
    <row r="10" spans="1:98" s="64" customFormat="1" x14ac:dyDescent="0.25">
      <c r="A10" s="35" t="s">
        <v>10</v>
      </c>
      <c r="B10" s="35">
        <v>1</v>
      </c>
      <c r="C10" s="35">
        <v>1</v>
      </c>
      <c r="D10" s="72">
        <f t="shared" si="0"/>
        <v>1</v>
      </c>
      <c r="E10" s="34">
        <f t="shared" si="1"/>
        <v>0</v>
      </c>
      <c r="F10" s="34">
        <f>(1-E10)*((B10+C10)*D10/2-参数!$B$1*D10)/参数!$G$1/D10</f>
        <v>0.625</v>
      </c>
      <c r="H10" s="35" t="s">
        <v>10</v>
      </c>
      <c r="I10" s="35">
        <v>-1</v>
      </c>
      <c r="J10" s="35">
        <v>1</v>
      </c>
      <c r="K10" s="72">
        <f t="shared" si="2"/>
        <v>3</v>
      </c>
      <c r="L10" s="34">
        <f t="shared" si="3"/>
        <v>0.16666666666666666</v>
      </c>
      <c r="M10" s="34">
        <f>(1-L10)*((I10+J10)*K10/2-参数!$B$1*K10)/参数!$G$1/K10</f>
        <v>0.41666666666666669</v>
      </c>
      <c r="O10" s="35" t="s">
        <v>10</v>
      </c>
      <c r="P10" s="35">
        <v>1</v>
      </c>
      <c r="Q10" s="35">
        <v>2</v>
      </c>
      <c r="R10" s="72">
        <f t="shared" si="4"/>
        <v>2</v>
      </c>
      <c r="S10" s="34">
        <f t="shared" si="5"/>
        <v>7.0103305952384162E-2</v>
      </c>
      <c r="T10" s="34">
        <f>(1-S10)*((P10+Q10)*R10/2-参数!$B$1*R10)/参数!$G$1/R10</f>
        <v>0.6393039771577359</v>
      </c>
      <c r="V10" s="35" t="s">
        <v>10</v>
      </c>
      <c r="W10" s="35">
        <v>-3</v>
      </c>
      <c r="X10" s="35">
        <v>-3</v>
      </c>
      <c r="Y10" s="72">
        <f t="shared" si="6"/>
        <v>1</v>
      </c>
      <c r="Z10" s="34">
        <f t="shared" si="7"/>
        <v>0</v>
      </c>
      <c r="AA10" s="34">
        <f>(1-Z10)*((W10+X10)*Y10/2-参数!$B$1*Y10)/参数!$G$1/Y10</f>
        <v>0.125</v>
      </c>
      <c r="AC10" s="35" t="s">
        <v>10</v>
      </c>
      <c r="AD10" s="35"/>
      <c r="AE10" s="35"/>
      <c r="AF10" s="72"/>
      <c r="AG10" s="34"/>
      <c r="AH10" s="34"/>
      <c r="AJ10" s="35" t="s">
        <v>10</v>
      </c>
      <c r="AK10" s="35"/>
      <c r="AL10" s="35"/>
      <c r="AM10" s="72"/>
      <c r="AN10" s="34"/>
      <c r="AO10" s="34"/>
      <c r="AQ10" s="35" t="s">
        <v>10</v>
      </c>
      <c r="AR10" s="35"/>
      <c r="AS10" s="35"/>
      <c r="AT10" s="72"/>
      <c r="AU10" s="34"/>
      <c r="AV10" s="34"/>
      <c r="CM10" s="34"/>
    </row>
    <row r="11" spans="1:98" s="64" customFormat="1" x14ac:dyDescent="0.25">
      <c r="A11" s="35" t="s">
        <v>11</v>
      </c>
      <c r="B11" s="35">
        <v>-1</v>
      </c>
      <c r="C11" s="35">
        <v>4</v>
      </c>
      <c r="D11" s="72">
        <f t="shared" si="0"/>
        <v>6</v>
      </c>
      <c r="E11" s="34">
        <f t="shared" si="1"/>
        <v>0.54364325119048584</v>
      </c>
      <c r="F11" s="34">
        <f>(1-E11)*((B11+C11)*D11/2-参数!$B$1*D11)/参数!$G$1/D11</f>
        <v>0.31374526480654097</v>
      </c>
      <c r="H11" s="35" t="s">
        <v>11</v>
      </c>
      <c r="I11" s="35">
        <v>-1</v>
      </c>
      <c r="J11" s="35">
        <v>0</v>
      </c>
      <c r="K11" s="72">
        <f t="shared" si="2"/>
        <v>2</v>
      </c>
      <c r="L11" s="34">
        <f t="shared" si="3"/>
        <v>7.0103305952384162E-2</v>
      </c>
      <c r="M11" s="34">
        <f>(1-L11)*((I11+J11)*K11/2-参数!$B$1*K11)/参数!$G$1/K11</f>
        <v>0.40682980364583193</v>
      </c>
      <c r="O11" s="35" t="s">
        <v>11</v>
      </c>
      <c r="P11" s="35">
        <v>-4</v>
      </c>
      <c r="Q11" s="35">
        <v>2</v>
      </c>
      <c r="R11" s="72">
        <f t="shared" si="4"/>
        <v>7</v>
      </c>
      <c r="S11" s="34">
        <f t="shared" si="5"/>
        <v>0.68881701356277525</v>
      </c>
      <c r="T11" s="34">
        <f>(1-S11)*((P11+Q11)*R11/2-参数!$B$1*R11)/参数!$G$1/R11</f>
        <v>0.11669361991395928</v>
      </c>
      <c r="V11" s="35" t="s">
        <v>11</v>
      </c>
      <c r="W11" s="35">
        <v>3</v>
      </c>
      <c r="X11" s="35">
        <v>3</v>
      </c>
      <c r="Y11" s="72">
        <f t="shared" si="6"/>
        <v>1</v>
      </c>
      <c r="Z11" s="34">
        <f t="shared" si="7"/>
        <v>0</v>
      </c>
      <c r="AA11" s="34">
        <f>(1-Z11)*((W11+X11)*Y11/2-参数!$B$1*Y11)/参数!$G$1/Y11</f>
        <v>0.875</v>
      </c>
      <c r="AC11" s="35" t="s">
        <v>11</v>
      </c>
      <c r="AD11" s="35"/>
      <c r="AE11" s="35"/>
      <c r="AF11" s="72"/>
      <c r="AG11" s="34"/>
      <c r="AH11" s="34"/>
      <c r="AJ11" s="35" t="s">
        <v>11</v>
      </c>
      <c r="AK11" s="35"/>
      <c r="AL11" s="35"/>
      <c r="AM11" s="72"/>
      <c r="AN11" s="34"/>
      <c r="AO11" s="34"/>
      <c r="AQ11" s="35" t="s">
        <v>11</v>
      </c>
      <c r="AR11" s="35"/>
      <c r="AS11" s="35"/>
      <c r="AT11" s="72"/>
      <c r="AU11" s="34"/>
      <c r="AV11" s="34"/>
      <c r="CM11" s="34"/>
    </row>
    <row r="12" spans="1:98" s="64" customFormat="1" x14ac:dyDescent="0.25">
      <c r="A12" s="35" t="s">
        <v>12</v>
      </c>
      <c r="B12" s="35">
        <v>-2</v>
      </c>
      <c r="C12" s="35">
        <v>0</v>
      </c>
      <c r="D12" s="72">
        <f t="shared" si="0"/>
        <v>3</v>
      </c>
      <c r="E12" s="34">
        <f t="shared" si="1"/>
        <v>0.16666666666666666</v>
      </c>
      <c r="F12" s="34">
        <f>(1-E12)*((B12+C12)*D12/2-参数!$B$1*D12)/参数!$G$1/D12</f>
        <v>0.3125</v>
      </c>
      <c r="H12" s="35" t="s">
        <v>12</v>
      </c>
      <c r="I12" s="35">
        <v>2</v>
      </c>
      <c r="J12" s="35">
        <v>3</v>
      </c>
      <c r="K12" s="72">
        <f t="shared" si="2"/>
        <v>2</v>
      </c>
      <c r="L12" s="34">
        <f t="shared" si="3"/>
        <v>7.0103305952384162E-2</v>
      </c>
      <c r="M12" s="34">
        <f>(1-L12)*((I12+J12)*K12/2-参数!$B$1*K12)/参数!$G$1/K12</f>
        <v>0.75554106391368792</v>
      </c>
      <c r="O12" s="35" t="s">
        <v>12</v>
      </c>
      <c r="P12" s="35">
        <v>2</v>
      </c>
      <c r="Q12" s="35">
        <v>2</v>
      </c>
      <c r="R12" s="72">
        <f t="shared" si="4"/>
        <v>1</v>
      </c>
      <c r="S12" s="34">
        <f t="shared" si="5"/>
        <v>0</v>
      </c>
      <c r="T12" s="34">
        <f>(1-S12)*((P12+Q12)*R12/2-参数!$B$1*R12)/参数!$G$1/R12</f>
        <v>0.75</v>
      </c>
      <c r="V12" s="35" t="s">
        <v>12</v>
      </c>
      <c r="W12" s="35">
        <v>3</v>
      </c>
      <c r="X12" s="35">
        <v>3</v>
      </c>
      <c r="Y12" s="72">
        <f t="shared" si="6"/>
        <v>1</v>
      </c>
      <c r="Z12" s="34">
        <f t="shared" si="7"/>
        <v>0</v>
      </c>
      <c r="AA12" s="34">
        <f>(1-Z12)*((W12+X12)*Y12/2-参数!$B$1*Y12)/参数!$G$1/Y12</f>
        <v>0.875</v>
      </c>
      <c r="AC12" s="35" t="s">
        <v>12</v>
      </c>
      <c r="AD12" s="35"/>
      <c r="AE12" s="35"/>
      <c r="AF12" s="72"/>
      <c r="AG12" s="34"/>
      <c r="AH12" s="34"/>
      <c r="AJ12" s="35" t="s">
        <v>12</v>
      </c>
      <c r="AK12" s="35"/>
      <c r="AL12" s="35"/>
      <c r="AM12" s="72"/>
      <c r="AN12" s="34"/>
      <c r="AO12" s="34"/>
      <c r="AQ12" s="35" t="s">
        <v>12</v>
      </c>
      <c r="AR12" s="35"/>
      <c r="AS12" s="35"/>
      <c r="AT12" s="72"/>
      <c r="AU12" s="34"/>
      <c r="AV12" s="34"/>
      <c r="CM12" s="34"/>
    </row>
    <row r="13" spans="1:98" s="64" customFormat="1" x14ac:dyDescent="0.25">
      <c r="A13" s="35" t="s">
        <v>13</v>
      </c>
      <c r="B13" s="35">
        <v>-3</v>
      </c>
      <c r="C13" s="35">
        <v>2</v>
      </c>
      <c r="D13" s="72">
        <f t="shared" si="0"/>
        <v>6</v>
      </c>
      <c r="E13" s="34">
        <f t="shared" si="1"/>
        <v>0.54364325119048584</v>
      </c>
      <c r="F13" s="34">
        <f>(1-E13)*((B13+C13)*D13/2-参数!$B$1*D13)/参数!$G$1/D13</f>
        <v>0.19965607760416246</v>
      </c>
      <c r="H13" s="35" t="s">
        <v>13</v>
      </c>
      <c r="I13" s="35">
        <v>-3</v>
      </c>
      <c r="J13" s="35">
        <v>-3</v>
      </c>
      <c r="K13" s="72">
        <f t="shared" si="2"/>
        <v>1</v>
      </c>
      <c r="L13" s="34">
        <f t="shared" si="3"/>
        <v>0</v>
      </c>
      <c r="M13" s="34">
        <f>(1-L13)*((I13+J13)*K13/2-参数!$B$1*K13)/参数!$G$1/K13</f>
        <v>0.125</v>
      </c>
      <c r="O13" s="35" t="s">
        <v>13</v>
      </c>
      <c r="P13" s="35">
        <v>-2</v>
      </c>
      <c r="Q13" s="35">
        <v>-2</v>
      </c>
      <c r="R13" s="72">
        <f t="shared" si="4"/>
        <v>1</v>
      </c>
      <c r="S13" s="34">
        <f t="shared" si="5"/>
        <v>0</v>
      </c>
      <c r="T13" s="34">
        <f>(1-S13)*((P13+Q13)*R13/2-参数!$B$1*R13)/参数!$G$1/R13</f>
        <v>0.25</v>
      </c>
      <c r="V13" s="35" t="s">
        <v>13</v>
      </c>
      <c r="W13" s="35">
        <v>3</v>
      </c>
      <c r="X13" s="35">
        <v>4</v>
      </c>
      <c r="Y13" s="72">
        <f t="shared" si="6"/>
        <v>2</v>
      </c>
      <c r="Z13" s="34">
        <f t="shared" si="7"/>
        <v>7.0103305952384162E-2</v>
      </c>
      <c r="AA13" s="34">
        <f>(1-Z13)*((W13+X13)*Y13/2-参数!$B$1*Y13)/参数!$G$1/Y13</f>
        <v>0.87177815066963993</v>
      </c>
      <c r="AC13" s="35" t="s">
        <v>13</v>
      </c>
      <c r="AD13" s="35"/>
      <c r="AE13" s="35"/>
      <c r="AF13" s="72"/>
      <c r="AG13" s="34"/>
      <c r="AH13" s="34"/>
      <c r="AJ13" s="35" t="s">
        <v>13</v>
      </c>
      <c r="AK13" s="35"/>
      <c r="AL13" s="35"/>
      <c r="AM13" s="72"/>
      <c r="AN13" s="34"/>
      <c r="AO13" s="34"/>
      <c r="AQ13" s="35" t="s">
        <v>13</v>
      </c>
      <c r="AR13" s="35"/>
      <c r="AS13" s="35"/>
      <c r="AT13" s="72"/>
      <c r="AU13" s="34"/>
      <c r="AV13" s="34"/>
      <c r="CM13" s="34"/>
    </row>
    <row r="14" spans="1:98" s="64" customFormat="1" x14ac:dyDescent="0.25">
      <c r="A14" s="35" t="s">
        <v>14</v>
      </c>
      <c r="B14" s="35">
        <v>-4</v>
      </c>
      <c r="C14" s="35">
        <v>-3</v>
      </c>
      <c r="D14" s="72">
        <f t="shared" si="0"/>
        <v>2</v>
      </c>
      <c r="E14" s="34">
        <f t="shared" si="1"/>
        <v>7.0103305952384162E-2</v>
      </c>
      <c r="F14" s="34">
        <f>(1-E14)*((B14+C14)*D14/2-参数!$B$1*D14)/参数!$G$1/D14</f>
        <v>5.8118543377975992E-2</v>
      </c>
      <c r="H14" s="35" t="s">
        <v>14</v>
      </c>
      <c r="I14" s="35">
        <v>3</v>
      </c>
      <c r="J14" s="35">
        <v>3</v>
      </c>
      <c r="K14" s="72">
        <f t="shared" si="2"/>
        <v>1</v>
      </c>
      <c r="L14" s="34">
        <f t="shared" si="3"/>
        <v>0</v>
      </c>
      <c r="M14" s="34">
        <f>(1-L14)*((I14+J14)*K14/2-参数!$B$1*K14)/参数!$G$1/K14</f>
        <v>0.875</v>
      </c>
      <c r="O14" s="35" t="s">
        <v>14</v>
      </c>
      <c r="P14" s="35">
        <v>0</v>
      </c>
      <c r="Q14" s="35">
        <v>1</v>
      </c>
      <c r="R14" s="72">
        <f t="shared" si="4"/>
        <v>2</v>
      </c>
      <c r="S14" s="34">
        <f t="shared" si="5"/>
        <v>7.0103305952384162E-2</v>
      </c>
      <c r="T14" s="34">
        <f>(1-S14)*((P14+Q14)*R14/2-参数!$B$1*R14)/参数!$G$1/R14</f>
        <v>0.52306689040178389</v>
      </c>
      <c r="V14" s="35" t="s">
        <v>14</v>
      </c>
      <c r="W14" s="35">
        <v>0</v>
      </c>
      <c r="X14" s="35">
        <v>0</v>
      </c>
      <c r="Y14" s="72">
        <f t="shared" si="6"/>
        <v>1</v>
      </c>
      <c r="Z14" s="34">
        <f t="shared" si="7"/>
        <v>0</v>
      </c>
      <c r="AA14" s="34">
        <f>(1-Z14)*((W14+X14)*Y14/2-参数!$B$1*Y14)/参数!$G$1/Y14</f>
        <v>0.5</v>
      </c>
      <c r="AC14" s="35" t="s">
        <v>14</v>
      </c>
      <c r="AD14" s="35"/>
      <c r="AE14" s="35"/>
      <c r="AF14" s="72"/>
      <c r="AG14" s="34"/>
      <c r="AH14" s="34"/>
      <c r="AJ14" s="35" t="s">
        <v>14</v>
      </c>
      <c r="AK14" s="35"/>
      <c r="AL14" s="35"/>
      <c r="AM14" s="72"/>
      <c r="AN14" s="34"/>
      <c r="AO14" s="34"/>
      <c r="AQ14" s="35" t="s">
        <v>14</v>
      </c>
      <c r="AR14" s="35"/>
      <c r="AS14" s="35"/>
      <c r="AT14" s="72"/>
      <c r="AU14" s="34"/>
      <c r="AV14" s="34"/>
      <c r="CM14" s="34"/>
    </row>
    <row r="15" spans="1:98" s="64" customFormat="1" x14ac:dyDescent="0.25">
      <c r="A15" s="35" t="s">
        <v>15</v>
      </c>
      <c r="B15" s="35">
        <v>1</v>
      </c>
      <c r="C15" s="35">
        <v>4</v>
      </c>
      <c r="D15" s="72">
        <f t="shared" si="0"/>
        <v>4</v>
      </c>
      <c r="E15" s="34">
        <f t="shared" si="1"/>
        <v>0.28041322380953665</v>
      </c>
      <c r="F15" s="34">
        <f>(1-E15)*((B15+C15)*D15/2-参数!$B$1*D15)/参数!$G$1/D15</f>
        <v>0.58466425565475144</v>
      </c>
      <c r="H15" s="35" t="s">
        <v>15</v>
      </c>
      <c r="I15" s="35">
        <v>3</v>
      </c>
      <c r="J15" s="35">
        <v>3</v>
      </c>
      <c r="K15" s="72">
        <f t="shared" si="2"/>
        <v>1</v>
      </c>
      <c r="L15" s="34">
        <f t="shared" si="3"/>
        <v>0</v>
      </c>
      <c r="M15" s="34">
        <f>(1-L15)*((I15+J15)*K15/2-参数!$B$1*K15)/参数!$G$1/K15</f>
        <v>0.875</v>
      </c>
      <c r="O15" s="35" t="s">
        <v>15</v>
      </c>
      <c r="P15" s="35">
        <v>-1</v>
      </c>
      <c r="Q15" s="35">
        <v>4</v>
      </c>
      <c r="R15" s="72">
        <f t="shared" si="4"/>
        <v>6</v>
      </c>
      <c r="S15" s="34">
        <f t="shared" si="5"/>
        <v>0.54364325119048584</v>
      </c>
      <c r="T15" s="34">
        <f>(1-S15)*((P15+Q15)*R15/2-参数!$B$1*R15)/参数!$G$1/R15</f>
        <v>0.31374526480654097</v>
      </c>
      <c r="V15" s="35" t="s">
        <v>15</v>
      </c>
      <c r="W15" s="35">
        <v>-3</v>
      </c>
      <c r="X15" s="35">
        <v>-2</v>
      </c>
      <c r="Y15" s="72">
        <f t="shared" si="6"/>
        <v>2</v>
      </c>
      <c r="Z15" s="34">
        <f t="shared" si="7"/>
        <v>7.0103305952384162E-2</v>
      </c>
      <c r="AA15" s="34">
        <f>(1-Z15)*((W15+X15)*Y15/2-参数!$B$1*Y15)/参数!$G$1/Y15</f>
        <v>0.17435563013392796</v>
      </c>
      <c r="AC15" s="35" t="s">
        <v>15</v>
      </c>
      <c r="AD15" s="35"/>
      <c r="AE15" s="35"/>
      <c r="AF15" s="72"/>
      <c r="AG15" s="34"/>
      <c r="AH15" s="34"/>
      <c r="AJ15" s="35" t="s">
        <v>15</v>
      </c>
      <c r="AK15" s="35"/>
      <c r="AL15" s="35"/>
      <c r="AM15" s="72"/>
      <c r="AN15" s="34"/>
      <c r="AO15" s="34"/>
      <c r="AQ15" s="35" t="s">
        <v>15</v>
      </c>
      <c r="AR15" s="35"/>
      <c r="AS15" s="35"/>
      <c r="AT15" s="72"/>
      <c r="AU15" s="34"/>
      <c r="AV15" s="34"/>
      <c r="CM15" s="34"/>
    </row>
    <row r="16" spans="1:98" s="64" customFormat="1" x14ac:dyDescent="0.25">
      <c r="A16" s="35" t="s">
        <v>16</v>
      </c>
      <c r="B16" s="35">
        <v>0</v>
      </c>
      <c r="C16" s="35">
        <v>3</v>
      </c>
      <c r="D16" s="72">
        <f t="shared" si="0"/>
        <v>4</v>
      </c>
      <c r="E16" s="34">
        <f t="shared" si="1"/>
        <v>0.28041322380953665</v>
      </c>
      <c r="F16" s="34">
        <f>(1-E16)*((B16+C16)*D16/2-参数!$B$1*D16)/参数!$G$1/D16</f>
        <v>0.4947159086309435</v>
      </c>
      <c r="H16" s="35" t="s">
        <v>16</v>
      </c>
      <c r="I16" s="35">
        <v>2</v>
      </c>
      <c r="J16" s="35">
        <v>3</v>
      </c>
      <c r="K16" s="72">
        <f t="shared" si="2"/>
        <v>2</v>
      </c>
      <c r="L16" s="34">
        <f t="shared" si="3"/>
        <v>7.0103305952384162E-2</v>
      </c>
      <c r="M16" s="34">
        <f>(1-L16)*((I16+J16)*K16/2-参数!$B$1*K16)/参数!$G$1/K16</f>
        <v>0.75554106391368792</v>
      </c>
      <c r="O16" s="35" t="s">
        <v>16</v>
      </c>
      <c r="P16" s="35">
        <v>-3</v>
      </c>
      <c r="Q16" s="35">
        <v>-1</v>
      </c>
      <c r="R16" s="72">
        <f t="shared" si="4"/>
        <v>3</v>
      </c>
      <c r="S16" s="34">
        <f t="shared" si="5"/>
        <v>0.16666666666666666</v>
      </c>
      <c r="T16" s="34">
        <f>(1-S16)*((P16+Q16)*R16/2-参数!$B$1*R16)/参数!$G$1/R16</f>
        <v>0.20833333333333334</v>
      </c>
      <c r="V16" s="35" t="s">
        <v>16</v>
      </c>
      <c r="W16" s="35">
        <v>-4</v>
      </c>
      <c r="X16" s="35">
        <v>1</v>
      </c>
      <c r="Y16" s="72">
        <f t="shared" si="6"/>
        <v>6</v>
      </c>
      <c r="Z16" s="34">
        <f t="shared" si="7"/>
        <v>0.54364325119048584</v>
      </c>
      <c r="AA16" s="34">
        <f>(1-Z16)*((W16+X16)*Y16/2-参数!$B$1*Y16)/参数!$G$1/Y16</f>
        <v>0.14261148400297316</v>
      </c>
      <c r="AC16" s="35" t="s">
        <v>16</v>
      </c>
      <c r="AD16" s="35"/>
      <c r="AE16" s="35"/>
      <c r="AF16" s="72"/>
      <c r="AG16" s="34"/>
      <c r="AH16" s="34"/>
      <c r="AJ16" s="35" t="s">
        <v>16</v>
      </c>
      <c r="AK16" s="35"/>
      <c r="AL16" s="35"/>
      <c r="AM16" s="72"/>
      <c r="AN16" s="34"/>
      <c r="AO16" s="34"/>
      <c r="AQ16" s="35" t="s">
        <v>16</v>
      </c>
      <c r="AR16" s="35"/>
      <c r="AS16" s="35"/>
      <c r="AT16" s="72"/>
      <c r="AU16" s="34"/>
      <c r="AV16" s="34"/>
      <c r="CM16" s="34"/>
    </row>
    <row r="17" spans="1:98" s="64" customFormat="1" x14ac:dyDescent="0.25">
      <c r="A17" s="35" t="s">
        <v>17</v>
      </c>
      <c r="B17" s="35">
        <v>-4</v>
      </c>
      <c r="C17" s="35">
        <v>2</v>
      </c>
      <c r="D17" s="72">
        <f t="shared" si="0"/>
        <v>7</v>
      </c>
      <c r="E17" s="34">
        <f t="shared" si="1"/>
        <v>0.68881701356277525</v>
      </c>
      <c r="F17" s="34">
        <f>(1-E17)*((B17+C17)*D17/2-参数!$B$1*D17)/参数!$G$1/D17</f>
        <v>0.11669361991395928</v>
      </c>
      <c r="H17" s="35" t="s">
        <v>17</v>
      </c>
      <c r="I17" s="35">
        <v>3</v>
      </c>
      <c r="J17" s="35">
        <v>4</v>
      </c>
      <c r="K17" s="72">
        <f t="shared" si="2"/>
        <v>2</v>
      </c>
      <c r="L17" s="34">
        <f t="shared" si="3"/>
        <v>7.0103305952384162E-2</v>
      </c>
      <c r="M17" s="34">
        <f>(1-L17)*((I17+J17)*K17/2-参数!$B$1*K17)/参数!$G$1/K17</f>
        <v>0.87177815066963993</v>
      </c>
      <c r="O17" s="35" t="s">
        <v>17</v>
      </c>
      <c r="P17" s="35">
        <v>1</v>
      </c>
      <c r="Q17" s="35">
        <v>1</v>
      </c>
      <c r="R17" s="72">
        <f t="shared" si="4"/>
        <v>1</v>
      </c>
      <c r="S17" s="34">
        <f t="shared" si="5"/>
        <v>0</v>
      </c>
      <c r="T17" s="34">
        <f>(1-S17)*((P17+Q17)*R17/2-参数!$B$1*R17)/参数!$G$1/R17</f>
        <v>0.625</v>
      </c>
      <c r="V17" s="35" t="s">
        <v>17</v>
      </c>
      <c r="W17" s="35">
        <v>-2</v>
      </c>
      <c r="X17" s="35">
        <v>-2</v>
      </c>
      <c r="Y17" s="72">
        <f t="shared" si="6"/>
        <v>1</v>
      </c>
      <c r="Z17" s="34">
        <f t="shared" si="7"/>
        <v>0</v>
      </c>
      <c r="AA17" s="34">
        <f>(1-Z17)*((W17+X17)*Y17/2-参数!$B$1*Y17)/参数!$G$1/Y17</f>
        <v>0.25</v>
      </c>
      <c r="AC17" s="35" t="s">
        <v>17</v>
      </c>
      <c r="AD17" s="35"/>
      <c r="AE17" s="35"/>
      <c r="AF17" s="72"/>
      <c r="AG17" s="34"/>
      <c r="AH17" s="34"/>
      <c r="AJ17" s="35" t="s">
        <v>17</v>
      </c>
      <c r="AK17" s="35"/>
      <c r="AL17" s="35"/>
      <c r="AM17" s="72"/>
      <c r="AN17" s="34"/>
      <c r="AO17" s="34"/>
      <c r="AQ17" s="35" t="s">
        <v>17</v>
      </c>
      <c r="AR17" s="35"/>
      <c r="AS17" s="35"/>
      <c r="AT17" s="72"/>
      <c r="AU17" s="34"/>
      <c r="AV17" s="34"/>
      <c r="CM17" s="34"/>
    </row>
    <row r="18" spans="1:98" s="64" customFormat="1" x14ac:dyDescent="0.25">
      <c r="A18" s="35" t="s">
        <v>18</v>
      </c>
      <c r="B18" s="35">
        <v>-2</v>
      </c>
      <c r="C18" s="35">
        <v>-2</v>
      </c>
      <c r="D18" s="72">
        <f t="shared" si="0"/>
        <v>1</v>
      </c>
      <c r="E18" s="34">
        <f t="shared" si="1"/>
        <v>0</v>
      </c>
      <c r="F18" s="34">
        <f>(1-E18)*((B18+C18)*D18/2-参数!$B$1*D18)/参数!$G$1/D18</f>
        <v>0.25</v>
      </c>
      <c r="H18" s="35" t="s">
        <v>18</v>
      </c>
      <c r="I18" s="35">
        <v>-4</v>
      </c>
      <c r="J18" s="35">
        <v>-3</v>
      </c>
      <c r="K18" s="72">
        <f t="shared" si="2"/>
        <v>2</v>
      </c>
      <c r="L18" s="34">
        <f t="shared" si="3"/>
        <v>7.0103305952384162E-2</v>
      </c>
      <c r="M18" s="34">
        <f>(1-L18)*((I18+J18)*K18/2-参数!$B$1*K18)/参数!$G$1/K18</f>
        <v>5.8118543377975992E-2</v>
      </c>
      <c r="O18" s="35" t="s">
        <v>18</v>
      </c>
      <c r="P18" s="35">
        <v>1</v>
      </c>
      <c r="Q18" s="35">
        <v>1</v>
      </c>
      <c r="R18" s="72">
        <f t="shared" si="4"/>
        <v>1</v>
      </c>
      <c r="S18" s="34">
        <f t="shared" si="5"/>
        <v>0</v>
      </c>
      <c r="T18" s="34">
        <f>(1-S18)*((P18+Q18)*R18/2-参数!$B$1*R18)/参数!$G$1/R18</f>
        <v>0.625</v>
      </c>
      <c r="V18" s="35" t="s">
        <v>18</v>
      </c>
      <c r="W18" s="35">
        <v>2</v>
      </c>
      <c r="X18" s="35">
        <v>2</v>
      </c>
      <c r="Y18" s="72">
        <f t="shared" si="6"/>
        <v>1</v>
      </c>
      <c r="Z18" s="34">
        <f t="shared" si="7"/>
        <v>0</v>
      </c>
      <c r="AA18" s="34">
        <f>(1-Z18)*((W18+X18)*Y18/2-参数!$B$1*Y18)/参数!$G$1/Y18</f>
        <v>0.75</v>
      </c>
      <c r="AC18" s="35" t="s">
        <v>18</v>
      </c>
      <c r="AD18" s="35"/>
      <c r="AE18" s="35"/>
      <c r="AF18" s="72"/>
      <c r="AG18" s="34"/>
      <c r="AH18" s="34"/>
      <c r="AJ18" s="35" t="s">
        <v>18</v>
      </c>
      <c r="AK18" s="35"/>
      <c r="AL18" s="35"/>
      <c r="AM18" s="72"/>
      <c r="AN18" s="34"/>
      <c r="AO18" s="34"/>
      <c r="AQ18" s="35" t="s">
        <v>18</v>
      </c>
      <c r="AR18" s="35"/>
      <c r="AS18" s="35"/>
      <c r="AT18" s="72"/>
      <c r="AU18" s="34"/>
      <c r="AV18" s="34"/>
      <c r="CM18" s="34"/>
    </row>
    <row r="19" spans="1:98" s="64" customFormat="1" x14ac:dyDescent="0.25">
      <c r="A19" s="35" t="s">
        <v>19</v>
      </c>
      <c r="B19" s="35">
        <v>2</v>
      </c>
      <c r="C19" s="35">
        <v>2</v>
      </c>
      <c r="D19" s="72">
        <f t="shared" si="0"/>
        <v>1</v>
      </c>
      <c r="E19" s="34">
        <f t="shared" si="1"/>
        <v>0</v>
      </c>
      <c r="F19" s="34">
        <f>(1-E19)*((B19+C19)*D19/2-参数!$B$1*D19)/参数!$G$1/D19</f>
        <v>0.75</v>
      </c>
      <c r="H19" s="35" t="s">
        <v>19</v>
      </c>
      <c r="I19" s="35">
        <v>-2</v>
      </c>
      <c r="J19" s="35">
        <v>3</v>
      </c>
      <c r="K19" s="72">
        <f t="shared" si="2"/>
        <v>6</v>
      </c>
      <c r="L19" s="34">
        <f t="shared" si="3"/>
        <v>0.54364325119048584</v>
      </c>
      <c r="M19" s="34">
        <f>(1-L19)*((I19+J19)*K19/2-参数!$B$1*K19)/参数!$G$1/K19</f>
        <v>0.25670067120535173</v>
      </c>
      <c r="O19" s="35" t="s">
        <v>19</v>
      </c>
      <c r="P19" s="35">
        <v>-3</v>
      </c>
      <c r="Q19" s="35">
        <v>1</v>
      </c>
      <c r="R19" s="72">
        <f t="shared" si="4"/>
        <v>5</v>
      </c>
      <c r="S19" s="34">
        <f t="shared" si="5"/>
        <v>0.40693708908831311</v>
      </c>
      <c r="T19" s="34">
        <f>(1-S19)*((P19+Q19)*R19/2-参数!$B$1*R19)/参数!$G$1/R19</f>
        <v>0.22239859159188261</v>
      </c>
      <c r="V19" s="35" t="s">
        <v>19</v>
      </c>
      <c r="W19" s="35">
        <v>2</v>
      </c>
      <c r="X19" s="35">
        <v>3</v>
      </c>
      <c r="Y19" s="72">
        <f t="shared" si="6"/>
        <v>2</v>
      </c>
      <c r="Z19" s="34">
        <f t="shared" si="7"/>
        <v>7.0103305952384162E-2</v>
      </c>
      <c r="AA19" s="34">
        <f>(1-Z19)*((W19+X19)*Y19/2-参数!$B$1*Y19)/参数!$G$1/Y19</f>
        <v>0.75554106391368792</v>
      </c>
      <c r="AC19" s="35" t="s">
        <v>19</v>
      </c>
      <c r="AD19" s="35"/>
      <c r="AE19" s="35"/>
      <c r="AF19" s="72"/>
      <c r="AG19" s="34"/>
      <c r="AH19" s="34"/>
      <c r="AJ19" s="35" t="s">
        <v>19</v>
      </c>
      <c r="AK19" s="35"/>
      <c r="AL19" s="35"/>
      <c r="AM19" s="72"/>
      <c r="AN19" s="34"/>
      <c r="AO19" s="34"/>
      <c r="AQ19" s="35" t="s">
        <v>19</v>
      </c>
      <c r="AR19" s="35"/>
      <c r="AS19" s="35"/>
      <c r="AT19" s="72"/>
      <c r="AU19" s="34"/>
      <c r="AV19" s="34"/>
      <c r="CM19" s="34"/>
    </row>
    <row r="20" spans="1:98" s="64" customFormat="1" x14ac:dyDescent="0.25">
      <c r="A20" s="35" t="s">
        <v>20</v>
      </c>
      <c r="B20" s="35">
        <v>-4</v>
      </c>
      <c r="C20" s="35">
        <v>0</v>
      </c>
      <c r="D20" s="72">
        <f t="shared" si="0"/>
        <v>5</v>
      </c>
      <c r="E20" s="34">
        <f t="shared" si="1"/>
        <v>0.40693708908831311</v>
      </c>
      <c r="F20" s="34">
        <f>(1-E20)*((B20+C20)*D20/2-参数!$B$1*D20)/参数!$G$1/D20</f>
        <v>0.14826572772792174</v>
      </c>
      <c r="H20" s="35" t="s">
        <v>20</v>
      </c>
      <c r="I20" s="35">
        <v>4</v>
      </c>
      <c r="J20" s="35">
        <v>4</v>
      </c>
      <c r="K20" s="72">
        <f t="shared" si="2"/>
        <v>1</v>
      </c>
      <c r="L20" s="34">
        <f t="shared" si="3"/>
        <v>0</v>
      </c>
      <c r="M20" s="34">
        <f>(1-L20)*((I20+J20)*K20/2-参数!$B$1*K20)/参数!$G$1/K20</f>
        <v>1</v>
      </c>
      <c r="O20" s="35" t="s">
        <v>20</v>
      </c>
      <c r="P20" s="35">
        <v>-4</v>
      </c>
      <c r="Q20" s="35">
        <v>-2</v>
      </c>
      <c r="R20" s="72">
        <f t="shared" si="4"/>
        <v>3</v>
      </c>
      <c r="S20" s="34">
        <f t="shared" si="5"/>
        <v>0.16666666666666666</v>
      </c>
      <c r="T20" s="34">
        <f>(1-S20)*((P20+Q20)*R20/2-参数!$B$1*R20)/参数!$G$1/R20</f>
        <v>0.10416666666666667</v>
      </c>
      <c r="V20" s="35" t="s">
        <v>20</v>
      </c>
      <c r="W20" s="35">
        <v>4</v>
      </c>
      <c r="X20" s="35">
        <v>4</v>
      </c>
      <c r="Y20" s="72">
        <f t="shared" si="6"/>
        <v>1</v>
      </c>
      <c r="Z20" s="34">
        <f t="shared" si="7"/>
        <v>0</v>
      </c>
      <c r="AA20" s="34">
        <f>(1-Z20)*((W20+X20)*Y20/2-参数!$B$1*Y20)/参数!$G$1/Y20</f>
        <v>1</v>
      </c>
      <c r="AC20" s="35" t="s">
        <v>20</v>
      </c>
      <c r="AD20" s="35"/>
      <c r="AE20" s="35"/>
      <c r="AF20" s="72"/>
      <c r="AG20" s="34"/>
      <c r="AH20" s="34"/>
      <c r="AJ20" s="35" t="s">
        <v>20</v>
      </c>
      <c r="AK20" s="35"/>
      <c r="AL20" s="35"/>
      <c r="AM20" s="72"/>
      <c r="AN20" s="34"/>
      <c r="AO20" s="34"/>
      <c r="AQ20" s="35" t="s">
        <v>20</v>
      </c>
      <c r="AR20" s="35"/>
      <c r="AS20" s="35"/>
      <c r="AT20" s="72"/>
      <c r="AU20" s="34"/>
      <c r="AV20" s="34"/>
      <c r="CM20" s="34"/>
    </row>
    <row r="21" spans="1:98" s="64" customFormat="1" x14ac:dyDescent="0.25">
      <c r="A21" s="35" t="s">
        <v>21</v>
      </c>
      <c r="B21" s="35">
        <v>0</v>
      </c>
      <c r="C21" s="35">
        <v>4</v>
      </c>
      <c r="D21" s="72">
        <f t="shared" si="0"/>
        <v>5</v>
      </c>
      <c r="E21" s="34">
        <f t="shared" si="1"/>
        <v>0.40693708908831311</v>
      </c>
      <c r="F21" s="34">
        <f>(1-E21)*((B21+C21)*D21/2-参数!$B$1*D21)/参数!$G$1/D21</f>
        <v>0.44479718318376521</v>
      </c>
      <c r="H21" s="35" t="s">
        <v>21</v>
      </c>
      <c r="I21" s="35">
        <v>1</v>
      </c>
      <c r="J21" s="35">
        <v>1</v>
      </c>
      <c r="K21" s="72">
        <f t="shared" si="2"/>
        <v>1</v>
      </c>
      <c r="L21" s="34">
        <f t="shared" si="3"/>
        <v>0</v>
      </c>
      <c r="M21" s="34">
        <f>(1-L21)*((I21+J21)*K21/2-参数!$B$1*K21)/参数!$G$1/K21</f>
        <v>0.625</v>
      </c>
      <c r="O21" s="35" t="s">
        <v>21</v>
      </c>
      <c r="P21" s="35">
        <v>2</v>
      </c>
      <c r="Q21" s="35">
        <v>2</v>
      </c>
      <c r="R21" s="72">
        <f t="shared" si="4"/>
        <v>1</v>
      </c>
      <c r="S21" s="34">
        <f t="shared" si="5"/>
        <v>0</v>
      </c>
      <c r="T21" s="34">
        <f>(1-S21)*((P21+Q21)*R21/2-参数!$B$1*R21)/参数!$G$1/R21</f>
        <v>0.75</v>
      </c>
      <c r="V21" s="35" t="s">
        <v>21</v>
      </c>
      <c r="W21" s="35">
        <v>3</v>
      </c>
      <c r="X21" s="35">
        <v>4</v>
      </c>
      <c r="Y21" s="72">
        <f t="shared" si="6"/>
        <v>2</v>
      </c>
      <c r="Z21" s="34">
        <f t="shared" si="7"/>
        <v>7.0103305952384162E-2</v>
      </c>
      <c r="AA21" s="34">
        <f>(1-Z21)*((W21+X21)*Y21/2-参数!$B$1*Y21)/参数!$G$1/Y21</f>
        <v>0.87177815066963993</v>
      </c>
      <c r="AC21" s="35" t="s">
        <v>21</v>
      </c>
      <c r="AD21" s="35"/>
      <c r="AE21" s="35"/>
      <c r="AF21" s="72"/>
      <c r="AG21" s="34"/>
      <c r="AH21" s="34"/>
      <c r="AJ21" s="35" t="s">
        <v>21</v>
      </c>
      <c r="AK21" s="35"/>
      <c r="AL21" s="35"/>
      <c r="AM21" s="72"/>
      <c r="AN21" s="34"/>
      <c r="AO21" s="34"/>
      <c r="AQ21" s="35" t="s">
        <v>21</v>
      </c>
      <c r="AR21" s="35"/>
      <c r="AS21" s="35"/>
      <c r="AT21" s="72"/>
      <c r="AU21" s="34"/>
      <c r="AV21" s="34"/>
      <c r="CM21" s="34"/>
    </row>
    <row r="22" spans="1:98" s="64" customFormat="1" x14ac:dyDescent="0.25">
      <c r="A22" s="35" t="s">
        <v>22</v>
      </c>
      <c r="B22" s="35">
        <v>0</v>
      </c>
      <c r="C22" s="35">
        <v>3</v>
      </c>
      <c r="D22" s="72">
        <f t="shared" si="0"/>
        <v>4</v>
      </c>
      <c r="E22" s="34">
        <f t="shared" si="1"/>
        <v>0.28041322380953665</v>
      </c>
      <c r="F22" s="34">
        <f>(1-E22)*((B22+C22)*D22/2-参数!$B$1*D22)/参数!$G$1/D22</f>
        <v>0.4947159086309435</v>
      </c>
      <c r="H22" s="35" t="s">
        <v>22</v>
      </c>
      <c r="I22" s="35">
        <v>-4</v>
      </c>
      <c r="J22" s="35">
        <v>2</v>
      </c>
      <c r="K22" s="72">
        <f t="shared" si="2"/>
        <v>7</v>
      </c>
      <c r="L22" s="34">
        <f t="shared" si="3"/>
        <v>0.68881701356277525</v>
      </c>
      <c r="M22" s="34">
        <f>(1-L22)*((I22+J22)*K22/2-参数!$B$1*K22)/参数!$G$1/K22</f>
        <v>0.11669361991395928</v>
      </c>
      <c r="O22" s="35" t="s">
        <v>22</v>
      </c>
      <c r="P22" s="35">
        <v>0</v>
      </c>
      <c r="Q22" s="35">
        <v>1</v>
      </c>
      <c r="R22" s="72">
        <f t="shared" si="4"/>
        <v>2</v>
      </c>
      <c r="S22" s="34">
        <f t="shared" si="5"/>
        <v>7.0103305952384162E-2</v>
      </c>
      <c r="T22" s="34">
        <f>(1-S22)*((P22+Q22)*R22/2-参数!$B$1*R22)/参数!$G$1/R22</f>
        <v>0.52306689040178389</v>
      </c>
      <c r="V22" s="35" t="s">
        <v>22</v>
      </c>
      <c r="W22" s="35">
        <v>0</v>
      </c>
      <c r="X22" s="35">
        <v>3</v>
      </c>
      <c r="Y22" s="72">
        <f t="shared" si="6"/>
        <v>4</v>
      </c>
      <c r="Z22" s="34">
        <f t="shared" si="7"/>
        <v>0.28041322380953665</v>
      </c>
      <c r="AA22" s="34">
        <f>(1-Z22)*((W22+X22)*Y22/2-参数!$B$1*Y22)/参数!$G$1/Y22</f>
        <v>0.4947159086309435</v>
      </c>
      <c r="AC22" s="35" t="s">
        <v>22</v>
      </c>
      <c r="AD22" s="35"/>
      <c r="AE22" s="35"/>
      <c r="AF22" s="72"/>
      <c r="AG22" s="34"/>
      <c r="AH22" s="34"/>
      <c r="AJ22" s="35" t="s">
        <v>22</v>
      </c>
      <c r="AK22" s="35"/>
      <c r="AL22" s="35"/>
      <c r="AM22" s="72"/>
      <c r="AN22" s="34"/>
      <c r="AO22" s="34"/>
      <c r="AQ22" s="35" t="s">
        <v>22</v>
      </c>
      <c r="AR22" s="35"/>
      <c r="AS22" s="35"/>
      <c r="AT22" s="72"/>
      <c r="AU22" s="34"/>
      <c r="AV22" s="34"/>
      <c r="CM22" s="34"/>
    </row>
    <row r="23" spans="1:98" s="64" customFormat="1" x14ac:dyDescent="0.25"/>
    <row r="24" spans="1:98" s="64" customFormat="1" x14ac:dyDescent="0.25">
      <c r="A24" s="131" t="s">
        <v>27</v>
      </c>
      <c r="B24" s="132"/>
      <c r="C24" s="132"/>
      <c r="D24" s="132"/>
      <c r="E24" s="132"/>
      <c r="F24" s="133"/>
      <c r="G24" s="74"/>
      <c r="H24" s="131" t="s">
        <v>28</v>
      </c>
      <c r="I24" s="132"/>
      <c r="J24" s="132"/>
      <c r="K24" s="132"/>
      <c r="L24" s="132"/>
      <c r="M24" s="133"/>
      <c r="O24" s="131" t="s">
        <v>29</v>
      </c>
      <c r="P24" s="132"/>
      <c r="Q24" s="132"/>
      <c r="R24" s="132"/>
      <c r="S24" s="132"/>
      <c r="T24" s="133"/>
      <c r="V24" s="131" t="s">
        <v>30</v>
      </c>
      <c r="W24" s="132"/>
      <c r="X24" s="132"/>
      <c r="Y24" s="132"/>
      <c r="Z24" s="132"/>
      <c r="AA24" s="133"/>
      <c r="AC24" s="131" t="s">
        <v>46</v>
      </c>
      <c r="AD24" s="132"/>
      <c r="AE24" s="132"/>
      <c r="AF24" s="132"/>
      <c r="AG24" s="132"/>
      <c r="AH24" s="133"/>
      <c r="AJ24" s="131" t="s">
        <v>47</v>
      </c>
      <c r="AK24" s="132"/>
      <c r="AL24" s="132"/>
      <c r="AM24" s="132"/>
      <c r="AN24" s="132"/>
      <c r="AO24" s="133"/>
      <c r="AQ24" s="131" t="s">
        <v>48</v>
      </c>
      <c r="AR24" s="132"/>
      <c r="AS24" s="132"/>
      <c r="AT24" s="132"/>
      <c r="AU24" s="132"/>
      <c r="AV24" s="133"/>
      <c r="BO24" s="72"/>
    </row>
    <row r="25" spans="1:98" s="64" customFormat="1" x14ac:dyDescent="0.25">
      <c r="A25" s="35" t="s">
        <v>1</v>
      </c>
      <c r="B25" s="35">
        <v>-4</v>
      </c>
      <c r="C25" s="35">
        <v>4</v>
      </c>
      <c r="D25" s="72"/>
      <c r="E25" s="64" t="s">
        <v>2</v>
      </c>
      <c r="F25" s="64" t="s">
        <v>23</v>
      </c>
      <c r="H25" s="35" t="s">
        <v>1</v>
      </c>
      <c r="I25" s="35">
        <v>-4</v>
      </c>
      <c r="J25" s="35">
        <v>4</v>
      </c>
      <c r="K25" s="72"/>
      <c r="L25" s="64" t="s">
        <v>2</v>
      </c>
      <c r="M25" s="64" t="s">
        <v>23</v>
      </c>
      <c r="O25" s="35" t="s">
        <v>1</v>
      </c>
      <c r="P25" s="35">
        <v>-4</v>
      </c>
      <c r="Q25" s="35">
        <v>4</v>
      </c>
      <c r="R25" s="72"/>
      <c r="S25" s="64" t="s">
        <v>2</v>
      </c>
      <c r="T25" s="64" t="s">
        <v>23</v>
      </c>
      <c r="V25" s="35" t="s">
        <v>1</v>
      </c>
      <c r="W25" s="35">
        <v>-4</v>
      </c>
      <c r="X25" s="35">
        <v>4</v>
      </c>
      <c r="Y25" s="72"/>
      <c r="Z25" s="64" t="s">
        <v>2</v>
      </c>
      <c r="AA25" s="64" t="s">
        <v>23</v>
      </c>
      <c r="AC25" s="35" t="s">
        <v>1</v>
      </c>
      <c r="AD25" s="35">
        <v>-4</v>
      </c>
      <c r="AE25" s="35">
        <v>4</v>
      </c>
      <c r="AF25" s="72"/>
      <c r="AG25" s="64" t="s">
        <v>2</v>
      </c>
      <c r="AH25" s="64" t="s">
        <v>23</v>
      </c>
      <c r="AJ25" s="35" t="s">
        <v>1</v>
      </c>
      <c r="AK25" s="35">
        <v>-4</v>
      </c>
      <c r="AL25" s="35">
        <v>4</v>
      </c>
      <c r="AM25" s="72"/>
      <c r="AN25" s="64" t="s">
        <v>2</v>
      </c>
      <c r="AO25" s="64" t="s">
        <v>23</v>
      </c>
      <c r="AQ25" s="35" t="s">
        <v>1</v>
      </c>
      <c r="AR25" s="35">
        <v>-4</v>
      </c>
      <c r="AS25" s="35">
        <v>4</v>
      </c>
      <c r="AT25" s="72"/>
      <c r="AU25" s="64" t="s">
        <v>2</v>
      </c>
      <c r="AV25" s="64" t="s">
        <v>23</v>
      </c>
      <c r="BO25" s="72"/>
      <c r="BP25" s="34"/>
      <c r="CR25" s="34"/>
      <c r="CT25" s="34"/>
    </row>
    <row r="26" spans="1:98" s="64" customFormat="1" x14ac:dyDescent="0.25">
      <c r="A26" s="35" t="s">
        <v>3</v>
      </c>
      <c r="B26" s="35">
        <v>-1</v>
      </c>
      <c r="C26" s="35">
        <v>0</v>
      </c>
      <c r="D26" s="72">
        <f t="shared" ref="D26:D45" si="8">C26-B26+1</f>
        <v>2</v>
      </c>
      <c r="E26" s="34">
        <f t="shared" ref="E26:E45" si="9">D26*LN(D26)/(9*LN(9))</f>
        <v>7.0103305952384162E-2</v>
      </c>
      <c r="F26" s="34">
        <f>(1-E26)*((B26+C26)*D26/2-参数!$B$1*D26)/参数!$G$1/D26</f>
        <v>0.40682980364583193</v>
      </c>
      <c r="H26" s="35" t="s">
        <v>3</v>
      </c>
      <c r="I26" s="35">
        <v>0</v>
      </c>
      <c r="J26" s="35">
        <v>1</v>
      </c>
      <c r="K26" s="72">
        <f t="shared" ref="K26:K45" si="10">J26-I26+1</f>
        <v>2</v>
      </c>
      <c r="L26" s="34">
        <f t="shared" ref="L26:L45" si="11">K26*LN(K26)/(9*LN(9))</f>
        <v>7.0103305952384162E-2</v>
      </c>
      <c r="M26" s="34">
        <f>(1-L26)*((I26+J26)*K26/2-参数!$B$1*K26)/参数!$G$1/K26</f>
        <v>0.52306689040178389</v>
      </c>
      <c r="O26" s="35" t="s">
        <v>3</v>
      </c>
      <c r="P26" s="35">
        <v>2</v>
      </c>
      <c r="Q26" s="35">
        <v>2</v>
      </c>
      <c r="R26" s="72">
        <f t="shared" ref="R26:R45" si="12">Q26-P26+1</f>
        <v>1</v>
      </c>
      <c r="S26" s="34">
        <f t="shared" ref="S26:S45" si="13">R26*LN(R26)/(9*LN(9))</f>
        <v>0</v>
      </c>
      <c r="T26" s="34">
        <f>(1-S26)*((P26+Q26)*R26/2-参数!$B$1*R26)/参数!$G$1/R26</f>
        <v>0.75</v>
      </c>
      <c r="V26" s="35" t="s">
        <v>3</v>
      </c>
      <c r="W26" s="35">
        <v>3</v>
      </c>
      <c r="X26" s="35">
        <v>4</v>
      </c>
      <c r="Y26" s="72">
        <f t="shared" ref="Y26:Y45" si="14">X26-W26+1</f>
        <v>2</v>
      </c>
      <c r="Z26" s="34">
        <f t="shared" ref="Z26:Z45" si="15">Y26*LN(Y26)/(9*LN(9))</f>
        <v>7.0103305952384162E-2</v>
      </c>
      <c r="AA26" s="34">
        <f>(1-Z26)*((W26+X26)*Y26/2-参数!$B$1*Y26)/参数!$G$1/Y26</f>
        <v>0.87177815066963993</v>
      </c>
      <c r="AC26" s="35" t="s">
        <v>3</v>
      </c>
      <c r="AD26" s="35"/>
      <c r="AE26" s="35"/>
      <c r="AF26" s="72"/>
      <c r="AG26" s="34"/>
      <c r="AH26" s="34"/>
      <c r="AJ26" s="35" t="s">
        <v>3</v>
      </c>
      <c r="AK26" s="35"/>
      <c r="AL26" s="35"/>
      <c r="AM26" s="72"/>
      <c r="AN26" s="34"/>
      <c r="AO26" s="34"/>
      <c r="AQ26" s="35" t="s">
        <v>3</v>
      </c>
      <c r="AR26" s="35"/>
      <c r="AS26" s="35"/>
      <c r="AT26" s="72"/>
      <c r="AU26" s="34"/>
      <c r="AV26" s="34"/>
      <c r="BO26" s="72"/>
      <c r="BP26" s="34"/>
      <c r="CR26" s="34"/>
      <c r="CT26" s="34"/>
    </row>
    <row r="27" spans="1:98" s="64" customFormat="1" x14ac:dyDescent="0.25">
      <c r="A27" s="35" t="s">
        <v>4</v>
      </c>
      <c r="B27" s="35">
        <v>-1</v>
      </c>
      <c r="C27" s="35">
        <v>0</v>
      </c>
      <c r="D27" s="72">
        <f t="shared" si="8"/>
        <v>2</v>
      </c>
      <c r="E27" s="34">
        <f t="shared" si="9"/>
        <v>7.0103305952384162E-2</v>
      </c>
      <c r="F27" s="34">
        <f>(1-E27)*((B27+C27)*D27/2-参数!$B$1*D27)/参数!$G$1/D27</f>
        <v>0.40682980364583193</v>
      </c>
      <c r="H27" s="35" t="s">
        <v>4</v>
      </c>
      <c r="I27" s="35">
        <v>3</v>
      </c>
      <c r="J27" s="35">
        <v>3</v>
      </c>
      <c r="K27" s="72">
        <f t="shared" si="10"/>
        <v>1</v>
      </c>
      <c r="L27" s="34">
        <f t="shared" si="11"/>
        <v>0</v>
      </c>
      <c r="M27" s="34">
        <f>(1-L27)*((I27+J27)*K27/2-参数!$B$1*K27)/参数!$G$1/K27</f>
        <v>0.875</v>
      </c>
      <c r="O27" s="35" t="s">
        <v>4</v>
      </c>
      <c r="P27" s="35">
        <v>0</v>
      </c>
      <c r="Q27" s="35">
        <v>2</v>
      </c>
      <c r="R27" s="72">
        <f t="shared" si="12"/>
        <v>3</v>
      </c>
      <c r="S27" s="34">
        <f t="shared" si="13"/>
        <v>0.16666666666666666</v>
      </c>
      <c r="T27" s="34">
        <f>(1-S27)*((P27+Q27)*R27/2-参数!$B$1*R27)/参数!$G$1/R27</f>
        <v>0.52083333333333337</v>
      </c>
      <c r="V27" s="35" t="s">
        <v>4</v>
      </c>
      <c r="W27" s="35">
        <v>3</v>
      </c>
      <c r="X27" s="35">
        <v>4</v>
      </c>
      <c r="Y27" s="72">
        <f t="shared" si="14"/>
        <v>2</v>
      </c>
      <c r="Z27" s="34">
        <f t="shared" si="15"/>
        <v>7.0103305952384162E-2</v>
      </c>
      <c r="AA27" s="34">
        <f>(1-Z27)*((W27+X27)*Y27/2-参数!$B$1*Y27)/参数!$G$1/Y27</f>
        <v>0.87177815066963993</v>
      </c>
      <c r="AC27" s="35" t="s">
        <v>4</v>
      </c>
      <c r="AD27" s="35"/>
      <c r="AE27" s="35"/>
      <c r="AF27" s="72"/>
      <c r="AG27" s="34"/>
      <c r="AH27" s="34"/>
      <c r="AJ27" s="35" t="s">
        <v>4</v>
      </c>
      <c r="AK27" s="35"/>
      <c r="AL27" s="35"/>
      <c r="AM27" s="72"/>
      <c r="AN27" s="34"/>
      <c r="AO27" s="34"/>
      <c r="AQ27" s="35" t="s">
        <v>4</v>
      </c>
      <c r="AR27" s="35"/>
      <c r="AS27" s="35"/>
      <c r="AT27" s="72"/>
      <c r="AU27" s="34"/>
      <c r="AV27" s="34"/>
      <c r="BO27" s="72"/>
      <c r="BP27" s="34"/>
      <c r="CR27" s="34"/>
      <c r="CT27" s="34"/>
    </row>
    <row r="28" spans="1:98" s="64" customFormat="1" x14ac:dyDescent="0.25">
      <c r="A28" s="35" t="s">
        <v>5</v>
      </c>
      <c r="B28" s="35">
        <v>0</v>
      </c>
      <c r="C28" s="35">
        <v>2</v>
      </c>
      <c r="D28" s="72">
        <f t="shared" si="8"/>
        <v>3</v>
      </c>
      <c r="E28" s="34">
        <f t="shared" si="9"/>
        <v>0.16666666666666666</v>
      </c>
      <c r="F28" s="34">
        <f>(1-E28)*((B28+C28)*D28/2-参数!$B$1*D28)/参数!$G$1/D28</f>
        <v>0.52083333333333337</v>
      </c>
      <c r="H28" s="35" t="s">
        <v>5</v>
      </c>
      <c r="I28" s="35">
        <v>0</v>
      </c>
      <c r="J28" s="35">
        <v>2</v>
      </c>
      <c r="K28" s="72">
        <f t="shared" si="10"/>
        <v>3</v>
      </c>
      <c r="L28" s="34">
        <f t="shared" si="11"/>
        <v>0.16666666666666666</v>
      </c>
      <c r="M28" s="34">
        <f>(1-L28)*((I28+J28)*K28/2-参数!$B$1*K28)/参数!$G$1/K28</f>
        <v>0.52083333333333337</v>
      </c>
      <c r="O28" s="35" t="s">
        <v>5</v>
      </c>
      <c r="P28" s="35">
        <v>0</v>
      </c>
      <c r="Q28" s="35">
        <v>2</v>
      </c>
      <c r="R28" s="72">
        <f t="shared" si="12"/>
        <v>3</v>
      </c>
      <c r="S28" s="34">
        <f t="shared" si="13"/>
        <v>0.16666666666666666</v>
      </c>
      <c r="T28" s="34">
        <f>(1-S28)*((P28+Q28)*R28/2-参数!$B$1*R28)/参数!$G$1/R28</f>
        <v>0.52083333333333337</v>
      </c>
      <c r="V28" s="35" t="s">
        <v>5</v>
      </c>
      <c r="W28" s="35">
        <v>0</v>
      </c>
      <c r="X28" s="35">
        <v>2</v>
      </c>
      <c r="Y28" s="72">
        <f t="shared" si="14"/>
        <v>3</v>
      </c>
      <c r="Z28" s="34">
        <f t="shared" si="15"/>
        <v>0.16666666666666666</v>
      </c>
      <c r="AA28" s="34">
        <f>(1-Z28)*((W28+X28)*Y28/2-参数!$B$1*Y28)/参数!$G$1/Y28</f>
        <v>0.52083333333333337</v>
      </c>
      <c r="AC28" s="35" t="s">
        <v>5</v>
      </c>
      <c r="AD28" s="35"/>
      <c r="AE28" s="35"/>
      <c r="AF28" s="72"/>
      <c r="AG28" s="34"/>
      <c r="AH28" s="34"/>
      <c r="AJ28" s="35" t="s">
        <v>5</v>
      </c>
      <c r="AK28" s="35"/>
      <c r="AL28" s="35"/>
      <c r="AM28" s="72"/>
      <c r="AN28" s="34"/>
      <c r="AO28" s="34"/>
      <c r="AQ28" s="35" t="s">
        <v>5</v>
      </c>
      <c r="AR28" s="35"/>
      <c r="AS28" s="35"/>
      <c r="AT28" s="72"/>
      <c r="AU28" s="34"/>
      <c r="AV28" s="34"/>
      <c r="BO28" s="72"/>
      <c r="BP28" s="34"/>
      <c r="CR28" s="34"/>
      <c r="CT28" s="34"/>
    </row>
    <row r="29" spans="1:98" s="64" customFormat="1" x14ac:dyDescent="0.25">
      <c r="A29" s="35" t="s">
        <v>6</v>
      </c>
      <c r="B29" s="35">
        <v>-1</v>
      </c>
      <c r="C29" s="35">
        <v>2</v>
      </c>
      <c r="D29" s="72">
        <f t="shared" si="8"/>
        <v>4</v>
      </c>
      <c r="E29" s="34">
        <f t="shared" si="9"/>
        <v>0.28041322380953665</v>
      </c>
      <c r="F29" s="34">
        <f>(1-E29)*((B29+C29)*D29/2-参数!$B$1*D29)/参数!$G$1/D29</f>
        <v>0.40476756160713562</v>
      </c>
      <c r="H29" s="35" t="s">
        <v>6</v>
      </c>
      <c r="I29" s="35">
        <v>-1</v>
      </c>
      <c r="J29" s="35">
        <v>2</v>
      </c>
      <c r="K29" s="72">
        <f t="shared" si="10"/>
        <v>4</v>
      </c>
      <c r="L29" s="34">
        <f t="shared" si="11"/>
        <v>0.28041322380953665</v>
      </c>
      <c r="M29" s="34">
        <f>(1-L29)*((I29+J29)*K29/2-参数!$B$1*K29)/参数!$G$1/K29</f>
        <v>0.40476756160713562</v>
      </c>
      <c r="O29" s="35" t="s">
        <v>6</v>
      </c>
      <c r="P29" s="35">
        <v>-1</v>
      </c>
      <c r="Q29" s="35">
        <v>2</v>
      </c>
      <c r="R29" s="72">
        <f t="shared" si="12"/>
        <v>4</v>
      </c>
      <c r="S29" s="34">
        <f t="shared" si="13"/>
        <v>0.28041322380953665</v>
      </c>
      <c r="T29" s="34">
        <f>(1-S29)*((P29+Q29)*R29/2-参数!$B$1*R29)/参数!$G$1/R29</f>
        <v>0.40476756160713562</v>
      </c>
      <c r="V29" s="35" t="s">
        <v>6</v>
      </c>
      <c r="W29" s="35">
        <v>-1</v>
      </c>
      <c r="X29" s="35">
        <v>2</v>
      </c>
      <c r="Y29" s="72">
        <f t="shared" si="14"/>
        <v>4</v>
      </c>
      <c r="Z29" s="34">
        <f t="shared" si="15"/>
        <v>0.28041322380953665</v>
      </c>
      <c r="AA29" s="34">
        <f>(1-Z29)*((W29+X29)*Y29/2-参数!$B$1*Y29)/参数!$G$1/Y29</f>
        <v>0.40476756160713562</v>
      </c>
      <c r="AC29" s="35" t="s">
        <v>6</v>
      </c>
      <c r="AD29" s="35"/>
      <c r="AE29" s="35"/>
      <c r="AF29" s="72"/>
      <c r="AG29" s="34"/>
      <c r="AH29" s="34"/>
      <c r="AJ29" s="35" t="s">
        <v>6</v>
      </c>
      <c r="AK29" s="35"/>
      <c r="AL29" s="35"/>
      <c r="AM29" s="72"/>
      <c r="AN29" s="34"/>
      <c r="AO29" s="34"/>
      <c r="AQ29" s="35" t="s">
        <v>6</v>
      </c>
      <c r="AR29" s="35"/>
      <c r="AS29" s="35"/>
      <c r="AT29" s="72"/>
      <c r="AU29" s="34"/>
      <c r="AV29" s="34"/>
      <c r="BO29" s="72"/>
      <c r="BP29" s="34"/>
      <c r="CR29" s="34"/>
      <c r="CT29" s="34"/>
    </row>
    <row r="30" spans="1:98" s="64" customFormat="1" x14ac:dyDescent="0.25">
      <c r="A30" s="35" t="s">
        <v>7</v>
      </c>
      <c r="B30" s="35">
        <v>1</v>
      </c>
      <c r="C30" s="35">
        <v>3</v>
      </c>
      <c r="D30" s="72">
        <f t="shared" si="8"/>
        <v>3</v>
      </c>
      <c r="E30" s="34">
        <f t="shared" si="9"/>
        <v>0.16666666666666666</v>
      </c>
      <c r="F30" s="34">
        <f>(1-E30)*((B30+C30)*D30/2-参数!$B$1*D30)/参数!$G$1/D30</f>
        <v>0.625</v>
      </c>
      <c r="H30" s="35" t="s">
        <v>7</v>
      </c>
      <c r="I30" s="35">
        <v>1</v>
      </c>
      <c r="J30" s="35">
        <v>3</v>
      </c>
      <c r="K30" s="72">
        <f t="shared" si="10"/>
        <v>3</v>
      </c>
      <c r="L30" s="34">
        <f t="shared" si="11"/>
        <v>0.16666666666666666</v>
      </c>
      <c r="M30" s="34">
        <f>(1-L30)*((I30+J30)*K30/2-参数!$B$1*K30)/参数!$G$1/K30</f>
        <v>0.625</v>
      </c>
      <c r="O30" s="35" t="s">
        <v>7</v>
      </c>
      <c r="P30" s="35">
        <v>1</v>
      </c>
      <c r="Q30" s="35">
        <v>3</v>
      </c>
      <c r="R30" s="72">
        <f t="shared" si="12"/>
        <v>3</v>
      </c>
      <c r="S30" s="34">
        <f t="shared" si="13"/>
        <v>0.16666666666666666</v>
      </c>
      <c r="T30" s="34">
        <f>(1-S30)*((P30+Q30)*R30/2-参数!$B$1*R30)/参数!$G$1/R30</f>
        <v>0.625</v>
      </c>
      <c r="V30" s="35" t="s">
        <v>7</v>
      </c>
      <c r="W30" s="35">
        <v>1</v>
      </c>
      <c r="X30" s="35">
        <v>3</v>
      </c>
      <c r="Y30" s="72">
        <f t="shared" si="14"/>
        <v>3</v>
      </c>
      <c r="Z30" s="34">
        <f t="shared" si="15"/>
        <v>0.16666666666666666</v>
      </c>
      <c r="AA30" s="34">
        <f>(1-Z30)*((W30+X30)*Y30/2-参数!$B$1*Y30)/参数!$G$1/Y30</f>
        <v>0.625</v>
      </c>
      <c r="AC30" s="35" t="s">
        <v>7</v>
      </c>
      <c r="AD30" s="35"/>
      <c r="AE30" s="35"/>
      <c r="AF30" s="72"/>
      <c r="AG30" s="34"/>
      <c r="AH30" s="34"/>
      <c r="AJ30" s="35" t="s">
        <v>7</v>
      </c>
      <c r="AK30" s="35"/>
      <c r="AL30" s="35"/>
      <c r="AM30" s="72"/>
      <c r="AN30" s="34"/>
      <c r="AO30" s="34"/>
      <c r="AQ30" s="35" t="s">
        <v>7</v>
      </c>
      <c r="AR30" s="35"/>
      <c r="AS30" s="35"/>
      <c r="AT30" s="72"/>
      <c r="AU30" s="34"/>
      <c r="AV30" s="34"/>
      <c r="BO30" s="72"/>
      <c r="BP30" s="34"/>
      <c r="CR30" s="34"/>
      <c r="CT30" s="34"/>
    </row>
    <row r="31" spans="1:98" s="64" customFormat="1" x14ac:dyDescent="0.25">
      <c r="A31" s="35" t="s">
        <v>8</v>
      </c>
      <c r="B31" s="35">
        <v>4</v>
      </c>
      <c r="C31" s="35">
        <v>4</v>
      </c>
      <c r="D31" s="72">
        <f t="shared" si="8"/>
        <v>1</v>
      </c>
      <c r="E31" s="34">
        <f t="shared" si="9"/>
        <v>0</v>
      </c>
      <c r="F31" s="34">
        <f>(1-E31)*((B31+C31)*D31/2-参数!$B$1*D31)/参数!$G$1/D31</f>
        <v>1</v>
      </c>
      <c r="H31" s="35" t="s">
        <v>8</v>
      </c>
      <c r="I31" s="35">
        <v>2</v>
      </c>
      <c r="J31" s="35">
        <v>4</v>
      </c>
      <c r="K31" s="72">
        <f t="shared" si="10"/>
        <v>3</v>
      </c>
      <c r="L31" s="34">
        <f t="shared" si="11"/>
        <v>0.16666666666666666</v>
      </c>
      <c r="M31" s="34">
        <f>(1-L31)*((I31+J31)*K31/2-参数!$B$1*K31)/参数!$G$1/K31</f>
        <v>0.72916666666666663</v>
      </c>
      <c r="O31" s="35" t="s">
        <v>8</v>
      </c>
      <c r="P31" s="35">
        <v>4</v>
      </c>
      <c r="Q31" s="35">
        <v>4</v>
      </c>
      <c r="R31" s="72">
        <f t="shared" si="12"/>
        <v>1</v>
      </c>
      <c r="S31" s="34">
        <f t="shared" si="13"/>
        <v>0</v>
      </c>
      <c r="T31" s="34">
        <f>(1-S31)*((P31+Q31)*R31/2-参数!$B$1*R31)/参数!$G$1/R31</f>
        <v>1</v>
      </c>
      <c r="V31" s="35" t="s">
        <v>8</v>
      </c>
      <c r="W31" s="35">
        <v>4</v>
      </c>
      <c r="X31" s="35">
        <v>4</v>
      </c>
      <c r="Y31" s="72">
        <f t="shared" si="14"/>
        <v>1</v>
      </c>
      <c r="Z31" s="34">
        <f t="shared" si="15"/>
        <v>0</v>
      </c>
      <c r="AA31" s="34">
        <f>(1-Z31)*((W31+X31)*Y31/2-参数!$B$1*Y31)/参数!$G$1/Y31</f>
        <v>1</v>
      </c>
      <c r="AC31" s="35" t="s">
        <v>8</v>
      </c>
      <c r="AD31" s="35"/>
      <c r="AE31" s="35"/>
      <c r="AF31" s="72"/>
      <c r="AG31" s="34"/>
      <c r="AH31" s="34"/>
      <c r="AJ31" s="35" t="s">
        <v>8</v>
      </c>
      <c r="AK31" s="35"/>
      <c r="AL31" s="35"/>
      <c r="AM31" s="72"/>
      <c r="AN31" s="34"/>
      <c r="AO31" s="34"/>
      <c r="AQ31" s="35" t="s">
        <v>8</v>
      </c>
      <c r="AR31" s="35"/>
      <c r="AS31" s="35"/>
      <c r="AT31" s="72"/>
      <c r="AU31" s="34"/>
      <c r="AV31" s="34"/>
      <c r="BO31" s="72"/>
      <c r="BP31" s="34"/>
      <c r="CR31" s="34"/>
      <c r="CT31" s="34"/>
    </row>
    <row r="32" spans="1:98" s="64" customFormat="1" x14ac:dyDescent="0.25">
      <c r="A32" s="35" t="s">
        <v>9</v>
      </c>
      <c r="B32" s="35">
        <v>0</v>
      </c>
      <c r="C32" s="35">
        <v>0</v>
      </c>
      <c r="D32" s="72">
        <f t="shared" si="8"/>
        <v>1</v>
      </c>
      <c r="E32" s="34">
        <f t="shared" si="9"/>
        <v>0</v>
      </c>
      <c r="F32" s="34">
        <f>(1-E32)*((B32+C32)*D32/2-参数!$B$1*D32)/参数!$G$1/D32</f>
        <v>0.5</v>
      </c>
      <c r="H32" s="35" t="s">
        <v>9</v>
      </c>
      <c r="I32" s="35">
        <v>0</v>
      </c>
      <c r="J32" s="35">
        <v>1</v>
      </c>
      <c r="K32" s="72">
        <f t="shared" si="10"/>
        <v>2</v>
      </c>
      <c r="L32" s="34">
        <f t="shared" si="11"/>
        <v>7.0103305952384162E-2</v>
      </c>
      <c r="M32" s="34">
        <f>(1-L32)*((I32+J32)*K32/2-参数!$B$1*K32)/参数!$G$1/K32</f>
        <v>0.52306689040178389</v>
      </c>
      <c r="O32" s="35" t="s">
        <v>9</v>
      </c>
      <c r="P32" s="35">
        <v>1</v>
      </c>
      <c r="Q32" s="35">
        <v>1</v>
      </c>
      <c r="R32" s="72">
        <f t="shared" si="12"/>
        <v>1</v>
      </c>
      <c r="S32" s="34">
        <f t="shared" si="13"/>
        <v>0</v>
      </c>
      <c r="T32" s="34">
        <f>(1-S32)*((P32+Q32)*R32/2-参数!$B$1*R32)/参数!$G$1/R32</f>
        <v>0.625</v>
      </c>
      <c r="V32" s="35" t="s">
        <v>9</v>
      </c>
      <c r="W32" s="35">
        <v>2</v>
      </c>
      <c r="X32" s="35">
        <v>2</v>
      </c>
      <c r="Y32" s="72">
        <f t="shared" si="14"/>
        <v>1</v>
      </c>
      <c r="Z32" s="34">
        <f t="shared" si="15"/>
        <v>0</v>
      </c>
      <c r="AA32" s="34">
        <f>(1-Z32)*((W32+X32)*Y32/2-参数!$B$1*Y32)/参数!$G$1/Y32</f>
        <v>0.75</v>
      </c>
      <c r="AC32" s="35" t="s">
        <v>9</v>
      </c>
      <c r="AD32" s="35"/>
      <c r="AE32" s="35"/>
      <c r="AF32" s="72"/>
      <c r="AG32" s="34"/>
      <c r="AH32" s="34"/>
      <c r="AJ32" s="35" t="s">
        <v>9</v>
      </c>
      <c r="AK32" s="35"/>
      <c r="AL32" s="35"/>
      <c r="AM32" s="72"/>
      <c r="AN32" s="34"/>
      <c r="AO32" s="34"/>
      <c r="AQ32" s="35" t="s">
        <v>9</v>
      </c>
      <c r="AR32" s="35"/>
      <c r="AS32" s="35"/>
      <c r="AT32" s="72"/>
      <c r="AU32" s="34"/>
      <c r="AV32" s="34"/>
      <c r="BO32" s="72"/>
      <c r="BP32" s="34"/>
      <c r="CR32" s="34"/>
      <c r="CT32" s="34"/>
    </row>
    <row r="33" spans="1:98" s="64" customFormat="1" x14ac:dyDescent="0.25">
      <c r="A33" s="35" t="s">
        <v>10</v>
      </c>
      <c r="B33" s="35">
        <v>3</v>
      </c>
      <c r="C33" s="35">
        <v>4</v>
      </c>
      <c r="D33" s="72">
        <f t="shared" si="8"/>
        <v>2</v>
      </c>
      <c r="E33" s="34">
        <f t="shared" si="9"/>
        <v>7.0103305952384162E-2</v>
      </c>
      <c r="F33" s="34">
        <f>(1-E33)*((B33+C33)*D33/2-参数!$B$1*D33)/参数!$G$1/D33</f>
        <v>0.87177815066963993</v>
      </c>
      <c r="H33" s="35" t="s">
        <v>10</v>
      </c>
      <c r="I33" s="35">
        <v>1</v>
      </c>
      <c r="J33" s="35">
        <v>4</v>
      </c>
      <c r="K33" s="72">
        <f t="shared" si="10"/>
        <v>4</v>
      </c>
      <c r="L33" s="34">
        <f t="shared" si="11"/>
        <v>0.28041322380953665</v>
      </c>
      <c r="M33" s="34">
        <f>(1-L33)*((I33+J33)*K33/2-参数!$B$1*K33)/参数!$G$1/K33</f>
        <v>0.58466425565475144</v>
      </c>
      <c r="O33" s="35" t="s">
        <v>10</v>
      </c>
      <c r="P33" s="35">
        <v>0</v>
      </c>
      <c r="Q33" s="35">
        <v>0</v>
      </c>
      <c r="R33" s="72">
        <f t="shared" si="12"/>
        <v>1</v>
      </c>
      <c r="S33" s="34">
        <f t="shared" si="13"/>
        <v>0</v>
      </c>
      <c r="T33" s="34">
        <f>(1-S33)*((P33+Q33)*R33/2-参数!$B$1*R33)/参数!$G$1/R33</f>
        <v>0.5</v>
      </c>
      <c r="V33" s="35" t="s">
        <v>10</v>
      </c>
      <c r="W33" s="35">
        <v>-2</v>
      </c>
      <c r="X33" s="35">
        <v>-1</v>
      </c>
      <c r="Y33" s="72">
        <f t="shared" si="14"/>
        <v>2</v>
      </c>
      <c r="Z33" s="34">
        <f t="shared" si="15"/>
        <v>7.0103305952384162E-2</v>
      </c>
      <c r="AA33" s="34">
        <f>(1-Z33)*((W33+X33)*Y33/2-参数!$B$1*Y33)/参数!$G$1/Y33</f>
        <v>0.29059271688987998</v>
      </c>
      <c r="AC33" s="35" t="s">
        <v>10</v>
      </c>
      <c r="AD33" s="35"/>
      <c r="AE33" s="35"/>
      <c r="AF33" s="72"/>
      <c r="AG33" s="34"/>
      <c r="AH33" s="34"/>
      <c r="AJ33" s="35" t="s">
        <v>10</v>
      </c>
      <c r="AK33" s="35"/>
      <c r="AL33" s="35"/>
      <c r="AM33" s="72"/>
      <c r="AN33" s="34"/>
      <c r="AO33" s="34"/>
      <c r="AQ33" s="35" t="s">
        <v>10</v>
      </c>
      <c r="AR33" s="35"/>
      <c r="AS33" s="35"/>
      <c r="AT33" s="72"/>
      <c r="AU33" s="34"/>
      <c r="AV33" s="34"/>
      <c r="BO33" s="72"/>
      <c r="BP33" s="34"/>
      <c r="CR33" s="34"/>
      <c r="CT33" s="34"/>
    </row>
    <row r="34" spans="1:98" s="64" customFormat="1" x14ac:dyDescent="0.25">
      <c r="A34" s="35" t="s">
        <v>11</v>
      </c>
      <c r="B34" s="35">
        <v>-4</v>
      </c>
      <c r="C34" s="35">
        <v>1</v>
      </c>
      <c r="D34" s="72">
        <f t="shared" si="8"/>
        <v>6</v>
      </c>
      <c r="E34" s="34">
        <f t="shared" si="9"/>
        <v>0.54364325119048584</v>
      </c>
      <c r="F34" s="34">
        <f>(1-E34)*((B34+C34)*D34/2-参数!$B$1*D34)/参数!$G$1/D34</f>
        <v>0.14261148400297316</v>
      </c>
      <c r="H34" s="35" t="s">
        <v>11</v>
      </c>
      <c r="I34" s="35">
        <v>-4</v>
      </c>
      <c r="J34" s="35">
        <v>2</v>
      </c>
      <c r="K34" s="72">
        <f t="shared" si="10"/>
        <v>7</v>
      </c>
      <c r="L34" s="34">
        <f t="shared" si="11"/>
        <v>0.68881701356277525</v>
      </c>
      <c r="M34" s="34">
        <f>(1-L34)*((I34+J34)*K34/2-参数!$B$1*K34)/参数!$G$1/K34</f>
        <v>0.11669361991395928</v>
      </c>
      <c r="O34" s="35" t="s">
        <v>11</v>
      </c>
      <c r="P34" s="35">
        <v>-4</v>
      </c>
      <c r="Q34" s="35">
        <v>0</v>
      </c>
      <c r="R34" s="72">
        <f t="shared" si="12"/>
        <v>5</v>
      </c>
      <c r="S34" s="34">
        <f t="shared" si="13"/>
        <v>0.40693708908831311</v>
      </c>
      <c r="T34" s="34">
        <f>(1-S34)*((P34+Q34)*R34/2-参数!$B$1*R34)/参数!$G$1/R34</f>
        <v>0.14826572772792174</v>
      </c>
      <c r="V34" s="35" t="s">
        <v>11</v>
      </c>
      <c r="W34" s="35">
        <v>-4</v>
      </c>
      <c r="X34" s="35">
        <v>2</v>
      </c>
      <c r="Y34" s="72">
        <f t="shared" si="14"/>
        <v>7</v>
      </c>
      <c r="Z34" s="34">
        <f t="shared" si="15"/>
        <v>0.68881701356277525</v>
      </c>
      <c r="AA34" s="34">
        <f>(1-Z34)*((W34+X34)*Y34/2-参数!$B$1*Y34)/参数!$G$1/Y34</f>
        <v>0.11669361991395928</v>
      </c>
      <c r="AC34" s="35" t="s">
        <v>11</v>
      </c>
      <c r="AD34" s="35"/>
      <c r="AE34" s="35"/>
      <c r="AF34" s="72"/>
      <c r="AG34" s="34"/>
      <c r="AH34" s="34"/>
      <c r="AJ34" s="35" t="s">
        <v>11</v>
      </c>
      <c r="AK34" s="35"/>
      <c r="AL34" s="35"/>
      <c r="AM34" s="72"/>
      <c r="AN34" s="34"/>
      <c r="AO34" s="34"/>
      <c r="AQ34" s="35" t="s">
        <v>11</v>
      </c>
      <c r="AR34" s="35"/>
      <c r="AS34" s="35"/>
      <c r="AT34" s="72"/>
      <c r="AU34" s="34"/>
      <c r="AV34" s="34"/>
      <c r="BO34" s="72"/>
      <c r="BP34" s="34"/>
      <c r="CR34" s="34"/>
      <c r="CT34" s="34"/>
    </row>
    <row r="35" spans="1:98" s="64" customFormat="1" x14ac:dyDescent="0.25">
      <c r="A35" s="35" t="s">
        <v>12</v>
      </c>
      <c r="B35" s="35">
        <v>2</v>
      </c>
      <c r="C35" s="35">
        <v>2</v>
      </c>
      <c r="D35" s="72">
        <f t="shared" si="8"/>
        <v>1</v>
      </c>
      <c r="E35" s="34">
        <f t="shared" si="9"/>
        <v>0</v>
      </c>
      <c r="F35" s="34">
        <f>(1-E35)*((B35+C35)*D35/2-参数!$B$1*D35)/参数!$G$1/D35</f>
        <v>0.75</v>
      </c>
      <c r="H35" s="35" t="s">
        <v>12</v>
      </c>
      <c r="I35" s="35">
        <v>2</v>
      </c>
      <c r="J35" s="35">
        <v>2</v>
      </c>
      <c r="K35" s="72">
        <f t="shared" si="10"/>
        <v>1</v>
      </c>
      <c r="L35" s="34">
        <f t="shared" si="11"/>
        <v>0</v>
      </c>
      <c r="M35" s="34">
        <f>(1-L35)*((I35+J35)*K35/2-参数!$B$1*K35)/参数!$G$1/K35</f>
        <v>0.75</v>
      </c>
      <c r="O35" s="35" t="s">
        <v>12</v>
      </c>
      <c r="P35" s="35">
        <v>2</v>
      </c>
      <c r="Q35" s="35">
        <v>2</v>
      </c>
      <c r="R35" s="72">
        <f t="shared" si="12"/>
        <v>1</v>
      </c>
      <c r="S35" s="34">
        <f t="shared" si="13"/>
        <v>0</v>
      </c>
      <c r="T35" s="34">
        <f>(1-S35)*((P35+Q35)*R35/2-参数!$B$1*R35)/参数!$G$1/R35</f>
        <v>0.75</v>
      </c>
      <c r="V35" s="35" t="s">
        <v>12</v>
      </c>
      <c r="W35" s="35">
        <v>2</v>
      </c>
      <c r="X35" s="35">
        <v>2</v>
      </c>
      <c r="Y35" s="72">
        <f t="shared" si="14"/>
        <v>1</v>
      </c>
      <c r="Z35" s="34">
        <f t="shared" si="15"/>
        <v>0</v>
      </c>
      <c r="AA35" s="34">
        <f>(1-Z35)*((W35+X35)*Y35/2-参数!$B$1*Y35)/参数!$G$1/Y35</f>
        <v>0.75</v>
      </c>
      <c r="AC35" s="35" t="s">
        <v>12</v>
      </c>
      <c r="AD35" s="35"/>
      <c r="AE35" s="35"/>
      <c r="AF35" s="72"/>
      <c r="AG35" s="34"/>
      <c r="AH35" s="34"/>
      <c r="AJ35" s="35" t="s">
        <v>12</v>
      </c>
      <c r="AK35" s="35"/>
      <c r="AL35" s="35"/>
      <c r="AM35" s="72"/>
      <c r="AN35" s="34"/>
      <c r="AO35" s="34"/>
      <c r="AQ35" s="35" t="s">
        <v>12</v>
      </c>
      <c r="AR35" s="35"/>
      <c r="AS35" s="35"/>
      <c r="AT35" s="72"/>
      <c r="AU35" s="34"/>
      <c r="AV35" s="34"/>
      <c r="BO35" s="72"/>
      <c r="BP35" s="34"/>
      <c r="CR35" s="34"/>
      <c r="CT35" s="34"/>
    </row>
    <row r="36" spans="1:98" s="64" customFormat="1" x14ac:dyDescent="0.25">
      <c r="A36" s="35" t="s">
        <v>13</v>
      </c>
      <c r="B36" s="35">
        <v>-2</v>
      </c>
      <c r="C36" s="35">
        <v>-2</v>
      </c>
      <c r="D36" s="72">
        <f t="shared" si="8"/>
        <v>1</v>
      </c>
      <c r="E36" s="34">
        <f t="shared" si="9"/>
        <v>0</v>
      </c>
      <c r="F36" s="34">
        <f>(1-E36)*((B36+C36)*D36/2-参数!$B$1*D36)/参数!$G$1/D36</f>
        <v>0.25</v>
      </c>
      <c r="H36" s="35" t="s">
        <v>13</v>
      </c>
      <c r="I36" s="35">
        <v>-2</v>
      </c>
      <c r="J36" s="35">
        <v>-2</v>
      </c>
      <c r="K36" s="72">
        <f t="shared" si="10"/>
        <v>1</v>
      </c>
      <c r="L36" s="34">
        <f t="shared" si="11"/>
        <v>0</v>
      </c>
      <c r="M36" s="34">
        <f>(1-L36)*((I36+J36)*K36/2-参数!$B$1*K36)/参数!$G$1/K36</f>
        <v>0.25</v>
      </c>
      <c r="O36" s="35" t="s">
        <v>13</v>
      </c>
      <c r="P36" s="35">
        <v>-2</v>
      </c>
      <c r="Q36" s="35">
        <v>-2</v>
      </c>
      <c r="R36" s="72">
        <f t="shared" si="12"/>
        <v>1</v>
      </c>
      <c r="S36" s="34">
        <f t="shared" si="13"/>
        <v>0</v>
      </c>
      <c r="T36" s="34">
        <f>(1-S36)*((P36+Q36)*R36/2-参数!$B$1*R36)/参数!$G$1/R36</f>
        <v>0.25</v>
      </c>
      <c r="V36" s="35" t="s">
        <v>13</v>
      </c>
      <c r="W36" s="35">
        <v>-2</v>
      </c>
      <c r="X36" s="35">
        <v>-2</v>
      </c>
      <c r="Y36" s="72">
        <f t="shared" si="14"/>
        <v>1</v>
      </c>
      <c r="Z36" s="34">
        <f t="shared" si="15"/>
        <v>0</v>
      </c>
      <c r="AA36" s="34">
        <f>(1-Z36)*((W36+X36)*Y36/2-参数!$B$1*Y36)/参数!$G$1/Y36</f>
        <v>0.25</v>
      </c>
      <c r="AC36" s="35" t="s">
        <v>13</v>
      </c>
      <c r="AD36" s="35"/>
      <c r="AE36" s="35"/>
      <c r="AF36" s="72"/>
      <c r="AG36" s="34"/>
      <c r="AH36" s="34"/>
      <c r="AJ36" s="35" t="s">
        <v>13</v>
      </c>
      <c r="AK36" s="35"/>
      <c r="AL36" s="35"/>
      <c r="AM36" s="72"/>
      <c r="AN36" s="34"/>
      <c r="AO36" s="34"/>
      <c r="AQ36" s="35" t="s">
        <v>13</v>
      </c>
      <c r="AR36" s="35"/>
      <c r="AS36" s="35"/>
      <c r="AT36" s="72"/>
      <c r="AU36" s="34"/>
      <c r="AV36" s="34"/>
      <c r="BO36" s="72"/>
      <c r="BP36" s="34"/>
      <c r="CR36" s="34"/>
      <c r="CT36" s="34"/>
    </row>
    <row r="37" spans="1:98" s="64" customFormat="1" x14ac:dyDescent="0.25">
      <c r="A37" s="35" t="s">
        <v>14</v>
      </c>
      <c r="B37" s="35">
        <v>1</v>
      </c>
      <c r="C37" s="35">
        <v>1</v>
      </c>
      <c r="D37" s="72">
        <f t="shared" si="8"/>
        <v>1</v>
      </c>
      <c r="E37" s="34">
        <f t="shared" si="9"/>
        <v>0</v>
      </c>
      <c r="F37" s="34">
        <f>(1-E37)*((B37+C37)*D37/2-参数!$B$1*D37)/参数!$G$1/D37</f>
        <v>0.625</v>
      </c>
      <c r="H37" s="35" t="s">
        <v>14</v>
      </c>
      <c r="I37" s="35">
        <v>-1</v>
      </c>
      <c r="J37" s="35">
        <v>0</v>
      </c>
      <c r="K37" s="72">
        <f t="shared" si="10"/>
        <v>2</v>
      </c>
      <c r="L37" s="34">
        <f t="shared" si="11"/>
        <v>7.0103305952384162E-2</v>
      </c>
      <c r="M37" s="34">
        <f>(1-L37)*((I37+J37)*K37/2-参数!$B$1*K37)/参数!$G$1/K37</f>
        <v>0.40682980364583193</v>
      </c>
      <c r="O37" s="35" t="s">
        <v>14</v>
      </c>
      <c r="P37" s="35">
        <v>-1</v>
      </c>
      <c r="Q37" s="35">
        <v>2</v>
      </c>
      <c r="R37" s="72">
        <f t="shared" si="12"/>
        <v>4</v>
      </c>
      <c r="S37" s="34">
        <f t="shared" si="13"/>
        <v>0.28041322380953665</v>
      </c>
      <c r="T37" s="34">
        <f>(1-S37)*((P37+Q37)*R37/2-参数!$B$1*R37)/参数!$G$1/R37</f>
        <v>0.40476756160713562</v>
      </c>
      <c r="V37" s="35" t="s">
        <v>14</v>
      </c>
      <c r="W37" s="35">
        <v>3</v>
      </c>
      <c r="X37" s="35">
        <v>4</v>
      </c>
      <c r="Y37" s="72">
        <f t="shared" si="14"/>
        <v>2</v>
      </c>
      <c r="Z37" s="34">
        <f t="shared" si="15"/>
        <v>7.0103305952384162E-2</v>
      </c>
      <c r="AA37" s="34">
        <f>(1-Z37)*((W37+X37)*Y37/2-参数!$B$1*Y37)/参数!$G$1/Y37</f>
        <v>0.87177815066963993</v>
      </c>
      <c r="AC37" s="35" t="s">
        <v>14</v>
      </c>
      <c r="AD37" s="35"/>
      <c r="AE37" s="35"/>
      <c r="AF37" s="72"/>
      <c r="AG37" s="34"/>
      <c r="AH37" s="34"/>
      <c r="AJ37" s="35" t="s">
        <v>14</v>
      </c>
      <c r="AK37" s="35"/>
      <c r="AL37" s="35"/>
      <c r="AM37" s="72"/>
      <c r="AN37" s="34"/>
      <c r="AO37" s="34"/>
      <c r="AQ37" s="35" t="s">
        <v>14</v>
      </c>
      <c r="AR37" s="35"/>
      <c r="AS37" s="35"/>
      <c r="AT37" s="72"/>
      <c r="AU37" s="34"/>
      <c r="AV37" s="34"/>
      <c r="BO37" s="72"/>
      <c r="BP37" s="34"/>
      <c r="CR37" s="34"/>
      <c r="CT37" s="34"/>
    </row>
    <row r="38" spans="1:98" s="64" customFormat="1" x14ac:dyDescent="0.25">
      <c r="A38" s="35" t="s">
        <v>15</v>
      </c>
      <c r="B38" s="35">
        <v>-1</v>
      </c>
      <c r="C38" s="35">
        <v>4</v>
      </c>
      <c r="D38" s="72">
        <f t="shared" si="8"/>
        <v>6</v>
      </c>
      <c r="E38" s="34">
        <f t="shared" si="9"/>
        <v>0.54364325119048584</v>
      </c>
      <c r="F38" s="34">
        <f>(1-E38)*((B38+C38)*D38/2-参数!$B$1*D38)/参数!$G$1/D38</f>
        <v>0.31374526480654097</v>
      </c>
      <c r="H38" s="35" t="s">
        <v>15</v>
      </c>
      <c r="I38" s="35">
        <v>-1</v>
      </c>
      <c r="J38" s="35">
        <v>4</v>
      </c>
      <c r="K38" s="72">
        <f t="shared" si="10"/>
        <v>6</v>
      </c>
      <c r="L38" s="34">
        <f t="shared" si="11"/>
        <v>0.54364325119048584</v>
      </c>
      <c r="M38" s="34">
        <f>(1-L38)*((I38+J38)*K38/2-参数!$B$1*K38)/参数!$G$1/K38</f>
        <v>0.31374526480654097</v>
      </c>
      <c r="O38" s="35" t="s">
        <v>15</v>
      </c>
      <c r="P38" s="35">
        <v>-1</v>
      </c>
      <c r="Q38" s="35">
        <v>4</v>
      </c>
      <c r="R38" s="72">
        <f t="shared" si="12"/>
        <v>6</v>
      </c>
      <c r="S38" s="34">
        <f t="shared" si="13"/>
        <v>0.54364325119048584</v>
      </c>
      <c r="T38" s="34">
        <f>(1-S38)*((P38+Q38)*R38/2-参数!$B$1*R38)/参数!$G$1/R38</f>
        <v>0.31374526480654097</v>
      </c>
      <c r="V38" s="35" t="s">
        <v>15</v>
      </c>
      <c r="W38" s="35">
        <v>-1</v>
      </c>
      <c r="X38" s="35">
        <v>4</v>
      </c>
      <c r="Y38" s="72">
        <f t="shared" si="14"/>
        <v>6</v>
      </c>
      <c r="Z38" s="34">
        <f t="shared" si="15"/>
        <v>0.54364325119048584</v>
      </c>
      <c r="AA38" s="34">
        <f>(1-Z38)*((W38+X38)*Y38/2-参数!$B$1*Y38)/参数!$G$1/Y38</f>
        <v>0.31374526480654097</v>
      </c>
      <c r="AC38" s="35" t="s">
        <v>15</v>
      </c>
      <c r="AD38" s="35"/>
      <c r="AE38" s="35"/>
      <c r="AF38" s="72"/>
      <c r="AG38" s="34"/>
      <c r="AH38" s="34"/>
      <c r="AJ38" s="35" t="s">
        <v>15</v>
      </c>
      <c r="AK38" s="35"/>
      <c r="AL38" s="35"/>
      <c r="AM38" s="72"/>
      <c r="AN38" s="34"/>
      <c r="AO38" s="34"/>
      <c r="AQ38" s="35" t="s">
        <v>15</v>
      </c>
      <c r="AR38" s="35"/>
      <c r="AS38" s="35"/>
      <c r="AT38" s="72"/>
      <c r="AU38" s="34"/>
      <c r="AV38" s="34"/>
      <c r="BO38" s="72"/>
      <c r="BP38" s="34"/>
      <c r="CR38" s="34"/>
      <c r="CT38" s="34"/>
    </row>
    <row r="39" spans="1:98" s="64" customFormat="1" x14ac:dyDescent="0.25">
      <c r="A39" s="35" t="s">
        <v>16</v>
      </c>
      <c r="B39" s="35">
        <v>-3</v>
      </c>
      <c r="C39" s="35">
        <v>-1</v>
      </c>
      <c r="D39" s="72">
        <f t="shared" si="8"/>
        <v>3</v>
      </c>
      <c r="E39" s="34">
        <f t="shared" si="9"/>
        <v>0.16666666666666666</v>
      </c>
      <c r="F39" s="34">
        <f>(1-E39)*((B39+C39)*D39/2-参数!$B$1*D39)/参数!$G$1/D39</f>
        <v>0.20833333333333334</v>
      </c>
      <c r="H39" s="35" t="s">
        <v>16</v>
      </c>
      <c r="I39" s="35">
        <v>-3</v>
      </c>
      <c r="J39" s="35">
        <v>-1</v>
      </c>
      <c r="K39" s="72">
        <f t="shared" si="10"/>
        <v>3</v>
      </c>
      <c r="L39" s="34">
        <f t="shared" si="11"/>
        <v>0.16666666666666666</v>
      </c>
      <c r="M39" s="34">
        <f>(1-L39)*((I39+J39)*K39/2-参数!$B$1*K39)/参数!$G$1/K39</f>
        <v>0.20833333333333334</v>
      </c>
      <c r="O39" s="35" t="s">
        <v>16</v>
      </c>
      <c r="P39" s="35">
        <v>-3</v>
      </c>
      <c r="Q39" s="35">
        <v>-1</v>
      </c>
      <c r="R39" s="72">
        <f t="shared" si="12"/>
        <v>3</v>
      </c>
      <c r="S39" s="34">
        <f t="shared" si="13"/>
        <v>0.16666666666666666</v>
      </c>
      <c r="T39" s="34">
        <f>(1-S39)*((P39+Q39)*R39/2-参数!$B$1*R39)/参数!$G$1/R39</f>
        <v>0.20833333333333334</v>
      </c>
      <c r="V39" s="35" t="s">
        <v>16</v>
      </c>
      <c r="W39" s="35">
        <v>-3</v>
      </c>
      <c r="X39" s="35">
        <v>-1</v>
      </c>
      <c r="Y39" s="72">
        <f t="shared" si="14"/>
        <v>3</v>
      </c>
      <c r="Z39" s="34">
        <f t="shared" si="15"/>
        <v>0.16666666666666666</v>
      </c>
      <c r="AA39" s="34">
        <f>(1-Z39)*((W39+X39)*Y39/2-参数!$B$1*Y39)/参数!$G$1/Y39</f>
        <v>0.20833333333333334</v>
      </c>
      <c r="AC39" s="35" t="s">
        <v>16</v>
      </c>
      <c r="AD39" s="35"/>
      <c r="AE39" s="35"/>
      <c r="AF39" s="72"/>
      <c r="AG39" s="34"/>
      <c r="AH39" s="34"/>
      <c r="AJ39" s="35" t="s">
        <v>16</v>
      </c>
      <c r="AK39" s="35"/>
      <c r="AL39" s="35"/>
      <c r="AM39" s="72"/>
      <c r="AN39" s="34"/>
      <c r="AO39" s="34"/>
      <c r="AQ39" s="35" t="s">
        <v>16</v>
      </c>
      <c r="AR39" s="35"/>
      <c r="AS39" s="35"/>
      <c r="AT39" s="72"/>
      <c r="AU39" s="34"/>
      <c r="AV39" s="34"/>
      <c r="BO39" s="72"/>
      <c r="BP39" s="34"/>
      <c r="CR39" s="34"/>
      <c r="CT39" s="34"/>
    </row>
    <row r="40" spans="1:98" s="64" customFormat="1" x14ac:dyDescent="0.25">
      <c r="A40" s="35" t="s">
        <v>17</v>
      </c>
      <c r="B40" s="35">
        <v>1</v>
      </c>
      <c r="C40" s="35">
        <v>1</v>
      </c>
      <c r="D40" s="72">
        <f t="shared" si="8"/>
        <v>1</v>
      </c>
      <c r="E40" s="34">
        <f t="shared" si="9"/>
        <v>0</v>
      </c>
      <c r="F40" s="34">
        <f>(1-E40)*((B40+C40)*D40/2-参数!$B$1*D40)/参数!$G$1/D40</f>
        <v>0.625</v>
      </c>
      <c r="H40" s="35" t="s">
        <v>17</v>
      </c>
      <c r="I40" s="35">
        <v>1</v>
      </c>
      <c r="J40" s="35">
        <v>1</v>
      </c>
      <c r="K40" s="72">
        <f t="shared" si="10"/>
        <v>1</v>
      </c>
      <c r="L40" s="34">
        <f t="shared" si="11"/>
        <v>0</v>
      </c>
      <c r="M40" s="34">
        <f>(1-L40)*((I40+J40)*K40/2-参数!$B$1*K40)/参数!$G$1/K40</f>
        <v>0.625</v>
      </c>
      <c r="O40" s="35" t="s">
        <v>17</v>
      </c>
      <c r="P40" s="35">
        <v>1</v>
      </c>
      <c r="Q40" s="35">
        <v>1</v>
      </c>
      <c r="R40" s="72">
        <f t="shared" si="12"/>
        <v>1</v>
      </c>
      <c r="S40" s="34">
        <f t="shared" si="13"/>
        <v>0</v>
      </c>
      <c r="T40" s="34">
        <f>(1-S40)*((P40+Q40)*R40/2-参数!$B$1*R40)/参数!$G$1/R40</f>
        <v>0.625</v>
      </c>
      <c r="V40" s="35" t="s">
        <v>17</v>
      </c>
      <c r="W40" s="35">
        <v>1</v>
      </c>
      <c r="X40" s="35">
        <v>1</v>
      </c>
      <c r="Y40" s="72">
        <f t="shared" si="14"/>
        <v>1</v>
      </c>
      <c r="Z40" s="34">
        <f t="shared" si="15"/>
        <v>0</v>
      </c>
      <c r="AA40" s="34">
        <f>(1-Z40)*((W40+X40)*Y40/2-参数!$B$1*Y40)/参数!$G$1/Y40</f>
        <v>0.625</v>
      </c>
      <c r="AC40" s="35" t="s">
        <v>17</v>
      </c>
      <c r="AD40" s="35"/>
      <c r="AE40" s="35"/>
      <c r="AF40" s="72"/>
      <c r="AG40" s="34"/>
      <c r="AH40" s="34"/>
      <c r="AJ40" s="35" t="s">
        <v>17</v>
      </c>
      <c r="AK40" s="35"/>
      <c r="AL40" s="35"/>
      <c r="AM40" s="72"/>
      <c r="AN40" s="34"/>
      <c r="AO40" s="34"/>
      <c r="AQ40" s="35" t="s">
        <v>17</v>
      </c>
      <c r="AR40" s="35"/>
      <c r="AS40" s="35"/>
      <c r="AT40" s="72"/>
      <c r="AU40" s="34"/>
      <c r="AV40" s="34"/>
      <c r="BO40" s="72"/>
      <c r="BP40" s="34"/>
      <c r="CR40" s="34"/>
      <c r="CT40" s="34"/>
    </row>
    <row r="41" spans="1:98" s="64" customFormat="1" x14ac:dyDescent="0.25">
      <c r="A41" s="35" t="s">
        <v>18</v>
      </c>
      <c r="B41" s="35">
        <v>1</v>
      </c>
      <c r="C41" s="35">
        <v>1</v>
      </c>
      <c r="D41" s="72">
        <f t="shared" si="8"/>
        <v>1</v>
      </c>
      <c r="E41" s="34">
        <f t="shared" si="9"/>
        <v>0</v>
      </c>
      <c r="F41" s="34">
        <f>(1-E41)*((B41+C41)*D41/2-参数!$B$1*D41)/参数!$G$1/D41</f>
        <v>0.625</v>
      </c>
      <c r="H41" s="35" t="s">
        <v>18</v>
      </c>
      <c r="I41" s="35">
        <v>1</v>
      </c>
      <c r="J41" s="35">
        <v>1</v>
      </c>
      <c r="K41" s="72">
        <f t="shared" si="10"/>
        <v>1</v>
      </c>
      <c r="L41" s="34">
        <f t="shared" si="11"/>
        <v>0</v>
      </c>
      <c r="M41" s="34">
        <f>(1-L41)*((I41+J41)*K41/2-参数!$B$1*K41)/参数!$G$1/K41</f>
        <v>0.625</v>
      </c>
      <c r="O41" s="35" t="s">
        <v>18</v>
      </c>
      <c r="P41" s="35">
        <v>1</v>
      </c>
      <c r="Q41" s="35">
        <v>1</v>
      </c>
      <c r="R41" s="72">
        <f t="shared" si="12"/>
        <v>1</v>
      </c>
      <c r="S41" s="34">
        <f t="shared" si="13"/>
        <v>0</v>
      </c>
      <c r="T41" s="34">
        <f>(1-S41)*((P41+Q41)*R41/2-参数!$B$1*R41)/参数!$G$1/R41</f>
        <v>0.625</v>
      </c>
      <c r="V41" s="35" t="s">
        <v>18</v>
      </c>
      <c r="W41" s="35">
        <v>1</v>
      </c>
      <c r="X41" s="35">
        <v>1</v>
      </c>
      <c r="Y41" s="72">
        <f t="shared" si="14"/>
        <v>1</v>
      </c>
      <c r="Z41" s="34">
        <f t="shared" si="15"/>
        <v>0</v>
      </c>
      <c r="AA41" s="34">
        <f>(1-Z41)*((W41+X41)*Y41/2-参数!$B$1*Y41)/参数!$G$1/Y41</f>
        <v>0.625</v>
      </c>
      <c r="AC41" s="35" t="s">
        <v>18</v>
      </c>
      <c r="AD41" s="35"/>
      <c r="AE41" s="35"/>
      <c r="AF41" s="72"/>
      <c r="AG41" s="34"/>
      <c r="AH41" s="34"/>
      <c r="AJ41" s="35" t="s">
        <v>18</v>
      </c>
      <c r="AK41" s="35"/>
      <c r="AL41" s="35"/>
      <c r="AM41" s="72"/>
      <c r="AN41" s="34"/>
      <c r="AO41" s="34"/>
      <c r="AQ41" s="35" t="s">
        <v>18</v>
      </c>
      <c r="AR41" s="35"/>
      <c r="AS41" s="35"/>
      <c r="AT41" s="72"/>
      <c r="AU41" s="34"/>
      <c r="AV41" s="34"/>
      <c r="BO41" s="72"/>
      <c r="BP41" s="34"/>
      <c r="CR41" s="34"/>
      <c r="CT41" s="34"/>
    </row>
    <row r="42" spans="1:98" s="64" customFormat="1" x14ac:dyDescent="0.25">
      <c r="A42" s="35" t="s">
        <v>19</v>
      </c>
      <c r="B42" s="35">
        <v>-3</v>
      </c>
      <c r="C42" s="35">
        <v>1</v>
      </c>
      <c r="D42" s="72">
        <f t="shared" si="8"/>
        <v>5</v>
      </c>
      <c r="E42" s="34">
        <f t="shared" si="9"/>
        <v>0.40693708908831311</v>
      </c>
      <c r="F42" s="34">
        <f>(1-E42)*((B42+C42)*D42/2-参数!$B$1*D42)/参数!$G$1/D42</f>
        <v>0.22239859159188261</v>
      </c>
      <c r="H42" s="35" t="s">
        <v>19</v>
      </c>
      <c r="I42" s="35">
        <v>-3</v>
      </c>
      <c r="J42" s="35">
        <v>1</v>
      </c>
      <c r="K42" s="72">
        <f t="shared" si="10"/>
        <v>5</v>
      </c>
      <c r="L42" s="34">
        <f t="shared" si="11"/>
        <v>0.40693708908831311</v>
      </c>
      <c r="M42" s="34">
        <f>(1-L42)*((I42+J42)*K42/2-参数!$B$1*K42)/参数!$G$1/K42</f>
        <v>0.22239859159188261</v>
      </c>
      <c r="O42" s="35" t="s">
        <v>19</v>
      </c>
      <c r="P42" s="35">
        <v>-3</v>
      </c>
      <c r="Q42" s="35">
        <v>1</v>
      </c>
      <c r="R42" s="72">
        <f t="shared" si="12"/>
        <v>5</v>
      </c>
      <c r="S42" s="34">
        <f t="shared" si="13"/>
        <v>0.40693708908831311</v>
      </c>
      <c r="T42" s="34">
        <f>(1-S42)*((P42+Q42)*R42/2-参数!$B$1*R42)/参数!$G$1/R42</f>
        <v>0.22239859159188261</v>
      </c>
      <c r="V42" s="35" t="s">
        <v>19</v>
      </c>
      <c r="W42" s="35">
        <v>-3</v>
      </c>
      <c r="X42" s="35">
        <v>1</v>
      </c>
      <c r="Y42" s="72">
        <f t="shared" si="14"/>
        <v>5</v>
      </c>
      <c r="Z42" s="34">
        <f t="shared" si="15"/>
        <v>0.40693708908831311</v>
      </c>
      <c r="AA42" s="34">
        <f>(1-Z42)*((W42+X42)*Y42/2-参数!$B$1*Y42)/参数!$G$1/Y42</f>
        <v>0.22239859159188261</v>
      </c>
      <c r="AC42" s="35" t="s">
        <v>19</v>
      </c>
      <c r="AD42" s="35"/>
      <c r="AE42" s="35"/>
      <c r="AF42" s="72"/>
      <c r="AG42" s="34"/>
      <c r="AH42" s="34"/>
      <c r="AJ42" s="35" t="s">
        <v>19</v>
      </c>
      <c r="AK42" s="35"/>
      <c r="AL42" s="35"/>
      <c r="AM42" s="72"/>
      <c r="AN42" s="34"/>
      <c r="AO42" s="34"/>
      <c r="AQ42" s="35" t="s">
        <v>19</v>
      </c>
      <c r="AR42" s="35"/>
      <c r="AS42" s="35"/>
      <c r="AT42" s="72"/>
      <c r="AU42" s="34"/>
      <c r="AV42" s="34"/>
      <c r="BO42" s="72"/>
      <c r="BP42" s="34"/>
      <c r="CR42" s="34"/>
      <c r="CT42" s="34"/>
    </row>
    <row r="43" spans="1:98" s="64" customFormat="1" x14ac:dyDescent="0.25">
      <c r="A43" s="35" t="s">
        <v>20</v>
      </c>
      <c r="B43" s="35">
        <v>-4</v>
      </c>
      <c r="C43" s="35">
        <v>-2</v>
      </c>
      <c r="D43" s="72">
        <f t="shared" si="8"/>
        <v>3</v>
      </c>
      <c r="E43" s="34">
        <f t="shared" si="9"/>
        <v>0.16666666666666666</v>
      </c>
      <c r="F43" s="34">
        <f>(1-E43)*((B43+C43)*D43/2-参数!$B$1*D43)/参数!$G$1/D43</f>
        <v>0.10416666666666667</v>
      </c>
      <c r="H43" s="35" t="s">
        <v>20</v>
      </c>
      <c r="I43" s="35">
        <v>-4</v>
      </c>
      <c r="J43" s="35">
        <v>-2</v>
      </c>
      <c r="K43" s="72">
        <f t="shared" si="10"/>
        <v>3</v>
      </c>
      <c r="L43" s="34">
        <f t="shared" si="11"/>
        <v>0.16666666666666666</v>
      </c>
      <c r="M43" s="34">
        <f>(1-L43)*((I43+J43)*K43/2-参数!$B$1*K43)/参数!$G$1/K43</f>
        <v>0.10416666666666667</v>
      </c>
      <c r="O43" s="35" t="s">
        <v>20</v>
      </c>
      <c r="P43" s="35">
        <v>-4</v>
      </c>
      <c r="Q43" s="35">
        <v>-2</v>
      </c>
      <c r="R43" s="72">
        <f t="shared" si="12"/>
        <v>3</v>
      </c>
      <c r="S43" s="34">
        <f t="shared" si="13"/>
        <v>0.16666666666666666</v>
      </c>
      <c r="T43" s="34">
        <f>(1-S43)*((P43+Q43)*R43/2-参数!$B$1*R43)/参数!$G$1/R43</f>
        <v>0.10416666666666667</v>
      </c>
      <c r="V43" s="35" t="s">
        <v>20</v>
      </c>
      <c r="W43" s="35">
        <v>-4</v>
      </c>
      <c r="X43" s="35">
        <v>-2</v>
      </c>
      <c r="Y43" s="72">
        <f t="shared" si="14"/>
        <v>3</v>
      </c>
      <c r="Z43" s="34">
        <f t="shared" si="15"/>
        <v>0.16666666666666666</v>
      </c>
      <c r="AA43" s="34">
        <f>(1-Z43)*((W43+X43)*Y43/2-参数!$B$1*Y43)/参数!$G$1/Y43</f>
        <v>0.10416666666666667</v>
      </c>
      <c r="AC43" s="35" t="s">
        <v>20</v>
      </c>
      <c r="AD43" s="35"/>
      <c r="AE43" s="35"/>
      <c r="AF43" s="72"/>
      <c r="AG43" s="34"/>
      <c r="AH43" s="34"/>
      <c r="AJ43" s="35" t="s">
        <v>20</v>
      </c>
      <c r="AK43" s="35"/>
      <c r="AL43" s="35"/>
      <c r="AM43" s="72"/>
      <c r="AN43" s="34"/>
      <c r="AO43" s="34"/>
      <c r="AQ43" s="35" t="s">
        <v>20</v>
      </c>
      <c r="AR43" s="35"/>
      <c r="AS43" s="35"/>
      <c r="AT43" s="72"/>
      <c r="AU43" s="34"/>
      <c r="AV43" s="34"/>
      <c r="BO43" s="72"/>
      <c r="BP43" s="34"/>
      <c r="CR43" s="34"/>
      <c r="CT43" s="34"/>
    </row>
    <row r="44" spans="1:98" s="64" customFormat="1" x14ac:dyDescent="0.25">
      <c r="A44" s="35" t="s">
        <v>21</v>
      </c>
      <c r="B44" s="35">
        <v>2</v>
      </c>
      <c r="C44" s="35">
        <v>2</v>
      </c>
      <c r="D44" s="72">
        <f t="shared" si="8"/>
        <v>1</v>
      </c>
      <c r="E44" s="34">
        <f t="shared" si="9"/>
        <v>0</v>
      </c>
      <c r="F44" s="34">
        <f>(1-E44)*((B44+C44)*D44/2-参数!$B$1*D44)/参数!$G$1/D44</f>
        <v>0.75</v>
      </c>
      <c r="H44" s="35" t="s">
        <v>21</v>
      </c>
      <c r="I44" s="35">
        <v>2</v>
      </c>
      <c r="J44" s="35">
        <v>2</v>
      </c>
      <c r="K44" s="72">
        <f t="shared" si="10"/>
        <v>1</v>
      </c>
      <c r="L44" s="34">
        <f t="shared" si="11"/>
        <v>0</v>
      </c>
      <c r="M44" s="34">
        <f>(1-L44)*((I44+J44)*K44/2-参数!$B$1*K44)/参数!$G$1/K44</f>
        <v>0.75</v>
      </c>
      <c r="O44" s="35" t="s">
        <v>21</v>
      </c>
      <c r="P44" s="35">
        <v>2</v>
      </c>
      <c r="Q44" s="35">
        <v>2</v>
      </c>
      <c r="R44" s="72">
        <f t="shared" si="12"/>
        <v>1</v>
      </c>
      <c r="S44" s="34">
        <f t="shared" si="13"/>
        <v>0</v>
      </c>
      <c r="T44" s="34">
        <f>(1-S44)*((P44+Q44)*R44/2-参数!$B$1*R44)/参数!$G$1/R44</f>
        <v>0.75</v>
      </c>
      <c r="V44" s="35" t="s">
        <v>21</v>
      </c>
      <c r="W44" s="35">
        <v>2</v>
      </c>
      <c r="X44" s="35">
        <v>2</v>
      </c>
      <c r="Y44" s="72">
        <f t="shared" si="14"/>
        <v>1</v>
      </c>
      <c r="Z44" s="34">
        <f t="shared" si="15"/>
        <v>0</v>
      </c>
      <c r="AA44" s="34">
        <f>(1-Z44)*((W44+X44)*Y44/2-参数!$B$1*Y44)/参数!$G$1/Y44</f>
        <v>0.75</v>
      </c>
      <c r="AC44" s="35" t="s">
        <v>21</v>
      </c>
      <c r="AD44" s="35"/>
      <c r="AE44" s="35"/>
      <c r="AF44" s="72"/>
      <c r="AG44" s="34"/>
      <c r="AH44" s="34"/>
      <c r="AJ44" s="35" t="s">
        <v>21</v>
      </c>
      <c r="AK44" s="35"/>
      <c r="AL44" s="35"/>
      <c r="AM44" s="72"/>
      <c r="AN44" s="34"/>
      <c r="AO44" s="34"/>
      <c r="AQ44" s="35" t="s">
        <v>21</v>
      </c>
      <c r="AR44" s="35"/>
      <c r="AS44" s="35"/>
      <c r="AT44" s="72"/>
      <c r="AU44" s="34"/>
      <c r="AV44" s="34"/>
      <c r="BO44" s="72"/>
      <c r="BP44" s="34"/>
      <c r="CR44" s="34"/>
      <c r="CT44" s="34"/>
    </row>
    <row r="45" spans="1:98" s="64" customFormat="1" x14ac:dyDescent="0.25">
      <c r="A45" s="35" t="s">
        <v>22</v>
      </c>
      <c r="B45" s="35">
        <v>0</v>
      </c>
      <c r="C45" s="35">
        <v>1</v>
      </c>
      <c r="D45" s="72">
        <f t="shared" si="8"/>
        <v>2</v>
      </c>
      <c r="E45" s="34">
        <f t="shared" si="9"/>
        <v>7.0103305952384162E-2</v>
      </c>
      <c r="F45" s="34">
        <f>(1-E45)*((B45+C45)*D45/2-参数!$B$1*D45)/参数!$G$1/D45</f>
        <v>0.52306689040178389</v>
      </c>
      <c r="H45" s="35" t="s">
        <v>22</v>
      </c>
      <c r="I45" s="35">
        <v>0</v>
      </c>
      <c r="J45" s="35">
        <v>1</v>
      </c>
      <c r="K45" s="72">
        <f t="shared" si="10"/>
        <v>2</v>
      </c>
      <c r="L45" s="34">
        <f t="shared" si="11"/>
        <v>7.0103305952384162E-2</v>
      </c>
      <c r="M45" s="34">
        <f>(1-L45)*((I45+J45)*K45/2-参数!$B$1*K45)/参数!$G$1/K45</f>
        <v>0.52306689040178389</v>
      </c>
      <c r="O45" s="35" t="s">
        <v>22</v>
      </c>
      <c r="P45" s="35">
        <v>0</v>
      </c>
      <c r="Q45" s="35">
        <v>1</v>
      </c>
      <c r="R45" s="72">
        <f t="shared" si="12"/>
        <v>2</v>
      </c>
      <c r="S45" s="34">
        <f t="shared" si="13"/>
        <v>7.0103305952384162E-2</v>
      </c>
      <c r="T45" s="34">
        <f>(1-S45)*((P45+Q45)*R45/2-参数!$B$1*R45)/参数!$G$1/R45</f>
        <v>0.52306689040178389</v>
      </c>
      <c r="V45" s="35" t="s">
        <v>22</v>
      </c>
      <c r="W45" s="35">
        <v>0</v>
      </c>
      <c r="X45" s="35">
        <v>1</v>
      </c>
      <c r="Y45" s="72">
        <f t="shared" si="14"/>
        <v>2</v>
      </c>
      <c r="Z45" s="34">
        <f t="shared" si="15"/>
        <v>7.0103305952384162E-2</v>
      </c>
      <c r="AA45" s="34">
        <f>(1-Z45)*((W45+X45)*Y45/2-参数!$B$1*Y45)/参数!$G$1/Y45</f>
        <v>0.52306689040178389</v>
      </c>
      <c r="AC45" s="35" t="s">
        <v>22</v>
      </c>
      <c r="AD45" s="35"/>
      <c r="AE45" s="35"/>
      <c r="AF45" s="72"/>
      <c r="AG45" s="34"/>
      <c r="AH45" s="34"/>
      <c r="AJ45" s="35" t="s">
        <v>22</v>
      </c>
      <c r="AK45" s="35"/>
      <c r="AL45" s="35"/>
      <c r="AM45" s="72"/>
      <c r="AN45" s="34"/>
      <c r="AO45" s="34"/>
      <c r="AQ45" s="35" t="s">
        <v>22</v>
      </c>
      <c r="AR45" s="35"/>
      <c r="AS45" s="35"/>
      <c r="AT45" s="72"/>
      <c r="AU45" s="34"/>
      <c r="AV45" s="34"/>
      <c r="BO45" s="72"/>
      <c r="BP45" s="34"/>
      <c r="CR45" s="34"/>
      <c r="CT45" s="34"/>
    </row>
    <row r="46" spans="1:98" s="64" customFormat="1" x14ac:dyDescent="0.25">
      <c r="L46" s="34"/>
    </row>
    <row r="47" spans="1:98" s="64" customFormat="1" x14ac:dyDescent="0.25">
      <c r="A47" s="131" t="s">
        <v>31</v>
      </c>
      <c r="B47" s="132"/>
      <c r="C47" s="132"/>
      <c r="D47" s="132"/>
      <c r="E47" s="132"/>
      <c r="F47" s="133"/>
      <c r="G47" s="74"/>
      <c r="H47" s="131" t="s">
        <v>130</v>
      </c>
      <c r="I47" s="132"/>
      <c r="J47" s="132"/>
      <c r="K47" s="132"/>
      <c r="L47" s="132"/>
      <c r="M47" s="133"/>
      <c r="O47" s="131" t="s">
        <v>32</v>
      </c>
      <c r="P47" s="132"/>
      <c r="Q47" s="132"/>
      <c r="R47" s="132"/>
      <c r="S47" s="132"/>
      <c r="T47" s="133"/>
      <c r="V47" s="131" t="s">
        <v>33</v>
      </c>
      <c r="W47" s="132"/>
      <c r="X47" s="132"/>
      <c r="Y47" s="132"/>
      <c r="Z47" s="132"/>
      <c r="AA47" s="133"/>
      <c r="AC47" s="131" t="s">
        <v>51</v>
      </c>
      <c r="AD47" s="132"/>
      <c r="AE47" s="132"/>
      <c r="AF47" s="132"/>
      <c r="AG47" s="132"/>
      <c r="AH47" s="133"/>
      <c r="AJ47" s="131" t="s">
        <v>50</v>
      </c>
      <c r="AK47" s="132"/>
      <c r="AL47" s="132"/>
      <c r="AM47" s="132"/>
      <c r="AN47" s="132"/>
      <c r="AO47" s="133"/>
      <c r="AQ47" s="131" t="s">
        <v>49</v>
      </c>
      <c r="AR47" s="132"/>
      <c r="AS47" s="132"/>
      <c r="AT47" s="132"/>
      <c r="AU47" s="132"/>
      <c r="AV47" s="133"/>
      <c r="BO47" s="72"/>
    </row>
    <row r="48" spans="1:98" s="64" customFormat="1" x14ac:dyDescent="0.25">
      <c r="A48" s="35" t="s">
        <v>1</v>
      </c>
      <c r="B48" s="35">
        <v>-4</v>
      </c>
      <c r="C48" s="35">
        <v>4</v>
      </c>
      <c r="D48" s="72"/>
      <c r="E48" s="64" t="s">
        <v>2</v>
      </c>
      <c r="F48" s="64" t="s">
        <v>23</v>
      </c>
      <c r="H48" s="35" t="s">
        <v>1</v>
      </c>
      <c r="I48" s="35">
        <v>-4</v>
      </c>
      <c r="J48" s="35">
        <v>4</v>
      </c>
      <c r="K48" s="72"/>
      <c r="L48" s="64" t="s">
        <v>2</v>
      </c>
      <c r="M48" s="64" t="s">
        <v>23</v>
      </c>
      <c r="O48" s="35" t="s">
        <v>1</v>
      </c>
      <c r="P48" s="35">
        <v>-4</v>
      </c>
      <c r="Q48" s="35">
        <v>4</v>
      </c>
      <c r="R48" s="72"/>
      <c r="S48" s="64" t="s">
        <v>2</v>
      </c>
      <c r="T48" s="64" t="s">
        <v>23</v>
      </c>
      <c r="V48" s="35" t="s">
        <v>1</v>
      </c>
      <c r="W48" s="35">
        <v>-4</v>
      </c>
      <c r="X48" s="35">
        <v>4</v>
      </c>
      <c r="Y48" s="72"/>
      <c r="Z48" s="64" t="s">
        <v>2</v>
      </c>
      <c r="AA48" s="64" t="s">
        <v>23</v>
      </c>
      <c r="AC48" s="35" t="s">
        <v>1</v>
      </c>
      <c r="AD48" s="35">
        <v>-4</v>
      </c>
      <c r="AE48" s="35">
        <v>4</v>
      </c>
      <c r="AF48" s="72"/>
      <c r="AG48" s="64" t="s">
        <v>2</v>
      </c>
      <c r="AH48" s="64" t="s">
        <v>23</v>
      </c>
      <c r="AJ48" s="35" t="s">
        <v>1</v>
      </c>
      <c r="AK48" s="35">
        <v>-4</v>
      </c>
      <c r="AL48" s="35">
        <v>4</v>
      </c>
      <c r="AM48" s="72"/>
      <c r="AN48" s="64" t="s">
        <v>2</v>
      </c>
      <c r="AO48" s="64" t="s">
        <v>23</v>
      </c>
      <c r="AP48" s="34"/>
      <c r="AQ48" s="35" t="s">
        <v>1</v>
      </c>
      <c r="AR48" s="35">
        <v>-4</v>
      </c>
      <c r="AS48" s="35">
        <v>4</v>
      </c>
      <c r="AT48" s="72"/>
      <c r="AU48" s="64" t="s">
        <v>2</v>
      </c>
      <c r="AV48" s="64" t="s">
        <v>23</v>
      </c>
      <c r="BO48" s="72"/>
      <c r="BP48" s="34"/>
      <c r="CR48" s="34"/>
      <c r="CT48" s="34"/>
    </row>
    <row r="49" spans="1:98" s="64" customFormat="1" x14ac:dyDescent="0.25">
      <c r="A49" s="35" t="s">
        <v>3</v>
      </c>
      <c r="B49" s="35">
        <v>0</v>
      </c>
      <c r="C49" s="35">
        <v>0</v>
      </c>
      <c r="D49" s="72">
        <f t="shared" ref="D49:D68" si="16">C49-B49+1</f>
        <v>1</v>
      </c>
      <c r="E49" s="34">
        <f t="shared" ref="E49:E68" si="17">D49*LN(D49)/(9*LN(9))</f>
        <v>0</v>
      </c>
      <c r="F49" s="34">
        <f>(1-E49)*((B49+C49)*D49/2-参数!$B$1*D49)/参数!$G$1/D49</f>
        <v>0.5</v>
      </c>
      <c r="H49" s="35" t="s">
        <v>3</v>
      </c>
      <c r="I49" s="35">
        <v>-4</v>
      </c>
      <c r="J49" s="35">
        <v>-3</v>
      </c>
      <c r="K49" s="72">
        <f t="shared" ref="K49:K68" si="18">J49-I49+1</f>
        <v>2</v>
      </c>
      <c r="L49" s="34">
        <f t="shared" ref="L49:L68" si="19">K49*LN(K49)/(9*LN(9))</f>
        <v>7.0103305952384162E-2</v>
      </c>
      <c r="M49" s="34">
        <f>(1-L49)*((I49+J49)*K49/2-参数!$B$1*K49)/参数!$G$1/K49</f>
        <v>5.8118543377975992E-2</v>
      </c>
      <c r="O49" s="35" t="s">
        <v>3</v>
      </c>
      <c r="P49" s="35">
        <v>-1</v>
      </c>
      <c r="Q49" s="35">
        <v>-1</v>
      </c>
      <c r="R49" s="72">
        <f t="shared" ref="R49:R68" si="20">Q49-P49+1</f>
        <v>1</v>
      </c>
      <c r="S49" s="34">
        <f t="shared" ref="S49:S68" si="21">R49*LN(R49)/(9*LN(9))</f>
        <v>0</v>
      </c>
      <c r="T49" s="34">
        <f>(1-S49)*((P49+Q49)*R49/2-参数!$B$1*R49)/参数!$G$1/R49</f>
        <v>0.375</v>
      </c>
      <c r="V49" s="35" t="s">
        <v>3</v>
      </c>
      <c r="W49" s="35">
        <v>-1</v>
      </c>
      <c r="X49" s="35">
        <v>1</v>
      </c>
      <c r="Y49" s="72">
        <f t="shared" ref="Y49:Y68" si="22">X49-W49+1</f>
        <v>3</v>
      </c>
      <c r="Z49" s="34">
        <f t="shared" ref="Z49:Z68" si="23">Y49*LN(Y49)/(9*LN(9))</f>
        <v>0.16666666666666666</v>
      </c>
      <c r="AA49" s="34">
        <f>(1-Z49)*((W49+X49)*Y49/2-参数!$B$1*Y49)/参数!$G$1/Y49</f>
        <v>0.41666666666666669</v>
      </c>
      <c r="AC49" s="35" t="s">
        <v>3</v>
      </c>
      <c r="AD49" s="35"/>
      <c r="AE49" s="35"/>
      <c r="AF49" s="72"/>
      <c r="AG49" s="34"/>
      <c r="AH49" s="34"/>
      <c r="AJ49" s="35" t="s">
        <v>3</v>
      </c>
      <c r="AK49" s="35"/>
      <c r="AL49" s="35"/>
      <c r="AM49" s="72"/>
      <c r="AN49" s="34"/>
      <c r="AO49" s="34"/>
      <c r="AP49" s="34"/>
      <c r="AQ49" s="35" t="s">
        <v>3</v>
      </c>
      <c r="AR49" s="35"/>
      <c r="AS49" s="35"/>
      <c r="AT49" s="72"/>
      <c r="AU49" s="34"/>
      <c r="AV49" s="34"/>
      <c r="BO49" s="72"/>
      <c r="BP49" s="34"/>
      <c r="CR49" s="34"/>
      <c r="CT49" s="34"/>
    </row>
    <row r="50" spans="1:98" s="64" customFormat="1" x14ac:dyDescent="0.25">
      <c r="A50" s="35" t="s">
        <v>4</v>
      </c>
      <c r="B50" s="35">
        <v>2</v>
      </c>
      <c r="C50" s="35">
        <v>2</v>
      </c>
      <c r="D50" s="72">
        <f t="shared" si="16"/>
        <v>1</v>
      </c>
      <c r="E50" s="34">
        <f t="shared" si="17"/>
        <v>0</v>
      </c>
      <c r="F50" s="34">
        <f>(1-E50)*((B50+C50)*D50/2-参数!$B$1*D50)/参数!$G$1/D50</f>
        <v>0.75</v>
      </c>
      <c r="H50" s="35" t="s">
        <v>4</v>
      </c>
      <c r="I50" s="35">
        <v>-4</v>
      </c>
      <c r="J50" s="35">
        <v>-2</v>
      </c>
      <c r="K50" s="72">
        <f t="shared" si="18"/>
        <v>3</v>
      </c>
      <c r="L50" s="34">
        <f t="shared" si="19"/>
        <v>0.16666666666666666</v>
      </c>
      <c r="M50" s="34">
        <f>(1-L50)*((I50+J50)*K50/2-参数!$B$1*K50)/参数!$G$1/K50</f>
        <v>0.10416666666666667</v>
      </c>
      <c r="O50" s="35" t="s">
        <v>4</v>
      </c>
      <c r="P50" s="35">
        <v>3</v>
      </c>
      <c r="Q50" s="35">
        <v>3</v>
      </c>
      <c r="R50" s="72">
        <f t="shared" si="20"/>
        <v>1</v>
      </c>
      <c r="S50" s="34">
        <f t="shared" si="21"/>
        <v>0</v>
      </c>
      <c r="T50" s="34">
        <f>(1-S50)*((P50+Q50)*R50/2-参数!$B$1*R50)/参数!$G$1/R50</f>
        <v>0.875</v>
      </c>
      <c r="V50" s="35" t="s">
        <v>4</v>
      </c>
      <c r="W50" s="35">
        <v>-1</v>
      </c>
      <c r="X50" s="35">
        <v>0</v>
      </c>
      <c r="Y50" s="72">
        <f t="shared" si="22"/>
        <v>2</v>
      </c>
      <c r="Z50" s="34">
        <f t="shared" si="23"/>
        <v>7.0103305952384162E-2</v>
      </c>
      <c r="AA50" s="34">
        <f>(1-Z50)*((W50+X50)*Y50/2-参数!$B$1*Y50)/参数!$G$1/Y50</f>
        <v>0.40682980364583193</v>
      </c>
      <c r="AC50" s="35" t="s">
        <v>4</v>
      </c>
      <c r="AD50" s="35"/>
      <c r="AE50" s="35"/>
      <c r="AF50" s="72"/>
      <c r="AG50" s="34"/>
      <c r="AH50" s="34"/>
      <c r="AJ50" s="35" t="s">
        <v>4</v>
      </c>
      <c r="AK50" s="35"/>
      <c r="AL50" s="35"/>
      <c r="AM50" s="72"/>
      <c r="AN50" s="34"/>
      <c r="AO50" s="34"/>
      <c r="AP50" s="34"/>
      <c r="AQ50" s="35" t="s">
        <v>4</v>
      </c>
      <c r="AR50" s="35"/>
      <c r="AS50" s="35"/>
      <c r="AT50" s="72"/>
      <c r="AU50" s="34"/>
      <c r="AV50" s="34"/>
      <c r="BO50" s="72"/>
      <c r="BP50" s="34"/>
      <c r="CR50" s="34"/>
      <c r="CT50" s="34"/>
    </row>
    <row r="51" spans="1:98" s="64" customFormat="1" x14ac:dyDescent="0.25">
      <c r="A51" s="35" t="s">
        <v>5</v>
      </c>
      <c r="B51" s="35">
        <v>0</v>
      </c>
      <c r="C51" s="35">
        <v>2</v>
      </c>
      <c r="D51" s="72">
        <f t="shared" si="16"/>
        <v>3</v>
      </c>
      <c r="E51" s="34">
        <f t="shared" si="17"/>
        <v>0.16666666666666666</v>
      </c>
      <c r="F51" s="34">
        <f>(1-E51)*((B51+C51)*D51/2-参数!$B$1*D51)/参数!$G$1/D51</f>
        <v>0.52083333333333337</v>
      </c>
      <c r="H51" s="35" t="s">
        <v>5</v>
      </c>
      <c r="I51" s="35">
        <v>1</v>
      </c>
      <c r="J51" s="35">
        <v>4</v>
      </c>
      <c r="K51" s="72">
        <f t="shared" si="18"/>
        <v>4</v>
      </c>
      <c r="L51" s="34">
        <f t="shared" si="19"/>
        <v>0.28041322380953665</v>
      </c>
      <c r="M51" s="34">
        <f>(1-L51)*((I51+J51)*K51/2-参数!$B$1*K51)/参数!$G$1/K51</f>
        <v>0.58466425565475144</v>
      </c>
      <c r="O51" s="35" t="s">
        <v>5</v>
      </c>
      <c r="P51" s="35">
        <v>-3</v>
      </c>
      <c r="Q51" s="35">
        <v>-2</v>
      </c>
      <c r="R51" s="72">
        <f t="shared" si="20"/>
        <v>2</v>
      </c>
      <c r="S51" s="34">
        <f t="shared" si="21"/>
        <v>7.0103305952384162E-2</v>
      </c>
      <c r="T51" s="34">
        <f>(1-S51)*((P51+Q51)*R51/2-参数!$B$1*R51)/参数!$G$1/R51</f>
        <v>0.17435563013392796</v>
      </c>
      <c r="V51" s="35" t="s">
        <v>5</v>
      </c>
      <c r="W51" s="35">
        <v>0</v>
      </c>
      <c r="X51" s="35">
        <v>4</v>
      </c>
      <c r="Y51" s="72">
        <f t="shared" si="22"/>
        <v>5</v>
      </c>
      <c r="Z51" s="34">
        <f t="shared" si="23"/>
        <v>0.40693708908831311</v>
      </c>
      <c r="AA51" s="34">
        <f>(1-Z51)*((W51+X51)*Y51/2-参数!$B$1*Y51)/参数!$G$1/Y51</f>
        <v>0.44479718318376521</v>
      </c>
      <c r="AC51" s="35" t="s">
        <v>5</v>
      </c>
      <c r="AD51" s="35"/>
      <c r="AE51" s="35"/>
      <c r="AF51" s="72"/>
      <c r="AG51" s="34"/>
      <c r="AH51" s="34"/>
      <c r="AJ51" s="35" t="s">
        <v>5</v>
      </c>
      <c r="AK51" s="35"/>
      <c r="AL51" s="35"/>
      <c r="AM51" s="72"/>
      <c r="AN51" s="34"/>
      <c r="AO51" s="34"/>
      <c r="AP51" s="34"/>
      <c r="AQ51" s="35" t="s">
        <v>5</v>
      </c>
      <c r="AR51" s="35"/>
      <c r="AS51" s="35"/>
      <c r="AT51" s="72"/>
      <c r="AU51" s="34"/>
      <c r="AV51" s="34"/>
      <c r="BO51" s="72"/>
      <c r="BP51" s="34"/>
      <c r="CR51" s="34"/>
      <c r="CT51" s="34"/>
    </row>
    <row r="52" spans="1:98" s="64" customFormat="1" x14ac:dyDescent="0.25">
      <c r="A52" s="35" t="s">
        <v>6</v>
      </c>
      <c r="B52" s="35">
        <v>-1</v>
      </c>
      <c r="C52" s="35">
        <v>2</v>
      </c>
      <c r="D52" s="72">
        <f t="shared" si="16"/>
        <v>4</v>
      </c>
      <c r="E52" s="34">
        <f t="shared" si="17"/>
        <v>0.28041322380953665</v>
      </c>
      <c r="F52" s="34">
        <f>(1-E52)*((B52+C52)*D52/2-参数!$B$1*D52)/参数!$G$1/D52</f>
        <v>0.40476756160713562</v>
      </c>
      <c r="H52" s="35" t="s">
        <v>6</v>
      </c>
      <c r="I52" s="35">
        <v>-2</v>
      </c>
      <c r="J52" s="35">
        <v>-1</v>
      </c>
      <c r="K52" s="72">
        <f t="shared" si="18"/>
        <v>2</v>
      </c>
      <c r="L52" s="34">
        <f t="shared" si="19"/>
        <v>7.0103305952384162E-2</v>
      </c>
      <c r="M52" s="34">
        <f>(1-L52)*((I52+J52)*K52/2-参数!$B$1*K52)/参数!$G$1/K52</f>
        <v>0.29059271688987998</v>
      </c>
      <c r="O52" s="35" t="s">
        <v>6</v>
      </c>
      <c r="P52" s="35">
        <v>-4</v>
      </c>
      <c r="Q52" s="35">
        <v>1</v>
      </c>
      <c r="R52" s="72">
        <f t="shared" si="20"/>
        <v>6</v>
      </c>
      <c r="S52" s="34">
        <f t="shared" si="21"/>
        <v>0.54364325119048584</v>
      </c>
      <c r="T52" s="34">
        <f>(1-S52)*((P52+Q52)*R52/2-参数!$B$1*R52)/参数!$G$1/R52</f>
        <v>0.14261148400297316</v>
      </c>
      <c r="V52" s="35" t="s">
        <v>6</v>
      </c>
      <c r="W52" s="35">
        <v>2</v>
      </c>
      <c r="X52" s="35">
        <v>2</v>
      </c>
      <c r="Y52" s="72">
        <f t="shared" si="22"/>
        <v>1</v>
      </c>
      <c r="Z52" s="34">
        <f t="shared" si="23"/>
        <v>0</v>
      </c>
      <c r="AA52" s="34">
        <f>(1-Z52)*((W52+X52)*Y52/2-参数!$B$1*Y52)/参数!$G$1/Y52</f>
        <v>0.75</v>
      </c>
      <c r="AC52" s="35" t="s">
        <v>6</v>
      </c>
      <c r="AD52" s="35"/>
      <c r="AE52" s="35"/>
      <c r="AF52" s="72"/>
      <c r="AG52" s="34"/>
      <c r="AH52" s="34"/>
      <c r="AJ52" s="35" t="s">
        <v>6</v>
      </c>
      <c r="AK52" s="35"/>
      <c r="AL52" s="35"/>
      <c r="AM52" s="72"/>
      <c r="AN52" s="34"/>
      <c r="AO52" s="34"/>
      <c r="AP52" s="34"/>
      <c r="AQ52" s="35" t="s">
        <v>6</v>
      </c>
      <c r="AR52" s="35"/>
      <c r="AS52" s="35"/>
      <c r="AT52" s="72"/>
      <c r="AU52" s="34"/>
      <c r="AV52" s="34"/>
      <c r="BO52" s="72"/>
      <c r="BP52" s="34"/>
      <c r="CR52" s="34"/>
      <c r="CT52" s="34"/>
    </row>
    <row r="53" spans="1:98" s="64" customFormat="1" x14ac:dyDescent="0.25">
      <c r="A53" s="35" t="s">
        <v>7</v>
      </c>
      <c r="B53" s="35">
        <v>1</v>
      </c>
      <c r="C53" s="35">
        <v>3</v>
      </c>
      <c r="D53" s="72">
        <f t="shared" si="16"/>
        <v>3</v>
      </c>
      <c r="E53" s="34">
        <f t="shared" si="17"/>
        <v>0.16666666666666666</v>
      </c>
      <c r="F53" s="34">
        <f>(1-E53)*((B53+C53)*D53/2-参数!$B$1*D53)/参数!$G$1/D53</f>
        <v>0.625</v>
      </c>
      <c r="H53" s="35" t="s">
        <v>7</v>
      </c>
      <c r="I53" s="35">
        <v>2</v>
      </c>
      <c r="J53" s="35">
        <v>2</v>
      </c>
      <c r="K53" s="72">
        <f t="shared" si="18"/>
        <v>1</v>
      </c>
      <c r="L53" s="34">
        <f t="shared" si="19"/>
        <v>0</v>
      </c>
      <c r="M53" s="34">
        <f>(1-L53)*((I53+J53)*K53/2-参数!$B$1*K53)/参数!$G$1/K53</f>
        <v>0.75</v>
      </c>
      <c r="O53" s="35" t="s">
        <v>7</v>
      </c>
      <c r="P53" s="35">
        <v>2</v>
      </c>
      <c r="Q53" s="35">
        <v>4</v>
      </c>
      <c r="R53" s="72">
        <f t="shared" si="20"/>
        <v>3</v>
      </c>
      <c r="S53" s="34">
        <f t="shared" si="21"/>
        <v>0.16666666666666666</v>
      </c>
      <c r="T53" s="34">
        <f>(1-S53)*((P53+Q53)*R53/2-参数!$B$1*R53)/参数!$G$1/R53</f>
        <v>0.72916666666666663</v>
      </c>
      <c r="V53" s="35" t="s">
        <v>7</v>
      </c>
      <c r="W53" s="35">
        <v>1</v>
      </c>
      <c r="X53" s="35">
        <v>4</v>
      </c>
      <c r="Y53" s="72">
        <f t="shared" si="22"/>
        <v>4</v>
      </c>
      <c r="Z53" s="34">
        <f t="shared" si="23"/>
        <v>0.28041322380953665</v>
      </c>
      <c r="AA53" s="34">
        <f>(1-Z53)*((W53+X53)*Y53/2-参数!$B$1*Y53)/参数!$G$1/Y53</f>
        <v>0.58466425565475144</v>
      </c>
      <c r="AC53" s="35" t="s">
        <v>7</v>
      </c>
      <c r="AD53" s="35"/>
      <c r="AE53" s="35"/>
      <c r="AF53" s="72"/>
      <c r="AG53" s="34"/>
      <c r="AH53" s="34"/>
      <c r="AJ53" s="35" t="s">
        <v>7</v>
      </c>
      <c r="AK53" s="35"/>
      <c r="AL53" s="35"/>
      <c r="AM53" s="72"/>
      <c r="AN53" s="34"/>
      <c r="AO53" s="34"/>
      <c r="AP53" s="34"/>
      <c r="AQ53" s="35" t="s">
        <v>7</v>
      </c>
      <c r="AR53" s="35"/>
      <c r="AS53" s="35"/>
      <c r="AT53" s="72"/>
      <c r="AU53" s="34"/>
      <c r="AV53" s="34"/>
      <c r="BO53" s="72"/>
      <c r="BP53" s="34"/>
      <c r="CR53" s="34"/>
      <c r="CT53" s="34"/>
    </row>
    <row r="54" spans="1:98" s="64" customFormat="1" x14ac:dyDescent="0.25">
      <c r="A54" s="35" t="s">
        <v>8</v>
      </c>
      <c r="B54" s="35">
        <v>4</v>
      </c>
      <c r="C54" s="35">
        <v>4</v>
      </c>
      <c r="D54" s="72">
        <f t="shared" si="16"/>
        <v>1</v>
      </c>
      <c r="E54" s="34">
        <f t="shared" si="17"/>
        <v>0</v>
      </c>
      <c r="F54" s="34">
        <f>(1-E54)*((B54+C54)*D54/2-参数!$B$1*D54)/参数!$G$1/D54</f>
        <v>1</v>
      </c>
      <c r="H54" s="35" t="s">
        <v>8</v>
      </c>
      <c r="I54" s="35">
        <v>4</v>
      </c>
      <c r="J54" s="35">
        <v>4</v>
      </c>
      <c r="K54" s="72">
        <f t="shared" si="18"/>
        <v>1</v>
      </c>
      <c r="L54" s="34">
        <f t="shared" si="19"/>
        <v>0</v>
      </c>
      <c r="M54" s="34">
        <f>(1-L54)*((I54+J54)*K54/2-参数!$B$1*K54)/参数!$G$1/K54</f>
        <v>1</v>
      </c>
      <c r="O54" s="35" t="s">
        <v>8</v>
      </c>
      <c r="P54" s="35">
        <v>3</v>
      </c>
      <c r="Q54" s="35">
        <v>4</v>
      </c>
      <c r="R54" s="72">
        <f t="shared" si="20"/>
        <v>2</v>
      </c>
      <c r="S54" s="34">
        <f t="shared" si="21"/>
        <v>7.0103305952384162E-2</v>
      </c>
      <c r="T54" s="34">
        <f>(1-S54)*((P54+Q54)*R54/2-参数!$B$1*R54)/参数!$G$1/R54</f>
        <v>0.87177815066963993</v>
      </c>
      <c r="V54" s="35" t="s">
        <v>8</v>
      </c>
      <c r="W54" s="35">
        <v>0</v>
      </c>
      <c r="X54" s="35">
        <v>0</v>
      </c>
      <c r="Y54" s="72">
        <f t="shared" si="22"/>
        <v>1</v>
      </c>
      <c r="Z54" s="34">
        <f t="shared" si="23"/>
        <v>0</v>
      </c>
      <c r="AA54" s="34">
        <f>(1-Z54)*((W54+X54)*Y54/2-参数!$B$1*Y54)/参数!$G$1/Y54</f>
        <v>0.5</v>
      </c>
      <c r="AC54" s="35" t="s">
        <v>8</v>
      </c>
      <c r="AD54" s="35"/>
      <c r="AE54" s="35"/>
      <c r="AF54" s="72"/>
      <c r="AG54" s="34"/>
      <c r="AH54" s="34"/>
      <c r="AJ54" s="35" t="s">
        <v>8</v>
      </c>
      <c r="AK54" s="35"/>
      <c r="AL54" s="35"/>
      <c r="AM54" s="72"/>
      <c r="AN54" s="34"/>
      <c r="AO54" s="34"/>
      <c r="AP54" s="34"/>
      <c r="AQ54" s="35" t="s">
        <v>8</v>
      </c>
      <c r="AR54" s="35"/>
      <c r="AS54" s="35"/>
      <c r="AT54" s="72"/>
      <c r="AU54" s="34"/>
      <c r="AV54" s="34"/>
      <c r="BO54" s="72"/>
      <c r="BP54" s="34"/>
      <c r="CR54" s="34"/>
      <c r="CT54" s="34"/>
    </row>
    <row r="55" spans="1:98" s="64" customFormat="1" x14ac:dyDescent="0.25">
      <c r="A55" s="35" t="s">
        <v>9</v>
      </c>
      <c r="B55" s="35">
        <v>-2</v>
      </c>
      <c r="C55" s="35">
        <v>0</v>
      </c>
      <c r="D55" s="72">
        <f t="shared" si="16"/>
        <v>3</v>
      </c>
      <c r="E55" s="34">
        <f t="shared" si="17"/>
        <v>0.16666666666666666</v>
      </c>
      <c r="F55" s="34">
        <f>(1-E55)*((B55+C55)*D55/2-参数!$B$1*D55)/参数!$G$1/D55</f>
        <v>0.3125</v>
      </c>
      <c r="H55" s="35" t="s">
        <v>9</v>
      </c>
      <c r="I55" s="35">
        <v>-4</v>
      </c>
      <c r="J55" s="35">
        <v>-3</v>
      </c>
      <c r="K55" s="72">
        <f t="shared" si="18"/>
        <v>2</v>
      </c>
      <c r="L55" s="34">
        <f t="shared" si="19"/>
        <v>7.0103305952384162E-2</v>
      </c>
      <c r="M55" s="34">
        <f>(1-L55)*((I55+J55)*K55/2-参数!$B$1*K55)/参数!$G$1/K55</f>
        <v>5.8118543377975992E-2</v>
      </c>
      <c r="O55" s="35" t="s">
        <v>9</v>
      </c>
      <c r="P55" s="35">
        <v>-1</v>
      </c>
      <c r="Q55" s="35">
        <v>1</v>
      </c>
      <c r="R55" s="72">
        <f t="shared" si="20"/>
        <v>3</v>
      </c>
      <c r="S55" s="34">
        <f t="shared" si="21"/>
        <v>0.16666666666666666</v>
      </c>
      <c r="T55" s="34">
        <f>(1-S55)*((P55+Q55)*R55/2-参数!$B$1*R55)/参数!$G$1/R55</f>
        <v>0.41666666666666669</v>
      </c>
      <c r="V55" s="35" t="s">
        <v>9</v>
      </c>
      <c r="W55" s="35">
        <v>1</v>
      </c>
      <c r="X55" s="35">
        <v>1</v>
      </c>
      <c r="Y55" s="72">
        <f t="shared" si="22"/>
        <v>1</v>
      </c>
      <c r="Z55" s="34">
        <f t="shared" si="23"/>
        <v>0</v>
      </c>
      <c r="AA55" s="34">
        <f>(1-Z55)*((W55+X55)*Y55/2-参数!$B$1*Y55)/参数!$G$1/Y55</f>
        <v>0.625</v>
      </c>
      <c r="AC55" s="35" t="s">
        <v>9</v>
      </c>
      <c r="AD55" s="35"/>
      <c r="AE55" s="35"/>
      <c r="AF55" s="72"/>
      <c r="AG55" s="34"/>
      <c r="AH55" s="34"/>
      <c r="AJ55" s="35" t="s">
        <v>9</v>
      </c>
      <c r="AK55" s="35"/>
      <c r="AL55" s="35"/>
      <c r="AM55" s="72"/>
      <c r="AN55" s="34"/>
      <c r="AO55" s="34"/>
      <c r="AP55" s="34"/>
      <c r="AQ55" s="35" t="s">
        <v>9</v>
      </c>
      <c r="AR55" s="35"/>
      <c r="AS55" s="35"/>
      <c r="AT55" s="72"/>
      <c r="AU55" s="34"/>
      <c r="AV55" s="34"/>
      <c r="BO55" s="72"/>
      <c r="BP55" s="34"/>
      <c r="CR55" s="34"/>
      <c r="CT55" s="34"/>
    </row>
    <row r="56" spans="1:98" s="64" customFormat="1" x14ac:dyDescent="0.25">
      <c r="A56" s="35" t="s">
        <v>10</v>
      </c>
      <c r="B56" s="35">
        <v>4</v>
      </c>
      <c r="C56" s="35">
        <v>4</v>
      </c>
      <c r="D56" s="72">
        <f t="shared" si="16"/>
        <v>1</v>
      </c>
      <c r="E56" s="34">
        <f t="shared" si="17"/>
        <v>0</v>
      </c>
      <c r="F56" s="34">
        <f>(1-E56)*((B56+C56)*D56/2-参数!$B$1*D56)/参数!$G$1/D56</f>
        <v>1</v>
      </c>
      <c r="H56" s="35" t="s">
        <v>10</v>
      </c>
      <c r="I56" s="35">
        <v>0</v>
      </c>
      <c r="J56" s="35">
        <v>1</v>
      </c>
      <c r="K56" s="72">
        <f t="shared" si="18"/>
        <v>2</v>
      </c>
      <c r="L56" s="34">
        <f t="shared" si="19"/>
        <v>7.0103305952384162E-2</v>
      </c>
      <c r="M56" s="34">
        <f>(1-L56)*((I56+J56)*K56/2-参数!$B$1*K56)/参数!$G$1/K56</f>
        <v>0.52306689040178389</v>
      </c>
      <c r="O56" s="35" t="s">
        <v>10</v>
      </c>
      <c r="P56" s="35">
        <v>-1</v>
      </c>
      <c r="Q56" s="35">
        <v>1</v>
      </c>
      <c r="R56" s="72">
        <f t="shared" si="20"/>
        <v>3</v>
      </c>
      <c r="S56" s="34">
        <f t="shared" si="21"/>
        <v>0.16666666666666666</v>
      </c>
      <c r="T56" s="34">
        <f>(1-S56)*((P56+Q56)*R56/2-参数!$B$1*R56)/参数!$G$1/R56</f>
        <v>0.41666666666666669</v>
      </c>
      <c r="V56" s="35" t="s">
        <v>10</v>
      </c>
      <c r="W56" s="35">
        <v>2</v>
      </c>
      <c r="X56" s="35">
        <v>2</v>
      </c>
      <c r="Y56" s="72">
        <f t="shared" si="22"/>
        <v>1</v>
      </c>
      <c r="Z56" s="34">
        <f t="shared" si="23"/>
        <v>0</v>
      </c>
      <c r="AA56" s="34">
        <f>(1-Z56)*((W56+X56)*Y56/2-参数!$B$1*Y56)/参数!$G$1/Y56</f>
        <v>0.75</v>
      </c>
      <c r="AC56" s="35" t="s">
        <v>10</v>
      </c>
      <c r="AD56" s="35"/>
      <c r="AE56" s="35"/>
      <c r="AF56" s="72"/>
      <c r="AG56" s="34"/>
      <c r="AH56" s="34"/>
      <c r="AJ56" s="35" t="s">
        <v>10</v>
      </c>
      <c r="AK56" s="35"/>
      <c r="AL56" s="35"/>
      <c r="AM56" s="72"/>
      <c r="AN56" s="34"/>
      <c r="AO56" s="34"/>
      <c r="AP56" s="34"/>
      <c r="AQ56" s="35" t="s">
        <v>10</v>
      </c>
      <c r="AR56" s="35"/>
      <c r="AS56" s="35"/>
      <c r="AT56" s="72"/>
      <c r="AU56" s="34"/>
      <c r="AV56" s="34"/>
      <c r="BO56" s="72"/>
      <c r="BP56" s="34"/>
      <c r="CR56" s="34"/>
      <c r="CT56" s="34"/>
    </row>
    <row r="57" spans="1:98" s="64" customFormat="1" x14ac:dyDescent="0.25">
      <c r="A57" s="35" t="s">
        <v>11</v>
      </c>
      <c r="B57" s="35">
        <v>-4</v>
      </c>
      <c r="C57" s="35">
        <v>2</v>
      </c>
      <c r="D57" s="72">
        <f t="shared" si="16"/>
        <v>7</v>
      </c>
      <c r="E57" s="34">
        <f t="shared" si="17"/>
        <v>0.68881701356277525</v>
      </c>
      <c r="F57" s="34">
        <f>(1-E57)*((B57+C57)*D57/2-参数!$B$1*D57)/参数!$G$1/D57</f>
        <v>0.11669361991395928</v>
      </c>
      <c r="H57" s="35" t="s">
        <v>11</v>
      </c>
      <c r="I57" s="35">
        <v>-3</v>
      </c>
      <c r="J57" s="35">
        <v>-1</v>
      </c>
      <c r="K57" s="72">
        <f t="shared" si="18"/>
        <v>3</v>
      </c>
      <c r="L57" s="34">
        <f t="shared" si="19"/>
        <v>0.16666666666666666</v>
      </c>
      <c r="M57" s="34">
        <f>(1-L57)*((I57+J57)*K57/2-参数!$B$1*K57)/参数!$G$1/K57</f>
        <v>0.20833333333333334</v>
      </c>
      <c r="O57" s="35" t="s">
        <v>11</v>
      </c>
      <c r="P57" s="35">
        <v>2</v>
      </c>
      <c r="Q57" s="35">
        <v>3</v>
      </c>
      <c r="R57" s="72">
        <f t="shared" si="20"/>
        <v>2</v>
      </c>
      <c r="S57" s="34">
        <f t="shared" si="21"/>
        <v>7.0103305952384162E-2</v>
      </c>
      <c r="T57" s="34">
        <f>(1-S57)*((P57+Q57)*R57/2-参数!$B$1*R57)/参数!$G$1/R57</f>
        <v>0.75554106391368792</v>
      </c>
      <c r="V57" s="35" t="s">
        <v>11</v>
      </c>
      <c r="W57" s="35">
        <v>-1</v>
      </c>
      <c r="X57" s="35">
        <v>3</v>
      </c>
      <c r="Y57" s="72">
        <f t="shared" si="22"/>
        <v>5</v>
      </c>
      <c r="Z57" s="34">
        <f t="shared" si="23"/>
        <v>0.40693708908831311</v>
      </c>
      <c r="AA57" s="34">
        <f>(1-Z57)*((W57+X57)*Y57/2-参数!$B$1*Y57)/参数!$G$1/Y57</f>
        <v>0.37066431931980437</v>
      </c>
      <c r="AC57" s="35" t="s">
        <v>11</v>
      </c>
      <c r="AD57" s="35"/>
      <c r="AE57" s="35"/>
      <c r="AF57" s="72"/>
      <c r="AG57" s="34"/>
      <c r="AH57" s="34"/>
      <c r="AJ57" s="35" t="s">
        <v>11</v>
      </c>
      <c r="AK57" s="35"/>
      <c r="AL57" s="35"/>
      <c r="AM57" s="72"/>
      <c r="AN57" s="34"/>
      <c r="AO57" s="34"/>
      <c r="AP57" s="34"/>
      <c r="AQ57" s="35" t="s">
        <v>11</v>
      </c>
      <c r="AR57" s="35"/>
      <c r="AS57" s="35"/>
      <c r="AT57" s="72"/>
      <c r="AU57" s="34"/>
      <c r="AV57" s="34"/>
      <c r="BP57" s="34"/>
      <c r="CR57" s="34"/>
      <c r="CT57" s="34"/>
    </row>
    <row r="58" spans="1:98" s="64" customFormat="1" x14ac:dyDescent="0.25">
      <c r="A58" s="35" t="s">
        <v>12</v>
      </c>
      <c r="B58" s="35">
        <v>2</v>
      </c>
      <c r="C58" s="35">
        <v>2</v>
      </c>
      <c r="D58" s="72">
        <f t="shared" si="16"/>
        <v>1</v>
      </c>
      <c r="E58" s="34">
        <f t="shared" si="17"/>
        <v>0</v>
      </c>
      <c r="F58" s="34">
        <f>(1-E58)*((B58+C58)*D58/2-参数!$B$1*D58)/参数!$G$1/D58</f>
        <v>0.75</v>
      </c>
      <c r="H58" s="35" t="s">
        <v>12</v>
      </c>
      <c r="I58" s="35">
        <v>4</v>
      </c>
      <c r="J58" s="35">
        <v>4</v>
      </c>
      <c r="K58" s="72">
        <f t="shared" si="18"/>
        <v>1</v>
      </c>
      <c r="L58" s="34">
        <f t="shared" si="19"/>
        <v>0</v>
      </c>
      <c r="M58" s="34">
        <f>(1-L58)*((I58+J58)*K58/2-参数!$B$1*K58)/参数!$G$1/K58</f>
        <v>1</v>
      </c>
      <c r="O58" s="35" t="s">
        <v>12</v>
      </c>
      <c r="P58" s="35">
        <v>3</v>
      </c>
      <c r="Q58" s="35">
        <v>4</v>
      </c>
      <c r="R58" s="72">
        <f t="shared" si="20"/>
        <v>2</v>
      </c>
      <c r="S58" s="34">
        <f t="shared" si="21"/>
        <v>7.0103305952384162E-2</v>
      </c>
      <c r="T58" s="34">
        <f>(1-S58)*((P58+Q58)*R58/2-参数!$B$1*R58)/参数!$G$1/R58</f>
        <v>0.87177815066963993</v>
      </c>
      <c r="V58" s="35" t="s">
        <v>12</v>
      </c>
      <c r="W58" s="35">
        <v>-2</v>
      </c>
      <c r="X58" s="35">
        <v>1</v>
      </c>
      <c r="Y58" s="72">
        <f t="shared" si="22"/>
        <v>4</v>
      </c>
      <c r="Z58" s="34">
        <f t="shared" si="23"/>
        <v>0.28041322380953665</v>
      </c>
      <c r="AA58" s="34">
        <f>(1-Z58)*((W58+X58)*Y58/2-参数!$B$1*Y58)/参数!$G$1/Y58</f>
        <v>0.31481921458332768</v>
      </c>
      <c r="AC58" s="35" t="s">
        <v>12</v>
      </c>
      <c r="AD58" s="35"/>
      <c r="AE58" s="35"/>
      <c r="AF58" s="72"/>
      <c r="AG58" s="34"/>
      <c r="AH58" s="34"/>
      <c r="AJ58" s="35" t="s">
        <v>12</v>
      </c>
      <c r="AK58" s="35"/>
      <c r="AL58" s="35"/>
      <c r="AM58" s="72"/>
      <c r="AN58" s="34"/>
      <c r="AO58" s="34"/>
      <c r="AP58" s="34"/>
      <c r="AQ58" s="35" t="s">
        <v>12</v>
      </c>
      <c r="AR58" s="35"/>
      <c r="AS58" s="35"/>
      <c r="AT58" s="72"/>
      <c r="AU58" s="34"/>
      <c r="AV58" s="34"/>
      <c r="BO58" s="72"/>
      <c r="BP58" s="34"/>
      <c r="CR58" s="34"/>
      <c r="CT58" s="34"/>
    </row>
    <row r="59" spans="1:98" s="64" customFormat="1" x14ac:dyDescent="0.25">
      <c r="A59" s="35" t="s">
        <v>13</v>
      </c>
      <c r="B59" s="35">
        <v>-2</v>
      </c>
      <c r="C59" s="35">
        <v>3</v>
      </c>
      <c r="D59" s="72">
        <f t="shared" si="16"/>
        <v>6</v>
      </c>
      <c r="E59" s="34">
        <f t="shared" si="17"/>
        <v>0.54364325119048584</v>
      </c>
      <c r="F59" s="34">
        <f>(1-E59)*((B59+C59)*D59/2-参数!$B$1*D59)/参数!$G$1/D59</f>
        <v>0.25670067120535173</v>
      </c>
      <c r="H59" s="35" t="s">
        <v>13</v>
      </c>
      <c r="I59" s="35">
        <v>2</v>
      </c>
      <c r="J59" s="35">
        <v>4</v>
      </c>
      <c r="K59" s="72">
        <f t="shared" si="18"/>
        <v>3</v>
      </c>
      <c r="L59" s="34">
        <f t="shared" si="19"/>
        <v>0.16666666666666666</v>
      </c>
      <c r="M59" s="34">
        <f>(1-L59)*((I59+J59)*K59/2-参数!$B$1*K59)/参数!$G$1/K59</f>
        <v>0.72916666666666663</v>
      </c>
      <c r="O59" s="35" t="s">
        <v>13</v>
      </c>
      <c r="P59" s="35">
        <v>-2</v>
      </c>
      <c r="Q59" s="35">
        <v>4</v>
      </c>
      <c r="R59" s="72">
        <f t="shared" si="20"/>
        <v>7</v>
      </c>
      <c r="S59" s="34">
        <f t="shared" si="21"/>
        <v>0.68881701356277525</v>
      </c>
      <c r="T59" s="34">
        <f>(1-S59)*((P59+Q59)*R59/2-参数!$B$1*R59)/参数!$G$1/R59</f>
        <v>0.19448936652326546</v>
      </c>
      <c r="V59" s="35" t="s">
        <v>13</v>
      </c>
      <c r="W59" s="35">
        <v>1</v>
      </c>
      <c r="X59" s="35">
        <v>1</v>
      </c>
      <c r="Y59" s="72">
        <f t="shared" si="22"/>
        <v>1</v>
      </c>
      <c r="Z59" s="34">
        <f t="shared" si="23"/>
        <v>0</v>
      </c>
      <c r="AA59" s="34">
        <f>(1-Z59)*((W59+X59)*Y59/2-参数!$B$1*Y59)/参数!$G$1/Y59</f>
        <v>0.625</v>
      </c>
      <c r="AC59" s="35" t="s">
        <v>13</v>
      </c>
      <c r="AD59" s="35"/>
      <c r="AE59" s="35"/>
      <c r="AF59" s="72"/>
      <c r="AG59" s="34"/>
      <c r="AH59" s="34"/>
      <c r="AJ59" s="35" t="s">
        <v>13</v>
      </c>
      <c r="AK59" s="35"/>
      <c r="AL59" s="35"/>
      <c r="AM59" s="72"/>
      <c r="AN59" s="34"/>
      <c r="AO59" s="34"/>
      <c r="AP59" s="34"/>
      <c r="AQ59" s="35" t="s">
        <v>13</v>
      </c>
      <c r="AR59" s="35"/>
      <c r="AS59" s="35"/>
      <c r="AT59" s="72"/>
      <c r="AU59" s="34"/>
      <c r="AV59" s="34"/>
      <c r="BO59" s="72"/>
      <c r="BP59" s="34"/>
      <c r="CR59" s="34"/>
      <c r="CT59" s="34"/>
    </row>
    <row r="60" spans="1:98" s="64" customFormat="1" x14ac:dyDescent="0.25">
      <c r="A60" s="35" t="s">
        <v>14</v>
      </c>
      <c r="B60" s="35">
        <v>4</v>
      </c>
      <c r="C60" s="35">
        <v>4</v>
      </c>
      <c r="D60" s="72">
        <f t="shared" si="16"/>
        <v>1</v>
      </c>
      <c r="E60" s="34">
        <f t="shared" si="17"/>
        <v>0</v>
      </c>
      <c r="F60" s="34">
        <f>(1-E60)*((B60+C60)*D60/2-参数!$B$1*D60)/参数!$G$1/D60</f>
        <v>1</v>
      </c>
      <c r="H60" s="35" t="s">
        <v>14</v>
      </c>
      <c r="I60" s="35">
        <v>3</v>
      </c>
      <c r="J60" s="35">
        <v>4</v>
      </c>
      <c r="K60" s="72">
        <f t="shared" si="18"/>
        <v>2</v>
      </c>
      <c r="L60" s="34">
        <f t="shared" si="19"/>
        <v>7.0103305952384162E-2</v>
      </c>
      <c r="M60" s="34">
        <f>(1-L60)*((I60+J60)*K60/2-参数!$B$1*K60)/参数!$G$1/K60</f>
        <v>0.87177815066963993</v>
      </c>
      <c r="O60" s="35" t="s">
        <v>14</v>
      </c>
      <c r="P60" s="35">
        <v>2</v>
      </c>
      <c r="Q60" s="35">
        <v>2</v>
      </c>
      <c r="R60" s="72">
        <f t="shared" si="20"/>
        <v>1</v>
      </c>
      <c r="S60" s="34">
        <f t="shared" si="21"/>
        <v>0</v>
      </c>
      <c r="T60" s="34">
        <f>(1-S60)*((P60+Q60)*R60/2-参数!$B$1*R60)/参数!$G$1/R60</f>
        <v>0.75</v>
      </c>
      <c r="V60" s="35" t="s">
        <v>14</v>
      </c>
      <c r="W60" s="35">
        <v>0</v>
      </c>
      <c r="X60" s="35">
        <v>0</v>
      </c>
      <c r="Y60" s="72">
        <f t="shared" si="22"/>
        <v>1</v>
      </c>
      <c r="Z60" s="34">
        <f t="shared" si="23"/>
        <v>0</v>
      </c>
      <c r="AA60" s="34">
        <f>(1-Z60)*((W60+X60)*Y60/2-参数!$B$1*Y60)/参数!$G$1/Y60</f>
        <v>0.5</v>
      </c>
      <c r="AC60" s="35" t="s">
        <v>14</v>
      </c>
      <c r="AD60" s="35"/>
      <c r="AE60" s="35"/>
      <c r="AF60" s="72"/>
      <c r="AG60" s="34"/>
      <c r="AH60" s="34"/>
      <c r="AJ60" s="35" t="s">
        <v>14</v>
      </c>
      <c r="AK60" s="35"/>
      <c r="AL60" s="35"/>
      <c r="AM60" s="72"/>
      <c r="AN60" s="34"/>
      <c r="AO60" s="34"/>
      <c r="AP60" s="34"/>
      <c r="AQ60" s="35" t="s">
        <v>14</v>
      </c>
      <c r="AR60" s="35"/>
      <c r="AS60" s="35"/>
      <c r="AT60" s="72"/>
      <c r="AU60" s="34"/>
      <c r="AV60" s="34"/>
      <c r="BO60" s="72"/>
      <c r="BP60" s="34"/>
      <c r="CR60" s="34"/>
      <c r="CT60" s="34"/>
    </row>
    <row r="61" spans="1:98" s="64" customFormat="1" x14ac:dyDescent="0.25">
      <c r="A61" s="35" t="s">
        <v>15</v>
      </c>
      <c r="B61" s="35">
        <v>-1</v>
      </c>
      <c r="C61" s="35">
        <v>4</v>
      </c>
      <c r="D61" s="72">
        <f t="shared" si="16"/>
        <v>6</v>
      </c>
      <c r="E61" s="34">
        <f t="shared" si="17"/>
        <v>0.54364325119048584</v>
      </c>
      <c r="F61" s="34">
        <f>(1-E61)*((B61+C61)*D61/2-参数!$B$1*D61)/参数!$G$1/D61</f>
        <v>0.31374526480654097</v>
      </c>
      <c r="H61" s="35" t="s">
        <v>15</v>
      </c>
      <c r="I61" s="35">
        <v>-3</v>
      </c>
      <c r="J61" s="35">
        <v>3</v>
      </c>
      <c r="K61" s="72">
        <f t="shared" si="18"/>
        <v>7</v>
      </c>
      <c r="L61" s="34">
        <f t="shared" si="19"/>
        <v>0.68881701356277525</v>
      </c>
      <c r="M61" s="34">
        <f>(1-L61)*((I61+J61)*K61/2-参数!$B$1*K61)/参数!$G$1/K61</f>
        <v>0.15559149321861238</v>
      </c>
      <c r="O61" s="35" t="s">
        <v>15</v>
      </c>
      <c r="P61" s="35">
        <v>3</v>
      </c>
      <c r="Q61" s="35">
        <v>4</v>
      </c>
      <c r="R61" s="72">
        <f t="shared" si="20"/>
        <v>2</v>
      </c>
      <c r="S61" s="34">
        <f t="shared" si="21"/>
        <v>7.0103305952384162E-2</v>
      </c>
      <c r="T61" s="34">
        <f>(1-S61)*((P61+Q61)*R61/2-参数!$B$1*R61)/参数!$G$1/R61</f>
        <v>0.87177815066963993</v>
      </c>
      <c r="V61" s="35" t="s">
        <v>15</v>
      </c>
      <c r="W61" s="35">
        <v>3</v>
      </c>
      <c r="X61" s="35">
        <v>3</v>
      </c>
      <c r="Y61" s="72">
        <f t="shared" si="22"/>
        <v>1</v>
      </c>
      <c r="Z61" s="34">
        <f t="shared" si="23"/>
        <v>0</v>
      </c>
      <c r="AA61" s="34">
        <f>(1-Z61)*((W61+X61)*Y61/2-参数!$B$1*Y61)/参数!$G$1/Y61</f>
        <v>0.875</v>
      </c>
      <c r="AC61" s="35" t="s">
        <v>15</v>
      </c>
      <c r="AD61" s="35"/>
      <c r="AE61" s="35"/>
      <c r="AF61" s="72"/>
      <c r="AG61" s="34"/>
      <c r="AH61" s="34"/>
      <c r="AJ61" s="35" t="s">
        <v>15</v>
      </c>
      <c r="AK61" s="35"/>
      <c r="AL61" s="35"/>
      <c r="AM61" s="72"/>
      <c r="AN61" s="34"/>
      <c r="AO61" s="34"/>
      <c r="AP61" s="34"/>
      <c r="AQ61" s="35" t="s">
        <v>15</v>
      </c>
      <c r="AR61" s="35"/>
      <c r="AS61" s="35"/>
      <c r="AT61" s="72"/>
      <c r="AU61" s="34"/>
      <c r="AV61" s="34"/>
      <c r="BO61" s="72"/>
      <c r="BP61" s="34"/>
      <c r="CR61" s="34"/>
      <c r="CT61" s="34"/>
    </row>
    <row r="62" spans="1:98" s="64" customFormat="1" x14ac:dyDescent="0.25">
      <c r="A62" s="35" t="s">
        <v>16</v>
      </c>
      <c r="B62" s="35">
        <v>-3</v>
      </c>
      <c r="C62" s="35">
        <v>-1</v>
      </c>
      <c r="D62" s="72">
        <f t="shared" si="16"/>
        <v>3</v>
      </c>
      <c r="E62" s="34">
        <f t="shared" si="17"/>
        <v>0.16666666666666666</v>
      </c>
      <c r="F62" s="34">
        <f>(1-E62)*((B62+C62)*D62/2-参数!$B$1*D62)/参数!$G$1/D62</f>
        <v>0.20833333333333334</v>
      </c>
      <c r="H62" s="35" t="s">
        <v>16</v>
      </c>
      <c r="I62" s="35">
        <v>3</v>
      </c>
      <c r="J62" s="35">
        <v>3</v>
      </c>
      <c r="K62" s="72">
        <f t="shared" si="18"/>
        <v>1</v>
      </c>
      <c r="L62" s="34">
        <f t="shared" si="19"/>
        <v>0</v>
      </c>
      <c r="M62" s="34">
        <f>(1-L62)*((I62+J62)*K62/2-参数!$B$1*K62)/参数!$G$1/K62</f>
        <v>0.875</v>
      </c>
      <c r="O62" s="35" t="s">
        <v>16</v>
      </c>
      <c r="P62" s="35">
        <v>4</v>
      </c>
      <c r="Q62" s="35">
        <v>4</v>
      </c>
      <c r="R62" s="72">
        <f t="shared" si="20"/>
        <v>1</v>
      </c>
      <c r="S62" s="34">
        <f t="shared" si="21"/>
        <v>0</v>
      </c>
      <c r="T62" s="34">
        <f>(1-S62)*((P62+Q62)*R62/2-参数!$B$1*R62)/参数!$G$1/R62</f>
        <v>1</v>
      </c>
      <c r="V62" s="35" t="s">
        <v>16</v>
      </c>
      <c r="W62" s="35">
        <v>-1</v>
      </c>
      <c r="X62" s="35">
        <v>1</v>
      </c>
      <c r="Y62" s="72">
        <f t="shared" si="22"/>
        <v>3</v>
      </c>
      <c r="Z62" s="34">
        <f t="shared" si="23"/>
        <v>0.16666666666666666</v>
      </c>
      <c r="AA62" s="34">
        <f>(1-Z62)*((W62+X62)*Y62/2-参数!$B$1*Y62)/参数!$G$1/Y62</f>
        <v>0.41666666666666669</v>
      </c>
      <c r="AC62" s="35" t="s">
        <v>16</v>
      </c>
      <c r="AD62" s="35"/>
      <c r="AE62" s="35"/>
      <c r="AF62" s="72"/>
      <c r="AG62" s="34"/>
      <c r="AH62" s="34"/>
      <c r="AJ62" s="35" t="s">
        <v>16</v>
      </c>
      <c r="AK62" s="35"/>
      <c r="AL62" s="35"/>
      <c r="AM62" s="72"/>
      <c r="AN62" s="34"/>
      <c r="AO62" s="34"/>
      <c r="AP62" s="34"/>
      <c r="AQ62" s="35" t="s">
        <v>16</v>
      </c>
      <c r="AR62" s="35"/>
      <c r="AS62" s="35"/>
      <c r="AT62" s="72"/>
      <c r="AU62" s="34"/>
      <c r="AV62" s="34"/>
      <c r="BO62" s="72"/>
      <c r="BP62" s="34"/>
      <c r="CR62" s="34"/>
      <c r="CT62" s="34"/>
    </row>
    <row r="63" spans="1:98" s="64" customFormat="1" x14ac:dyDescent="0.25">
      <c r="A63" s="35" t="s">
        <v>17</v>
      </c>
      <c r="B63" s="35">
        <v>1</v>
      </c>
      <c r="C63" s="35">
        <v>1</v>
      </c>
      <c r="D63" s="72">
        <f t="shared" si="16"/>
        <v>1</v>
      </c>
      <c r="E63" s="34">
        <f t="shared" si="17"/>
        <v>0</v>
      </c>
      <c r="F63" s="34">
        <f>(1-E63)*((B63+C63)*D63/2-参数!$B$1*D63)/参数!$G$1/D63</f>
        <v>0.625</v>
      </c>
      <c r="H63" s="35" t="s">
        <v>17</v>
      </c>
      <c r="I63" s="35">
        <v>-4</v>
      </c>
      <c r="J63" s="35">
        <v>-1</v>
      </c>
      <c r="K63" s="72">
        <f t="shared" si="18"/>
        <v>4</v>
      </c>
      <c r="L63" s="34">
        <f t="shared" si="19"/>
        <v>0.28041322380953665</v>
      </c>
      <c r="M63" s="34">
        <f>(1-L63)*((I63+J63)*K63/2-参数!$B$1*K63)/参数!$G$1/K63</f>
        <v>0.13492252053571185</v>
      </c>
      <c r="O63" s="35" t="s">
        <v>17</v>
      </c>
      <c r="P63" s="35">
        <v>-2</v>
      </c>
      <c r="Q63" s="35">
        <v>2</v>
      </c>
      <c r="R63" s="72">
        <f t="shared" si="20"/>
        <v>5</v>
      </c>
      <c r="S63" s="34">
        <f t="shared" si="21"/>
        <v>0.40693708908831311</v>
      </c>
      <c r="T63" s="34">
        <f>(1-S63)*((P63+Q63)*R63/2-参数!$B$1*R63)/参数!$G$1/R63</f>
        <v>0.29653145545584347</v>
      </c>
      <c r="V63" s="35" t="s">
        <v>17</v>
      </c>
      <c r="W63" s="35">
        <v>-1</v>
      </c>
      <c r="X63" s="35">
        <v>1</v>
      </c>
      <c r="Y63" s="72">
        <f t="shared" si="22"/>
        <v>3</v>
      </c>
      <c r="Z63" s="34">
        <f t="shared" si="23"/>
        <v>0.16666666666666666</v>
      </c>
      <c r="AA63" s="34">
        <f>(1-Z63)*((W63+X63)*Y63/2-参数!$B$1*Y63)/参数!$G$1/Y63</f>
        <v>0.41666666666666669</v>
      </c>
      <c r="AC63" s="35" t="s">
        <v>17</v>
      </c>
      <c r="AD63" s="35"/>
      <c r="AE63" s="35"/>
      <c r="AF63" s="72"/>
      <c r="AG63" s="34"/>
      <c r="AH63" s="34"/>
      <c r="AJ63" s="35" t="s">
        <v>17</v>
      </c>
      <c r="AK63" s="35"/>
      <c r="AL63" s="35"/>
      <c r="AM63" s="72"/>
      <c r="AN63" s="34"/>
      <c r="AO63" s="34"/>
      <c r="AP63" s="34"/>
      <c r="AQ63" s="35" t="s">
        <v>17</v>
      </c>
      <c r="AR63" s="35"/>
      <c r="AS63" s="35"/>
      <c r="AT63" s="72"/>
      <c r="AU63" s="34"/>
      <c r="AV63" s="34"/>
      <c r="CR63" s="34"/>
      <c r="CT63" s="34"/>
    </row>
    <row r="64" spans="1:98" s="64" customFormat="1" x14ac:dyDescent="0.25">
      <c r="A64" s="35" t="s">
        <v>18</v>
      </c>
      <c r="B64" s="35">
        <v>2</v>
      </c>
      <c r="C64" s="35">
        <v>2</v>
      </c>
      <c r="D64" s="72">
        <f t="shared" si="16"/>
        <v>1</v>
      </c>
      <c r="E64" s="34">
        <f t="shared" si="17"/>
        <v>0</v>
      </c>
      <c r="F64" s="34">
        <f>(1-E64)*((B64+C64)*D64/2-参数!$B$1*D64)/参数!$G$1/D64</f>
        <v>0.75</v>
      </c>
      <c r="H64" s="35" t="s">
        <v>18</v>
      </c>
      <c r="I64" s="35">
        <v>3</v>
      </c>
      <c r="J64" s="35">
        <v>3</v>
      </c>
      <c r="K64" s="72">
        <f t="shared" si="18"/>
        <v>1</v>
      </c>
      <c r="L64" s="34">
        <f t="shared" si="19"/>
        <v>0</v>
      </c>
      <c r="M64" s="34">
        <f>(1-L64)*((I64+J64)*K64/2-参数!$B$1*K64)/参数!$G$1/K64</f>
        <v>0.875</v>
      </c>
      <c r="O64" s="35" t="s">
        <v>18</v>
      </c>
      <c r="P64" s="35">
        <v>3</v>
      </c>
      <c r="Q64" s="35">
        <v>4</v>
      </c>
      <c r="R64" s="72">
        <f t="shared" si="20"/>
        <v>2</v>
      </c>
      <c r="S64" s="34">
        <f t="shared" si="21"/>
        <v>7.0103305952384162E-2</v>
      </c>
      <c r="T64" s="34">
        <f>(1-S64)*((P64+Q64)*R64/2-参数!$B$1*R64)/参数!$G$1/R64</f>
        <v>0.87177815066963993</v>
      </c>
      <c r="V64" s="35" t="s">
        <v>18</v>
      </c>
      <c r="W64" s="35">
        <v>0</v>
      </c>
      <c r="X64" s="35">
        <v>0</v>
      </c>
      <c r="Y64" s="72">
        <f t="shared" si="22"/>
        <v>1</v>
      </c>
      <c r="Z64" s="34">
        <f t="shared" si="23"/>
        <v>0</v>
      </c>
      <c r="AA64" s="34">
        <f>(1-Z64)*((W64+X64)*Y64/2-参数!$B$1*Y64)/参数!$G$1/Y64</f>
        <v>0.5</v>
      </c>
      <c r="AC64" s="35" t="s">
        <v>18</v>
      </c>
      <c r="AD64" s="35"/>
      <c r="AE64" s="35"/>
      <c r="AF64" s="72"/>
      <c r="AG64" s="34"/>
      <c r="AH64" s="34"/>
      <c r="AJ64" s="35" t="s">
        <v>18</v>
      </c>
      <c r="AK64" s="35"/>
      <c r="AL64" s="35"/>
      <c r="AM64" s="72"/>
      <c r="AN64" s="34"/>
      <c r="AO64" s="34"/>
      <c r="AP64" s="34"/>
      <c r="AQ64" s="35" t="s">
        <v>18</v>
      </c>
      <c r="AR64" s="35"/>
      <c r="AS64" s="35"/>
      <c r="AT64" s="72"/>
      <c r="AU64" s="34"/>
      <c r="AV64" s="34"/>
      <c r="CR64" s="34"/>
      <c r="CT64" s="34"/>
    </row>
    <row r="65" spans="1:98" s="64" customFormat="1" x14ac:dyDescent="0.25">
      <c r="A65" s="35" t="s">
        <v>19</v>
      </c>
      <c r="B65" s="35">
        <v>-3</v>
      </c>
      <c r="C65" s="35">
        <v>1</v>
      </c>
      <c r="D65" s="72">
        <f t="shared" si="16"/>
        <v>5</v>
      </c>
      <c r="E65" s="34">
        <f t="shared" si="17"/>
        <v>0.40693708908831311</v>
      </c>
      <c r="F65" s="34">
        <f>(1-E65)*((B65+C65)*D65/2-参数!$B$1*D65)/参数!$G$1/D65</f>
        <v>0.22239859159188261</v>
      </c>
      <c r="H65" s="35" t="s">
        <v>19</v>
      </c>
      <c r="I65" s="35">
        <v>-1</v>
      </c>
      <c r="J65" s="35">
        <v>2</v>
      </c>
      <c r="K65" s="72">
        <f t="shared" si="18"/>
        <v>4</v>
      </c>
      <c r="L65" s="34">
        <f t="shared" si="19"/>
        <v>0.28041322380953665</v>
      </c>
      <c r="M65" s="34">
        <f>(1-L65)*((I65+J65)*K65/2-参数!$B$1*K65)/参数!$G$1/K65</f>
        <v>0.40476756160713562</v>
      </c>
      <c r="O65" s="35" t="s">
        <v>19</v>
      </c>
      <c r="P65" s="35">
        <v>4</v>
      </c>
      <c r="Q65" s="35">
        <v>4</v>
      </c>
      <c r="R65" s="72">
        <f t="shared" si="20"/>
        <v>1</v>
      </c>
      <c r="S65" s="34">
        <f t="shared" si="21"/>
        <v>0</v>
      </c>
      <c r="T65" s="34">
        <f>(1-S65)*((P65+Q65)*R65/2-参数!$B$1*R65)/参数!$G$1/R65</f>
        <v>1</v>
      </c>
      <c r="V65" s="35" t="s">
        <v>19</v>
      </c>
      <c r="W65" s="35">
        <v>-1</v>
      </c>
      <c r="X65" s="35">
        <v>-1</v>
      </c>
      <c r="Y65" s="72">
        <f t="shared" si="22"/>
        <v>1</v>
      </c>
      <c r="Z65" s="34">
        <f t="shared" si="23"/>
        <v>0</v>
      </c>
      <c r="AA65" s="34">
        <f>(1-Z65)*((W65+X65)*Y65/2-参数!$B$1*Y65)/参数!$G$1/Y65</f>
        <v>0.375</v>
      </c>
      <c r="AC65" s="35" t="s">
        <v>19</v>
      </c>
      <c r="AD65" s="35"/>
      <c r="AE65" s="35"/>
      <c r="AF65" s="72"/>
      <c r="AG65" s="34"/>
      <c r="AH65" s="34"/>
      <c r="AJ65" s="35" t="s">
        <v>19</v>
      </c>
      <c r="AK65" s="35"/>
      <c r="AL65" s="35"/>
      <c r="AM65" s="72"/>
      <c r="AN65" s="34"/>
      <c r="AO65" s="34"/>
      <c r="AP65" s="34"/>
      <c r="AQ65" s="35" t="s">
        <v>19</v>
      </c>
      <c r="AR65" s="35"/>
      <c r="AS65" s="35"/>
      <c r="AT65" s="72"/>
      <c r="AU65" s="34"/>
      <c r="AV65" s="34"/>
      <c r="CR65" s="34"/>
      <c r="CT65" s="34"/>
    </row>
    <row r="66" spans="1:98" s="64" customFormat="1" x14ac:dyDescent="0.25">
      <c r="A66" s="35" t="s">
        <v>20</v>
      </c>
      <c r="B66" s="35">
        <v>-4</v>
      </c>
      <c r="C66" s="35">
        <v>-2</v>
      </c>
      <c r="D66" s="72">
        <f t="shared" si="16"/>
        <v>3</v>
      </c>
      <c r="E66" s="34">
        <f t="shared" si="17"/>
        <v>0.16666666666666666</v>
      </c>
      <c r="F66" s="34">
        <f>(1-E66)*((B66+C66)*D66/2-参数!$B$1*D66)/参数!$G$1/D66</f>
        <v>0.10416666666666667</v>
      </c>
      <c r="H66" s="35" t="s">
        <v>20</v>
      </c>
      <c r="I66" s="35">
        <v>1</v>
      </c>
      <c r="J66" s="35">
        <v>1</v>
      </c>
      <c r="K66" s="72">
        <f t="shared" si="18"/>
        <v>1</v>
      </c>
      <c r="L66" s="34">
        <f t="shared" si="19"/>
        <v>0</v>
      </c>
      <c r="M66" s="34">
        <f>(1-L66)*((I66+J66)*K66/2-参数!$B$1*K66)/参数!$G$1/K66</f>
        <v>0.625</v>
      </c>
      <c r="O66" s="35" t="s">
        <v>20</v>
      </c>
      <c r="P66" s="35">
        <v>1</v>
      </c>
      <c r="Q66" s="35">
        <v>2</v>
      </c>
      <c r="R66" s="72">
        <f t="shared" si="20"/>
        <v>2</v>
      </c>
      <c r="S66" s="34">
        <f t="shared" si="21"/>
        <v>7.0103305952384162E-2</v>
      </c>
      <c r="T66" s="34">
        <f>(1-S66)*((P66+Q66)*R66/2-参数!$B$1*R66)/参数!$G$1/R66</f>
        <v>0.6393039771577359</v>
      </c>
      <c r="V66" s="35" t="s">
        <v>20</v>
      </c>
      <c r="W66" s="35">
        <v>4</v>
      </c>
      <c r="X66" s="35">
        <v>4</v>
      </c>
      <c r="Y66" s="72">
        <f t="shared" si="22"/>
        <v>1</v>
      </c>
      <c r="Z66" s="34">
        <f t="shared" si="23"/>
        <v>0</v>
      </c>
      <c r="AA66" s="34">
        <f>(1-Z66)*((W66+X66)*Y66/2-参数!$B$1*Y66)/参数!$G$1/Y66</f>
        <v>1</v>
      </c>
      <c r="AC66" s="35" t="s">
        <v>20</v>
      </c>
      <c r="AD66" s="35"/>
      <c r="AE66" s="35"/>
      <c r="AF66" s="72"/>
      <c r="AG66" s="34"/>
      <c r="AH66" s="34"/>
      <c r="AJ66" s="35" t="s">
        <v>20</v>
      </c>
      <c r="AK66" s="35"/>
      <c r="AL66" s="35"/>
      <c r="AM66" s="72"/>
      <c r="AN66" s="34"/>
      <c r="AO66" s="34"/>
      <c r="AP66" s="34"/>
      <c r="AQ66" s="35" t="s">
        <v>20</v>
      </c>
      <c r="AR66" s="35"/>
      <c r="AS66" s="35"/>
      <c r="AT66" s="72"/>
      <c r="AU66" s="34"/>
      <c r="AV66" s="34"/>
      <c r="CR66" s="34"/>
      <c r="CT66" s="34"/>
    </row>
    <row r="67" spans="1:98" s="64" customFormat="1" x14ac:dyDescent="0.25">
      <c r="A67" s="35" t="s">
        <v>21</v>
      </c>
      <c r="B67" s="35">
        <v>2</v>
      </c>
      <c r="C67" s="35">
        <v>2</v>
      </c>
      <c r="D67" s="72">
        <f t="shared" si="16"/>
        <v>1</v>
      </c>
      <c r="E67" s="34">
        <f t="shared" si="17"/>
        <v>0</v>
      </c>
      <c r="F67" s="34">
        <f>(1-E67)*((B67+C67)*D67/2-参数!$B$1*D67)/参数!$G$1/D67</f>
        <v>0.75</v>
      </c>
      <c r="H67" s="35" t="s">
        <v>21</v>
      </c>
      <c r="I67" s="35">
        <v>-4</v>
      </c>
      <c r="J67" s="35">
        <v>-2</v>
      </c>
      <c r="K67" s="72">
        <f t="shared" si="18"/>
        <v>3</v>
      </c>
      <c r="L67" s="34">
        <f t="shared" si="19"/>
        <v>0.16666666666666666</v>
      </c>
      <c r="M67" s="34">
        <f>(1-L67)*((I67+J67)*K67/2-参数!$B$1*K67)/参数!$G$1/K67</f>
        <v>0.10416666666666667</v>
      </c>
      <c r="O67" s="35" t="s">
        <v>21</v>
      </c>
      <c r="P67" s="35">
        <v>0</v>
      </c>
      <c r="Q67" s="35">
        <v>0</v>
      </c>
      <c r="R67" s="72">
        <f t="shared" si="20"/>
        <v>1</v>
      </c>
      <c r="S67" s="34">
        <f t="shared" si="21"/>
        <v>0</v>
      </c>
      <c r="T67" s="34">
        <f>(1-S67)*((P67+Q67)*R67/2-参数!$B$1*R67)/参数!$G$1/R67</f>
        <v>0.5</v>
      </c>
      <c r="V67" s="35" t="s">
        <v>21</v>
      </c>
      <c r="W67" s="35">
        <v>4</v>
      </c>
      <c r="X67" s="35">
        <v>4</v>
      </c>
      <c r="Y67" s="72">
        <f t="shared" si="22"/>
        <v>1</v>
      </c>
      <c r="Z67" s="34">
        <f t="shared" si="23"/>
        <v>0</v>
      </c>
      <c r="AA67" s="34">
        <f>(1-Z67)*((W67+X67)*Y67/2-参数!$B$1*Y67)/参数!$G$1/Y67</f>
        <v>1</v>
      </c>
      <c r="AC67" s="35" t="s">
        <v>21</v>
      </c>
      <c r="AD67" s="35"/>
      <c r="AE67" s="35"/>
      <c r="AF67" s="72"/>
      <c r="AG67" s="34"/>
      <c r="AH67" s="34"/>
      <c r="AJ67" s="35" t="s">
        <v>21</v>
      </c>
      <c r="AK67" s="35"/>
      <c r="AL67" s="35"/>
      <c r="AM67" s="72"/>
      <c r="AN67" s="34"/>
      <c r="AO67" s="34"/>
      <c r="AP67" s="34"/>
      <c r="AQ67" s="35" t="s">
        <v>21</v>
      </c>
      <c r="AR67" s="35"/>
      <c r="AS67" s="35"/>
      <c r="AT67" s="72"/>
      <c r="AU67" s="34"/>
      <c r="AV67" s="34"/>
      <c r="CR67" s="34"/>
      <c r="CT67" s="34"/>
    </row>
    <row r="68" spans="1:98" s="64" customFormat="1" x14ac:dyDescent="0.25">
      <c r="A68" s="35" t="s">
        <v>22</v>
      </c>
      <c r="B68" s="35">
        <v>0</v>
      </c>
      <c r="C68" s="35">
        <v>1</v>
      </c>
      <c r="D68" s="72">
        <f t="shared" si="16"/>
        <v>2</v>
      </c>
      <c r="E68" s="34">
        <f t="shared" si="17"/>
        <v>7.0103305952384162E-2</v>
      </c>
      <c r="F68" s="34">
        <f>(1-E68)*((B68+C68)*D68/2-参数!$B$1*D68)/参数!$G$1/D68</f>
        <v>0.52306689040178389</v>
      </c>
      <c r="H68" s="35" t="s">
        <v>22</v>
      </c>
      <c r="I68" s="35">
        <v>-2</v>
      </c>
      <c r="J68" s="35">
        <v>0</v>
      </c>
      <c r="K68" s="72">
        <f t="shared" si="18"/>
        <v>3</v>
      </c>
      <c r="L68" s="34">
        <f t="shared" si="19"/>
        <v>0.16666666666666666</v>
      </c>
      <c r="M68" s="34">
        <f>(1-L68)*((I68+J68)*K68/2-参数!$B$1*K68)/参数!$G$1/K68</f>
        <v>0.3125</v>
      </c>
      <c r="O68" s="35" t="s">
        <v>22</v>
      </c>
      <c r="P68" s="35">
        <v>4</v>
      </c>
      <c r="Q68" s="35">
        <v>4</v>
      </c>
      <c r="R68" s="72">
        <f t="shared" si="20"/>
        <v>1</v>
      </c>
      <c r="S68" s="34">
        <f t="shared" si="21"/>
        <v>0</v>
      </c>
      <c r="T68" s="34">
        <f>(1-S68)*((P68+Q68)*R68/2-参数!$B$1*R68)/参数!$G$1/R68</f>
        <v>1</v>
      </c>
      <c r="V68" s="35" t="s">
        <v>22</v>
      </c>
      <c r="W68" s="35">
        <v>-3</v>
      </c>
      <c r="X68" s="35">
        <v>2</v>
      </c>
      <c r="Y68" s="72">
        <f t="shared" si="22"/>
        <v>6</v>
      </c>
      <c r="Z68" s="34">
        <f t="shared" si="23"/>
        <v>0.54364325119048584</v>
      </c>
      <c r="AA68" s="34">
        <f>(1-Z68)*((W68+X68)*Y68/2-参数!$B$1*Y68)/参数!$G$1/Y68</f>
        <v>0.19965607760416246</v>
      </c>
      <c r="AC68" s="35" t="s">
        <v>22</v>
      </c>
      <c r="AD68" s="35"/>
      <c r="AE68" s="35"/>
      <c r="AF68" s="72"/>
      <c r="AG68" s="34"/>
      <c r="AH68" s="34"/>
      <c r="AJ68" s="35" t="s">
        <v>22</v>
      </c>
      <c r="AK68" s="35"/>
      <c r="AL68" s="35"/>
      <c r="AM68" s="72"/>
      <c r="AN68" s="34"/>
      <c r="AO68" s="34"/>
      <c r="AP68" s="34"/>
      <c r="AQ68" s="35" t="s">
        <v>22</v>
      </c>
      <c r="AR68" s="35"/>
      <c r="AS68" s="35"/>
      <c r="AT68" s="72"/>
      <c r="AU68" s="34"/>
      <c r="AV68" s="34"/>
      <c r="CR68" s="34"/>
      <c r="CT68" s="34"/>
    </row>
    <row r="69" spans="1:98" s="64" customFormat="1" ht="16.2" customHeigh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34"/>
      <c r="N69" s="34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34"/>
      <c r="AB69" s="34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34"/>
      <c r="AP69" s="34"/>
      <c r="AQ69" s="72"/>
      <c r="AR69" s="72"/>
      <c r="AS69" s="72"/>
      <c r="AT69" s="72"/>
      <c r="AU69" s="72"/>
      <c r="AV69" s="72"/>
      <c r="CR69" s="34"/>
      <c r="CT69" s="34"/>
    </row>
    <row r="70" spans="1:98" s="64" customFormat="1" ht="16.2" customHeight="1" x14ac:dyDescent="0.25">
      <c r="A70" s="131" t="s">
        <v>57</v>
      </c>
      <c r="B70" s="132"/>
      <c r="C70" s="132"/>
      <c r="D70" s="132"/>
      <c r="E70" s="132"/>
      <c r="F70" s="133"/>
      <c r="G70" s="74"/>
      <c r="H70" s="131" t="s">
        <v>131</v>
      </c>
      <c r="I70" s="132"/>
      <c r="J70" s="132"/>
      <c r="K70" s="132"/>
      <c r="L70" s="132"/>
      <c r="M70" s="133"/>
      <c r="O70" s="131" t="s">
        <v>58</v>
      </c>
      <c r="P70" s="132"/>
      <c r="Q70" s="132"/>
      <c r="R70" s="132"/>
      <c r="S70" s="132"/>
      <c r="T70" s="133"/>
      <c r="V70" s="131" t="s">
        <v>59</v>
      </c>
      <c r="W70" s="132"/>
      <c r="X70" s="132"/>
      <c r="Y70" s="132"/>
      <c r="Z70" s="132"/>
      <c r="AA70" s="133"/>
      <c r="AC70" s="131" t="s">
        <v>60</v>
      </c>
      <c r="AD70" s="132"/>
      <c r="AE70" s="132"/>
      <c r="AF70" s="132"/>
      <c r="AG70" s="132"/>
      <c r="AH70" s="133"/>
      <c r="AJ70" s="131" t="s">
        <v>61</v>
      </c>
      <c r="AK70" s="132"/>
      <c r="AL70" s="132"/>
      <c r="AM70" s="132"/>
      <c r="AN70" s="132"/>
      <c r="AO70" s="133"/>
      <c r="AQ70" s="131" t="s">
        <v>62</v>
      </c>
      <c r="AR70" s="132"/>
      <c r="AS70" s="132"/>
      <c r="AT70" s="132"/>
      <c r="AU70" s="132"/>
      <c r="AV70" s="133"/>
    </row>
    <row r="71" spans="1:98" s="64" customFormat="1" ht="16.2" customHeight="1" x14ac:dyDescent="0.25">
      <c r="A71" s="35" t="s">
        <v>1</v>
      </c>
      <c r="B71" s="35">
        <v>-4</v>
      </c>
      <c r="C71" s="35">
        <v>4</v>
      </c>
      <c r="D71" s="72"/>
      <c r="E71" s="64" t="s">
        <v>2</v>
      </c>
      <c r="F71" s="64" t="s">
        <v>23</v>
      </c>
      <c r="H71" s="35" t="s">
        <v>1</v>
      </c>
      <c r="I71" s="35">
        <v>-4</v>
      </c>
      <c r="J71" s="35">
        <v>4</v>
      </c>
      <c r="K71" s="72"/>
      <c r="L71" s="64" t="s">
        <v>2</v>
      </c>
      <c r="M71" s="64" t="s">
        <v>23</v>
      </c>
      <c r="O71" s="35" t="s">
        <v>1</v>
      </c>
      <c r="P71" s="35">
        <v>-4</v>
      </c>
      <c r="Q71" s="35">
        <v>4</v>
      </c>
      <c r="R71" s="72"/>
      <c r="S71" s="64" t="s">
        <v>2</v>
      </c>
      <c r="T71" s="64" t="s">
        <v>23</v>
      </c>
      <c r="V71" s="35" t="s">
        <v>1</v>
      </c>
      <c r="W71" s="35">
        <v>-4</v>
      </c>
      <c r="X71" s="35">
        <v>4</v>
      </c>
      <c r="Y71" s="72"/>
      <c r="Z71" s="64" t="s">
        <v>2</v>
      </c>
      <c r="AA71" s="64" t="s">
        <v>23</v>
      </c>
      <c r="AC71" s="35" t="s">
        <v>1</v>
      </c>
      <c r="AD71" s="35">
        <v>-4</v>
      </c>
      <c r="AE71" s="35">
        <v>4</v>
      </c>
      <c r="AF71" s="72"/>
      <c r="AG71" s="64" t="s">
        <v>2</v>
      </c>
      <c r="AH71" s="64" t="s">
        <v>23</v>
      </c>
      <c r="AJ71" s="35" t="s">
        <v>1</v>
      </c>
      <c r="AK71" s="35">
        <v>-4</v>
      </c>
      <c r="AL71" s="35">
        <v>4</v>
      </c>
      <c r="AM71" s="72"/>
      <c r="AN71" s="64" t="s">
        <v>2</v>
      </c>
      <c r="AO71" s="64" t="s">
        <v>23</v>
      </c>
      <c r="AP71" s="34"/>
      <c r="AQ71" s="35" t="s">
        <v>1</v>
      </c>
      <c r="AR71" s="35">
        <v>-4</v>
      </c>
      <c r="AS71" s="35">
        <v>4</v>
      </c>
      <c r="AT71" s="72"/>
      <c r="AU71" s="64" t="s">
        <v>2</v>
      </c>
      <c r="AV71" s="64" t="s">
        <v>23</v>
      </c>
      <c r="CR71" s="34"/>
      <c r="CT71" s="34"/>
    </row>
    <row r="72" spans="1:98" s="64" customFormat="1" ht="16.2" customHeight="1" x14ac:dyDescent="0.25">
      <c r="A72" s="35" t="s">
        <v>3</v>
      </c>
      <c r="B72" s="35">
        <v>2</v>
      </c>
      <c r="C72" s="35">
        <v>3</v>
      </c>
      <c r="D72" s="72">
        <f t="shared" ref="D72:D91" si="24">C72-B72+1</f>
        <v>2</v>
      </c>
      <c r="E72" s="34">
        <f t="shared" ref="E72:E91" si="25">D72*LN(D72)/(9*LN(9))</f>
        <v>7.0103305952384162E-2</v>
      </c>
      <c r="F72" s="34">
        <f>(1-E72)*((B72+C72)*D72/2-参数!$B$1*D72)/参数!$G$1/D72</f>
        <v>0.75554106391368792</v>
      </c>
      <c r="H72" s="35" t="s">
        <v>3</v>
      </c>
      <c r="I72" s="35">
        <v>-3</v>
      </c>
      <c r="J72" s="35">
        <v>-2</v>
      </c>
      <c r="K72" s="72">
        <f t="shared" ref="K72:K91" si="26">J72-I72+1</f>
        <v>2</v>
      </c>
      <c r="L72" s="34">
        <f t="shared" ref="L72:L91" si="27">K72*LN(K72)/(9*LN(9))</f>
        <v>7.0103305952384162E-2</v>
      </c>
      <c r="M72" s="34">
        <f>(1-L72)*((I72+J72)*K72/2-参数!$B$1*K72)/参数!$G$1/K72</f>
        <v>0.17435563013392796</v>
      </c>
      <c r="O72" s="35" t="s">
        <v>3</v>
      </c>
      <c r="P72" s="35">
        <v>-2</v>
      </c>
      <c r="Q72" s="35">
        <v>-2</v>
      </c>
      <c r="R72" s="72">
        <f t="shared" ref="R72:R91" si="28">Q72-P72+1</f>
        <v>1</v>
      </c>
      <c r="S72" s="34">
        <f t="shared" ref="S72:S91" si="29">R72*LN(R72)/(9*LN(9))</f>
        <v>0</v>
      </c>
      <c r="T72" s="34">
        <f>(1-S72)*((P72+Q72)*R72/2-参数!$B$1*R72)/参数!$G$1/R72</f>
        <v>0.25</v>
      </c>
      <c r="V72" s="35" t="s">
        <v>3</v>
      </c>
      <c r="W72" s="35">
        <v>2</v>
      </c>
      <c r="X72" s="35">
        <v>2</v>
      </c>
      <c r="Y72" s="72">
        <f t="shared" ref="Y72:Y91" si="30">X72-W72+1</f>
        <v>1</v>
      </c>
      <c r="Z72" s="34">
        <f t="shared" ref="Z72:Z91" si="31">Y72*LN(Y72)/(9*LN(9))</f>
        <v>0</v>
      </c>
      <c r="AA72" s="34">
        <f>(1-Z72)*((W72+X72)*Y72/2-参数!$B$1*Y72)/参数!$G$1/Y72</f>
        <v>0.75</v>
      </c>
      <c r="AC72" s="35" t="s">
        <v>3</v>
      </c>
      <c r="AD72" s="35"/>
      <c r="AE72" s="35"/>
      <c r="AF72" s="72"/>
      <c r="AG72" s="34"/>
      <c r="AH72" s="34"/>
      <c r="AJ72" s="35" t="s">
        <v>3</v>
      </c>
      <c r="AK72" s="35"/>
      <c r="AL72" s="35"/>
      <c r="AM72" s="72"/>
      <c r="AN72" s="34"/>
      <c r="AO72" s="34"/>
      <c r="AP72" s="34"/>
      <c r="AQ72" s="35" t="s">
        <v>3</v>
      </c>
      <c r="AR72" s="35"/>
      <c r="AS72" s="35"/>
      <c r="AT72" s="72"/>
      <c r="AU72" s="34"/>
      <c r="AV72" s="34"/>
      <c r="CR72" s="34"/>
      <c r="CT72" s="34"/>
    </row>
    <row r="73" spans="1:98" s="64" customFormat="1" ht="16.2" customHeight="1" x14ac:dyDescent="0.25">
      <c r="A73" s="35" t="s">
        <v>4</v>
      </c>
      <c r="B73" s="35">
        <v>0</v>
      </c>
      <c r="C73" s="35">
        <v>0</v>
      </c>
      <c r="D73" s="72">
        <f t="shared" si="24"/>
        <v>1</v>
      </c>
      <c r="E73" s="34">
        <f t="shared" si="25"/>
        <v>0</v>
      </c>
      <c r="F73" s="34">
        <f>(1-E73)*((B73+C73)*D73/2-参数!$B$1*D73)/参数!$G$1/D73</f>
        <v>0.5</v>
      </c>
      <c r="H73" s="35" t="s">
        <v>4</v>
      </c>
      <c r="I73" s="35">
        <v>3</v>
      </c>
      <c r="J73" s="35">
        <v>4</v>
      </c>
      <c r="K73" s="72">
        <f t="shared" si="26"/>
        <v>2</v>
      </c>
      <c r="L73" s="34">
        <f t="shared" si="27"/>
        <v>7.0103305952384162E-2</v>
      </c>
      <c r="M73" s="34">
        <f>(1-L73)*((I73+J73)*K73/2-参数!$B$1*K73)/参数!$G$1/K73</f>
        <v>0.87177815066963993</v>
      </c>
      <c r="O73" s="35" t="s">
        <v>4</v>
      </c>
      <c r="P73" s="35">
        <v>0</v>
      </c>
      <c r="Q73" s="35">
        <v>2</v>
      </c>
      <c r="R73" s="72">
        <f t="shared" si="28"/>
        <v>3</v>
      </c>
      <c r="S73" s="34">
        <f t="shared" si="29"/>
        <v>0.16666666666666666</v>
      </c>
      <c r="T73" s="34">
        <f>(1-S73)*((P73+Q73)*R73/2-参数!$B$1*R73)/参数!$G$1/R73</f>
        <v>0.52083333333333337</v>
      </c>
      <c r="V73" s="35" t="s">
        <v>4</v>
      </c>
      <c r="W73" s="35">
        <v>1</v>
      </c>
      <c r="X73" s="35">
        <v>1</v>
      </c>
      <c r="Y73" s="72">
        <f t="shared" si="30"/>
        <v>1</v>
      </c>
      <c r="Z73" s="34">
        <f t="shared" si="31"/>
        <v>0</v>
      </c>
      <c r="AA73" s="34">
        <f>(1-Z73)*((W73+X73)*Y73/2-参数!$B$1*Y73)/参数!$G$1/Y73</f>
        <v>0.625</v>
      </c>
      <c r="AC73" s="35" t="s">
        <v>4</v>
      </c>
      <c r="AD73" s="35"/>
      <c r="AE73" s="35"/>
      <c r="AF73" s="72"/>
      <c r="AG73" s="34"/>
      <c r="AH73" s="34"/>
      <c r="AJ73" s="35" t="s">
        <v>4</v>
      </c>
      <c r="AK73" s="35"/>
      <c r="AL73" s="35"/>
      <c r="AM73" s="72"/>
      <c r="AN73" s="34"/>
      <c r="AO73" s="34"/>
      <c r="AP73" s="34"/>
      <c r="AQ73" s="35" t="s">
        <v>4</v>
      </c>
      <c r="AR73" s="35"/>
      <c r="AS73" s="35"/>
      <c r="AT73" s="72"/>
      <c r="AU73" s="34"/>
      <c r="AV73" s="34"/>
      <c r="CR73" s="34"/>
      <c r="CT73" s="34"/>
    </row>
    <row r="74" spans="1:98" s="64" customFormat="1" ht="16.2" customHeight="1" x14ac:dyDescent="0.25">
      <c r="A74" s="35" t="s">
        <v>5</v>
      </c>
      <c r="B74" s="35">
        <v>4</v>
      </c>
      <c r="C74" s="35">
        <v>4</v>
      </c>
      <c r="D74" s="72">
        <f t="shared" si="24"/>
        <v>1</v>
      </c>
      <c r="E74" s="34">
        <f t="shared" si="25"/>
        <v>0</v>
      </c>
      <c r="F74" s="34">
        <f>(1-E74)*((B74+C74)*D74/2-参数!$B$1*D74)/参数!$G$1/D74</f>
        <v>1</v>
      </c>
      <c r="H74" s="35" t="s">
        <v>5</v>
      </c>
      <c r="I74" s="35">
        <v>-4</v>
      </c>
      <c r="J74" s="35">
        <v>2</v>
      </c>
      <c r="K74" s="72">
        <f t="shared" si="26"/>
        <v>7</v>
      </c>
      <c r="L74" s="34">
        <f t="shared" si="27"/>
        <v>0.68881701356277525</v>
      </c>
      <c r="M74" s="34">
        <f>(1-L74)*((I74+J74)*K74/2-参数!$B$1*K74)/参数!$G$1/K74</f>
        <v>0.11669361991395928</v>
      </c>
      <c r="O74" s="35" t="s">
        <v>5</v>
      </c>
      <c r="P74" s="35">
        <v>0</v>
      </c>
      <c r="Q74" s="35">
        <v>0</v>
      </c>
      <c r="R74" s="72">
        <f t="shared" si="28"/>
        <v>1</v>
      </c>
      <c r="S74" s="34">
        <f t="shared" si="29"/>
        <v>0</v>
      </c>
      <c r="T74" s="34">
        <f>(1-S74)*((P74+Q74)*R74/2-参数!$B$1*R74)/参数!$G$1/R74</f>
        <v>0.5</v>
      </c>
      <c r="V74" s="35" t="s">
        <v>5</v>
      </c>
      <c r="W74" s="35">
        <v>1</v>
      </c>
      <c r="X74" s="35">
        <v>4</v>
      </c>
      <c r="Y74" s="72">
        <f t="shared" si="30"/>
        <v>4</v>
      </c>
      <c r="Z74" s="34">
        <f t="shared" si="31"/>
        <v>0.28041322380953665</v>
      </c>
      <c r="AA74" s="34">
        <f>(1-Z74)*((W74+X74)*Y74/2-参数!$B$1*Y74)/参数!$G$1/Y74</f>
        <v>0.58466425565475144</v>
      </c>
      <c r="AC74" s="35" t="s">
        <v>5</v>
      </c>
      <c r="AD74" s="35"/>
      <c r="AE74" s="35"/>
      <c r="AF74" s="72"/>
      <c r="AG74" s="34"/>
      <c r="AH74" s="34"/>
      <c r="AJ74" s="35" t="s">
        <v>5</v>
      </c>
      <c r="AK74" s="35"/>
      <c r="AL74" s="35"/>
      <c r="AM74" s="72"/>
      <c r="AN74" s="34"/>
      <c r="AO74" s="34"/>
      <c r="AP74" s="34"/>
      <c r="AQ74" s="35" t="s">
        <v>5</v>
      </c>
      <c r="AR74" s="35"/>
      <c r="AS74" s="35"/>
      <c r="AT74" s="72"/>
      <c r="AU74" s="34"/>
      <c r="AV74" s="34"/>
      <c r="CR74" s="34"/>
      <c r="CT74" s="34"/>
    </row>
    <row r="75" spans="1:98" s="64" customFormat="1" ht="16.2" customHeight="1" x14ac:dyDescent="0.25">
      <c r="A75" s="35" t="s">
        <v>6</v>
      </c>
      <c r="B75" s="35">
        <v>0</v>
      </c>
      <c r="C75" s="35">
        <v>4</v>
      </c>
      <c r="D75" s="72">
        <f t="shared" si="24"/>
        <v>5</v>
      </c>
      <c r="E75" s="34">
        <f t="shared" si="25"/>
        <v>0.40693708908831311</v>
      </c>
      <c r="F75" s="34">
        <f>(1-E75)*((B75+C75)*D75/2-参数!$B$1*D75)/参数!$G$1/D75</f>
        <v>0.44479718318376521</v>
      </c>
      <c r="H75" s="35" t="s">
        <v>6</v>
      </c>
      <c r="I75" s="35">
        <v>-4</v>
      </c>
      <c r="J75" s="35">
        <v>0</v>
      </c>
      <c r="K75" s="72">
        <f t="shared" si="26"/>
        <v>5</v>
      </c>
      <c r="L75" s="34">
        <f t="shared" si="27"/>
        <v>0.40693708908831311</v>
      </c>
      <c r="M75" s="34">
        <f>(1-L75)*((I75+J75)*K75/2-参数!$B$1*K75)/参数!$G$1/K75</f>
        <v>0.14826572772792174</v>
      </c>
      <c r="O75" s="35" t="s">
        <v>6</v>
      </c>
      <c r="P75" s="35">
        <v>2</v>
      </c>
      <c r="Q75" s="35">
        <v>2</v>
      </c>
      <c r="R75" s="72">
        <f t="shared" si="28"/>
        <v>1</v>
      </c>
      <c r="S75" s="34">
        <f t="shared" si="29"/>
        <v>0</v>
      </c>
      <c r="T75" s="34">
        <f>(1-S75)*((P75+Q75)*R75/2-参数!$B$1*R75)/参数!$G$1/R75</f>
        <v>0.75</v>
      </c>
      <c r="V75" s="35" t="s">
        <v>6</v>
      </c>
      <c r="W75" s="35">
        <v>3</v>
      </c>
      <c r="X75" s="35">
        <v>3</v>
      </c>
      <c r="Y75" s="72">
        <f t="shared" si="30"/>
        <v>1</v>
      </c>
      <c r="Z75" s="34">
        <f t="shared" si="31"/>
        <v>0</v>
      </c>
      <c r="AA75" s="34">
        <f>(1-Z75)*((W75+X75)*Y75/2-参数!$B$1*Y75)/参数!$G$1/Y75</f>
        <v>0.875</v>
      </c>
      <c r="AC75" s="35" t="s">
        <v>6</v>
      </c>
      <c r="AD75" s="35"/>
      <c r="AE75" s="35"/>
      <c r="AF75" s="72"/>
      <c r="AG75" s="34"/>
      <c r="AH75" s="34"/>
      <c r="AJ75" s="35" t="s">
        <v>6</v>
      </c>
      <c r="AK75" s="35"/>
      <c r="AL75" s="35"/>
      <c r="AM75" s="72"/>
      <c r="AN75" s="34"/>
      <c r="AO75" s="34"/>
      <c r="AP75" s="34"/>
      <c r="AQ75" s="35" t="s">
        <v>6</v>
      </c>
      <c r="AR75" s="35"/>
      <c r="AS75" s="35"/>
      <c r="AT75" s="72"/>
      <c r="AU75" s="34"/>
      <c r="AV75" s="34"/>
      <c r="CR75" s="34"/>
      <c r="CT75" s="34"/>
    </row>
    <row r="76" spans="1:98" s="64" customFormat="1" ht="16.2" customHeight="1" x14ac:dyDescent="0.25">
      <c r="A76" s="35" t="s">
        <v>7</v>
      </c>
      <c r="B76" s="35">
        <v>3</v>
      </c>
      <c r="C76" s="35">
        <v>4</v>
      </c>
      <c r="D76" s="72">
        <f t="shared" si="24"/>
        <v>2</v>
      </c>
      <c r="E76" s="34">
        <f t="shared" si="25"/>
        <v>7.0103305952384162E-2</v>
      </c>
      <c r="F76" s="34">
        <f>(1-E76)*((B76+C76)*D76/2-参数!$B$1*D76)/参数!$G$1/D76</f>
        <v>0.87177815066963993</v>
      </c>
      <c r="H76" s="35" t="s">
        <v>7</v>
      </c>
      <c r="I76" s="35">
        <v>1</v>
      </c>
      <c r="J76" s="35">
        <v>4</v>
      </c>
      <c r="K76" s="72">
        <f t="shared" si="26"/>
        <v>4</v>
      </c>
      <c r="L76" s="34">
        <f t="shared" si="27"/>
        <v>0.28041322380953665</v>
      </c>
      <c r="M76" s="34">
        <f>(1-L76)*((I76+J76)*K76/2-参数!$B$1*K76)/参数!$G$1/K76</f>
        <v>0.58466425565475144</v>
      </c>
      <c r="O76" s="35" t="s">
        <v>7</v>
      </c>
      <c r="P76" s="35">
        <v>-4</v>
      </c>
      <c r="Q76" s="35">
        <v>1</v>
      </c>
      <c r="R76" s="72">
        <f t="shared" si="28"/>
        <v>6</v>
      </c>
      <c r="S76" s="34">
        <f t="shared" si="29"/>
        <v>0.54364325119048584</v>
      </c>
      <c r="T76" s="34">
        <f>(1-S76)*((P76+Q76)*R76/2-参数!$B$1*R76)/参数!$G$1/R76</f>
        <v>0.14261148400297316</v>
      </c>
      <c r="V76" s="35" t="s">
        <v>7</v>
      </c>
      <c r="W76" s="35">
        <v>-4</v>
      </c>
      <c r="X76" s="35">
        <v>-1</v>
      </c>
      <c r="Y76" s="72">
        <f t="shared" si="30"/>
        <v>4</v>
      </c>
      <c r="Z76" s="34">
        <f t="shared" si="31"/>
        <v>0.28041322380953665</v>
      </c>
      <c r="AA76" s="34">
        <f>(1-Z76)*((W76+X76)*Y76/2-参数!$B$1*Y76)/参数!$G$1/Y76</f>
        <v>0.13492252053571185</v>
      </c>
      <c r="AC76" s="35" t="s">
        <v>7</v>
      </c>
      <c r="AD76" s="35"/>
      <c r="AE76" s="35"/>
      <c r="AF76" s="72"/>
      <c r="AG76" s="34"/>
      <c r="AH76" s="34"/>
      <c r="AJ76" s="35" t="s">
        <v>7</v>
      </c>
      <c r="AK76" s="35"/>
      <c r="AL76" s="35"/>
      <c r="AM76" s="72"/>
      <c r="AN76" s="34"/>
      <c r="AO76" s="34"/>
      <c r="AP76" s="34"/>
      <c r="AQ76" s="35" t="s">
        <v>7</v>
      </c>
      <c r="AR76" s="35"/>
      <c r="AS76" s="35"/>
      <c r="AT76" s="72"/>
      <c r="AU76" s="34"/>
      <c r="AV76" s="34"/>
      <c r="CR76" s="34"/>
      <c r="CT76" s="34"/>
    </row>
    <row r="77" spans="1:98" s="64" customFormat="1" ht="16.2" customHeight="1" x14ac:dyDescent="0.25">
      <c r="A77" s="35" t="s">
        <v>8</v>
      </c>
      <c r="B77" s="35">
        <v>1</v>
      </c>
      <c r="C77" s="35">
        <v>4</v>
      </c>
      <c r="D77" s="72">
        <f t="shared" si="24"/>
        <v>4</v>
      </c>
      <c r="E77" s="34">
        <f t="shared" si="25"/>
        <v>0.28041322380953665</v>
      </c>
      <c r="F77" s="34">
        <f>(1-E77)*((B77+C77)*D77/2-参数!$B$1*D77)/参数!$G$1/D77</f>
        <v>0.58466425565475144</v>
      </c>
      <c r="H77" s="35" t="s">
        <v>8</v>
      </c>
      <c r="I77" s="35">
        <v>-1</v>
      </c>
      <c r="J77" s="35">
        <v>3</v>
      </c>
      <c r="K77" s="72">
        <f t="shared" si="26"/>
        <v>5</v>
      </c>
      <c r="L77" s="34">
        <f t="shared" si="27"/>
        <v>0.40693708908831311</v>
      </c>
      <c r="M77" s="34">
        <f>(1-L77)*((I77+J77)*K77/2-参数!$B$1*K77)/参数!$G$1/K77</f>
        <v>0.37066431931980437</v>
      </c>
      <c r="O77" s="35" t="s">
        <v>8</v>
      </c>
      <c r="P77" s="35">
        <v>-3</v>
      </c>
      <c r="Q77" s="35">
        <v>3</v>
      </c>
      <c r="R77" s="72">
        <f t="shared" si="28"/>
        <v>7</v>
      </c>
      <c r="S77" s="34">
        <f t="shared" si="29"/>
        <v>0.68881701356277525</v>
      </c>
      <c r="T77" s="34">
        <f>(1-S77)*((P77+Q77)*R77/2-参数!$B$1*R77)/参数!$G$1/R77</f>
        <v>0.15559149321861238</v>
      </c>
      <c r="V77" s="35" t="s">
        <v>8</v>
      </c>
      <c r="W77" s="35">
        <v>-3</v>
      </c>
      <c r="X77" s="35">
        <v>0</v>
      </c>
      <c r="Y77" s="72">
        <f t="shared" si="30"/>
        <v>4</v>
      </c>
      <c r="Z77" s="34">
        <f t="shared" si="31"/>
        <v>0.28041322380953665</v>
      </c>
      <c r="AA77" s="34">
        <f>(1-Z77)*((W77+X77)*Y77/2-参数!$B$1*Y77)/参数!$G$1/Y77</f>
        <v>0.22487086755951979</v>
      </c>
      <c r="AC77" s="35" t="s">
        <v>8</v>
      </c>
      <c r="AD77" s="35"/>
      <c r="AE77" s="35"/>
      <c r="AF77" s="72"/>
      <c r="AG77" s="34"/>
      <c r="AH77" s="34"/>
      <c r="AJ77" s="35" t="s">
        <v>8</v>
      </c>
      <c r="AK77" s="35"/>
      <c r="AL77" s="35"/>
      <c r="AM77" s="72"/>
      <c r="AN77" s="34"/>
      <c r="AO77" s="34"/>
      <c r="AP77" s="34"/>
      <c r="AQ77" s="35" t="s">
        <v>8</v>
      </c>
      <c r="AR77" s="35"/>
      <c r="AS77" s="35"/>
      <c r="AT77" s="72"/>
      <c r="AU77" s="34"/>
      <c r="AV77" s="34"/>
      <c r="CR77" s="34"/>
      <c r="CT77" s="34"/>
    </row>
    <row r="78" spans="1:98" s="64" customFormat="1" ht="16.2" customHeight="1" x14ac:dyDescent="0.25">
      <c r="A78" s="35" t="s">
        <v>9</v>
      </c>
      <c r="B78" s="35">
        <v>0</v>
      </c>
      <c r="C78" s="35">
        <v>2</v>
      </c>
      <c r="D78" s="72">
        <f t="shared" si="24"/>
        <v>3</v>
      </c>
      <c r="E78" s="34">
        <f t="shared" si="25"/>
        <v>0.16666666666666666</v>
      </c>
      <c r="F78" s="34">
        <f>(1-E78)*((B78+C78)*D78/2-参数!$B$1*D78)/参数!$G$1/D78</f>
        <v>0.52083333333333337</v>
      </c>
      <c r="H78" s="35" t="s">
        <v>9</v>
      </c>
      <c r="I78" s="35">
        <v>2</v>
      </c>
      <c r="J78" s="35">
        <v>2</v>
      </c>
      <c r="K78" s="72">
        <f t="shared" si="26"/>
        <v>1</v>
      </c>
      <c r="L78" s="34">
        <f t="shared" si="27"/>
        <v>0</v>
      </c>
      <c r="M78" s="34">
        <f>(1-L78)*((I78+J78)*K78/2-参数!$B$1*K78)/参数!$G$1/K78</f>
        <v>0.75</v>
      </c>
      <c r="O78" s="35" t="s">
        <v>9</v>
      </c>
      <c r="P78" s="35">
        <v>-4</v>
      </c>
      <c r="Q78" s="35">
        <v>-2</v>
      </c>
      <c r="R78" s="72">
        <f t="shared" si="28"/>
        <v>3</v>
      </c>
      <c r="S78" s="34">
        <f t="shared" si="29"/>
        <v>0.16666666666666666</v>
      </c>
      <c r="T78" s="34">
        <f>(1-S78)*((P78+Q78)*R78/2-参数!$B$1*R78)/参数!$G$1/R78</f>
        <v>0.10416666666666667</v>
      </c>
      <c r="V78" s="35" t="s">
        <v>9</v>
      </c>
      <c r="W78" s="35">
        <v>2</v>
      </c>
      <c r="X78" s="35">
        <v>2</v>
      </c>
      <c r="Y78" s="72">
        <f t="shared" si="30"/>
        <v>1</v>
      </c>
      <c r="Z78" s="34">
        <f t="shared" si="31"/>
        <v>0</v>
      </c>
      <c r="AA78" s="34">
        <f>(1-Z78)*((W78+X78)*Y78/2-参数!$B$1*Y78)/参数!$G$1/Y78</f>
        <v>0.75</v>
      </c>
      <c r="AC78" s="35" t="s">
        <v>9</v>
      </c>
      <c r="AD78" s="35"/>
      <c r="AE78" s="35"/>
      <c r="AF78" s="72"/>
      <c r="AG78" s="34"/>
      <c r="AH78" s="34"/>
      <c r="AJ78" s="35" t="s">
        <v>9</v>
      </c>
      <c r="AK78" s="35"/>
      <c r="AL78" s="35"/>
      <c r="AM78" s="72"/>
      <c r="AN78" s="34"/>
      <c r="AO78" s="34"/>
      <c r="AP78" s="34"/>
      <c r="AQ78" s="35" t="s">
        <v>9</v>
      </c>
      <c r="AR78" s="35"/>
      <c r="AS78" s="35"/>
      <c r="AT78" s="72"/>
      <c r="AU78" s="34"/>
      <c r="AV78" s="34"/>
      <c r="CR78" s="34"/>
      <c r="CT78" s="34"/>
    </row>
    <row r="79" spans="1:98" s="64" customFormat="1" ht="16.2" customHeight="1" x14ac:dyDescent="0.25">
      <c r="A79" s="35" t="s">
        <v>10</v>
      </c>
      <c r="B79" s="35">
        <v>3</v>
      </c>
      <c r="C79" s="35">
        <v>3</v>
      </c>
      <c r="D79" s="72">
        <f t="shared" si="24"/>
        <v>1</v>
      </c>
      <c r="E79" s="34">
        <f t="shared" si="25"/>
        <v>0</v>
      </c>
      <c r="F79" s="34">
        <f>(1-E79)*((B79+C79)*D79/2-参数!$B$1*D79)/参数!$G$1/D79</f>
        <v>0.875</v>
      </c>
      <c r="H79" s="35" t="s">
        <v>10</v>
      </c>
      <c r="I79" s="35">
        <v>-3</v>
      </c>
      <c r="J79" s="35">
        <v>-3</v>
      </c>
      <c r="K79" s="72">
        <f t="shared" si="26"/>
        <v>1</v>
      </c>
      <c r="L79" s="34">
        <f t="shared" si="27"/>
        <v>0</v>
      </c>
      <c r="M79" s="34">
        <f>(1-L79)*((I79+J79)*K79/2-参数!$B$1*K79)/参数!$G$1/K79</f>
        <v>0.125</v>
      </c>
      <c r="O79" s="35" t="s">
        <v>10</v>
      </c>
      <c r="P79" s="35">
        <v>2</v>
      </c>
      <c r="Q79" s="35">
        <v>2</v>
      </c>
      <c r="R79" s="72">
        <f t="shared" si="28"/>
        <v>1</v>
      </c>
      <c r="S79" s="34">
        <f t="shared" si="29"/>
        <v>0</v>
      </c>
      <c r="T79" s="34">
        <f>(1-S79)*((P79+Q79)*R79/2-参数!$B$1*R79)/参数!$G$1/R79</f>
        <v>0.75</v>
      </c>
      <c r="V79" s="35" t="s">
        <v>10</v>
      </c>
      <c r="W79" s="35">
        <v>-1</v>
      </c>
      <c r="X79" s="35">
        <v>0</v>
      </c>
      <c r="Y79" s="72">
        <f t="shared" si="30"/>
        <v>2</v>
      </c>
      <c r="Z79" s="34">
        <f t="shared" si="31"/>
        <v>7.0103305952384162E-2</v>
      </c>
      <c r="AA79" s="34">
        <f>(1-Z79)*((W79+X79)*Y79/2-参数!$B$1*Y79)/参数!$G$1/Y79</f>
        <v>0.40682980364583193</v>
      </c>
      <c r="AC79" s="35" t="s">
        <v>10</v>
      </c>
      <c r="AD79" s="35"/>
      <c r="AE79" s="35"/>
      <c r="AF79" s="72"/>
      <c r="AG79" s="34"/>
      <c r="AH79" s="34"/>
      <c r="AJ79" s="35" t="s">
        <v>10</v>
      </c>
      <c r="AK79" s="35"/>
      <c r="AL79" s="35"/>
      <c r="AM79" s="72"/>
      <c r="AN79" s="34"/>
      <c r="AO79" s="34"/>
      <c r="AP79" s="34"/>
      <c r="AQ79" s="35" t="s">
        <v>10</v>
      </c>
      <c r="AR79" s="35"/>
      <c r="AS79" s="35"/>
      <c r="AT79" s="72"/>
      <c r="AU79" s="34"/>
      <c r="AV79" s="34"/>
      <c r="CR79" s="34"/>
      <c r="CT79" s="34"/>
    </row>
    <row r="80" spans="1:98" s="64" customFormat="1" ht="16.2" customHeight="1" x14ac:dyDescent="0.25">
      <c r="A80" s="35" t="s">
        <v>11</v>
      </c>
      <c r="B80" s="35">
        <v>1</v>
      </c>
      <c r="C80" s="35">
        <v>1</v>
      </c>
      <c r="D80" s="72">
        <f t="shared" si="24"/>
        <v>1</v>
      </c>
      <c r="E80" s="34">
        <f t="shared" si="25"/>
        <v>0</v>
      </c>
      <c r="F80" s="34">
        <f>(1-E80)*((B80+C80)*D80/2-参数!$B$1*D80)/参数!$G$1/D80</f>
        <v>0.625</v>
      </c>
      <c r="H80" s="35" t="s">
        <v>11</v>
      </c>
      <c r="I80" s="35">
        <v>2</v>
      </c>
      <c r="J80" s="35">
        <v>2</v>
      </c>
      <c r="K80" s="72">
        <f t="shared" si="26"/>
        <v>1</v>
      </c>
      <c r="L80" s="34">
        <f t="shared" si="27"/>
        <v>0</v>
      </c>
      <c r="M80" s="34">
        <f>(1-L80)*((I80+J80)*K80/2-参数!$B$1*K80)/参数!$G$1/K80</f>
        <v>0.75</v>
      </c>
      <c r="O80" s="35" t="s">
        <v>11</v>
      </c>
      <c r="P80" s="35">
        <v>-4</v>
      </c>
      <c r="Q80" s="35">
        <v>-3</v>
      </c>
      <c r="R80" s="72">
        <f t="shared" si="28"/>
        <v>2</v>
      </c>
      <c r="S80" s="34">
        <f t="shared" si="29"/>
        <v>7.0103305952384162E-2</v>
      </c>
      <c r="T80" s="34">
        <f>(1-S80)*((P80+Q80)*R80/2-参数!$B$1*R80)/参数!$G$1/R80</f>
        <v>5.8118543377975992E-2</v>
      </c>
      <c r="V80" s="35" t="s">
        <v>11</v>
      </c>
      <c r="W80" s="35">
        <v>2</v>
      </c>
      <c r="X80" s="35">
        <v>2</v>
      </c>
      <c r="Y80" s="72">
        <f t="shared" si="30"/>
        <v>1</v>
      </c>
      <c r="Z80" s="34">
        <f t="shared" si="31"/>
        <v>0</v>
      </c>
      <c r="AA80" s="34">
        <f>(1-Z80)*((W80+X80)*Y80/2-参数!$B$1*Y80)/参数!$G$1/Y80</f>
        <v>0.75</v>
      </c>
      <c r="AC80" s="35" t="s">
        <v>11</v>
      </c>
      <c r="AD80" s="35"/>
      <c r="AE80" s="35"/>
      <c r="AF80" s="72"/>
      <c r="AG80" s="34"/>
      <c r="AH80" s="34"/>
      <c r="AJ80" s="35" t="s">
        <v>11</v>
      </c>
      <c r="AK80" s="35"/>
      <c r="AL80" s="35"/>
      <c r="AM80" s="72"/>
      <c r="AN80" s="34"/>
      <c r="AO80" s="34"/>
      <c r="AP80" s="34"/>
      <c r="AQ80" s="35" t="s">
        <v>11</v>
      </c>
      <c r="AR80" s="35"/>
      <c r="AS80" s="35"/>
      <c r="AT80" s="72"/>
      <c r="AU80" s="34"/>
      <c r="AV80" s="34"/>
      <c r="CR80" s="34"/>
      <c r="CT80" s="34"/>
    </row>
    <row r="81" spans="1:98" s="64" customFormat="1" ht="16.2" customHeight="1" x14ac:dyDescent="0.25">
      <c r="A81" s="35" t="s">
        <v>12</v>
      </c>
      <c r="B81" s="35">
        <v>3</v>
      </c>
      <c r="C81" s="35">
        <v>4</v>
      </c>
      <c r="D81" s="72">
        <f t="shared" si="24"/>
        <v>2</v>
      </c>
      <c r="E81" s="34">
        <f t="shared" si="25"/>
        <v>7.0103305952384162E-2</v>
      </c>
      <c r="F81" s="34">
        <f>(1-E81)*((B81+C81)*D81/2-参数!$B$1*D81)/参数!$G$1/D81</f>
        <v>0.87177815066963993</v>
      </c>
      <c r="H81" s="35" t="s">
        <v>12</v>
      </c>
      <c r="I81" s="35">
        <v>1</v>
      </c>
      <c r="J81" s="35">
        <v>4</v>
      </c>
      <c r="K81" s="72">
        <f t="shared" si="26"/>
        <v>4</v>
      </c>
      <c r="L81" s="34">
        <f t="shared" si="27"/>
        <v>0.28041322380953665</v>
      </c>
      <c r="M81" s="34">
        <f>(1-L81)*((I81+J81)*K81/2-参数!$B$1*K81)/参数!$G$1/K81</f>
        <v>0.58466425565475144</v>
      </c>
      <c r="O81" s="35" t="s">
        <v>12</v>
      </c>
      <c r="P81" s="35">
        <v>0</v>
      </c>
      <c r="Q81" s="35">
        <v>1</v>
      </c>
      <c r="R81" s="72">
        <f t="shared" si="28"/>
        <v>2</v>
      </c>
      <c r="S81" s="34">
        <f t="shared" si="29"/>
        <v>7.0103305952384162E-2</v>
      </c>
      <c r="T81" s="34">
        <f>(1-S81)*((P81+Q81)*R81/2-参数!$B$1*R81)/参数!$G$1/R81</f>
        <v>0.52306689040178389</v>
      </c>
      <c r="V81" s="35" t="s">
        <v>12</v>
      </c>
      <c r="W81" s="35">
        <v>4</v>
      </c>
      <c r="X81" s="35">
        <v>4</v>
      </c>
      <c r="Y81" s="72">
        <f t="shared" si="30"/>
        <v>1</v>
      </c>
      <c r="Z81" s="34">
        <f t="shared" si="31"/>
        <v>0</v>
      </c>
      <c r="AA81" s="34">
        <f>(1-Z81)*((W81+X81)*Y81/2-参数!$B$1*Y81)/参数!$G$1/Y81</f>
        <v>1</v>
      </c>
      <c r="AC81" s="35" t="s">
        <v>12</v>
      </c>
      <c r="AD81" s="35"/>
      <c r="AE81" s="35"/>
      <c r="AF81" s="72"/>
      <c r="AG81" s="34"/>
      <c r="AH81" s="34"/>
      <c r="AJ81" s="35" t="s">
        <v>12</v>
      </c>
      <c r="AK81" s="35"/>
      <c r="AL81" s="35"/>
      <c r="AM81" s="72"/>
      <c r="AN81" s="34"/>
      <c r="AO81" s="34"/>
      <c r="AP81" s="34"/>
      <c r="AQ81" s="35" t="s">
        <v>12</v>
      </c>
      <c r="AR81" s="35"/>
      <c r="AS81" s="35"/>
      <c r="AT81" s="72"/>
      <c r="AU81" s="34"/>
      <c r="AV81" s="34"/>
      <c r="CR81" s="34"/>
      <c r="CT81" s="34"/>
    </row>
    <row r="82" spans="1:98" s="64" customFormat="1" ht="16.2" customHeight="1" x14ac:dyDescent="0.25">
      <c r="A82" s="35" t="s">
        <v>13</v>
      </c>
      <c r="B82" s="35">
        <v>-2</v>
      </c>
      <c r="C82" s="35">
        <v>3</v>
      </c>
      <c r="D82" s="72">
        <f t="shared" si="24"/>
        <v>6</v>
      </c>
      <c r="E82" s="34">
        <f t="shared" si="25"/>
        <v>0.54364325119048584</v>
      </c>
      <c r="F82" s="34">
        <f>(1-E82)*((B82+C82)*D82/2-参数!$B$1*D82)/参数!$G$1/D82</f>
        <v>0.25670067120535173</v>
      </c>
      <c r="H82" s="35" t="s">
        <v>13</v>
      </c>
      <c r="I82" s="35">
        <v>3</v>
      </c>
      <c r="J82" s="35">
        <v>3</v>
      </c>
      <c r="K82" s="72">
        <f t="shared" si="26"/>
        <v>1</v>
      </c>
      <c r="L82" s="34">
        <f t="shared" si="27"/>
        <v>0</v>
      </c>
      <c r="M82" s="34">
        <f>(1-L82)*((I82+J82)*K82/2-参数!$B$1*K82)/参数!$G$1/K82</f>
        <v>0.875</v>
      </c>
      <c r="O82" s="35" t="s">
        <v>13</v>
      </c>
      <c r="P82" s="35">
        <v>-2</v>
      </c>
      <c r="Q82" s="35">
        <v>-1</v>
      </c>
      <c r="R82" s="72">
        <f t="shared" si="28"/>
        <v>2</v>
      </c>
      <c r="S82" s="34">
        <f t="shared" si="29"/>
        <v>7.0103305952384162E-2</v>
      </c>
      <c r="T82" s="34">
        <f>(1-S82)*((P82+Q82)*R82/2-参数!$B$1*R82)/参数!$G$1/R82</f>
        <v>0.29059271688987998</v>
      </c>
      <c r="V82" s="35" t="s">
        <v>13</v>
      </c>
      <c r="W82" s="35">
        <v>-3</v>
      </c>
      <c r="X82" s="35">
        <v>-2</v>
      </c>
      <c r="Y82" s="72">
        <f t="shared" si="30"/>
        <v>2</v>
      </c>
      <c r="Z82" s="34">
        <f t="shared" si="31"/>
        <v>7.0103305952384162E-2</v>
      </c>
      <c r="AA82" s="34">
        <f>(1-Z82)*((W82+X82)*Y82/2-参数!$B$1*Y82)/参数!$G$1/Y82</f>
        <v>0.17435563013392796</v>
      </c>
      <c r="AC82" s="35" t="s">
        <v>13</v>
      </c>
      <c r="AD82" s="35"/>
      <c r="AE82" s="35"/>
      <c r="AF82" s="72"/>
      <c r="AG82" s="34"/>
      <c r="AH82" s="34"/>
      <c r="AJ82" s="35" t="s">
        <v>13</v>
      </c>
      <c r="AK82" s="35"/>
      <c r="AL82" s="35"/>
      <c r="AM82" s="72"/>
      <c r="AN82" s="34"/>
      <c r="AO82" s="34"/>
      <c r="AP82" s="34"/>
      <c r="AQ82" s="35" t="s">
        <v>13</v>
      </c>
      <c r="AR82" s="35"/>
      <c r="AS82" s="35"/>
      <c r="AT82" s="72"/>
      <c r="AU82" s="34"/>
      <c r="AV82" s="34"/>
      <c r="CR82" s="34"/>
      <c r="CT82" s="34"/>
    </row>
    <row r="83" spans="1:98" s="64" customFormat="1" ht="16.2" customHeight="1" x14ac:dyDescent="0.25">
      <c r="A83" s="35" t="s">
        <v>14</v>
      </c>
      <c r="B83" s="35">
        <v>-3</v>
      </c>
      <c r="C83" s="35">
        <v>-3</v>
      </c>
      <c r="D83" s="72">
        <f t="shared" si="24"/>
        <v>1</v>
      </c>
      <c r="E83" s="34">
        <f t="shared" si="25"/>
        <v>0</v>
      </c>
      <c r="F83" s="34">
        <f>(1-E83)*((B83+C83)*D83/2-参数!$B$1*D83)/参数!$G$1/D83</f>
        <v>0.125</v>
      </c>
      <c r="H83" s="35" t="s">
        <v>14</v>
      </c>
      <c r="I83" s="35">
        <v>-3</v>
      </c>
      <c r="J83" s="35">
        <v>-2</v>
      </c>
      <c r="K83" s="72">
        <f t="shared" si="26"/>
        <v>2</v>
      </c>
      <c r="L83" s="34">
        <f t="shared" si="27"/>
        <v>7.0103305952384162E-2</v>
      </c>
      <c r="M83" s="34">
        <f>(1-L83)*((I83+J83)*K83/2-参数!$B$1*K83)/参数!$G$1/K83</f>
        <v>0.17435563013392796</v>
      </c>
      <c r="O83" s="35" t="s">
        <v>14</v>
      </c>
      <c r="P83" s="35">
        <v>-1</v>
      </c>
      <c r="Q83" s="35">
        <v>1</v>
      </c>
      <c r="R83" s="72">
        <f t="shared" si="28"/>
        <v>3</v>
      </c>
      <c r="S83" s="34">
        <f t="shared" si="29"/>
        <v>0.16666666666666666</v>
      </c>
      <c r="T83" s="34">
        <f>(1-S83)*((P83+Q83)*R83/2-参数!$B$1*R83)/参数!$G$1/R83</f>
        <v>0.41666666666666669</v>
      </c>
      <c r="V83" s="35" t="s">
        <v>14</v>
      </c>
      <c r="W83" s="35">
        <v>0</v>
      </c>
      <c r="X83" s="35">
        <v>0</v>
      </c>
      <c r="Y83" s="72">
        <f t="shared" si="30"/>
        <v>1</v>
      </c>
      <c r="Z83" s="34">
        <f t="shared" si="31"/>
        <v>0</v>
      </c>
      <c r="AA83" s="34">
        <f>(1-Z83)*((W83+X83)*Y83/2-参数!$B$1*Y83)/参数!$G$1/Y83</f>
        <v>0.5</v>
      </c>
      <c r="AC83" s="35" t="s">
        <v>14</v>
      </c>
      <c r="AD83" s="35"/>
      <c r="AE83" s="35"/>
      <c r="AF83" s="72"/>
      <c r="AG83" s="34"/>
      <c r="AH83" s="34"/>
      <c r="AJ83" s="35" t="s">
        <v>14</v>
      </c>
      <c r="AK83" s="35"/>
      <c r="AL83" s="35"/>
      <c r="AM83" s="72"/>
      <c r="AN83" s="34"/>
      <c r="AO83" s="34"/>
      <c r="AP83" s="34"/>
      <c r="AQ83" s="35" t="s">
        <v>14</v>
      </c>
      <c r="AR83" s="35"/>
      <c r="AS83" s="35"/>
      <c r="AT83" s="72"/>
      <c r="AU83" s="34"/>
      <c r="AV83" s="34"/>
      <c r="CR83" s="34"/>
      <c r="CT83" s="34"/>
    </row>
    <row r="84" spans="1:98" s="64" customFormat="1" ht="16.2" customHeight="1" x14ac:dyDescent="0.25">
      <c r="A84" s="35" t="s">
        <v>15</v>
      </c>
      <c r="B84" s="35">
        <v>-1</v>
      </c>
      <c r="C84" s="35">
        <v>2</v>
      </c>
      <c r="D84" s="72">
        <f t="shared" si="24"/>
        <v>4</v>
      </c>
      <c r="E84" s="34">
        <f t="shared" si="25"/>
        <v>0.28041322380953665</v>
      </c>
      <c r="F84" s="34">
        <f>(1-E84)*((B84+C84)*D84/2-参数!$B$1*D84)/参数!$G$1/D84</f>
        <v>0.40476756160713562</v>
      </c>
      <c r="H84" s="35" t="s">
        <v>15</v>
      </c>
      <c r="I84" s="35">
        <v>-1</v>
      </c>
      <c r="J84" s="35">
        <v>2</v>
      </c>
      <c r="K84" s="72">
        <f t="shared" si="26"/>
        <v>4</v>
      </c>
      <c r="L84" s="34">
        <f t="shared" si="27"/>
        <v>0.28041322380953665</v>
      </c>
      <c r="M84" s="34">
        <f>(1-L84)*((I84+J84)*K84/2-参数!$B$1*K84)/参数!$G$1/K84</f>
        <v>0.40476756160713562</v>
      </c>
      <c r="O84" s="35" t="s">
        <v>15</v>
      </c>
      <c r="P84" s="35">
        <v>3</v>
      </c>
      <c r="Q84" s="35">
        <v>4</v>
      </c>
      <c r="R84" s="72">
        <f t="shared" si="28"/>
        <v>2</v>
      </c>
      <c r="S84" s="34">
        <f t="shared" si="29"/>
        <v>7.0103305952384162E-2</v>
      </c>
      <c r="T84" s="34">
        <f>(1-S84)*((P84+Q84)*R84/2-参数!$B$1*R84)/参数!$G$1/R84</f>
        <v>0.87177815066963993</v>
      </c>
      <c r="V84" s="35" t="s">
        <v>15</v>
      </c>
      <c r="W84" s="35">
        <v>-2</v>
      </c>
      <c r="X84" s="35">
        <v>0</v>
      </c>
      <c r="Y84" s="72">
        <f t="shared" si="30"/>
        <v>3</v>
      </c>
      <c r="Z84" s="34">
        <f t="shared" si="31"/>
        <v>0.16666666666666666</v>
      </c>
      <c r="AA84" s="34">
        <f>(1-Z84)*((W84+X84)*Y84/2-参数!$B$1*Y84)/参数!$G$1/Y84</f>
        <v>0.3125</v>
      </c>
      <c r="AC84" s="35" t="s">
        <v>15</v>
      </c>
      <c r="AD84" s="35"/>
      <c r="AE84" s="35"/>
      <c r="AF84" s="72"/>
      <c r="AG84" s="34"/>
      <c r="AH84" s="34"/>
      <c r="AJ84" s="35" t="s">
        <v>15</v>
      </c>
      <c r="AK84" s="35"/>
      <c r="AL84" s="35"/>
      <c r="AM84" s="72"/>
      <c r="AN84" s="34"/>
      <c r="AO84" s="34"/>
      <c r="AP84" s="34"/>
      <c r="AQ84" s="35" t="s">
        <v>15</v>
      </c>
      <c r="AR84" s="35"/>
      <c r="AS84" s="35"/>
      <c r="AT84" s="72"/>
      <c r="AU84" s="34"/>
      <c r="AV84" s="34"/>
      <c r="CR84" s="34"/>
      <c r="CT84" s="34"/>
    </row>
    <row r="85" spans="1:98" s="64" customFormat="1" ht="16.2" customHeight="1" x14ac:dyDescent="0.25">
      <c r="A85" s="35" t="s">
        <v>16</v>
      </c>
      <c r="B85" s="35">
        <v>-1</v>
      </c>
      <c r="C85" s="35">
        <v>0</v>
      </c>
      <c r="D85" s="72">
        <f t="shared" si="24"/>
        <v>2</v>
      </c>
      <c r="E85" s="34">
        <f t="shared" si="25"/>
        <v>7.0103305952384162E-2</v>
      </c>
      <c r="F85" s="34">
        <f>(1-E85)*((B85+C85)*D85/2-参数!$B$1*D85)/参数!$G$1/D85</f>
        <v>0.40682980364583193</v>
      </c>
      <c r="H85" s="35" t="s">
        <v>16</v>
      </c>
      <c r="I85" s="35">
        <v>-1</v>
      </c>
      <c r="J85" s="35">
        <v>0</v>
      </c>
      <c r="K85" s="72">
        <f t="shared" si="26"/>
        <v>2</v>
      </c>
      <c r="L85" s="34">
        <f t="shared" si="27"/>
        <v>7.0103305952384162E-2</v>
      </c>
      <c r="M85" s="34">
        <f>(1-L85)*((I85+J85)*K85/2-参数!$B$1*K85)/参数!$G$1/K85</f>
        <v>0.40682980364583193</v>
      </c>
      <c r="O85" s="35" t="s">
        <v>16</v>
      </c>
      <c r="P85" s="35">
        <v>-3</v>
      </c>
      <c r="Q85" s="35">
        <v>3</v>
      </c>
      <c r="R85" s="72">
        <f t="shared" si="28"/>
        <v>7</v>
      </c>
      <c r="S85" s="34">
        <f t="shared" si="29"/>
        <v>0.68881701356277525</v>
      </c>
      <c r="T85" s="34">
        <f>(1-S85)*((P85+Q85)*R85/2-参数!$B$1*R85)/参数!$G$1/R85</f>
        <v>0.15559149321861238</v>
      </c>
      <c r="V85" s="35" t="s">
        <v>16</v>
      </c>
      <c r="W85" s="35">
        <v>-3</v>
      </c>
      <c r="X85" s="35">
        <v>-2</v>
      </c>
      <c r="Y85" s="72">
        <f t="shared" si="30"/>
        <v>2</v>
      </c>
      <c r="Z85" s="34">
        <f t="shared" si="31"/>
        <v>7.0103305952384162E-2</v>
      </c>
      <c r="AA85" s="34">
        <f>(1-Z85)*((W85+X85)*Y85/2-参数!$B$1*Y85)/参数!$G$1/Y85</f>
        <v>0.17435563013392796</v>
      </c>
      <c r="AC85" s="35" t="s">
        <v>16</v>
      </c>
      <c r="AD85" s="35"/>
      <c r="AE85" s="35"/>
      <c r="AF85" s="72"/>
      <c r="AG85" s="34"/>
      <c r="AH85" s="34"/>
      <c r="AJ85" s="35" t="s">
        <v>16</v>
      </c>
      <c r="AK85" s="35"/>
      <c r="AL85" s="35"/>
      <c r="AM85" s="72"/>
      <c r="AN85" s="34"/>
      <c r="AO85" s="34"/>
      <c r="AP85" s="34"/>
      <c r="AQ85" s="35" t="s">
        <v>16</v>
      </c>
      <c r="AR85" s="35"/>
      <c r="AS85" s="35"/>
      <c r="AT85" s="72"/>
      <c r="AU85" s="34"/>
      <c r="AV85" s="34"/>
      <c r="CR85" s="34"/>
      <c r="CT85" s="34"/>
    </row>
    <row r="86" spans="1:98" s="64" customFormat="1" ht="16.2" customHeight="1" x14ac:dyDescent="0.25">
      <c r="A86" s="35" t="s">
        <v>17</v>
      </c>
      <c r="B86" s="35">
        <v>-4</v>
      </c>
      <c r="C86" s="35">
        <v>1</v>
      </c>
      <c r="D86" s="72">
        <f t="shared" si="24"/>
        <v>6</v>
      </c>
      <c r="E86" s="34">
        <f t="shared" si="25"/>
        <v>0.54364325119048584</v>
      </c>
      <c r="F86" s="34">
        <f>(1-E86)*((B86+C86)*D86/2-参数!$B$1*D86)/参数!$G$1/D86</f>
        <v>0.14261148400297316</v>
      </c>
      <c r="H86" s="35" t="s">
        <v>17</v>
      </c>
      <c r="I86" s="35">
        <v>-3</v>
      </c>
      <c r="J86" s="35">
        <v>0</v>
      </c>
      <c r="K86" s="72">
        <f t="shared" si="26"/>
        <v>4</v>
      </c>
      <c r="L86" s="34">
        <f t="shared" si="27"/>
        <v>0.28041322380953665</v>
      </c>
      <c r="M86" s="34">
        <f>(1-L86)*((I86+J86)*K86/2-参数!$B$1*K86)/参数!$G$1/K86</f>
        <v>0.22487086755951979</v>
      </c>
      <c r="O86" s="35" t="s">
        <v>17</v>
      </c>
      <c r="P86" s="35">
        <v>-1</v>
      </c>
      <c r="Q86" s="35">
        <v>4</v>
      </c>
      <c r="R86" s="72">
        <f t="shared" si="28"/>
        <v>6</v>
      </c>
      <c r="S86" s="34">
        <f t="shared" si="29"/>
        <v>0.54364325119048584</v>
      </c>
      <c r="T86" s="34">
        <f>(1-S86)*((P86+Q86)*R86/2-参数!$B$1*R86)/参数!$G$1/R86</f>
        <v>0.31374526480654097</v>
      </c>
      <c r="V86" s="35" t="s">
        <v>17</v>
      </c>
      <c r="W86" s="35">
        <v>3</v>
      </c>
      <c r="X86" s="35">
        <v>3</v>
      </c>
      <c r="Y86" s="72">
        <f t="shared" si="30"/>
        <v>1</v>
      </c>
      <c r="Z86" s="34">
        <f t="shared" si="31"/>
        <v>0</v>
      </c>
      <c r="AA86" s="34">
        <f>(1-Z86)*((W86+X86)*Y86/2-参数!$B$1*Y86)/参数!$G$1/Y86</f>
        <v>0.875</v>
      </c>
      <c r="AC86" s="35" t="s">
        <v>17</v>
      </c>
      <c r="AD86" s="35"/>
      <c r="AE86" s="35"/>
      <c r="AF86" s="72"/>
      <c r="AG86" s="34"/>
      <c r="AH86" s="34"/>
      <c r="AJ86" s="35" t="s">
        <v>17</v>
      </c>
      <c r="AK86" s="35"/>
      <c r="AL86" s="35"/>
      <c r="AM86" s="72"/>
      <c r="AN86" s="34"/>
      <c r="AO86" s="34"/>
      <c r="AP86" s="34"/>
      <c r="AQ86" s="35" t="s">
        <v>17</v>
      </c>
      <c r="AR86" s="35"/>
      <c r="AS86" s="35"/>
      <c r="AT86" s="72"/>
      <c r="AU86" s="34"/>
      <c r="AV86" s="34"/>
      <c r="CR86" s="34"/>
      <c r="CT86" s="34"/>
    </row>
    <row r="87" spans="1:98" s="64" customFormat="1" ht="16.2" customHeight="1" x14ac:dyDescent="0.25">
      <c r="A87" s="35" t="s">
        <v>18</v>
      </c>
      <c r="B87" s="35">
        <v>-1</v>
      </c>
      <c r="C87" s="35">
        <v>-1</v>
      </c>
      <c r="D87" s="72">
        <f t="shared" si="24"/>
        <v>1</v>
      </c>
      <c r="E87" s="34">
        <f t="shared" si="25"/>
        <v>0</v>
      </c>
      <c r="F87" s="34">
        <f>(1-E87)*((B87+C87)*D87/2-参数!$B$1*D87)/参数!$G$1/D87</f>
        <v>0.375</v>
      </c>
      <c r="H87" s="35" t="s">
        <v>18</v>
      </c>
      <c r="I87" s="35">
        <v>0</v>
      </c>
      <c r="J87" s="35">
        <v>0</v>
      </c>
      <c r="K87" s="72">
        <f t="shared" si="26"/>
        <v>1</v>
      </c>
      <c r="L87" s="34">
        <f t="shared" si="27"/>
        <v>0</v>
      </c>
      <c r="M87" s="34">
        <f>(1-L87)*((I87+J87)*K87/2-参数!$B$1*K87)/参数!$G$1/K87</f>
        <v>0.5</v>
      </c>
      <c r="O87" s="35" t="s">
        <v>18</v>
      </c>
      <c r="P87" s="35">
        <v>-3</v>
      </c>
      <c r="Q87" s="35">
        <v>-3</v>
      </c>
      <c r="R87" s="72">
        <f t="shared" si="28"/>
        <v>1</v>
      </c>
      <c r="S87" s="34">
        <f t="shared" si="29"/>
        <v>0</v>
      </c>
      <c r="T87" s="34">
        <f>(1-S87)*((P87+Q87)*R87/2-参数!$B$1*R87)/参数!$G$1/R87</f>
        <v>0.125</v>
      </c>
      <c r="V87" s="35" t="s">
        <v>18</v>
      </c>
      <c r="W87" s="35">
        <v>3</v>
      </c>
      <c r="X87" s="35">
        <v>3</v>
      </c>
      <c r="Y87" s="72">
        <f t="shared" si="30"/>
        <v>1</v>
      </c>
      <c r="Z87" s="34">
        <f t="shared" si="31"/>
        <v>0</v>
      </c>
      <c r="AA87" s="34">
        <f>(1-Z87)*((W87+X87)*Y87/2-参数!$B$1*Y87)/参数!$G$1/Y87</f>
        <v>0.875</v>
      </c>
      <c r="AC87" s="35" t="s">
        <v>18</v>
      </c>
      <c r="AD87" s="35"/>
      <c r="AE87" s="35"/>
      <c r="AF87" s="72"/>
      <c r="AG87" s="34"/>
      <c r="AH87" s="34"/>
      <c r="AJ87" s="35" t="s">
        <v>18</v>
      </c>
      <c r="AK87" s="35"/>
      <c r="AL87" s="35"/>
      <c r="AM87" s="72"/>
      <c r="AN87" s="34"/>
      <c r="AO87" s="34"/>
      <c r="AP87" s="34"/>
      <c r="AQ87" s="35" t="s">
        <v>18</v>
      </c>
      <c r="AR87" s="35"/>
      <c r="AS87" s="35"/>
      <c r="AT87" s="72"/>
      <c r="AU87" s="34"/>
      <c r="AV87" s="34"/>
      <c r="CR87" s="34"/>
      <c r="CT87" s="34"/>
    </row>
    <row r="88" spans="1:98" s="64" customFormat="1" ht="16.2" customHeight="1" x14ac:dyDescent="0.25">
      <c r="A88" s="35" t="s">
        <v>19</v>
      </c>
      <c r="B88" s="35">
        <v>-4</v>
      </c>
      <c r="C88" s="35">
        <v>2</v>
      </c>
      <c r="D88" s="72">
        <f t="shared" si="24"/>
        <v>7</v>
      </c>
      <c r="E88" s="34">
        <f t="shared" si="25"/>
        <v>0.68881701356277525</v>
      </c>
      <c r="F88" s="34">
        <f>(1-E88)*((B88+C88)*D88/2-参数!$B$1*D88)/参数!$G$1/D88</f>
        <v>0.11669361991395928</v>
      </c>
      <c r="H88" s="35" t="s">
        <v>19</v>
      </c>
      <c r="I88" s="35">
        <v>-2</v>
      </c>
      <c r="J88" s="35">
        <v>0</v>
      </c>
      <c r="K88" s="72">
        <f t="shared" si="26"/>
        <v>3</v>
      </c>
      <c r="L88" s="34">
        <f t="shared" si="27"/>
        <v>0.16666666666666666</v>
      </c>
      <c r="M88" s="34">
        <f>(1-L88)*((I88+J88)*K88/2-参数!$B$1*K88)/参数!$G$1/K88</f>
        <v>0.3125</v>
      </c>
      <c r="O88" s="35" t="s">
        <v>19</v>
      </c>
      <c r="P88" s="35">
        <v>4</v>
      </c>
      <c r="Q88" s="35">
        <v>4</v>
      </c>
      <c r="R88" s="72">
        <f t="shared" si="28"/>
        <v>1</v>
      </c>
      <c r="S88" s="34">
        <f t="shared" si="29"/>
        <v>0</v>
      </c>
      <c r="T88" s="34">
        <f>(1-S88)*((P88+Q88)*R88/2-参数!$B$1*R88)/参数!$G$1/R88</f>
        <v>1</v>
      </c>
      <c r="V88" s="35" t="s">
        <v>19</v>
      </c>
      <c r="W88" s="35">
        <v>4</v>
      </c>
      <c r="X88" s="35">
        <v>4</v>
      </c>
      <c r="Y88" s="72">
        <f t="shared" si="30"/>
        <v>1</v>
      </c>
      <c r="Z88" s="34">
        <f t="shared" si="31"/>
        <v>0</v>
      </c>
      <c r="AA88" s="34">
        <f>(1-Z88)*((W88+X88)*Y88/2-参数!$B$1*Y88)/参数!$G$1/Y88</f>
        <v>1</v>
      </c>
      <c r="AC88" s="35" t="s">
        <v>19</v>
      </c>
      <c r="AD88" s="35"/>
      <c r="AE88" s="35"/>
      <c r="AF88" s="72"/>
      <c r="AG88" s="34"/>
      <c r="AH88" s="34"/>
      <c r="AJ88" s="35" t="s">
        <v>19</v>
      </c>
      <c r="AK88" s="35"/>
      <c r="AL88" s="35"/>
      <c r="AM88" s="72"/>
      <c r="AN88" s="34"/>
      <c r="AO88" s="34"/>
      <c r="AP88" s="34"/>
      <c r="AQ88" s="35" t="s">
        <v>19</v>
      </c>
      <c r="AR88" s="35"/>
      <c r="AS88" s="35"/>
      <c r="AT88" s="72"/>
      <c r="AU88" s="34"/>
      <c r="AV88" s="34"/>
      <c r="CR88" s="34"/>
      <c r="CT88" s="34"/>
    </row>
    <row r="89" spans="1:98" s="64" customFormat="1" ht="16.2" customHeight="1" x14ac:dyDescent="0.25">
      <c r="A89" s="35" t="s">
        <v>20</v>
      </c>
      <c r="B89" s="35">
        <v>1</v>
      </c>
      <c r="C89" s="35">
        <v>2</v>
      </c>
      <c r="D89" s="72">
        <f t="shared" si="24"/>
        <v>2</v>
      </c>
      <c r="E89" s="34">
        <f t="shared" si="25"/>
        <v>7.0103305952384162E-2</v>
      </c>
      <c r="F89" s="34">
        <f>(1-E89)*((B89+C89)*D89/2-参数!$B$1*D89)/参数!$G$1/D89</f>
        <v>0.6393039771577359</v>
      </c>
      <c r="H89" s="35" t="s">
        <v>20</v>
      </c>
      <c r="I89" s="35">
        <v>-4</v>
      </c>
      <c r="J89" s="35">
        <v>0</v>
      </c>
      <c r="K89" s="72">
        <f t="shared" si="26"/>
        <v>5</v>
      </c>
      <c r="L89" s="34">
        <f t="shared" si="27"/>
        <v>0.40693708908831311</v>
      </c>
      <c r="M89" s="34">
        <f>(1-L89)*((I89+J89)*K89/2-参数!$B$1*K89)/参数!$G$1/K89</f>
        <v>0.14826572772792174</v>
      </c>
      <c r="O89" s="35" t="s">
        <v>20</v>
      </c>
      <c r="P89" s="35">
        <v>-1</v>
      </c>
      <c r="Q89" s="35">
        <v>4</v>
      </c>
      <c r="R89" s="72">
        <f t="shared" si="28"/>
        <v>6</v>
      </c>
      <c r="S89" s="34">
        <f t="shared" si="29"/>
        <v>0.54364325119048584</v>
      </c>
      <c r="T89" s="34">
        <f>(1-S89)*((P89+Q89)*R89/2-参数!$B$1*R89)/参数!$G$1/R89</f>
        <v>0.31374526480654097</v>
      </c>
      <c r="V89" s="35" t="s">
        <v>20</v>
      </c>
      <c r="W89" s="35">
        <v>-3</v>
      </c>
      <c r="X89" s="35">
        <v>-1</v>
      </c>
      <c r="Y89" s="72">
        <f t="shared" si="30"/>
        <v>3</v>
      </c>
      <c r="Z89" s="34">
        <f t="shared" si="31"/>
        <v>0.16666666666666666</v>
      </c>
      <c r="AA89" s="34">
        <f>(1-Z89)*((W89+X89)*Y89/2-参数!$B$1*Y89)/参数!$G$1/Y89</f>
        <v>0.20833333333333334</v>
      </c>
      <c r="AC89" s="35" t="s">
        <v>20</v>
      </c>
      <c r="AD89" s="35"/>
      <c r="AE89" s="35"/>
      <c r="AF89" s="72"/>
      <c r="AG89" s="34"/>
      <c r="AH89" s="34"/>
      <c r="AJ89" s="35" t="s">
        <v>20</v>
      </c>
      <c r="AK89" s="35"/>
      <c r="AL89" s="35"/>
      <c r="AM89" s="72"/>
      <c r="AN89" s="34"/>
      <c r="AO89" s="34"/>
      <c r="AP89" s="34"/>
      <c r="AQ89" s="35" t="s">
        <v>20</v>
      </c>
      <c r="AR89" s="35"/>
      <c r="AS89" s="35"/>
      <c r="AT89" s="72"/>
      <c r="AU89" s="34"/>
      <c r="AV89" s="34"/>
      <c r="CR89" s="34"/>
      <c r="CT89" s="34"/>
    </row>
    <row r="90" spans="1:98" s="64" customFormat="1" ht="16.2" customHeight="1" x14ac:dyDescent="0.25">
      <c r="A90" s="35" t="s">
        <v>21</v>
      </c>
      <c r="B90" s="35">
        <v>1</v>
      </c>
      <c r="C90" s="35">
        <v>1</v>
      </c>
      <c r="D90" s="72">
        <f t="shared" si="24"/>
        <v>1</v>
      </c>
      <c r="E90" s="34">
        <f t="shared" si="25"/>
        <v>0</v>
      </c>
      <c r="F90" s="34">
        <f>(1-E90)*((B90+C90)*D90/2-参数!$B$1*D90)/参数!$G$1/D90</f>
        <v>0.625</v>
      </c>
      <c r="H90" s="35" t="s">
        <v>21</v>
      </c>
      <c r="I90" s="35">
        <v>2</v>
      </c>
      <c r="J90" s="35">
        <v>4</v>
      </c>
      <c r="K90" s="72">
        <f t="shared" si="26"/>
        <v>3</v>
      </c>
      <c r="L90" s="34">
        <f t="shared" si="27"/>
        <v>0.16666666666666666</v>
      </c>
      <c r="M90" s="34">
        <f>(1-L90)*((I90+J90)*K90/2-参数!$B$1*K90)/参数!$G$1/K90</f>
        <v>0.72916666666666663</v>
      </c>
      <c r="O90" s="35" t="s">
        <v>21</v>
      </c>
      <c r="P90" s="35">
        <v>2</v>
      </c>
      <c r="Q90" s="35">
        <v>3</v>
      </c>
      <c r="R90" s="72">
        <f t="shared" si="28"/>
        <v>2</v>
      </c>
      <c r="S90" s="34">
        <f t="shared" si="29"/>
        <v>7.0103305952384162E-2</v>
      </c>
      <c r="T90" s="34">
        <f>(1-S90)*((P90+Q90)*R90/2-参数!$B$1*R90)/参数!$G$1/R90</f>
        <v>0.75554106391368792</v>
      </c>
      <c r="V90" s="35" t="s">
        <v>21</v>
      </c>
      <c r="W90" s="35">
        <v>1</v>
      </c>
      <c r="X90" s="35">
        <v>1</v>
      </c>
      <c r="Y90" s="72">
        <f t="shared" si="30"/>
        <v>1</v>
      </c>
      <c r="Z90" s="34">
        <f t="shared" si="31"/>
        <v>0</v>
      </c>
      <c r="AA90" s="34">
        <f>(1-Z90)*((W90+X90)*Y90/2-参数!$B$1*Y90)/参数!$G$1/Y90</f>
        <v>0.625</v>
      </c>
      <c r="AC90" s="35" t="s">
        <v>21</v>
      </c>
      <c r="AD90" s="35"/>
      <c r="AE90" s="35"/>
      <c r="AF90" s="72"/>
      <c r="AG90" s="34"/>
      <c r="AH90" s="34"/>
      <c r="AJ90" s="35" t="s">
        <v>21</v>
      </c>
      <c r="AK90" s="35"/>
      <c r="AL90" s="35"/>
      <c r="AM90" s="72"/>
      <c r="AN90" s="34"/>
      <c r="AO90" s="34"/>
      <c r="AP90" s="34"/>
      <c r="AQ90" s="35" t="s">
        <v>21</v>
      </c>
      <c r="AR90" s="35"/>
      <c r="AS90" s="35"/>
      <c r="AT90" s="72"/>
      <c r="AU90" s="34"/>
      <c r="AV90" s="34"/>
      <c r="CR90" s="34"/>
      <c r="CT90" s="34"/>
    </row>
    <row r="91" spans="1:98" s="64" customFormat="1" ht="16.2" customHeight="1" x14ac:dyDescent="0.25">
      <c r="A91" s="35" t="s">
        <v>22</v>
      </c>
      <c r="B91" s="35">
        <v>-4</v>
      </c>
      <c r="C91" s="35">
        <v>-2</v>
      </c>
      <c r="D91" s="72">
        <f t="shared" si="24"/>
        <v>3</v>
      </c>
      <c r="E91" s="34">
        <f t="shared" si="25"/>
        <v>0.16666666666666666</v>
      </c>
      <c r="F91" s="34">
        <f>(1-E91)*((B91+C91)*D91/2-参数!$B$1*D91)/参数!$G$1/D91</f>
        <v>0.10416666666666667</v>
      </c>
      <c r="H91" s="35" t="s">
        <v>22</v>
      </c>
      <c r="I91" s="35">
        <v>-2</v>
      </c>
      <c r="J91" s="35">
        <v>0</v>
      </c>
      <c r="K91" s="72">
        <f t="shared" si="26"/>
        <v>3</v>
      </c>
      <c r="L91" s="34">
        <f t="shared" si="27"/>
        <v>0.16666666666666666</v>
      </c>
      <c r="M91" s="34">
        <f>(1-L91)*((I91+J91)*K91/2-参数!$B$1*K91)/参数!$G$1/K91</f>
        <v>0.3125</v>
      </c>
      <c r="O91" s="35" t="s">
        <v>22</v>
      </c>
      <c r="P91" s="35">
        <v>4</v>
      </c>
      <c r="Q91" s="35">
        <v>4</v>
      </c>
      <c r="R91" s="72">
        <f t="shared" si="28"/>
        <v>1</v>
      </c>
      <c r="S91" s="34">
        <f t="shared" si="29"/>
        <v>0</v>
      </c>
      <c r="T91" s="34">
        <f>(1-S91)*((P91+Q91)*R91/2-参数!$B$1*R91)/参数!$G$1/R91</f>
        <v>1</v>
      </c>
      <c r="V91" s="35" t="s">
        <v>22</v>
      </c>
      <c r="W91" s="35">
        <v>0</v>
      </c>
      <c r="X91" s="35">
        <v>0</v>
      </c>
      <c r="Y91" s="72">
        <f t="shared" si="30"/>
        <v>1</v>
      </c>
      <c r="Z91" s="34">
        <f t="shared" si="31"/>
        <v>0</v>
      </c>
      <c r="AA91" s="34">
        <f>(1-Z91)*((W91+X91)*Y91/2-参数!$B$1*Y91)/参数!$G$1/Y91</f>
        <v>0.5</v>
      </c>
      <c r="AC91" s="35" t="s">
        <v>22</v>
      </c>
      <c r="AD91" s="35"/>
      <c r="AE91" s="35"/>
      <c r="AF91" s="72"/>
      <c r="AG91" s="34"/>
      <c r="AH91" s="34"/>
      <c r="AJ91" s="35" t="s">
        <v>22</v>
      </c>
      <c r="AK91" s="35"/>
      <c r="AL91" s="35"/>
      <c r="AM91" s="72"/>
      <c r="AN91" s="34"/>
      <c r="AO91" s="34"/>
      <c r="AP91" s="34"/>
      <c r="AQ91" s="35" t="s">
        <v>22</v>
      </c>
      <c r="AR91" s="35"/>
      <c r="AS91" s="35"/>
      <c r="AT91" s="72"/>
      <c r="AU91" s="34"/>
      <c r="AV91" s="34"/>
      <c r="CR91" s="34"/>
      <c r="CT91" s="34"/>
    </row>
    <row r="92" spans="1:98" s="64" customFormat="1" ht="16.2" customHeight="1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34"/>
      <c r="N92" s="34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34"/>
      <c r="AB92" s="34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34"/>
      <c r="AP92" s="34"/>
      <c r="AQ92" s="72"/>
      <c r="AR92" s="72"/>
      <c r="AS92" s="72"/>
      <c r="AT92" s="72"/>
      <c r="AU92" s="72"/>
      <c r="AV92" s="72"/>
      <c r="CR92" s="34"/>
      <c r="CT92" s="34"/>
    </row>
    <row r="93" spans="1:98" s="64" customFormat="1" ht="16.2" customHeight="1" x14ac:dyDescent="0.25">
      <c r="A93" s="131" t="s">
        <v>63</v>
      </c>
      <c r="B93" s="132"/>
      <c r="C93" s="132"/>
      <c r="D93" s="132"/>
      <c r="E93" s="132"/>
      <c r="F93" s="133"/>
      <c r="G93" s="74"/>
      <c r="H93" s="131" t="s">
        <v>64</v>
      </c>
      <c r="I93" s="132"/>
      <c r="J93" s="132"/>
      <c r="K93" s="132"/>
      <c r="L93" s="132"/>
      <c r="M93" s="133"/>
      <c r="O93" s="131" t="s">
        <v>65</v>
      </c>
      <c r="P93" s="132"/>
      <c r="Q93" s="132"/>
      <c r="R93" s="132"/>
      <c r="S93" s="132"/>
      <c r="T93" s="133"/>
      <c r="V93" s="131" t="s">
        <v>66</v>
      </c>
      <c r="W93" s="132"/>
      <c r="X93" s="132"/>
      <c r="Y93" s="132"/>
      <c r="Z93" s="132"/>
      <c r="AA93" s="133"/>
      <c r="AC93" s="131" t="s">
        <v>67</v>
      </c>
      <c r="AD93" s="132"/>
      <c r="AE93" s="132"/>
      <c r="AF93" s="132"/>
      <c r="AG93" s="132"/>
      <c r="AH93" s="133"/>
      <c r="AJ93" s="131" t="s">
        <v>68</v>
      </c>
      <c r="AK93" s="132"/>
      <c r="AL93" s="132"/>
      <c r="AM93" s="132"/>
      <c r="AN93" s="132"/>
      <c r="AO93" s="133"/>
      <c r="AQ93" s="131" t="s">
        <v>69</v>
      </c>
      <c r="AR93" s="132"/>
      <c r="AS93" s="132"/>
      <c r="AT93" s="132"/>
      <c r="AU93" s="132"/>
      <c r="AV93" s="133"/>
      <c r="CR93" s="34"/>
      <c r="CT93" s="34"/>
    </row>
    <row r="94" spans="1:98" s="64" customFormat="1" ht="16.2" customHeight="1" x14ac:dyDescent="0.25">
      <c r="A94" s="35" t="s">
        <v>1</v>
      </c>
      <c r="B94" s="35">
        <v>-4</v>
      </c>
      <c r="C94" s="35">
        <v>4</v>
      </c>
      <c r="D94" s="72"/>
      <c r="E94" s="64" t="s">
        <v>2</v>
      </c>
      <c r="F94" s="64" t="s">
        <v>23</v>
      </c>
      <c r="H94" s="35" t="s">
        <v>1</v>
      </c>
      <c r="I94" s="35">
        <v>-4</v>
      </c>
      <c r="J94" s="35">
        <v>4</v>
      </c>
      <c r="K94" s="72"/>
      <c r="L94" s="64" t="s">
        <v>2</v>
      </c>
      <c r="M94" s="64" t="s">
        <v>23</v>
      </c>
      <c r="O94" s="35" t="s">
        <v>1</v>
      </c>
      <c r="P94" s="35">
        <v>-4</v>
      </c>
      <c r="Q94" s="35">
        <v>4</v>
      </c>
      <c r="R94" s="72"/>
      <c r="S94" s="64" t="s">
        <v>2</v>
      </c>
      <c r="T94" s="64" t="s">
        <v>23</v>
      </c>
      <c r="V94" s="35" t="s">
        <v>1</v>
      </c>
      <c r="W94" s="35">
        <v>-4</v>
      </c>
      <c r="X94" s="35">
        <v>4</v>
      </c>
      <c r="Y94" s="72"/>
      <c r="Z94" s="64" t="s">
        <v>2</v>
      </c>
      <c r="AA94" s="64" t="s">
        <v>23</v>
      </c>
      <c r="AC94" s="35" t="s">
        <v>1</v>
      </c>
      <c r="AD94" s="35">
        <v>-4</v>
      </c>
      <c r="AE94" s="35">
        <v>4</v>
      </c>
      <c r="AF94" s="72"/>
      <c r="AG94" s="64" t="s">
        <v>2</v>
      </c>
      <c r="AH94" s="64" t="s">
        <v>23</v>
      </c>
      <c r="AJ94" s="35" t="s">
        <v>1</v>
      </c>
      <c r="AK94" s="35">
        <v>-4</v>
      </c>
      <c r="AL94" s="35">
        <v>4</v>
      </c>
      <c r="AM94" s="72"/>
      <c r="AN94" s="64" t="s">
        <v>2</v>
      </c>
      <c r="AO94" s="64" t="s">
        <v>23</v>
      </c>
      <c r="AP94" s="34"/>
      <c r="AQ94" s="35" t="s">
        <v>1</v>
      </c>
      <c r="AR94" s="35">
        <v>-4</v>
      </c>
      <c r="AS94" s="35">
        <v>4</v>
      </c>
      <c r="AT94" s="72"/>
      <c r="AU94" s="64" t="s">
        <v>2</v>
      </c>
      <c r="AV94" s="64" t="s">
        <v>23</v>
      </c>
      <c r="CR94" s="34"/>
      <c r="CT94" s="34"/>
    </row>
    <row r="95" spans="1:98" s="64" customFormat="1" ht="16.2" customHeight="1" x14ac:dyDescent="0.25">
      <c r="A95" s="35" t="s">
        <v>3</v>
      </c>
      <c r="B95" s="35">
        <v>-4</v>
      </c>
      <c r="C95" s="35">
        <v>-3</v>
      </c>
      <c r="D95" s="72">
        <f t="shared" ref="D95:D114" si="32">C95-B95+1</f>
        <v>2</v>
      </c>
      <c r="E95" s="34">
        <f t="shared" ref="E95:E114" si="33">D95*LN(D95)/(9*LN(9))</f>
        <v>7.0103305952384162E-2</v>
      </c>
      <c r="F95" s="34">
        <f>(1-E95)*((B95+C95)*D95/2-参数!$B$1*D95)/参数!$G$1/D95</f>
        <v>5.8118543377975992E-2</v>
      </c>
      <c r="H95" s="35" t="s">
        <v>3</v>
      </c>
      <c r="I95" s="35">
        <v>1</v>
      </c>
      <c r="J95" s="35">
        <v>1</v>
      </c>
      <c r="K95" s="72">
        <f t="shared" ref="K95:K114" si="34">J95-I95+1</f>
        <v>1</v>
      </c>
      <c r="L95" s="34">
        <f t="shared" ref="L95:L114" si="35">K95*LN(K95)/(9*LN(9))</f>
        <v>0</v>
      </c>
      <c r="M95" s="34">
        <f>(1-L95)*((I95+J95)*K95/2-参数!$B$1*K95)/参数!$G$1/K95</f>
        <v>0.625</v>
      </c>
      <c r="O95" s="35" t="s">
        <v>3</v>
      </c>
      <c r="P95" s="35">
        <v>0</v>
      </c>
      <c r="Q95" s="35">
        <v>0</v>
      </c>
      <c r="R95" s="72">
        <f t="shared" ref="R95:R114" si="36">Q95-P95+1</f>
        <v>1</v>
      </c>
      <c r="S95" s="34">
        <f t="shared" ref="S95:S114" si="37">R95*LN(R95)/(9*LN(9))</f>
        <v>0</v>
      </c>
      <c r="T95" s="34">
        <f>(1-S95)*((P95+Q95)*R95/2-参数!$B$1*R95)/参数!$G$1/R95</f>
        <v>0.5</v>
      </c>
      <c r="V95" s="35" t="s">
        <v>3</v>
      </c>
      <c r="W95" s="35">
        <v>3</v>
      </c>
      <c r="X95" s="35">
        <v>3</v>
      </c>
      <c r="Y95" s="72">
        <f t="shared" ref="Y95:Y114" si="38">X95-W95+1</f>
        <v>1</v>
      </c>
      <c r="Z95" s="34">
        <f t="shared" ref="Z95:Z114" si="39">Y95*LN(Y95)/(9*LN(9))</f>
        <v>0</v>
      </c>
      <c r="AA95" s="34">
        <f>(1-Z95)*((W95+X95)*Y95/2-参数!$B$1*Y95)/参数!$G$1/Y95</f>
        <v>0.875</v>
      </c>
      <c r="AC95" s="35" t="s">
        <v>3</v>
      </c>
      <c r="AD95" s="35"/>
      <c r="AE95" s="35"/>
      <c r="AF95" s="72"/>
      <c r="AG95" s="34"/>
      <c r="AH95" s="34"/>
      <c r="AJ95" s="35" t="s">
        <v>3</v>
      </c>
      <c r="AK95" s="35"/>
      <c r="AL95" s="35"/>
      <c r="AM95" s="72"/>
      <c r="AN95" s="34"/>
      <c r="AO95" s="34"/>
      <c r="AP95" s="34"/>
      <c r="AQ95" s="35" t="s">
        <v>3</v>
      </c>
      <c r="AR95" s="35"/>
      <c r="AS95" s="35"/>
      <c r="AT95" s="72"/>
      <c r="AU95" s="34"/>
      <c r="AV95" s="34"/>
      <c r="CR95" s="34"/>
      <c r="CT95" s="34"/>
    </row>
    <row r="96" spans="1:98" s="64" customFormat="1" ht="16.2" customHeight="1" x14ac:dyDescent="0.25">
      <c r="A96" s="35" t="s">
        <v>4</v>
      </c>
      <c r="B96" s="35">
        <v>2</v>
      </c>
      <c r="C96" s="35">
        <v>3</v>
      </c>
      <c r="D96" s="72">
        <f t="shared" si="32"/>
        <v>2</v>
      </c>
      <c r="E96" s="34">
        <f t="shared" si="33"/>
        <v>7.0103305952384162E-2</v>
      </c>
      <c r="F96" s="34">
        <f>(1-E96)*((B96+C96)*D96/2-参数!$B$1*D96)/参数!$G$1/D96</f>
        <v>0.75554106391368792</v>
      </c>
      <c r="H96" s="35" t="s">
        <v>4</v>
      </c>
      <c r="I96" s="35">
        <v>1</v>
      </c>
      <c r="J96" s="35">
        <v>1</v>
      </c>
      <c r="K96" s="72">
        <f t="shared" si="34"/>
        <v>1</v>
      </c>
      <c r="L96" s="34">
        <f t="shared" si="35"/>
        <v>0</v>
      </c>
      <c r="M96" s="34">
        <f>(1-L96)*((I96+J96)*K96/2-参数!$B$1*K96)/参数!$G$1/K96</f>
        <v>0.625</v>
      </c>
      <c r="O96" s="35" t="s">
        <v>4</v>
      </c>
      <c r="P96" s="35">
        <v>4</v>
      </c>
      <c r="Q96" s="35">
        <v>4</v>
      </c>
      <c r="R96" s="72">
        <f t="shared" si="36"/>
        <v>1</v>
      </c>
      <c r="S96" s="34">
        <f t="shared" si="37"/>
        <v>0</v>
      </c>
      <c r="T96" s="34">
        <f>(1-S96)*((P96+Q96)*R96/2-参数!$B$1*R96)/参数!$G$1/R96</f>
        <v>1</v>
      </c>
      <c r="V96" s="35" t="s">
        <v>4</v>
      </c>
      <c r="W96" s="35">
        <v>0</v>
      </c>
      <c r="X96" s="35">
        <v>1</v>
      </c>
      <c r="Y96" s="72">
        <f t="shared" si="38"/>
        <v>2</v>
      </c>
      <c r="Z96" s="34">
        <f t="shared" si="39"/>
        <v>7.0103305952384162E-2</v>
      </c>
      <c r="AA96" s="34">
        <f>(1-Z96)*((W96+X96)*Y96/2-参数!$B$1*Y96)/参数!$G$1/Y96</f>
        <v>0.52306689040178389</v>
      </c>
      <c r="AC96" s="35" t="s">
        <v>4</v>
      </c>
      <c r="AD96" s="35"/>
      <c r="AE96" s="35"/>
      <c r="AF96" s="72"/>
      <c r="AG96" s="34"/>
      <c r="AH96" s="34"/>
      <c r="AJ96" s="35" t="s">
        <v>4</v>
      </c>
      <c r="AK96" s="35"/>
      <c r="AL96" s="35"/>
      <c r="AM96" s="72"/>
      <c r="AN96" s="34"/>
      <c r="AO96" s="34"/>
      <c r="AP96" s="34"/>
      <c r="AQ96" s="35" t="s">
        <v>4</v>
      </c>
      <c r="AR96" s="35"/>
      <c r="AS96" s="35"/>
      <c r="AT96" s="72"/>
      <c r="AU96" s="34"/>
      <c r="AV96" s="34"/>
      <c r="CR96" s="34"/>
      <c r="CT96" s="34"/>
    </row>
    <row r="97" spans="1:98" s="64" customFormat="1" ht="16.2" customHeight="1" x14ac:dyDescent="0.25">
      <c r="A97" s="35" t="s">
        <v>5</v>
      </c>
      <c r="B97" s="35">
        <v>3</v>
      </c>
      <c r="C97" s="35">
        <v>3</v>
      </c>
      <c r="D97" s="72">
        <f t="shared" si="32"/>
        <v>1</v>
      </c>
      <c r="E97" s="34">
        <f t="shared" si="33"/>
        <v>0</v>
      </c>
      <c r="F97" s="34">
        <f>(1-E97)*((B97+C97)*D97/2-参数!$B$1*D97)/参数!$G$1/D97</f>
        <v>0.875</v>
      </c>
      <c r="H97" s="35" t="s">
        <v>5</v>
      </c>
      <c r="I97" s="35">
        <v>-1</v>
      </c>
      <c r="J97" s="35">
        <v>3</v>
      </c>
      <c r="K97" s="72">
        <f t="shared" si="34"/>
        <v>5</v>
      </c>
      <c r="L97" s="34">
        <f t="shared" si="35"/>
        <v>0.40693708908831311</v>
      </c>
      <c r="M97" s="34">
        <f>(1-L97)*((I97+J97)*K97/2-参数!$B$1*K97)/参数!$G$1/K97</f>
        <v>0.37066431931980437</v>
      </c>
      <c r="O97" s="35" t="s">
        <v>5</v>
      </c>
      <c r="P97" s="35">
        <v>4</v>
      </c>
      <c r="Q97" s="35">
        <v>4</v>
      </c>
      <c r="R97" s="72">
        <f t="shared" si="36"/>
        <v>1</v>
      </c>
      <c r="S97" s="34">
        <f t="shared" si="37"/>
        <v>0</v>
      </c>
      <c r="T97" s="34">
        <f>(1-S97)*((P97+Q97)*R97/2-参数!$B$1*R97)/参数!$G$1/R97</f>
        <v>1</v>
      </c>
      <c r="V97" s="35" t="s">
        <v>5</v>
      </c>
      <c r="W97" s="35">
        <v>-4</v>
      </c>
      <c r="X97" s="35">
        <v>-3</v>
      </c>
      <c r="Y97" s="72">
        <f t="shared" si="38"/>
        <v>2</v>
      </c>
      <c r="Z97" s="34">
        <f t="shared" si="39"/>
        <v>7.0103305952384162E-2</v>
      </c>
      <c r="AA97" s="34">
        <f>(1-Z97)*((W97+X97)*Y97/2-参数!$B$1*Y97)/参数!$G$1/Y97</f>
        <v>5.8118543377975992E-2</v>
      </c>
      <c r="AC97" s="35" t="s">
        <v>5</v>
      </c>
      <c r="AD97" s="35"/>
      <c r="AE97" s="35"/>
      <c r="AF97" s="72"/>
      <c r="AG97" s="34"/>
      <c r="AH97" s="34"/>
      <c r="AJ97" s="35" t="s">
        <v>5</v>
      </c>
      <c r="AK97" s="35"/>
      <c r="AL97" s="35"/>
      <c r="AM97" s="72"/>
      <c r="AN97" s="34"/>
      <c r="AO97" s="34"/>
      <c r="AP97" s="34"/>
      <c r="AQ97" s="35" t="s">
        <v>5</v>
      </c>
      <c r="AR97" s="35"/>
      <c r="AS97" s="35"/>
      <c r="AT97" s="72"/>
      <c r="AU97" s="34"/>
      <c r="AV97" s="34"/>
      <c r="CR97" s="34"/>
      <c r="CT97" s="34"/>
    </row>
    <row r="98" spans="1:98" s="64" customFormat="1" ht="16.2" customHeight="1" x14ac:dyDescent="0.25">
      <c r="A98" s="35" t="s">
        <v>6</v>
      </c>
      <c r="B98" s="35">
        <v>4</v>
      </c>
      <c r="C98" s="35">
        <v>4</v>
      </c>
      <c r="D98" s="72">
        <f t="shared" si="32"/>
        <v>1</v>
      </c>
      <c r="E98" s="34">
        <f t="shared" si="33"/>
        <v>0</v>
      </c>
      <c r="F98" s="34">
        <f>(1-E98)*((B98+C98)*D98/2-参数!$B$1*D98)/参数!$G$1/D98</f>
        <v>1</v>
      </c>
      <c r="H98" s="35" t="s">
        <v>6</v>
      </c>
      <c r="I98" s="35">
        <v>-1</v>
      </c>
      <c r="J98" s="35">
        <v>1</v>
      </c>
      <c r="K98" s="72">
        <f t="shared" si="34"/>
        <v>3</v>
      </c>
      <c r="L98" s="34">
        <f t="shared" si="35"/>
        <v>0.16666666666666666</v>
      </c>
      <c r="M98" s="34">
        <f>(1-L98)*((I98+J98)*K98/2-参数!$B$1*K98)/参数!$G$1/K98</f>
        <v>0.41666666666666669</v>
      </c>
      <c r="O98" s="35" t="s">
        <v>6</v>
      </c>
      <c r="P98" s="35">
        <v>1</v>
      </c>
      <c r="Q98" s="35">
        <v>3</v>
      </c>
      <c r="R98" s="72">
        <f t="shared" si="36"/>
        <v>3</v>
      </c>
      <c r="S98" s="34">
        <f t="shared" si="37"/>
        <v>0.16666666666666666</v>
      </c>
      <c r="T98" s="34">
        <f>(1-S98)*((P98+Q98)*R98/2-参数!$B$1*R98)/参数!$G$1/R98</f>
        <v>0.625</v>
      </c>
      <c r="V98" s="35" t="s">
        <v>6</v>
      </c>
      <c r="W98" s="35">
        <v>1</v>
      </c>
      <c r="X98" s="35">
        <v>3</v>
      </c>
      <c r="Y98" s="72">
        <f t="shared" si="38"/>
        <v>3</v>
      </c>
      <c r="Z98" s="34">
        <f t="shared" si="39"/>
        <v>0.16666666666666666</v>
      </c>
      <c r="AA98" s="34">
        <f>(1-Z98)*((W98+X98)*Y98/2-参数!$B$1*Y98)/参数!$G$1/Y98</f>
        <v>0.625</v>
      </c>
      <c r="AC98" s="35" t="s">
        <v>6</v>
      </c>
      <c r="AD98" s="35"/>
      <c r="AE98" s="35"/>
      <c r="AF98" s="72"/>
      <c r="AG98" s="34"/>
      <c r="AH98" s="34"/>
      <c r="AJ98" s="35" t="s">
        <v>6</v>
      </c>
      <c r="AK98" s="35"/>
      <c r="AL98" s="35"/>
      <c r="AM98" s="72"/>
      <c r="AN98" s="34"/>
      <c r="AO98" s="34"/>
      <c r="AP98" s="34"/>
      <c r="AQ98" s="35" t="s">
        <v>6</v>
      </c>
      <c r="AR98" s="35"/>
      <c r="AS98" s="35"/>
      <c r="AT98" s="72"/>
      <c r="AU98" s="34"/>
      <c r="AV98" s="34"/>
      <c r="CR98" s="34"/>
      <c r="CT98" s="34"/>
    </row>
    <row r="99" spans="1:98" s="64" customFormat="1" ht="16.2" customHeight="1" x14ac:dyDescent="0.25">
      <c r="A99" s="35" t="s">
        <v>7</v>
      </c>
      <c r="B99" s="35">
        <v>3</v>
      </c>
      <c r="C99" s="35">
        <v>3</v>
      </c>
      <c r="D99" s="72">
        <f t="shared" si="32"/>
        <v>1</v>
      </c>
      <c r="E99" s="34">
        <f t="shared" si="33"/>
        <v>0</v>
      </c>
      <c r="F99" s="34">
        <f>(1-E99)*((B99+C99)*D99/2-参数!$B$1*D99)/参数!$G$1/D99</f>
        <v>0.875</v>
      </c>
      <c r="H99" s="35" t="s">
        <v>7</v>
      </c>
      <c r="I99" s="35">
        <v>1</v>
      </c>
      <c r="J99" s="35">
        <v>1</v>
      </c>
      <c r="K99" s="72">
        <f t="shared" si="34"/>
        <v>1</v>
      </c>
      <c r="L99" s="34">
        <f t="shared" si="35"/>
        <v>0</v>
      </c>
      <c r="M99" s="34">
        <f>(1-L99)*((I99+J99)*K99/2-参数!$B$1*K99)/参数!$G$1/K99</f>
        <v>0.625</v>
      </c>
      <c r="O99" s="35" t="s">
        <v>7</v>
      </c>
      <c r="P99" s="35">
        <v>0</v>
      </c>
      <c r="Q99" s="35">
        <v>1</v>
      </c>
      <c r="R99" s="72">
        <f t="shared" si="36"/>
        <v>2</v>
      </c>
      <c r="S99" s="34">
        <f t="shared" si="37"/>
        <v>7.0103305952384162E-2</v>
      </c>
      <c r="T99" s="34">
        <f>(1-S99)*((P99+Q99)*R99/2-参数!$B$1*R99)/参数!$G$1/R99</f>
        <v>0.52306689040178389</v>
      </c>
      <c r="V99" s="35" t="s">
        <v>7</v>
      </c>
      <c r="W99" s="35">
        <v>4</v>
      </c>
      <c r="X99" s="35">
        <v>4</v>
      </c>
      <c r="Y99" s="72">
        <f t="shared" si="38"/>
        <v>1</v>
      </c>
      <c r="Z99" s="34">
        <f t="shared" si="39"/>
        <v>0</v>
      </c>
      <c r="AA99" s="34">
        <f>(1-Z99)*((W99+X99)*Y99/2-参数!$B$1*Y99)/参数!$G$1/Y99</f>
        <v>1</v>
      </c>
      <c r="AC99" s="35" t="s">
        <v>7</v>
      </c>
      <c r="AD99" s="35"/>
      <c r="AE99" s="35"/>
      <c r="AF99" s="72"/>
      <c r="AG99" s="34"/>
      <c r="AH99" s="34"/>
      <c r="AJ99" s="35" t="s">
        <v>7</v>
      </c>
      <c r="AK99" s="35"/>
      <c r="AL99" s="35"/>
      <c r="AM99" s="72"/>
      <c r="AN99" s="34"/>
      <c r="AO99" s="34"/>
      <c r="AP99" s="34"/>
      <c r="AQ99" s="35" t="s">
        <v>7</v>
      </c>
      <c r="AR99" s="35"/>
      <c r="AS99" s="35"/>
      <c r="AT99" s="72"/>
      <c r="AU99" s="34"/>
      <c r="AV99" s="34"/>
      <c r="CR99" s="34"/>
      <c r="CT99" s="34"/>
    </row>
    <row r="100" spans="1:98" s="64" customFormat="1" ht="16.2" customHeight="1" x14ac:dyDescent="0.25">
      <c r="A100" s="35" t="s">
        <v>8</v>
      </c>
      <c r="B100" s="35">
        <v>0</v>
      </c>
      <c r="C100" s="35">
        <v>4</v>
      </c>
      <c r="D100" s="72">
        <f t="shared" si="32"/>
        <v>5</v>
      </c>
      <c r="E100" s="34">
        <f t="shared" si="33"/>
        <v>0.40693708908831311</v>
      </c>
      <c r="F100" s="34">
        <f>(1-E100)*((B100+C100)*D100/2-参数!$B$1*D100)/参数!$G$1/D100</f>
        <v>0.44479718318376521</v>
      </c>
      <c r="H100" s="35" t="s">
        <v>8</v>
      </c>
      <c r="I100" s="35">
        <v>-3</v>
      </c>
      <c r="J100" s="35">
        <v>3</v>
      </c>
      <c r="K100" s="72">
        <f t="shared" si="34"/>
        <v>7</v>
      </c>
      <c r="L100" s="34">
        <f t="shared" si="35"/>
        <v>0.68881701356277525</v>
      </c>
      <c r="M100" s="34">
        <f>(1-L100)*((I100+J100)*K100/2-参数!$B$1*K100)/参数!$G$1/K100</f>
        <v>0.15559149321861238</v>
      </c>
      <c r="O100" s="35" t="s">
        <v>8</v>
      </c>
      <c r="P100" s="35">
        <v>-2</v>
      </c>
      <c r="Q100" s="35">
        <v>4</v>
      </c>
      <c r="R100" s="72">
        <f t="shared" si="36"/>
        <v>7</v>
      </c>
      <c r="S100" s="34">
        <f t="shared" si="37"/>
        <v>0.68881701356277525</v>
      </c>
      <c r="T100" s="34">
        <f>(1-S100)*((P100+Q100)*R100/2-参数!$B$1*R100)/参数!$G$1/R100</f>
        <v>0.19448936652326546</v>
      </c>
      <c r="V100" s="35" t="s">
        <v>8</v>
      </c>
      <c r="W100" s="35">
        <v>4</v>
      </c>
      <c r="X100" s="35">
        <v>4</v>
      </c>
      <c r="Y100" s="72">
        <f t="shared" si="38"/>
        <v>1</v>
      </c>
      <c r="Z100" s="34">
        <f t="shared" si="39"/>
        <v>0</v>
      </c>
      <c r="AA100" s="34">
        <f>(1-Z100)*((W100+X100)*Y100/2-参数!$B$1*Y100)/参数!$G$1/Y100</f>
        <v>1</v>
      </c>
      <c r="AC100" s="35" t="s">
        <v>8</v>
      </c>
      <c r="AD100" s="35"/>
      <c r="AE100" s="35"/>
      <c r="AF100" s="72"/>
      <c r="AG100" s="34"/>
      <c r="AH100" s="34"/>
      <c r="AJ100" s="35" t="s">
        <v>8</v>
      </c>
      <c r="AK100" s="35"/>
      <c r="AL100" s="35"/>
      <c r="AM100" s="72"/>
      <c r="AN100" s="34"/>
      <c r="AO100" s="34"/>
      <c r="AP100" s="34"/>
      <c r="AQ100" s="35" t="s">
        <v>8</v>
      </c>
      <c r="AR100" s="35"/>
      <c r="AS100" s="35"/>
      <c r="AT100" s="72"/>
      <c r="AU100" s="34"/>
      <c r="AV100" s="34"/>
      <c r="CR100" s="34"/>
      <c r="CT100" s="34"/>
    </row>
    <row r="101" spans="1:98" s="64" customFormat="1" ht="16.2" customHeight="1" x14ac:dyDescent="0.25">
      <c r="A101" s="35" t="s">
        <v>9</v>
      </c>
      <c r="B101" s="35">
        <v>3</v>
      </c>
      <c r="C101" s="35">
        <v>3</v>
      </c>
      <c r="D101" s="72">
        <f t="shared" si="32"/>
        <v>1</v>
      </c>
      <c r="E101" s="34">
        <f t="shared" si="33"/>
        <v>0</v>
      </c>
      <c r="F101" s="34">
        <f>(1-E101)*((B101+C101)*D101/2-参数!$B$1*D101)/参数!$G$1/D101</f>
        <v>0.875</v>
      </c>
      <c r="H101" s="35" t="s">
        <v>9</v>
      </c>
      <c r="I101" s="35">
        <v>0</v>
      </c>
      <c r="J101" s="35">
        <v>0</v>
      </c>
      <c r="K101" s="72">
        <f t="shared" si="34"/>
        <v>1</v>
      </c>
      <c r="L101" s="34">
        <f t="shared" si="35"/>
        <v>0</v>
      </c>
      <c r="M101" s="34">
        <f>(1-L101)*((I101+J101)*K101/2-参数!$B$1*K101)/参数!$G$1/K101</f>
        <v>0.5</v>
      </c>
      <c r="O101" s="35" t="s">
        <v>9</v>
      </c>
      <c r="P101" s="35">
        <v>1</v>
      </c>
      <c r="Q101" s="35">
        <v>1</v>
      </c>
      <c r="R101" s="72">
        <f t="shared" si="36"/>
        <v>1</v>
      </c>
      <c r="S101" s="34">
        <f t="shared" si="37"/>
        <v>0</v>
      </c>
      <c r="T101" s="34">
        <f>(1-S101)*((P101+Q101)*R101/2-参数!$B$1*R101)/参数!$G$1/R101</f>
        <v>0.625</v>
      </c>
      <c r="V101" s="35" t="s">
        <v>9</v>
      </c>
      <c r="W101" s="35">
        <v>3</v>
      </c>
      <c r="X101" s="35">
        <v>3</v>
      </c>
      <c r="Y101" s="72">
        <f t="shared" si="38"/>
        <v>1</v>
      </c>
      <c r="Z101" s="34">
        <f t="shared" si="39"/>
        <v>0</v>
      </c>
      <c r="AA101" s="34">
        <f>(1-Z101)*((W101+X101)*Y101/2-参数!$B$1*Y101)/参数!$G$1/Y101</f>
        <v>0.875</v>
      </c>
      <c r="AC101" s="35" t="s">
        <v>9</v>
      </c>
      <c r="AD101" s="35"/>
      <c r="AE101" s="35"/>
      <c r="AF101" s="72"/>
      <c r="AG101" s="34"/>
      <c r="AH101" s="34"/>
      <c r="AJ101" s="35" t="s">
        <v>9</v>
      </c>
      <c r="AK101" s="35"/>
      <c r="AL101" s="35"/>
      <c r="AM101" s="72"/>
      <c r="AN101" s="34"/>
      <c r="AO101" s="34"/>
      <c r="AP101" s="34"/>
      <c r="AQ101" s="35" t="s">
        <v>9</v>
      </c>
      <c r="AR101" s="35"/>
      <c r="AS101" s="35"/>
      <c r="AT101" s="72"/>
      <c r="AU101" s="34"/>
      <c r="AV101" s="34"/>
      <c r="CR101" s="34"/>
      <c r="CT101" s="34"/>
    </row>
    <row r="102" spans="1:98" s="64" customFormat="1" ht="16.2" customHeight="1" x14ac:dyDescent="0.25">
      <c r="A102" s="35" t="s">
        <v>10</v>
      </c>
      <c r="B102" s="35">
        <v>3</v>
      </c>
      <c r="C102" s="35">
        <v>3</v>
      </c>
      <c r="D102" s="72">
        <f t="shared" si="32"/>
        <v>1</v>
      </c>
      <c r="E102" s="34">
        <f t="shared" si="33"/>
        <v>0</v>
      </c>
      <c r="F102" s="34">
        <f>(1-E102)*((B102+C102)*D102/2-参数!$B$1*D102)/参数!$G$1/D102</f>
        <v>0.875</v>
      </c>
      <c r="H102" s="35" t="s">
        <v>10</v>
      </c>
      <c r="I102" s="35">
        <v>-3</v>
      </c>
      <c r="J102" s="35">
        <v>-2</v>
      </c>
      <c r="K102" s="72">
        <f t="shared" si="34"/>
        <v>2</v>
      </c>
      <c r="L102" s="34">
        <f t="shared" si="35"/>
        <v>7.0103305952384162E-2</v>
      </c>
      <c r="M102" s="34">
        <f>(1-L102)*((I102+J102)*K102/2-参数!$B$1*K102)/参数!$G$1/K102</f>
        <v>0.17435563013392796</v>
      </c>
      <c r="O102" s="35" t="s">
        <v>10</v>
      </c>
      <c r="P102" s="35">
        <v>2</v>
      </c>
      <c r="Q102" s="35">
        <v>2</v>
      </c>
      <c r="R102" s="72">
        <f t="shared" si="36"/>
        <v>1</v>
      </c>
      <c r="S102" s="34">
        <f t="shared" si="37"/>
        <v>0</v>
      </c>
      <c r="T102" s="34">
        <f>(1-S102)*((P102+Q102)*R102/2-参数!$B$1*R102)/参数!$G$1/R102</f>
        <v>0.75</v>
      </c>
      <c r="V102" s="35" t="s">
        <v>10</v>
      </c>
      <c r="W102" s="35">
        <v>1</v>
      </c>
      <c r="X102" s="35">
        <v>1</v>
      </c>
      <c r="Y102" s="72">
        <f t="shared" si="38"/>
        <v>1</v>
      </c>
      <c r="Z102" s="34">
        <f t="shared" si="39"/>
        <v>0</v>
      </c>
      <c r="AA102" s="34">
        <f>(1-Z102)*((W102+X102)*Y102/2-参数!$B$1*Y102)/参数!$G$1/Y102</f>
        <v>0.625</v>
      </c>
      <c r="AC102" s="35" t="s">
        <v>10</v>
      </c>
      <c r="AD102" s="35"/>
      <c r="AE102" s="35"/>
      <c r="AF102" s="72"/>
      <c r="AG102" s="34"/>
      <c r="AH102" s="34"/>
      <c r="AJ102" s="35" t="s">
        <v>10</v>
      </c>
      <c r="AK102" s="35"/>
      <c r="AL102" s="35"/>
      <c r="AM102" s="72"/>
      <c r="AN102" s="34"/>
      <c r="AO102" s="34"/>
      <c r="AP102" s="34"/>
      <c r="AQ102" s="35" t="s">
        <v>10</v>
      </c>
      <c r="AR102" s="35"/>
      <c r="AS102" s="35"/>
      <c r="AT102" s="72"/>
      <c r="AU102" s="34"/>
      <c r="AV102" s="34"/>
      <c r="CR102" s="34"/>
      <c r="CT102" s="34"/>
    </row>
    <row r="103" spans="1:98" s="64" customFormat="1" ht="16.2" customHeight="1" x14ac:dyDescent="0.25">
      <c r="A103" s="35" t="s">
        <v>11</v>
      </c>
      <c r="B103" s="35">
        <v>-1</v>
      </c>
      <c r="C103" s="35">
        <v>1</v>
      </c>
      <c r="D103" s="72">
        <f t="shared" si="32"/>
        <v>3</v>
      </c>
      <c r="E103" s="34">
        <f t="shared" si="33"/>
        <v>0.16666666666666666</v>
      </c>
      <c r="F103" s="34">
        <f>(1-E103)*((B103+C103)*D103/2-参数!$B$1*D103)/参数!$G$1/D103</f>
        <v>0.41666666666666669</v>
      </c>
      <c r="H103" s="35" t="s">
        <v>11</v>
      </c>
      <c r="I103" s="35">
        <v>-2</v>
      </c>
      <c r="J103" s="35">
        <v>2</v>
      </c>
      <c r="K103" s="72">
        <f t="shared" si="34"/>
        <v>5</v>
      </c>
      <c r="L103" s="34">
        <f t="shared" si="35"/>
        <v>0.40693708908831311</v>
      </c>
      <c r="M103" s="34">
        <f>(1-L103)*((I103+J103)*K103/2-参数!$B$1*K103)/参数!$G$1/K103</f>
        <v>0.29653145545584347</v>
      </c>
      <c r="O103" s="35" t="s">
        <v>11</v>
      </c>
      <c r="P103" s="35">
        <v>1</v>
      </c>
      <c r="Q103" s="35">
        <v>3</v>
      </c>
      <c r="R103" s="72">
        <f t="shared" si="36"/>
        <v>3</v>
      </c>
      <c r="S103" s="34">
        <f t="shared" si="37"/>
        <v>0.16666666666666666</v>
      </c>
      <c r="T103" s="34">
        <f>(1-S103)*((P103+Q103)*R103/2-参数!$B$1*R103)/参数!$G$1/R103</f>
        <v>0.625</v>
      </c>
      <c r="V103" s="35" t="s">
        <v>11</v>
      </c>
      <c r="W103" s="35">
        <v>3</v>
      </c>
      <c r="X103" s="35">
        <v>3</v>
      </c>
      <c r="Y103" s="72">
        <f t="shared" si="38"/>
        <v>1</v>
      </c>
      <c r="Z103" s="34">
        <f t="shared" si="39"/>
        <v>0</v>
      </c>
      <c r="AA103" s="34">
        <f>(1-Z103)*((W103+X103)*Y103/2-参数!$B$1*Y103)/参数!$G$1/Y103</f>
        <v>0.875</v>
      </c>
      <c r="AC103" s="35" t="s">
        <v>11</v>
      </c>
      <c r="AD103" s="35"/>
      <c r="AE103" s="35"/>
      <c r="AF103" s="72"/>
      <c r="AG103" s="34"/>
      <c r="AH103" s="34"/>
      <c r="AJ103" s="35" t="s">
        <v>11</v>
      </c>
      <c r="AK103" s="35"/>
      <c r="AL103" s="35"/>
      <c r="AM103" s="72"/>
      <c r="AN103" s="34"/>
      <c r="AO103" s="34"/>
      <c r="AP103" s="34"/>
      <c r="AQ103" s="35" t="s">
        <v>11</v>
      </c>
      <c r="AR103" s="35"/>
      <c r="AS103" s="35"/>
      <c r="AT103" s="72"/>
      <c r="AU103" s="34"/>
      <c r="AV103" s="34"/>
      <c r="CR103" s="34"/>
      <c r="CT103" s="34"/>
    </row>
    <row r="104" spans="1:98" s="64" customFormat="1" ht="16.2" customHeight="1" x14ac:dyDescent="0.25">
      <c r="A104" s="35" t="s">
        <v>12</v>
      </c>
      <c r="B104" s="35">
        <v>3</v>
      </c>
      <c r="C104" s="35">
        <v>3</v>
      </c>
      <c r="D104" s="72">
        <f t="shared" si="32"/>
        <v>1</v>
      </c>
      <c r="E104" s="34">
        <f t="shared" si="33"/>
        <v>0</v>
      </c>
      <c r="F104" s="34">
        <f>(1-E104)*((B104+C104)*D104/2-参数!$B$1*D104)/参数!$G$1/D104</f>
        <v>0.875</v>
      </c>
      <c r="H104" s="35" t="s">
        <v>12</v>
      </c>
      <c r="I104" s="35">
        <v>1</v>
      </c>
      <c r="J104" s="35">
        <v>4</v>
      </c>
      <c r="K104" s="72">
        <f t="shared" si="34"/>
        <v>4</v>
      </c>
      <c r="L104" s="34">
        <f t="shared" si="35"/>
        <v>0.28041322380953665</v>
      </c>
      <c r="M104" s="34">
        <f>(1-L104)*((I104+J104)*K104/2-参数!$B$1*K104)/参数!$G$1/K104</f>
        <v>0.58466425565475144</v>
      </c>
      <c r="O104" s="35" t="s">
        <v>12</v>
      </c>
      <c r="P104" s="35">
        <v>-3</v>
      </c>
      <c r="Q104" s="35">
        <v>-1</v>
      </c>
      <c r="R104" s="72">
        <f t="shared" si="36"/>
        <v>3</v>
      </c>
      <c r="S104" s="34">
        <f t="shared" si="37"/>
        <v>0.16666666666666666</v>
      </c>
      <c r="T104" s="34">
        <f>(1-S104)*((P104+Q104)*R104/2-参数!$B$1*R104)/参数!$G$1/R104</f>
        <v>0.20833333333333334</v>
      </c>
      <c r="V104" s="35" t="s">
        <v>12</v>
      </c>
      <c r="W104" s="35">
        <v>1</v>
      </c>
      <c r="X104" s="35">
        <v>3</v>
      </c>
      <c r="Y104" s="72">
        <f t="shared" si="38"/>
        <v>3</v>
      </c>
      <c r="Z104" s="34">
        <f t="shared" si="39"/>
        <v>0.16666666666666666</v>
      </c>
      <c r="AA104" s="34">
        <f>(1-Z104)*((W104+X104)*Y104/2-参数!$B$1*Y104)/参数!$G$1/Y104</f>
        <v>0.625</v>
      </c>
      <c r="AC104" s="35" t="s">
        <v>12</v>
      </c>
      <c r="AD104" s="35"/>
      <c r="AE104" s="35"/>
      <c r="AF104" s="72"/>
      <c r="AG104" s="34"/>
      <c r="AH104" s="34"/>
      <c r="AJ104" s="35" t="s">
        <v>12</v>
      </c>
      <c r="AK104" s="35"/>
      <c r="AL104" s="35"/>
      <c r="AM104" s="72"/>
      <c r="AN104" s="34"/>
      <c r="AO104" s="34"/>
      <c r="AP104" s="34"/>
      <c r="AQ104" s="35" t="s">
        <v>12</v>
      </c>
      <c r="AR104" s="35"/>
      <c r="AS104" s="35"/>
      <c r="AT104" s="72"/>
      <c r="AU104" s="34"/>
      <c r="AV104" s="34"/>
      <c r="CR104" s="34"/>
      <c r="CT104" s="34"/>
    </row>
    <row r="105" spans="1:98" s="64" customFormat="1" ht="16.2" customHeight="1" x14ac:dyDescent="0.25">
      <c r="A105" s="35" t="s">
        <v>13</v>
      </c>
      <c r="B105" s="35">
        <v>-4</v>
      </c>
      <c r="C105" s="35">
        <v>2</v>
      </c>
      <c r="D105" s="72">
        <f t="shared" si="32"/>
        <v>7</v>
      </c>
      <c r="E105" s="34">
        <f t="shared" si="33"/>
        <v>0.68881701356277525</v>
      </c>
      <c r="F105" s="34">
        <f>(1-E105)*((B105+C105)*D105/2-参数!$B$1*D105)/参数!$G$1/D105</f>
        <v>0.11669361991395928</v>
      </c>
      <c r="H105" s="35" t="s">
        <v>13</v>
      </c>
      <c r="I105" s="35">
        <v>-1</v>
      </c>
      <c r="J105" s="35">
        <v>2</v>
      </c>
      <c r="K105" s="72">
        <f t="shared" si="34"/>
        <v>4</v>
      </c>
      <c r="L105" s="34">
        <f t="shared" si="35"/>
        <v>0.28041322380953665</v>
      </c>
      <c r="M105" s="34">
        <f>(1-L105)*((I105+J105)*K105/2-参数!$B$1*K105)/参数!$G$1/K105</f>
        <v>0.40476756160713562</v>
      </c>
      <c r="O105" s="35" t="s">
        <v>13</v>
      </c>
      <c r="P105" s="35">
        <v>-4</v>
      </c>
      <c r="Q105" s="35">
        <v>-2</v>
      </c>
      <c r="R105" s="72">
        <f t="shared" si="36"/>
        <v>3</v>
      </c>
      <c r="S105" s="34">
        <f t="shared" si="37"/>
        <v>0.16666666666666666</v>
      </c>
      <c r="T105" s="34">
        <f>(1-S105)*((P105+Q105)*R105/2-参数!$B$1*R105)/参数!$G$1/R105</f>
        <v>0.10416666666666667</v>
      </c>
      <c r="V105" s="35" t="s">
        <v>13</v>
      </c>
      <c r="W105" s="35">
        <v>-2</v>
      </c>
      <c r="X105" s="35">
        <v>-1</v>
      </c>
      <c r="Y105" s="72">
        <f t="shared" si="38"/>
        <v>2</v>
      </c>
      <c r="Z105" s="34">
        <f t="shared" si="39"/>
        <v>7.0103305952384162E-2</v>
      </c>
      <c r="AA105" s="34">
        <f>(1-Z105)*((W105+X105)*Y105/2-参数!$B$1*Y105)/参数!$G$1/Y105</f>
        <v>0.29059271688987998</v>
      </c>
      <c r="AC105" s="35" t="s">
        <v>13</v>
      </c>
      <c r="AD105" s="35"/>
      <c r="AE105" s="35"/>
      <c r="AF105" s="72"/>
      <c r="AG105" s="34"/>
      <c r="AH105" s="34"/>
      <c r="AJ105" s="35" t="s">
        <v>13</v>
      </c>
      <c r="AK105" s="35"/>
      <c r="AL105" s="35"/>
      <c r="AM105" s="72"/>
      <c r="AN105" s="34"/>
      <c r="AO105" s="34"/>
      <c r="AP105" s="34"/>
      <c r="AQ105" s="35" t="s">
        <v>13</v>
      </c>
      <c r="AR105" s="35"/>
      <c r="AS105" s="35"/>
      <c r="AT105" s="72"/>
      <c r="AU105" s="34"/>
      <c r="AV105" s="34"/>
      <c r="CR105" s="34"/>
      <c r="CT105" s="34"/>
    </row>
    <row r="106" spans="1:98" s="64" customFormat="1" ht="16.2" customHeight="1" x14ac:dyDescent="0.25">
      <c r="A106" s="35" t="s">
        <v>14</v>
      </c>
      <c r="B106" s="35">
        <v>2</v>
      </c>
      <c r="C106" s="35">
        <v>3</v>
      </c>
      <c r="D106" s="72">
        <f t="shared" si="32"/>
        <v>2</v>
      </c>
      <c r="E106" s="34">
        <f t="shared" si="33"/>
        <v>7.0103305952384162E-2</v>
      </c>
      <c r="F106" s="34">
        <f>(1-E106)*((B106+C106)*D106/2-参数!$B$1*D106)/参数!$G$1/D106</f>
        <v>0.75554106391368792</v>
      </c>
      <c r="H106" s="35" t="s">
        <v>14</v>
      </c>
      <c r="I106" s="35">
        <v>-1</v>
      </c>
      <c r="J106" s="35">
        <v>0</v>
      </c>
      <c r="K106" s="72">
        <f t="shared" si="34"/>
        <v>2</v>
      </c>
      <c r="L106" s="34">
        <f t="shared" si="35"/>
        <v>7.0103305952384162E-2</v>
      </c>
      <c r="M106" s="34">
        <f>(1-L106)*((I106+J106)*K106/2-参数!$B$1*K106)/参数!$G$1/K106</f>
        <v>0.40682980364583193</v>
      </c>
      <c r="O106" s="35" t="s">
        <v>14</v>
      </c>
      <c r="P106" s="35">
        <v>3</v>
      </c>
      <c r="Q106" s="35">
        <v>4</v>
      </c>
      <c r="R106" s="72">
        <f t="shared" si="36"/>
        <v>2</v>
      </c>
      <c r="S106" s="34">
        <f t="shared" si="37"/>
        <v>7.0103305952384162E-2</v>
      </c>
      <c r="T106" s="34">
        <f>(1-S106)*((P106+Q106)*R106/2-参数!$B$1*R106)/参数!$G$1/R106</f>
        <v>0.87177815066963993</v>
      </c>
      <c r="V106" s="35" t="s">
        <v>14</v>
      </c>
      <c r="W106" s="35">
        <v>2</v>
      </c>
      <c r="X106" s="35">
        <v>2</v>
      </c>
      <c r="Y106" s="72">
        <f t="shared" si="38"/>
        <v>1</v>
      </c>
      <c r="Z106" s="34">
        <f t="shared" si="39"/>
        <v>0</v>
      </c>
      <c r="AA106" s="34">
        <f>(1-Z106)*((W106+X106)*Y106/2-参数!$B$1*Y106)/参数!$G$1/Y106</f>
        <v>0.75</v>
      </c>
      <c r="AC106" s="35" t="s">
        <v>14</v>
      </c>
      <c r="AD106" s="35"/>
      <c r="AE106" s="35"/>
      <c r="AF106" s="72"/>
      <c r="AG106" s="34"/>
      <c r="AH106" s="34"/>
      <c r="AJ106" s="35" t="s">
        <v>14</v>
      </c>
      <c r="AK106" s="35"/>
      <c r="AL106" s="35"/>
      <c r="AM106" s="72"/>
      <c r="AN106" s="34"/>
      <c r="AO106" s="34"/>
      <c r="AP106" s="34"/>
      <c r="AQ106" s="35" t="s">
        <v>14</v>
      </c>
      <c r="AR106" s="35"/>
      <c r="AS106" s="35"/>
      <c r="AT106" s="72"/>
      <c r="AU106" s="34"/>
      <c r="AV106" s="34"/>
      <c r="CR106" s="34"/>
      <c r="CT106" s="34"/>
    </row>
    <row r="107" spans="1:98" s="64" customFormat="1" ht="16.2" customHeight="1" x14ac:dyDescent="0.25">
      <c r="A107" s="35" t="s">
        <v>15</v>
      </c>
      <c r="B107" s="35">
        <v>2</v>
      </c>
      <c r="C107" s="35">
        <v>3</v>
      </c>
      <c r="D107" s="72">
        <f t="shared" si="32"/>
        <v>2</v>
      </c>
      <c r="E107" s="34">
        <f t="shared" si="33"/>
        <v>7.0103305952384162E-2</v>
      </c>
      <c r="F107" s="34">
        <f>(1-E107)*((B107+C107)*D107/2-参数!$B$1*D107)/参数!$G$1/D107</f>
        <v>0.75554106391368792</v>
      </c>
      <c r="H107" s="35" t="s">
        <v>15</v>
      </c>
      <c r="I107" s="35">
        <v>-2</v>
      </c>
      <c r="J107" s="35">
        <v>3</v>
      </c>
      <c r="K107" s="72">
        <f t="shared" si="34"/>
        <v>6</v>
      </c>
      <c r="L107" s="34">
        <f t="shared" si="35"/>
        <v>0.54364325119048584</v>
      </c>
      <c r="M107" s="34">
        <f>(1-L107)*((I107+J107)*K107/2-参数!$B$1*K107)/参数!$G$1/K107</f>
        <v>0.25670067120535173</v>
      </c>
      <c r="O107" s="35" t="s">
        <v>15</v>
      </c>
      <c r="P107" s="35">
        <v>0</v>
      </c>
      <c r="Q107" s="35">
        <v>4</v>
      </c>
      <c r="R107" s="72">
        <f t="shared" si="36"/>
        <v>5</v>
      </c>
      <c r="S107" s="34">
        <f t="shared" si="37"/>
        <v>0.40693708908831311</v>
      </c>
      <c r="T107" s="34">
        <f>(1-S107)*((P107+Q107)*R107/2-参数!$B$1*R107)/参数!$G$1/R107</f>
        <v>0.44479718318376521</v>
      </c>
      <c r="V107" s="35" t="s">
        <v>15</v>
      </c>
      <c r="W107" s="35">
        <v>3</v>
      </c>
      <c r="X107" s="35">
        <v>4</v>
      </c>
      <c r="Y107" s="72">
        <f t="shared" si="38"/>
        <v>2</v>
      </c>
      <c r="Z107" s="34">
        <f t="shared" si="39"/>
        <v>7.0103305952384162E-2</v>
      </c>
      <c r="AA107" s="34">
        <f>(1-Z107)*((W107+X107)*Y107/2-参数!$B$1*Y107)/参数!$G$1/Y107</f>
        <v>0.87177815066963993</v>
      </c>
      <c r="AC107" s="35" t="s">
        <v>15</v>
      </c>
      <c r="AD107" s="35"/>
      <c r="AE107" s="35"/>
      <c r="AF107" s="72"/>
      <c r="AG107" s="34"/>
      <c r="AH107" s="34"/>
      <c r="AJ107" s="35" t="s">
        <v>15</v>
      </c>
      <c r="AK107" s="35"/>
      <c r="AL107" s="35"/>
      <c r="AM107" s="72"/>
      <c r="AN107" s="34"/>
      <c r="AO107" s="34"/>
      <c r="AP107" s="34"/>
      <c r="AQ107" s="35" t="s">
        <v>15</v>
      </c>
      <c r="AR107" s="35"/>
      <c r="AS107" s="35"/>
      <c r="AT107" s="72"/>
      <c r="AU107" s="34"/>
      <c r="AV107" s="34"/>
      <c r="CR107" s="34"/>
      <c r="CT107" s="34"/>
    </row>
    <row r="108" spans="1:98" s="64" customFormat="1" ht="16.2" customHeight="1" x14ac:dyDescent="0.25">
      <c r="A108" s="35" t="s">
        <v>16</v>
      </c>
      <c r="B108" s="35">
        <v>1</v>
      </c>
      <c r="C108" s="35">
        <v>2</v>
      </c>
      <c r="D108" s="72">
        <f t="shared" si="32"/>
        <v>2</v>
      </c>
      <c r="E108" s="34">
        <f t="shared" si="33"/>
        <v>7.0103305952384162E-2</v>
      </c>
      <c r="F108" s="34">
        <f>(1-E108)*((B108+C108)*D108/2-参数!$B$1*D108)/参数!$G$1/D108</f>
        <v>0.6393039771577359</v>
      </c>
      <c r="H108" s="35" t="s">
        <v>16</v>
      </c>
      <c r="I108" s="35">
        <v>-4</v>
      </c>
      <c r="J108" s="35">
        <v>0</v>
      </c>
      <c r="K108" s="72">
        <f t="shared" si="34"/>
        <v>5</v>
      </c>
      <c r="L108" s="34">
        <f t="shared" si="35"/>
        <v>0.40693708908831311</v>
      </c>
      <c r="M108" s="34">
        <f>(1-L108)*((I108+J108)*K108/2-参数!$B$1*K108)/参数!$G$1/K108</f>
        <v>0.14826572772792174</v>
      </c>
      <c r="O108" s="35" t="s">
        <v>16</v>
      </c>
      <c r="P108" s="35">
        <v>2</v>
      </c>
      <c r="Q108" s="35">
        <v>3</v>
      </c>
      <c r="R108" s="72">
        <f t="shared" si="36"/>
        <v>2</v>
      </c>
      <c r="S108" s="34">
        <f t="shared" si="37"/>
        <v>7.0103305952384162E-2</v>
      </c>
      <c r="T108" s="34">
        <f>(1-S108)*((P108+Q108)*R108/2-参数!$B$1*R108)/参数!$G$1/R108</f>
        <v>0.75554106391368792</v>
      </c>
      <c r="V108" s="35" t="s">
        <v>16</v>
      </c>
      <c r="W108" s="35">
        <v>-2</v>
      </c>
      <c r="X108" s="35">
        <v>0</v>
      </c>
      <c r="Y108" s="72">
        <f t="shared" si="38"/>
        <v>3</v>
      </c>
      <c r="Z108" s="34">
        <f t="shared" si="39"/>
        <v>0.16666666666666666</v>
      </c>
      <c r="AA108" s="34">
        <f>(1-Z108)*((W108+X108)*Y108/2-参数!$B$1*Y108)/参数!$G$1/Y108</f>
        <v>0.3125</v>
      </c>
      <c r="AC108" s="35" t="s">
        <v>16</v>
      </c>
      <c r="AD108" s="35"/>
      <c r="AE108" s="35"/>
      <c r="AF108" s="72"/>
      <c r="AG108" s="34"/>
      <c r="AH108" s="34"/>
      <c r="AJ108" s="35" t="s">
        <v>16</v>
      </c>
      <c r="AK108" s="35"/>
      <c r="AL108" s="35"/>
      <c r="AM108" s="72"/>
      <c r="AN108" s="34"/>
      <c r="AO108" s="34"/>
      <c r="AP108" s="34"/>
      <c r="AQ108" s="35" t="s">
        <v>16</v>
      </c>
      <c r="AR108" s="35"/>
      <c r="AS108" s="35"/>
      <c r="AT108" s="72"/>
      <c r="AU108" s="34"/>
      <c r="AV108" s="34"/>
      <c r="CR108" s="34"/>
      <c r="CT108" s="34"/>
    </row>
    <row r="109" spans="1:98" s="64" customFormat="1" ht="16.2" customHeight="1" x14ac:dyDescent="0.25">
      <c r="A109" s="35" t="s">
        <v>17</v>
      </c>
      <c r="B109" s="35">
        <v>2</v>
      </c>
      <c r="C109" s="35">
        <v>3</v>
      </c>
      <c r="D109" s="72">
        <f t="shared" si="32"/>
        <v>2</v>
      </c>
      <c r="E109" s="34">
        <f t="shared" si="33"/>
        <v>7.0103305952384162E-2</v>
      </c>
      <c r="F109" s="34">
        <f>(1-E109)*((B109+C109)*D109/2-参数!$B$1*D109)/参数!$G$1/D109</f>
        <v>0.75554106391368792</v>
      </c>
      <c r="H109" s="35" t="s">
        <v>17</v>
      </c>
      <c r="I109" s="35">
        <v>4</v>
      </c>
      <c r="J109" s="35">
        <v>4</v>
      </c>
      <c r="K109" s="72">
        <f t="shared" si="34"/>
        <v>1</v>
      </c>
      <c r="L109" s="34">
        <f t="shared" si="35"/>
        <v>0</v>
      </c>
      <c r="M109" s="34">
        <f>(1-L109)*((I109+J109)*K109/2-参数!$B$1*K109)/参数!$G$1/K109</f>
        <v>1</v>
      </c>
      <c r="O109" s="35" t="s">
        <v>17</v>
      </c>
      <c r="P109" s="35">
        <v>-2</v>
      </c>
      <c r="Q109" s="35">
        <v>1</v>
      </c>
      <c r="R109" s="72">
        <f t="shared" si="36"/>
        <v>4</v>
      </c>
      <c r="S109" s="34">
        <f t="shared" si="37"/>
        <v>0.28041322380953665</v>
      </c>
      <c r="T109" s="34">
        <f>(1-S109)*((P109+Q109)*R109/2-参数!$B$1*R109)/参数!$G$1/R109</f>
        <v>0.31481921458332768</v>
      </c>
      <c r="V109" s="35" t="s">
        <v>17</v>
      </c>
      <c r="W109" s="35">
        <v>0</v>
      </c>
      <c r="X109" s="35">
        <v>2</v>
      </c>
      <c r="Y109" s="72">
        <f t="shared" si="38"/>
        <v>3</v>
      </c>
      <c r="Z109" s="34">
        <f t="shared" si="39"/>
        <v>0.16666666666666666</v>
      </c>
      <c r="AA109" s="34">
        <f>(1-Z109)*((W109+X109)*Y109/2-参数!$B$1*Y109)/参数!$G$1/Y109</f>
        <v>0.52083333333333337</v>
      </c>
      <c r="AC109" s="35" t="s">
        <v>17</v>
      </c>
      <c r="AD109" s="35"/>
      <c r="AE109" s="35"/>
      <c r="AF109" s="72"/>
      <c r="AG109" s="34"/>
      <c r="AH109" s="34"/>
      <c r="AJ109" s="35" t="s">
        <v>17</v>
      </c>
      <c r="AK109" s="35"/>
      <c r="AL109" s="35"/>
      <c r="AM109" s="72"/>
      <c r="AN109" s="34"/>
      <c r="AO109" s="34"/>
      <c r="AP109" s="34"/>
      <c r="AQ109" s="35" t="s">
        <v>17</v>
      </c>
      <c r="AR109" s="35"/>
      <c r="AS109" s="35"/>
      <c r="AT109" s="72"/>
      <c r="AU109" s="34"/>
      <c r="AV109" s="34"/>
      <c r="CR109" s="34"/>
      <c r="CT109" s="34"/>
    </row>
    <row r="110" spans="1:98" s="64" customFormat="1" ht="16.2" customHeight="1" x14ac:dyDescent="0.25">
      <c r="A110" s="35" t="s">
        <v>18</v>
      </c>
      <c r="B110" s="35">
        <v>4</v>
      </c>
      <c r="C110" s="35">
        <v>4</v>
      </c>
      <c r="D110" s="72">
        <f t="shared" si="32"/>
        <v>1</v>
      </c>
      <c r="E110" s="34">
        <f t="shared" si="33"/>
        <v>0</v>
      </c>
      <c r="F110" s="34">
        <f>(1-E110)*((B110+C110)*D110/2-参数!$B$1*D110)/参数!$G$1/D110</f>
        <v>1</v>
      </c>
      <c r="H110" s="35" t="s">
        <v>18</v>
      </c>
      <c r="I110" s="35">
        <v>0</v>
      </c>
      <c r="J110" s="35">
        <v>1</v>
      </c>
      <c r="K110" s="72">
        <f t="shared" si="34"/>
        <v>2</v>
      </c>
      <c r="L110" s="34">
        <f t="shared" si="35"/>
        <v>7.0103305952384162E-2</v>
      </c>
      <c r="M110" s="34">
        <f>(1-L110)*((I110+J110)*K110/2-参数!$B$1*K110)/参数!$G$1/K110</f>
        <v>0.52306689040178389</v>
      </c>
      <c r="O110" s="35" t="s">
        <v>18</v>
      </c>
      <c r="P110" s="35">
        <v>-2</v>
      </c>
      <c r="Q110" s="35">
        <v>2</v>
      </c>
      <c r="R110" s="72">
        <f t="shared" si="36"/>
        <v>5</v>
      </c>
      <c r="S110" s="34">
        <f t="shared" si="37"/>
        <v>0.40693708908831311</v>
      </c>
      <c r="T110" s="34">
        <f>(1-S110)*((P110+Q110)*R110/2-参数!$B$1*R110)/参数!$G$1/R110</f>
        <v>0.29653145545584347</v>
      </c>
      <c r="V110" s="35" t="s">
        <v>18</v>
      </c>
      <c r="W110" s="35">
        <v>4</v>
      </c>
      <c r="X110" s="35">
        <v>4</v>
      </c>
      <c r="Y110" s="72">
        <f t="shared" si="38"/>
        <v>1</v>
      </c>
      <c r="Z110" s="34">
        <f t="shared" si="39"/>
        <v>0</v>
      </c>
      <c r="AA110" s="34">
        <f>(1-Z110)*((W110+X110)*Y110/2-参数!$B$1*Y110)/参数!$G$1/Y110</f>
        <v>1</v>
      </c>
      <c r="AC110" s="35" t="s">
        <v>18</v>
      </c>
      <c r="AD110" s="35"/>
      <c r="AE110" s="35"/>
      <c r="AF110" s="72"/>
      <c r="AG110" s="34"/>
      <c r="AH110" s="34"/>
      <c r="AJ110" s="35" t="s">
        <v>18</v>
      </c>
      <c r="AK110" s="35"/>
      <c r="AL110" s="35"/>
      <c r="AM110" s="72"/>
      <c r="AN110" s="34"/>
      <c r="AO110" s="34"/>
      <c r="AP110" s="34"/>
      <c r="AQ110" s="35" t="s">
        <v>18</v>
      </c>
      <c r="AR110" s="35"/>
      <c r="AS110" s="35"/>
      <c r="AT110" s="72"/>
      <c r="AU110" s="34"/>
      <c r="AV110" s="34"/>
      <c r="CR110" s="34"/>
      <c r="CT110" s="34"/>
    </row>
    <row r="111" spans="1:98" s="64" customFormat="1" ht="16.2" customHeight="1" x14ac:dyDescent="0.25">
      <c r="A111" s="35" t="s">
        <v>19</v>
      </c>
      <c r="B111" s="35">
        <v>-3</v>
      </c>
      <c r="C111" s="35">
        <v>1</v>
      </c>
      <c r="D111" s="72">
        <f t="shared" si="32"/>
        <v>5</v>
      </c>
      <c r="E111" s="34">
        <f t="shared" si="33"/>
        <v>0.40693708908831311</v>
      </c>
      <c r="F111" s="34">
        <f>(1-E111)*((B111+C111)*D111/2-参数!$B$1*D111)/参数!$G$1/D111</f>
        <v>0.22239859159188261</v>
      </c>
      <c r="H111" s="35" t="s">
        <v>19</v>
      </c>
      <c r="I111" s="35">
        <v>2</v>
      </c>
      <c r="J111" s="35">
        <v>4</v>
      </c>
      <c r="K111" s="72">
        <f t="shared" si="34"/>
        <v>3</v>
      </c>
      <c r="L111" s="34">
        <f t="shared" si="35"/>
        <v>0.16666666666666666</v>
      </c>
      <c r="M111" s="34">
        <f>(1-L111)*((I111+J111)*K111/2-参数!$B$1*K111)/参数!$G$1/K111</f>
        <v>0.72916666666666663</v>
      </c>
      <c r="O111" s="35" t="s">
        <v>19</v>
      </c>
      <c r="P111" s="35">
        <v>3</v>
      </c>
      <c r="Q111" s="35">
        <v>3</v>
      </c>
      <c r="R111" s="72">
        <f t="shared" si="36"/>
        <v>1</v>
      </c>
      <c r="S111" s="34">
        <f t="shared" si="37"/>
        <v>0</v>
      </c>
      <c r="T111" s="34">
        <f>(1-S111)*((P111+Q111)*R111/2-参数!$B$1*R111)/参数!$G$1/R111</f>
        <v>0.875</v>
      </c>
      <c r="V111" s="35" t="s">
        <v>19</v>
      </c>
      <c r="W111" s="35">
        <v>1</v>
      </c>
      <c r="X111" s="35">
        <v>4</v>
      </c>
      <c r="Y111" s="72">
        <f t="shared" si="38"/>
        <v>4</v>
      </c>
      <c r="Z111" s="34">
        <f t="shared" si="39"/>
        <v>0.28041322380953665</v>
      </c>
      <c r="AA111" s="34">
        <f>(1-Z111)*((W111+X111)*Y111/2-参数!$B$1*Y111)/参数!$G$1/Y111</f>
        <v>0.58466425565475144</v>
      </c>
      <c r="AC111" s="35" t="s">
        <v>19</v>
      </c>
      <c r="AD111" s="35"/>
      <c r="AE111" s="35"/>
      <c r="AF111" s="72"/>
      <c r="AG111" s="34"/>
      <c r="AH111" s="34"/>
      <c r="AJ111" s="35" t="s">
        <v>19</v>
      </c>
      <c r="AK111" s="35"/>
      <c r="AL111" s="35"/>
      <c r="AM111" s="72"/>
      <c r="AN111" s="34"/>
      <c r="AO111" s="34"/>
      <c r="AP111" s="34"/>
      <c r="AQ111" s="35" t="s">
        <v>19</v>
      </c>
      <c r="AR111" s="35"/>
      <c r="AS111" s="35"/>
      <c r="AT111" s="72"/>
      <c r="AU111" s="34"/>
      <c r="AV111" s="34"/>
      <c r="CR111" s="34"/>
      <c r="CT111" s="34"/>
    </row>
    <row r="112" spans="1:98" s="64" customFormat="1" ht="16.2" customHeight="1" x14ac:dyDescent="0.25">
      <c r="A112" s="35" t="s">
        <v>20</v>
      </c>
      <c r="B112" s="35">
        <v>4</v>
      </c>
      <c r="C112" s="35">
        <v>4</v>
      </c>
      <c r="D112" s="72">
        <f t="shared" si="32"/>
        <v>1</v>
      </c>
      <c r="E112" s="34">
        <f t="shared" si="33"/>
        <v>0</v>
      </c>
      <c r="F112" s="34">
        <f>(1-E112)*((B112+C112)*D112/2-参数!$B$1*D112)/参数!$G$1/D112</f>
        <v>1</v>
      </c>
      <c r="H112" s="35" t="s">
        <v>20</v>
      </c>
      <c r="I112" s="35">
        <v>-1</v>
      </c>
      <c r="J112" s="35">
        <v>4</v>
      </c>
      <c r="K112" s="72">
        <f t="shared" si="34"/>
        <v>6</v>
      </c>
      <c r="L112" s="34">
        <f t="shared" si="35"/>
        <v>0.54364325119048584</v>
      </c>
      <c r="M112" s="34">
        <f>(1-L112)*((I112+J112)*K112/2-参数!$B$1*K112)/参数!$G$1/K112</f>
        <v>0.31374526480654097</v>
      </c>
      <c r="O112" s="35" t="s">
        <v>20</v>
      </c>
      <c r="P112" s="35">
        <v>-1</v>
      </c>
      <c r="Q112" s="35">
        <v>4</v>
      </c>
      <c r="R112" s="72">
        <f t="shared" si="36"/>
        <v>6</v>
      </c>
      <c r="S112" s="34">
        <f t="shared" si="37"/>
        <v>0.54364325119048584</v>
      </c>
      <c r="T112" s="34">
        <f>(1-S112)*((P112+Q112)*R112/2-参数!$B$1*R112)/参数!$G$1/R112</f>
        <v>0.31374526480654097</v>
      </c>
      <c r="V112" s="35" t="s">
        <v>20</v>
      </c>
      <c r="W112" s="35">
        <v>-2</v>
      </c>
      <c r="X112" s="35">
        <v>-1</v>
      </c>
      <c r="Y112" s="72">
        <f t="shared" si="38"/>
        <v>2</v>
      </c>
      <c r="Z112" s="34">
        <f t="shared" si="39"/>
        <v>7.0103305952384162E-2</v>
      </c>
      <c r="AA112" s="34">
        <f>(1-Z112)*((W112+X112)*Y112/2-参数!$B$1*Y112)/参数!$G$1/Y112</f>
        <v>0.29059271688987998</v>
      </c>
      <c r="AC112" s="35" t="s">
        <v>20</v>
      </c>
      <c r="AD112" s="35"/>
      <c r="AE112" s="35"/>
      <c r="AF112" s="72"/>
      <c r="AG112" s="34"/>
      <c r="AH112" s="34"/>
      <c r="AJ112" s="35" t="s">
        <v>20</v>
      </c>
      <c r="AK112" s="35"/>
      <c r="AL112" s="35"/>
      <c r="AM112" s="72"/>
      <c r="AN112" s="34"/>
      <c r="AO112" s="34"/>
      <c r="AP112" s="34"/>
      <c r="AQ112" s="35" t="s">
        <v>20</v>
      </c>
      <c r="AR112" s="35"/>
      <c r="AS112" s="35"/>
      <c r="AT112" s="72"/>
      <c r="AU112" s="34"/>
      <c r="AV112" s="34"/>
      <c r="CR112" s="34"/>
      <c r="CT112" s="34"/>
    </row>
    <row r="113" spans="1:98" s="64" customFormat="1" ht="16.2" customHeight="1" x14ac:dyDescent="0.25">
      <c r="A113" s="35" t="s">
        <v>21</v>
      </c>
      <c r="B113" s="35">
        <v>4</v>
      </c>
      <c r="C113" s="35">
        <v>4</v>
      </c>
      <c r="D113" s="72">
        <f t="shared" si="32"/>
        <v>1</v>
      </c>
      <c r="E113" s="34">
        <f t="shared" si="33"/>
        <v>0</v>
      </c>
      <c r="F113" s="34">
        <f>(1-E113)*((B113+C113)*D113/2-参数!$B$1*D113)/参数!$G$1/D113</f>
        <v>1</v>
      </c>
      <c r="H113" s="35" t="s">
        <v>21</v>
      </c>
      <c r="I113" s="35">
        <v>4</v>
      </c>
      <c r="J113" s="35">
        <v>4</v>
      </c>
      <c r="K113" s="72">
        <f t="shared" si="34"/>
        <v>1</v>
      </c>
      <c r="L113" s="34">
        <f t="shared" si="35"/>
        <v>0</v>
      </c>
      <c r="M113" s="34">
        <f>(1-L113)*((I113+J113)*K113/2-参数!$B$1*K113)/参数!$G$1/K113</f>
        <v>1</v>
      </c>
      <c r="O113" s="35" t="s">
        <v>21</v>
      </c>
      <c r="P113" s="35">
        <v>3</v>
      </c>
      <c r="Q113" s="35">
        <v>3</v>
      </c>
      <c r="R113" s="72">
        <f t="shared" si="36"/>
        <v>1</v>
      </c>
      <c r="S113" s="34">
        <f t="shared" si="37"/>
        <v>0</v>
      </c>
      <c r="T113" s="34">
        <f>(1-S113)*((P113+Q113)*R113/2-参数!$B$1*R113)/参数!$G$1/R113</f>
        <v>0.875</v>
      </c>
      <c r="V113" s="35" t="s">
        <v>21</v>
      </c>
      <c r="W113" s="35">
        <v>3</v>
      </c>
      <c r="X113" s="35">
        <v>4</v>
      </c>
      <c r="Y113" s="72">
        <f t="shared" si="38"/>
        <v>2</v>
      </c>
      <c r="Z113" s="34">
        <f t="shared" si="39"/>
        <v>7.0103305952384162E-2</v>
      </c>
      <c r="AA113" s="34">
        <f>(1-Z113)*((W113+X113)*Y113/2-参数!$B$1*Y113)/参数!$G$1/Y113</f>
        <v>0.87177815066963993</v>
      </c>
      <c r="AC113" s="35" t="s">
        <v>21</v>
      </c>
      <c r="AD113" s="35"/>
      <c r="AE113" s="35"/>
      <c r="AF113" s="72"/>
      <c r="AG113" s="34"/>
      <c r="AH113" s="34"/>
      <c r="AJ113" s="35" t="s">
        <v>21</v>
      </c>
      <c r="AK113" s="35"/>
      <c r="AL113" s="35"/>
      <c r="AM113" s="72"/>
      <c r="AN113" s="34"/>
      <c r="AO113" s="34"/>
      <c r="AP113" s="34"/>
      <c r="AQ113" s="35" t="s">
        <v>21</v>
      </c>
      <c r="AR113" s="35"/>
      <c r="AS113" s="35"/>
      <c r="AT113" s="72"/>
      <c r="AU113" s="34"/>
      <c r="AV113" s="34"/>
      <c r="CR113" s="34"/>
      <c r="CT113" s="34"/>
    </row>
    <row r="114" spans="1:98" s="64" customFormat="1" ht="16.2" customHeight="1" x14ac:dyDescent="0.25">
      <c r="A114" s="35" t="s">
        <v>22</v>
      </c>
      <c r="B114" s="35">
        <v>-2</v>
      </c>
      <c r="C114" s="35">
        <v>-1</v>
      </c>
      <c r="D114" s="72">
        <f t="shared" si="32"/>
        <v>2</v>
      </c>
      <c r="E114" s="34">
        <f t="shared" si="33"/>
        <v>7.0103305952384162E-2</v>
      </c>
      <c r="F114" s="34">
        <f>(1-E114)*((B114+C114)*D114/2-参数!$B$1*D114)/参数!$G$1/D114</f>
        <v>0.29059271688987998</v>
      </c>
      <c r="H114" s="35" t="s">
        <v>22</v>
      </c>
      <c r="I114" s="35">
        <v>3</v>
      </c>
      <c r="J114" s="35">
        <v>3</v>
      </c>
      <c r="K114" s="72">
        <f t="shared" si="34"/>
        <v>1</v>
      </c>
      <c r="L114" s="34">
        <f t="shared" si="35"/>
        <v>0</v>
      </c>
      <c r="M114" s="34">
        <f>(1-L114)*((I114+J114)*K114/2-参数!$B$1*K114)/参数!$G$1/K114</f>
        <v>0.875</v>
      </c>
      <c r="O114" s="35" t="s">
        <v>22</v>
      </c>
      <c r="P114" s="35">
        <v>-4</v>
      </c>
      <c r="Q114" s="35">
        <v>1</v>
      </c>
      <c r="R114" s="72">
        <f t="shared" si="36"/>
        <v>6</v>
      </c>
      <c r="S114" s="34">
        <f t="shared" si="37"/>
        <v>0.54364325119048584</v>
      </c>
      <c r="T114" s="34">
        <f>(1-S114)*((P114+Q114)*R114/2-参数!$B$1*R114)/参数!$G$1/R114</f>
        <v>0.14261148400297316</v>
      </c>
      <c r="V114" s="35" t="s">
        <v>22</v>
      </c>
      <c r="W114" s="35">
        <v>3</v>
      </c>
      <c r="X114" s="35">
        <v>4</v>
      </c>
      <c r="Y114" s="72">
        <f t="shared" si="38"/>
        <v>2</v>
      </c>
      <c r="Z114" s="34">
        <f t="shared" si="39"/>
        <v>7.0103305952384162E-2</v>
      </c>
      <c r="AA114" s="34">
        <f>(1-Z114)*((W114+X114)*Y114/2-参数!$B$1*Y114)/参数!$G$1/Y114</f>
        <v>0.87177815066963993</v>
      </c>
      <c r="AC114" s="35" t="s">
        <v>22</v>
      </c>
      <c r="AD114" s="35"/>
      <c r="AE114" s="35"/>
      <c r="AF114" s="72"/>
      <c r="AG114" s="34"/>
      <c r="AH114" s="34"/>
      <c r="AJ114" s="35" t="s">
        <v>22</v>
      </c>
      <c r="AK114" s="35"/>
      <c r="AL114" s="35"/>
      <c r="AM114" s="72"/>
      <c r="AN114" s="34"/>
      <c r="AO114" s="34"/>
      <c r="AP114" s="34"/>
      <c r="AQ114" s="35" t="s">
        <v>22</v>
      </c>
      <c r="AR114" s="35"/>
      <c r="AS114" s="35"/>
      <c r="AT114" s="72"/>
      <c r="AU114" s="34"/>
      <c r="AV114" s="34"/>
      <c r="AW114" s="72"/>
      <c r="AX114" s="72"/>
      <c r="AY114" s="72"/>
      <c r="AZ114" s="72"/>
      <c r="BA114" s="72"/>
      <c r="BB114" s="34"/>
      <c r="CR114" s="34"/>
      <c r="CT114" s="34"/>
    </row>
    <row r="115" spans="1:98" x14ac:dyDescent="0.25"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</row>
    <row r="116" spans="1:98" x14ac:dyDescent="0.25"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</row>
    <row r="117" spans="1:98" ht="13.2" customHeight="1" x14ac:dyDescent="0.25">
      <c r="A117" s="24" t="s">
        <v>56</v>
      </c>
      <c r="B117" s="24">
        <v>4</v>
      </c>
      <c r="C117" s="24" t="s">
        <v>55</v>
      </c>
      <c r="D117" s="24">
        <v>5</v>
      </c>
      <c r="E117" s="32"/>
      <c r="F117" s="32"/>
      <c r="G117" s="32"/>
    </row>
    <row r="118" spans="1:98" x14ac:dyDescent="0.25">
      <c r="A118" s="31" t="s">
        <v>34</v>
      </c>
      <c r="B118" s="31" t="s">
        <v>35</v>
      </c>
      <c r="C118" s="31" t="s">
        <v>36</v>
      </c>
      <c r="D118" s="31" t="s">
        <v>37</v>
      </c>
      <c r="E118" s="31" t="s">
        <v>52</v>
      </c>
      <c r="F118" s="31" t="s">
        <v>53</v>
      </c>
      <c r="G118" s="31" t="s">
        <v>54</v>
      </c>
    </row>
    <row r="119" spans="1:98" x14ac:dyDescent="0.25">
      <c r="A119" s="33">
        <f>1-B119-C119-D119-E119-F119-G119</f>
        <v>0.4</v>
      </c>
      <c r="B119" s="33">
        <v>0.2</v>
      </c>
      <c r="C119" s="33">
        <v>0.25</v>
      </c>
      <c r="D119" s="33">
        <v>0.15</v>
      </c>
      <c r="E119" s="33">
        <v>0</v>
      </c>
      <c r="F119" s="33">
        <v>0</v>
      </c>
      <c r="G119" s="33">
        <v>0</v>
      </c>
    </row>
    <row r="120" spans="1:98" x14ac:dyDescent="0.25">
      <c r="K120" s="131" t="s">
        <v>42</v>
      </c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3"/>
      <c r="AF120" s="134" t="s">
        <v>41</v>
      </c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6"/>
    </row>
    <row r="121" spans="1:98" x14ac:dyDescent="0.25">
      <c r="A121" s="148" t="s">
        <v>0</v>
      </c>
      <c r="B121" s="149"/>
      <c r="C121" s="149"/>
      <c r="D121" s="149"/>
      <c r="E121" s="149"/>
      <c r="F121" s="149"/>
      <c r="G121" s="149"/>
      <c r="H121" s="149"/>
      <c r="I121" s="83"/>
      <c r="J121" s="7"/>
      <c r="K121" s="35"/>
      <c r="L121" s="35" t="s">
        <v>3</v>
      </c>
      <c r="M121" s="35" t="s">
        <v>4</v>
      </c>
      <c r="N121" s="35" t="s">
        <v>5</v>
      </c>
      <c r="O121" s="35" t="s">
        <v>6</v>
      </c>
      <c r="P121" s="35" t="s">
        <v>7</v>
      </c>
      <c r="Q121" s="35" t="s">
        <v>8</v>
      </c>
      <c r="R121" s="35" t="s">
        <v>9</v>
      </c>
      <c r="S121" s="35" t="s">
        <v>10</v>
      </c>
      <c r="T121" s="35" t="s">
        <v>11</v>
      </c>
      <c r="U121" s="35" t="s">
        <v>12</v>
      </c>
      <c r="V121" s="35" t="s">
        <v>13</v>
      </c>
      <c r="W121" s="35" t="s">
        <v>14</v>
      </c>
      <c r="X121" s="35" t="s">
        <v>15</v>
      </c>
      <c r="Y121" s="35" t="s">
        <v>16</v>
      </c>
      <c r="Z121" s="35" t="s">
        <v>17</v>
      </c>
      <c r="AA121" s="35" t="s">
        <v>18</v>
      </c>
      <c r="AB121" s="35" t="s">
        <v>19</v>
      </c>
      <c r="AC121" s="35" t="s">
        <v>20</v>
      </c>
      <c r="AD121" s="35" t="s">
        <v>21</v>
      </c>
      <c r="AE121" s="23" t="s">
        <v>22</v>
      </c>
      <c r="AF121" s="9"/>
      <c r="AG121" s="9" t="s">
        <v>3</v>
      </c>
      <c r="AH121" s="9" t="s">
        <v>4</v>
      </c>
      <c r="AI121" s="9" t="s">
        <v>5</v>
      </c>
      <c r="AJ121" s="9" t="s">
        <v>6</v>
      </c>
      <c r="AK121" s="9" t="s">
        <v>7</v>
      </c>
      <c r="AL121" s="9" t="s">
        <v>8</v>
      </c>
      <c r="AM121" s="9" t="s">
        <v>9</v>
      </c>
      <c r="AN121" s="9" t="s">
        <v>10</v>
      </c>
      <c r="AO121" s="9" t="s">
        <v>11</v>
      </c>
      <c r="AP121" s="9" t="s">
        <v>12</v>
      </c>
      <c r="AQ121" s="9" t="s">
        <v>13</v>
      </c>
      <c r="AR121" s="9" t="s">
        <v>14</v>
      </c>
      <c r="AS121" s="9" t="s">
        <v>15</v>
      </c>
      <c r="AT121" s="9" t="s">
        <v>16</v>
      </c>
      <c r="AU121" s="9" t="s">
        <v>17</v>
      </c>
      <c r="AV121" s="9" t="s">
        <v>18</v>
      </c>
      <c r="AW121" s="9" t="s">
        <v>19</v>
      </c>
      <c r="AX121" s="9" t="s">
        <v>20</v>
      </c>
      <c r="AY121" s="9" t="s">
        <v>21</v>
      </c>
      <c r="AZ121" s="9" t="s">
        <v>22</v>
      </c>
      <c r="BA121" s="36" t="s">
        <v>70</v>
      </c>
      <c r="BB121" s="8">
        <v>-1</v>
      </c>
      <c r="BC121" s="8" t="s">
        <v>77</v>
      </c>
      <c r="BD121" s="8" t="s">
        <v>78</v>
      </c>
      <c r="BE121" s="8" t="s">
        <v>147</v>
      </c>
    </row>
    <row r="122" spans="1:98" x14ac:dyDescent="0.25">
      <c r="A122" s="37"/>
      <c r="B122" s="38" t="s">
        <v>38</v>
      </c>
      <c r="C122" s="38" t="s">
        <v>39</v>
      </c>
      <c r="D122" s="38" t="s">
        <v>40</v>
      </c>
      <c r="E122" s="38" t="s">
        <v>72</v>
      </c>
      <c r="F122" s="38" t="s">
        <v>73</v>
      </c>
      <c r="G122" s="59" t="s">
        <v>159</v>
      </c>
      <c r="H122" s="59" t="s">
        <v>160</v>
      </c>
      <c r="J122" s="7"/>
      <c r="K122" s="35" t="s">
        <v>3</v>
      </c>
      <c r="L122" s="39">
        <f>'C1'!B122*$A$119+'C2'!B122*算例!$B$119+'C3'!B122*算例!$C$119+'C4'!B122*算例!$D$119+'C5'!B122*算例!$E$119+'C6'!B122*算例!$F$119+'C7'!B122*算例!$G$119</f>
        <v>0</v>
      </c>
      <c r="M122" s="39">
        <f>'C1'!C122*$A$119+'C2'!C122*算例!$B$119+'C3'!C122*算例!$C$119+'C4'!C122*算例!$D$119+'C5'!C122*算例!$E$119+'C6'!C122*算例!$F$119+'C7'!C122*算例!$G$119</f>
        <v>0.33326421749181617</v>
      </c>
      <c r="N122" s="39">
        <f>'C1'!D122*$A$119+'C2'!D122*算例!$B$119+'C3'!D122*算例!$C$119+'C4'!D122*算例!$D$119+'C5'!D122*算例!$E$119+'C6'!D122*算例!$F$119+'C7'!D122*算例!$G$119</f>
        <v>0.30673515463927725</v>
      </c>
      <c r="O122" s="39">
        <f>'C1'!E122*$A$119+'C2'!E122*算例!$B$119+'C3'!E122*算例!$C$119+'C4'!E122*算例!$D$119+'C5'!E122*算例!$E$119+'C6'!E122*算例!$F$119+'C7'!E122*算例!$G$119</f>
        <v>0.30557248510374324</v>
      </c>
      <c r="P122" s="39">
        <f>'C1'!F122*$A$119+'C2'!F122*算例!$B$119+'C3'!F122*算例!$C$119+'C4'!F122*算例!$D$119+'C5'!F122*算例!$E$119+'C6'!F122*算例!$F$119+'C7'!F122*算例!$G$119</f>
        <v>0.26534531246205284</v>
      </c>
      <c r="Q122" s="39">
        <f>'C1'!G122*$A$119+'C2'!G122*算例!$B$119+'C3'!G122*算例!$C$119+'C4'!G122*算例!$D$119+'C5'!G122*算例!$E$119+'C6'!G122*算例!$F$119+'C7'!G122*算例!$G$119</f>
        <v>0.36605296585674507</v>
      </c>
      <c r="R122" s="39">
        <f>'C1'!H122*$A$119+'C2'!H122*算例!$B$119+'C3'!H122*算例!$C$119+'C4'!H122*算例!$D$119+'C5'!H122*算例!$E$119+'C6'!H122*算例!$F$119+'C7'!H122*算例!$G$119</f>
        <v>0.2404028968474699</v>
      </c>
      <c r="S122" s="39">
        <f>'C1'!I122*$A$119+'C2'!I122*算例!$B$119+'C3'!I122*算例!$C$119+'C4'!I122*算例!$D$119+'C5'!I122*算例!$E$119+'C6'!I122*算例!$F$119+'C7'!I122*算例!$G$119</f>
        <v>0.34551971415178501</v>
      </c>
      <c r="T122" s="39">
        <f>'C1'!J122*$A$119+'C2'!J122*算例!$B$119+'C3'!J122*算例!$C$119+'C4'!J122*算例!$D$119+'C5'!J122*算例!$E$119+'C6'!J122*算例!$F$119+'C7'!J122*算例!$G$119</f>
        <v>0.34338235365962116</v>
      </c>
      <c r="U122" s="39">
        <f>'C1'!K122*$A$119+'C2'!K122*算例!$B$119+'C3'!K122*算例!$C$119+'C4'!K122*算例!$D$119+'C5'!K122*算例!$E$119+'C6'!K122*算例!$F$119+'C7'!K122*算例!$G$119</f>
        <v>0.33368641958854162</v>
      </c>
      <c r="V122" s="39">
        <f>'C1'!L122*$A$119+'C2'!L122*算例!$B$119+'C3'!L122*算例!$C$119+'C4'!L122*算例!$D$119+'C5'!L122*算例!$E$119+'C6'!L122*算例!$F$119+'C7'!L122*算例!$G$119</f>
        <v>0.38542807967246018</v>
      </c>
      <c r="W122" s="39">
        <f>'C1'!M122*$A$119+'C2'!M122*算例!$B$119+'C3'!M122*算例!$C$119+'C4'!M122*算例!$D$119+'C5'!M122*算例!$E$119+'C6'!M122*算例!$F$119+'C7'!M122*算例!$G$119</f>
        <v>0.36148666493005926</v>
      </c>
      <c r="X122" s="39">
        <f>'C1'!N122*$A$119+'C2'!N122*算例!$B$119+'C3'!N122*算例!$C$119+'C4'!N122*算例!$D$119+'C5'!N122*算例!$E$119+'C6'!N122*算例!$F$119+'C7'!N122*算例!$G$119</f>
        <v>0.31993757135824918</v>
      </c>
      <c r="Y122" s="39">
        <f>'C1'!O122*$A$119+'C2'!O122*算例!$B$119+'C3'!O122*算例!$C$119+'C4'!O122*算例!$D$119+'C5'!O122*算例!$E$119+'C6'!O122*算例!$F$119+'C7'!O122*算例!$G$119</f>
        <v>0.38861453796507156</v>
      </c>
      <c r="Z122" s="39">
        <f>'C1'!P122*$A$119+'C2'!P122*算例!$B$119+'C3'!P122*算例!$C$119+'C4'!P122*算例!$D$119+'C5'!P122*算例!$E$119+'C6'!P122*算例!$F$119+'C7'!P122*算例!$G$119</f>
        <v>0.27388558740343588</v>
      </c>
      <c r="AA122" s="39">
        <f>'C1'!Q122*$A$119+'C2'!Q122*算例!$B$119+'C3'!Q122*算例!$C$119+'C4'!Q122*算例!$D$119+'C5'!Q122*算例!$E$119+'C6'!Q122*算例!$F$119+'C7'!Q122*算例!$G$119</f>
        <v>0.3569362887778027</v>
      </c>
      <c r="AB122" s="39">
        <f>'C1'!R122*$A$119+'C2'!R122*算例!$B$119+'C3'!R122*算例!$C$119+'C4'!R122*算例!$D$119+'C5'!R122*算例!$E$119+'C6'!R122*算例!$F$119+'C7'!R122*算例!$G$119</f>
        <v>0.35489000022319783</v>
      </c>
      <c r="AC122" s="39">
        <f>'C1'!S122*$A$119+'C2'!S122*算例!$B$119+'C3'!S122*算例!$C$119+'C4'!S122*算例!$D$119+'C5'!S122*算例!$E$119+'C6'!S122*算例!$F$119+'C7'!S122*算例!$G$119</f>
        <v>0.42469434285345264</v>
      </c>
      <c r="AD122" s="39">
        <f>'C1'!T122*$A$119+'C2'!T122*算例!$B$119+'C3'!T122*算例!$C$119+'C4'!T122*算例!$D$119+'C5'!T122*算例!$E$119+'C6'!T122*算例!$F$119+'C7'!T122*算例!$G$119</f>
        <v>0.32319798324261984</v>
      </c>
      <c r="AE122" s="39">
        <f>'C1'!U122*$A$119+'C2'!U122*算例!$B$119+'C3'!U122*算例!$C$119+'C4'!U122*算例!$D$119+'C5'!U122*算例!$E$119+'C6'!U122*算例!$F$119+'C7'!U122*算例!$G$119</f>
        <v>0.30084004191996033</v>
      </c>
      <c r="AF122" s="9" t="s">
        <v>3</v>
      </c>
      <c r="AG122" s="77">
        <f t="shared" ref="AG122:AG141" si="40">1-L122</f>
        <v>1</v>
      </c>
      <c r="AH122" s="77">
        <f t="shared" ref="AH122:AH141" si="41">1-M122</f>
        <v>0.66673578250818388</v>
      </c>
      <c r="AI122" s="77">
        <f t="shared" ref="AI122:AI141" si="42">1-N122</f>
        <v>0.69326484536072275</v>
      </c>
      <c r="AJ122" s="77">
        <f t="shared" ref="AJ122:AJ141" si="43">1-O122</f>
        <v>0.69442751489625676</v>
      </c>
      <c r="AK122" s="77">
        <f t="shared" ref="AK122:AK141" si="44">1-P122</f>
        <v>0.73465468753794716</v>
      </c>
      <c r="AL122" s="77">
        <f t="shared" ref="AL122:AL141" si="45">1-Q122</f>
        <v>0.63394703414325493</v>
      </c>
      <c r="AM122" s="77">
        <f t="shared" ref="AM122:AM141" si="46">1-R122</f>
        <v>0.75959710315253015</v>
      </c>
      <c r="AN122" s="77">
        <f t="shared" ref="AN122:AN141" si="47">1-S122</f>
        <v>0.65448028584821505</v>
      </c>
      <c r="AO122" s="77">
        <f t="shared" ref="AO122:AO141" si="48">1-T122</f>
        <v>0.65661764634037878</v>
      </c>
      <c r="AP122" s="77">
        <f t="shared" ref="AP122:AP141" si="49">1-U122</f>
        <v>0.66631358041145838</v>
      </c>
      <c r="AQ122" s="77">
        <f t="shared" ref="AQ122:AQ141" si="50">1-V122</f>
        <v>0.61457192032753982</v>
      </c>
      <c r="AR122" s="77">
        <f t="shared" ref="AR122:AR141" si="51">1-W122</f>
        <v>0.63851333506994079</v>
      </c>
      <c r="AS122" s="77">
        <f t="shared" ref="AS122:AS141" si="52">1-X122</f>
        <v>0.68006242864175082</v>
      </c>
      <c r="AT122" s="77">
        <f t="shared" ref="AT122:AT141" si="53">1-Y122</f>
        <v>0.61138546203492838</v>
      </c>
      <c r="AU122" s="77">
        <f t="shared" ref="AU122:AU141" si="54">1-Z122</f>
        <v>0.72611441259656417</v>
      </c>
      <c r="AV122" s="77">
        <f t="shared" ref="AV122:AV141" si="55">1-AA122</f>
        <v>0.6430637112221973</v>
      </c>
      <c r="AW122" s="77">
        <f t="shared" ref="AW122:AW141" si="56">1-AB122</f>
        <v>0.64510999977680217</v>
      </c>
      <c r="AX122" s="77">
        <f t="shared" ref="AX122:AX141" si="57">1-AC122</f>
        <v>0.57530565714654736</v>
      </c>
      <c r="AY122" s="77">
        <f t="shared" ref="AY122:AY141" si="58">1-AD122</f>
        <v>0.67680201675738016</v>
      </c>
      <c r="AZ122" s="77">
        <f t="shared" ref="AZ122:AZ141" si="59">1-AE122</f>
        <v>0.69915995808003961</v>
      </c>
      <c r="BA122" s="41">
        <f t="shared" ref="BA122:BA141" si="60">SUM(AG122:AZ122)</f>
        <v>13.670127381852637</v>
      </c>
      <c r="BB122" s="41">
        <f t="shared" ref="BB122:BB141" si="61">BA122-1</f>
        <v>12.670127381852637</v>
      </c>
      <c r="BC122" s="41">
        <f t="shared" ref="BC122:BC141" si="62">MIN(AG122:AZ122)</f>
        <v>0.57530565714654736</v>
      </c>
      <c r="BD122" s="41">
        <f t="shared" ref="BD122:BD141" si="63">MAX(AG122:AZ122)</f>
        <v>1</v>
      </c>
      <c r="BE122" s="41">
        <f t="shared" ref="BE122:BE141" si="64">BD122-BC122</f>
        <v>0.42469434285345264</v>
      </c>
    </row>
    <row r="123" spans="1:98" x14ac:dyDescent="0.25">
      <c r="A123" s="37" t="s">
        <v>3</v>
      </c>
      <c r="B123" s="42">
        <f t="shared" ref="B123:B142" si="65">E3*$A$119+L3*$B$119+S3*$C$119+Z3*$D$119+AG3*$E$119+AN3*$F$119+AU3*$G$119</f>
        <v>2.8041322380953665E-2</v>
      </c>
      <c r="C123" s="42">
        <f t="shared" ref="C123:C142" si="66">E26*$A$119+L26*$B$119+S26*$C$119+Z26*$D$119+AG26*$E$119+AN26*$F$119+AU26*$G$119</f>
        <v>5.2577479464288118E-2</v>
      </c>
      <c r="D123" s="42">
        <f t="shared" ref="D123:D142" si="67">E49*$A$119+L49*$B$119+S49*$C$119+Z49*$D$119+AG49*$E$119+AN49*$F$119+AU49*$G$119</f>
        <v>3.9020661190476827E-2</v>
      </c>
      <c r="E123" s="42">
        <f t="shared" ref="E123:E142" si="68">E72*$A$119+L72*$B$119+S72*$C$119+Z72*$D$119+AG72*$E$119+AN72*$F$119+AU72*$G$119</f>
        <v>4.2061983571430497E-2</v>
      </c>
      <c r="F123" s="42">
        <f t="shared" ref="F123:F142" si="69">E95*$A$119+L95*$B$119+S95*$C$119+Z95*$D$119+AG95*$E$119+AN95*$F$119+AU95*$G$119</f>
        <v>2.8041322380953665E-2</v>
      </c>
      <c r="G123" s="42">
        <f t="shared" ref="G123:G142" si="70">SUM(B123:F123)/$D$117</f>
        <v>3.7948553797620556E-2</v>
      </c>
      <c r="H123" s="67">
        <f t="shared" ref="H123:H142" si="71">1-G123</f>
        <v>0.96205144620237948</v>
      </c>
      <c r="K123" s="35" t="s">
        <v>4</v>
      </c>
      <c r="L123" s="39">
        <f>'C1'!B123*$A$119+'C2'!B123*算例!$B$119+'C3'!B123*算例!$C$119+'C4'!B123*算例!$D$119+'C5'!B123*算例!$E$119+'C6'!B123*算例!$F$119+'C7'!B123*算例!$G$119</f>
        <v>0.33326421749181617</v>
      </c>
      <c r="M123" s="39">
        <f>'C1'!C123*$A$119+'C2'!C123*算例!$B$119+'C3'!C123*算例!$C$119+'C4'!C123*算例!$D$119+'C5'!C123*算例!$E$119+'C6'!C123*算例!$F$119+'C7'!C123*算例!$G$119</f>
        <v>0</v>
      </c>
      <c r="N123" s="39">
        <f>'C1'!D123*$A$119+'C2'!D123*算例!$B$119+'C3'!D123*算例!$C$119+'C4'!D123*算例!$D$119+'C5'!D123*算例!$E$119+'C6'!D123*算例!$F$119+'C7'!D123*算例!$G$119</f>
        <v>0.28036530701353313</v>
      </c>
      <c r="O123" s="39">
        <f>'C1'!E123*$A$119+'C2'!E123*算例!$B$119+'C3'!E123*算例!$C$119+'C4'!E123*算例!$D$119+'C5'!E123*算例!$E$119+'C6'!E123*算例!$F$119+'C7'!E123*算例!$G$119</f>
        <v>0.31152750844675114</v>
      </c>
      <c r="P123" s="39">
        <f>'C1'!F123*$A$119+'C2'!F123*算例!$B$119+'C3'!F123*算例!$C$119+'C4'!F123*算例!$D$119+'C5'!F123*算例!$E$119+'C6'!F123*算例!$F$119+'C7'!F123*算例!$G$119</f>
        <v>0.28765087818154922</v>
      </c>
      <c r="Q123" s="39">
        <f>'C1'!G123*$A$119+'C2'!G123*算例!$B$119+'C3'!G123*算例!$C$119+'C4'!G123*算例!$D$119+'C5'!G123*算例!$E$119+'C6'!G123*算例!$F$119+'C7'!G123*算例!$G$119</f>
        <v>0.3528916503179787</v>
      </c>
      <c r="R123" s="39">
        <f>'C1'!H123*$A$119+'C2'!H123*算例!$B$119+'C3'!H123*算例!$C$119+'C4'!H123*算例!$D$119+'C5'!H123*算例!$E$119+'C6'!H123*算例!$F$119+'C7'!H123*算例!$G$119</f>
        <v>0.25565688713095391</v>
      </c>
      <c r="S123" s="39">
        <f>'C1'!I123*$A$119+'C2'!I123*算例!$B$119+'C3'!I123*算例!$C$119+'C4'!I123*算例!$D$119+'C5'!I123*算例!$E$119+'C6'!I123*算例!$F$119+'C7'!I123*算例!$G$119</f>
        <v>0.32933645411830531</v>
      </c>
      <c r="T123" s="39">
        <f>'C1'!J123*$A$119+'C2'!J123*算例!$B$119+'C3'!J123*算例!$C$119+'C4'!J123*算例!$D$119+'C5'!J123*算例!$E$119+'C6'!J123*算例!$F$119+'C7'!J123*算例!$G$119</f>
        <v>0.33114398850262761</v>
      </c>
      <c r="U123" s="39">
        <f>'C1'!K123*$A$119+'C2'!K123*算例!$B$119+'C3'!K123*算例!$C$119+'C4'!K123*算例!$D$119+'C5'!K123*算例!$E$119+'C6'!K123*算例!$F$119+'C7'!K123*算例!$G$119</f>
        <v>0.23930726594643065</v>
      </c>
      <c r="V123" s="39">
        <f>'C1'!L123*$A$119+'C2'!L123*算例!$B$119+'C3'!L123*算例!$C$119+'C4'!L123*算例!$D$119+'C5'!L123*算例!$E$119+'C6'!L123*算例!$F$119+'C7'!L123*算例!$G$119</f>
        <v>0.39165793989768605</v>
      </c>
      <c r="W123" s="39">
        <f>'C1'!M123*$A$119+'C2'!M123*算例!$B$119+'C3'!M123*算例!$C$119+'C4'!M123*算例!$D$119+'C5'!M123*算例!$E$119+'C6'!M123*算例!$F$119+'C7'!M123*算例!$G$119</f>
        <v>0.23096042953943377</v>
      </c>
      <c r="X123" s="39">
        <f>'C1'!N123*$A$119+'C2'!N123*算例!$B$119+'C3'!N123*算例!$C$119+'C4'!N123*算例!$D$119+'C5'!N123*算例!$E$119+'C6'!N123*算例!$F$119+'C7'!N123*算例!$G$119</f>
        <v>0.31530146172804174</v>
      </c>
      <c r="Y123" s="39">
        <f>'C1'!O123*$A$119+'C2'!O123*算例!$B$119+'C3'!O123*算例!$C$119+'C4'!O123*算例!$D$119+'C5'!O123*算例!$E$119+'C6'!O123*算例!$F$119+'C7'!O123*算例!$G$119</f>
        <v>0.35874729883486367</v>
      </c>
      <c r="Z123" s="39">
        <f>'C1'!P123*$A$119+'C2'!P123*算例!$B$119+'C3'!P123*算例!$C$119+'C4'!P123*算例!$D$119+'C5'!P123*算例!$E$119+'C6'!P123*算例!$F$119+'C7'!P123*算例!$G$119</f>
        <v>0.24773412783446336</v>
      </c>
      <c r="AA123" s="39">
        <f>'C1'!Q123*$A$119+'C2'!Q123*算例!$B$119+'C3'!Q123*算例!$C$119+'C4'!Q123*算例!$D$119+'C5'!Q123*算例!$E$119+'C6'!Q123*算例!$F$119+'C7'!Q123*算例!$G$119</f>
        <v>0.24400729869670351</v>
      </c>
      <c r="AB123" s="39">
        <f>'C1'!R123*$A$119+'C2'!R123*算例!$B$119+'C3'!R123*算例!$C$119+'C4'!R123*算例!$D$119+'C5'!R123*算例!$E$119+'C6'!R123*算例!$F$119+'C7'!R123*算例!$G$119</f>
        <v>0.37708591310644379</v>
      </c>
      <c r="AC123" s="39">
        <f>'C1'!S123*$A$119+'C2'!S123*算例!$B$119+'C3'!S123*算例!$C$119+'C4'!S123*算例!$D$119+'C5'!S123*算例!$E$119+'C6'!S123*算例!$F$119+'C7'!S123*算例!$G$119</f>
        <v>0.41648960820584502</v>
      </c>
      <c r="AD123" s="39">
        <f>'C1'!T123*$A$119+'C2'!T123*算例!$B$119+'C3'!T123*算例!$C$119+'C4'!T123*算例!$D$119+'C5'!T123*算例!$E$119+'C6'!T123*算例!$F$119+'C7'!T123*算例!$G$119</f>
        <v>0.21467104657806541</v>
      </c>
      <c r="AE123" s="39">
        <f>'C1'!U123*$A$119+'C2'!U123*算例!$B$119+'C3'!U123*算例!$C$119+'C4'!U123*算例!$D$119+'C5'!U123*算例!$E$119+'C6'!U123*算例!$F$119+'C7'!U123*算例!$G$119</f>
        <v>0.32253892707993059</v>
      </c>
      <c r="AF123" s="9" t="s">
        <v>4</v>
      </c>
      <c r="AG123" s="77">
        <f t="shared" si="40"/>
        <v>0.66673578250818388</v>
      </c>
      <c r="AH123" s="77">
        <f t="shared" si="41"/>
        <v>1</v>
      </c>
      <c r="AI123" s="77">
        <f t="shared" si="42"/>
        <v>0.71963469298646687</v>
      </c>
      <c r="AJ123" s="77">
        <f t="shared" si="43"/>
        <v>0.68847249155324886</v>
      </c>
      <c r="AK123" s="77">
        <f t="shared" si="44"/>
        <v>0.71234912181845078</v>
      </c>
      <c r="AL123" s="77">
        <f t="shared" si="45"/>
        <v>0.64710834968202136</v>
      </c>
      <c r="AM123" s="77">
        <f t="shared" si="46"/>
        <v>0.74434311286904609</v>
      </c>
      <c r="AN123" s="77">
        <f t="shared" si="47"/>
        <v>0.67066354588169474</v>
      </c>
      <c r="AO123" s="77">
        <f t="shared" si="48"/>
        <v>0.66885601149737239</v>
      </c>
      <c r="AP123" s="77">
        <f t="shared" si="49"/>
        <v>0.76069273405356941</v>
      </c>
      <c r="AQ123" s="77">
        <f t="shared" si="50"/>
        <v>0.60834206010231395</v>
      </c>
      <c r="AR123" s="77">
        <f t="shared" si="51"/>
        <v>0.76903957046056626</v>
      </c>
      <c r="AS123" s="77">
        <f t="shared" si="52"/>
        <v>0.68469853827195826</v>
      </c>
      <c r="AT123" s="77">
        <f t="shared" si="53"/>
        <v>0.64125270116513633</v>
      </c>
      <c r="AU123" s="77">
        <f t="shared" si="54"/>
        <v>0.75226587216553664</v>
      </c>
      <c r="AV123" s="77">
        <f t="shared" si="55"/>
        <v>0.75599270130329654</v>
      </c>
      <c r="AW123" s="77">
        <f t="shared" si="56"/>
        <v>0.62291408689355621</v>
      </c>
      <c r="AX123" s="77">
        <f t="shared" si="57"/>
        <v>0.58351039179415498</v>
      </c>
      <c r="AY123" s="77">
        <f t="shared" si="58"/>
        <v>0.78532895342193454</v>
      </c>
      <c r="AZ123" s="77">
        <f t="shared" si="59"/>
        <v>0.67746107292006941</v>
      </c>
      <c r="BA123" s="41">
        <f t="shared" si="60"/>
        <v>14.159661791348579</v>
      </c>
      <c r="BB123" s="41">
        <f t="shared" si="61"/>
        <v>13.159661791348579</v>
      </c>
      <c r="BC123" s="41">
        <f t="shared" si="62"/>
        <v>0.58351039179415498</v>
      </c>
      <c r="BD123" s="41">
        <f t="shared" si="63"/>
        <v>1</v>
      </c>
      <c r="BE123" s="41">
        <f t="shared" si="64"/>
        <v>0.41648960820584502</v>
      </c>
    </row>
    <row r="124" spans="1:98" x14ac:dyDescent="0.25">
      <c r="A124" s="37" t="s">
        <v>4</v>
      </c>
      <c r="B124" s="42">
        <f t="shared" si="65"/>
        <v>0.4123550283928733</v>
      </c>
      <c r="C124" s="42">
        <f t="shared" si="66"/>
        <v>8.0223484940477943E-2</v>
      </c>
      <c r="D124" s="42">
        <f t="shared" si="67"/>
        <v>4.3848829226190961E-2</v>
      </c>
      <c r="E124" s="42">
        <f t="shared" si="68"/>
        <v>5.5687327857143497E-2</v>
      </c>
      <c r="F124" s="42">
        <f t="shared" si="69"/>
        <v>3.8556818273811286E-2</v>
      </c>
      <c r="G124" s="42">
        <f t="shared" si="70"/>
        <v>0.12613429773809939</v>
      </c>
      <c r="H124" s="67">
        <f t="shared" si="71"/>
        <v>0.87386570226190063</v>
      </c>
      <c r="K124" s="35" t="s">
        <v>5</v>
      </c>
      <c r="L124" s="39">
        <f>'C1'!B124*$A$119+'C2'!B124*算例!$B$119+'C3'!B124*算例!$C$119+'C4'!B124*算例!$D$119+'C5'!B124*算例!$E$119+'C6'!B124*算例!$F$119+'C7'!B124*算例!$G$119</f>
        <v>0.30673515463927725</v>
      </c>
      <c r="M124" s="39">
        <f>'C1'!C124*$A$119+'C2'!C124*算例!$B$119+'C3'!C124*算例!$C$119+'C4'!C124*算例!$D$119+'C5'!C124*算例!$E$119+'C6'!C124*算例!$F$119+'C7'!C124*算例!$G$119</f>
        <v>0.28036530701353313</v>
      </c>
      <c r="N124" s="39">
        <f>'C1'!D124*$A$119+'C2'!D124*算例!$B$119+'C3'!D124*算例!$C$119+'C4'!D124*算例!$D$119+'C5'!D124*算例!$E$119+'C6'!D124*算例!$F$119+'C7'!D124*算例!$G$119</f>
        <v>0</v>
      </c>
      <c r="O124" s="39">
        <f>'C1'!E124*$A$119+'C2'!E124*算例!$B$119+'C3'!E124*算例!$C$119+'C4'!E124*算例!$D$119+'C5'!E124*算例!$E$119+'C6'!E124*算例!$F$119+'C7'!E124*算例!$G$119</f>
        <v>0.19614778533034813</v>
      </c>
      <c r="P124" s="39">
        <f>'C1'!F124*$A$119+'C2'!F124*算例!$B$119+'C3'!F124*算例!$C$119+'C4'!F124*算例!$D$119+'C5'!F124*算例!$E$119+'C6'!F124*算例!$F$119+'C7'!F124*算例!$G$119</f>
        <v>0.21796142058947165</v>
      </c>
      <c r="Q124" s="39">
        <f>'C1'!G124*$A$119+'C2'!G124*算例!$B$119+'C3'!G124*算例!$C$119+'C4'!G124*算例!$D$119+'C5'!G124*算例!$E$119+'C6'!G124*算例!$F$119+'C7'!G124*算例!$G$119</f>
        <v>0.44493719422927247</v>
      </c>
      <c r="R124" s="39">
        <f>'C1'!H124*$A$119+'C2'!H124*算例!$B$119+'C3'!H124*算例!$C$119+'C4'!H124*算例!$D$119+'C5'!H124*算例!$E$119+'C6'!H124*算例!$F$119+'C7'!H124*算例!$G$119</f>
        <v>0.22783254661625726</v>
      </c>
      <c r="S124" s="39">
        <f>'C1'!I124*$A$119+'C2'!I124*算例!$B$119+'C3'!I124*算例!$C$119+'C4'!I124*算例!$D$119+'C5'!I124*算例!$E$119+'C6'!I124*算例!$F$119+'C7'!I124*算例!$G$119</f>
        <v>0.21264283311496546</v>
      </c>
      <c r="T124" s="39">
        <f>'C1'!J124*$A$119+'C2'!J124*算例!$B$119+'C3'!J124*算例!$C$119+'C4'!J124*算例!$D$119+'C5'!J124*算例!$E$119+'C6'!J124*算例!$F$119+'C7'!J124*算例!$G$119</f>
        <v>0.37178348954835094</v>
      </c>
      <c r="U124" s="39">
        <f>'C1'!K124*$A$119+'C2'!K124*算例!$B$119+'C3'!K124*算例!$C$119+'C4'!K124*算例!$D$119+'C5'!K124*算例!$E$119+'C6'!K124*算例!$F$119+'C7'!K124*算例!$G$119</f>
        <v>0.28325483002097235</v>
      </c>
      <c r="V124" s="39">
        <f>'C1'!L124*$A$119+'C2'!L124*算例!$B$119+'C3'!L124*算例!$C$119+'C4'!L124*算例!$D$119+'C5'!L124*算例!$E$119+'C6'!L124*算例!$F$119+'C7'!L124*算例!$G$119</f>
        <v>0.35561755667222017</v>
      </c>
      <c r="W124" s="39">
        <f>'C1'!M124*$A$119+'C2'!M124*算例!$B$119+'C3'!M124*算例!$C$119+'C4'!M124*算例!$D$119+'C5'!M124*算例!$E$119+'C6'!M124*算例!$F$119+'C7'!M124*算例!$G$119</f>
        <v>0.29891196720628627</v>
      </c>
      <c r="X124" s="39">
        <f>'C1'!N124*$A$119+'C2'!N124*算例!$B$119+'C3'!N124*算例!$C$119+'C4'!N124*算例!$D$119+'C5'!N124*算例!$E$119+'C6'!N124*算例!$F$119+'C7'!N124*算例!$G$119</f>
        <v>0.33963221551721356</v>
      </c>
      <c r="Y124" s="39">
        <f>'C1'!O124*$A$119+'C2'!O124*算例!$B$119+'C3'!O124*算例!$C$119+'C4'!O124*算例!$D$119+'C5'!O124*算例!$E$119+'C6'!O124*算例!$F$119+'C7'!O124*算例!$G$119</f>
        <v>0.33620988015886166</v>
      </c>
      <c r="Z124" s="39">
        <f>'C1'!P124*$A$119+'C2'!P124*算例!$B$119+'C3'!P124*算例!$C$119+'C4'!P124*算例!$D$119+'C5'!P124*算例!$E$119+'C6'!P124*算例!$F$119+'C7'!P124*算例!$G$119</f>
        <v>0.30794914585317834</v>
      </c>
      <c r="AA124" s="39">
        <f>'C1'!Q124*$A$119+'C2'!Q124*算例!$B$119+'C3'!Q124*算例!$C$119+'C4'!Q124*算例!$D$119+'C5'!Q124*算例!$E$119+'C6'!Q124*算例!$F$119+'C7'!Q124*算例!$G$119</f>
        <v>0.28737921735994421</v>
      </c>
      <c r="AB124" s="39">
        <f>'C1'!R124*$A$119+'C2'!R124*算例!$B$119+'C3'!R124*算例!$C$119+'C4'!R124*算例!$D$119+'C5'!R124*算例!$E$119+'C6'!R124*算例!$F$119+'C7'!R124*算例!$G$119</f>
        <v>0.38042112367950032</v>
      </c>
      <c r="AC124" s="39">
        <f>'C1'!S124*$A$119+'C2'!S124*算例!$B$119+'C3'!S124*算例!$C$119+'C4'!S124*算例!$D$119+'C5'!S124*算例!$E$119+'C6'!S124*算例!$F$119+'C7'!S124*算例!$G$119</f>
        <v>0.35447515601998647</v>
      </c>
      <c r="AD124" s="39">
        <f>'C1'!T124*$A$119+'C2'!T124*算例!$B$119+'C3'!T124*算例!$C$119+'C4'!T124*算例!$D$119+'C5'!T124*算例!$E$119+'C6'!T124*算例!$F$119+'C7'!T124*算例!$G$119</f>
        <v>0.290706567158727</v>
      </c>
      <c r="AE124" s="39">
        <f>'C1'!U124*$A$119+'C2'!U124*算例!$B$119+'C3'!U124*算例!$C$119+'C4'!U124*算例!$D$119+'C5'!U124*算例!$E$119+'C6'!U124*算例!$F$119+'C7'!U124*算例!$G$119</f>
        <v>0.30853769189491165</v>
      </c>
      <c r="AF124" s="9" t="s">
        <v>5</v>
      </c>
      <c r="AG124" s="77">
        <f t="shared" si="40"/>
        <v>0.69326484536072275</v>
      </c>
      <c r="AH124" s="77">
        <f t="shared" si="41"/>
        <v>0.71963469298646687</v>
      </c>
      <c r="AI124" s="77">
        <f t="shared" si="42"/>
        <v>1</v>
      </c>
      <c r="AJ124" s="77">
        <f t="shared" si="43"/>
        <v>0.80385221466965184</v>
      </c>
      <c r="AK124" s="77">
        <f t="shared" si="44"/>
        <v>0.78203857941052835</v>
      </c>
      <c r="AL124" s="77">
        <f t="shared" si="45"/>
        <v>0.55506280577072753</v>
      </c>
      <c r="AM124" s="77">
        <f t="shared" si="46"/>
        <v>0.77216745338374271</v>
      </c>
      <c r="AN124" s="77">
        <f t="shared" si="47"/>
        <v>0.78735716688503454</v>
      </c>
      <c r="AO124" s="77">
        <f t="shared" si="48"/>
        <v>0.62821651045164906</v>
      </c>
      <c r="AP124" s="77">
        <f t="shared" si="49"/>
        <v>0.71674516997902771</v>
      </c>
      <c r="AQ124" s="77">
        <f t="shared" si="50"/>
        <v>0.64438244332777983</v>
      </c>
      <c r="AR124" s="77">
        <f t="shared" si="51"/>
        <v>0.70108803279371368</v>
      </c>
      <c r="AS124" s="77">
        <f t="shared" si="52"/>
        <v>0.66036778448278644</v>
      </c>
      <c r="AT124" s="77">
        <f t="shared" si="53"/>
        <v>0.66379011984113834</v>
      </c>
      <c r="AU124" s="77">
        <f t="shared" si="54"/>
        <v>0.69205085414682166</v>
      </c>
      <c r="AV124" s="77">
        <f t="shared" si="55"/>
        <v>0.71262078264005579</v>
      </c>
      <c r="AW124" s="77">
        <f t="shared" si="56"/>
        <v>0.61957887632049968</v>
      </c>
      <c r="AX124" s="77">
        <f t="shared" si="57"/>
        <v>0.64552484398001353</v>
      </c>
      <c r="AY124" s="77">
        <f t="shared" si="58"/>
        <v>0.709293432841273</v>
      </c>
      <c r="AZ124" s="77">
        <f t="shared" si="59"/>
        <v>0.69146230810508835</v>
      </c>
      <c r="BA124" s="41">
        <f t="shared" si="60"/>
        <v>14.198498917376719</v>
      </c>
      <c r="BB124" s="41">
        <f t="shared" si="61"/>
        <v>13.198498917376719</v>
      </c>
      <c r="BC124" s="41">
        <f t="shared" si="62"/>
        <v>0.55506280577072753</v>
      </c>
      <c r="BD124" s="41">
        <f t="shared" si="63"/>
        <v>1</v>
      </c>
      <c r="BE124" s="41">
        <f t="shared" si="64"/>
        <v>0.44493719422927247</v>
      </c>
    </row>
    <row r="125" spans="1:98" x14ac:dyDescent="0.25">
      <c r="A125" s="37" t="s">
        <v>5</v>
      </c>
      <c r="B125" s="42">
        <f t="shared" si="65"/>
        <v>0.31659535890303642</v>
      </c>
      <c r="C125" s="42">
        <f t="shared" si="66"/>
        <v>0.16666666666666666</v>
      </c>
      <c r="D125" s="42">
        <f t="shared" si="67"/>
        <v>0.20131570127991699</v>
      </c>
      <c r="E125" s="42">
        <f t="shared" si="68"/>
        <v>0.17982538628398553</v>
      </c>
      <c r="F125" s="42">
        <f t="shared" si="69"/>
        <v>9.1902913710520243E-2</v>
      </c>
      <c r="G125" s="42">
        <f t="shared" si="70"/>
        <v>0.19126120536882518</v>
      </c>
      <c r="H125" s="67">
        <f t="shared" si="71"/>
        <v>0.80873879463117482</v>
      </c>
      <c r="K125" s="35" t="s">
        <v>6</v>
      </c>
      <c r="L125" s="39">
        <f>'C1'!B125*$A$119+'C2'!B125*算例!$B$119+'C3'!B125*算例!$C$119+'C4'!B125*算例!$D$119+'C5'!B125*算例!$E$119+'C6'!B125*算例!$F$119+'C7'!B125*算例!$G$119</f>
        <v>0.30557248510374324</v>
      </c>
      <c r="M125" s="39">
        <f>'C1'!C125*$A$119+'C2'!C125*算例!$B$119+'C3'!C125*算例!$C$119+'C4'!C125*算例!$D$119+'C5'!C125*算例!$E$119+'C6'!C125*算例!$F$119+'C7'!C125*算例!$G$119</f>
        <v>0.31152750844675114</v>
      </c>
      <c r="N125" s="39">
        <f>'C1'!D125*$A$119+'C2'!D125*算例!$B$119+'C3'!D125*算例!$C$119+'C4'!D125*算例!$D$119+'C5'!D125*算例!$E$119+'C6'!D125*算例!$F$119+'C7'!D125*算例!$G$119</f>
        <v>0.19614778533034813</v>
      </c>
      <c r="O125" s="39">
        <f>'C1'!E125*$A$119+'C2'!E125*算例!$B$119+'C3'!E125*算例!$C$119+'C4'!E125*算例!$D$119+'C5'!E125*算例!$E$119+'C6'!E125*算例!$F$119+'C7'!E125*算例!$G$119</f>
        <v>0</v>
      </c>
      <c r="P125" s="39">
        <f>'C1'!F125*$A$119+'C2'!F125*算例!$B$119+'C3'!F125*算例!$C$119+'C4'!F125*算例!$D$119+'C5'!F125*算例!$E$119+'C6'!F125*算例!$F$119+'C7'!F125*算例!$G$119</f>
        <v>0.28202442643186904</v>
      </c>
      <c r="Q125" s="39">
        <f>'C1'!G125*$A$119+'C2'!G125*算例!$B$119+'C3'!G125*算例!$C$119+'C4'!G125*算例!$D$119+'C5'!G125*算例!$E$119+'C6'!G125*算例!$F$119+'C7'!G125*算例!$G$119</f>
        <v>0.49266747461537075</v>
      </c>
      <c r="R125" s="39">
        <f>'C1'!H125*$A$119+'C2'!H125*算例!$B$119+'C3'!H125*算例!$C$119+'C4'!H125*算例!$D$119+'C5'!H125*算例!$E$119+'C6'!H125*算例!$F$119+'C7'!H125*算例!$G$119</f>
        <v>0.1596411791193677</v>
      </c>
      <c r="S125" s="39">
        <f>'C1'!I125*$A$119+'C2'!I125*算例!$B$119+'C3'!I125*算例!$C$119+'C4'!I125*算例!$D$119+'C5'!I125*算例!$E$119+'C6'!I125*算例!$F$119+'C7'!I125*算例!$G$119</f>
        <v>0.24636756733834567</v>
      </c>
      <c r="T125" s="39">
        <f>'C1'!J125*$A$119+'C2'!J125*算例!$B$119+'C3'!J125*算例!$C$119+'C4'!J125*算例!$D$119+'C5'!J125*算例!$E$119+'C6'!J125*算例!$F$119+'C7'!J125*算例!$G$119</f>
        <v>0.31048038093746799</v>
      </c>
      <c r="U125" s="39">
        <f>'C1'!K125*$A$119+'C2'!K125*算例!$B$119+'C3'!K125*算例!$C$119+'C4'!K125*算例!$D$119+'C5'!K125*算例!$E$119+'C6'!K125*算例!$F$119+'C7'!K125*算例!$G$119</f>
        <v>0.34807848112978462</v>
      </c>
      <c r="V125" s="39">
        <f>'C1'!L125*$A$119+'C2'!L125*算例!$B$119+'C3'!L125*算例!$C$119+'C4'!L125*算例!$D$119+'C5'!L125*算例!$E$119+'C6'!L125*算例!$F$119+'C7'!L125*算例!$G$119</f>
        <v>0.30959363509782678</v>
      </c>
      <c r="W125" s="39">
        <f>'C1'!M125*$A$119+'C2'!M125*算例!$B$119+'C3'!M125*算例!$C$119+'C4'!M125*算例!$D$119+'C5'!M125*算例!$E$119+'C6'!M125*算例!$F$119+'C7'!M125*算例!$G$119</f>
        <v>0.32532123277028874</v>
      </c>
      <c r="X125" s="39">
        <f>'C1'!N125*$A$119+'C2'!N125*算例!$B$119+'C3'!N125*算例!$C$119+'C4'!N125*算例!$D$119+'C5'!N125*算例!$E$119+'C6'!N125*算例!$F$119+'C7'!N125*算例!$G$119</f>
        <v>0.21046289634366466</v>
      </c>
      <c r="Y125" s="39">
        <f>'C1'!O125*$A$119+'C2'!O125*算例!$B$119+'C3'!O125*算例!$C$119+'C4'!O125*算例!$D$119+'C5'!O125*算例!$E$119+'C6'!O125*算例!$F$119+'C7'!O125*算例!$G$119</f>
        <v>0.32007429501065454</v>
      </c>
      <c r="Z125" s="39">
        <f>'C1'!P125*$A$119+'C2'!P125*算例!$B$119+'C3'!P125*算例!$C$119+'C4'!P125*算例!$D$119+'C5'!P125*算例!$E$119+'C6'!P125*算例!$F$119+'C7'!P125*算例!$G$119</f>
        <v>0.29823680810323938</v>
      </c>
      <c r="AA125" s="39">
        <f>'C1'!Q125*$A$119+'C2'!Q125*算例!$B$119+'C3'!Q125*算例!$C$119+'C4'!Q125*算例!$D$119+'C5'!Q125*算例!$E$119+'C6'!Q125*算例!$F$119+'C7'!Q125*算例!$G$119</f>
        <v>0.2749933945198183</v>
      </c>
      <c r="AB125" s="39">
        <f>'C1'!R125*$A$119+'C2'!R125*算例!$B$119+'C3'!R125*算例!$C$119+'C4'!R125*算例!$D$119+'C5'!R125*算例!$E$119+'C6'!R125*算例!$F$119+'C7'!R125*算例!$G$119</f>
        <v>0.27698159037449588</v>
      </c>
      <c r="AC125" s="39">
        <f>'C1'!S125*$A$119+'C2'!S125*算例!$B$119+'C3'!S125*算例!$C$119+'C4'!S125*算例!$D$119+'C5'!S125*算例!$E$119+'C6'!S125*算例!$F$119+'C7'!S125*算例!$G$119</f>
        <v>0.30315881949387902</v>
      </c>
      <c r="AD125" s="39">
        <f>'C1'!T125*$A$119+'C2'!T125*算例!$B$119+'C3'!T125*算例!$C$119+'C4'!T125*算例!$D$119+'C5'!T125*算例!$E$119+'C6'!T125*算例!$F$119+'C7'!T125*算例!$G$119</f>
        <v>0.27170782205023314</v>
      </c>
      <c r="AE125" s="39">
        <f>'C1'!U125*$A$119+'C2'!U125*算例!$B$119+'C3'!U125*算例!$C$119+'C4'!U125*算例!$D$119+'C5'!U125*算例!$E$119+'C6'!U125*算例!$F$119+'C7'!U125*算例!$G$119</f>
        <v>0.29136104227209464</v>
      </c>
      <c r="AF125" s="9" t="s">
        <v>6</v>
      </c>
      <c r="AG125" s="77">
        <f t="shared" si="40"/>
        <v>0.69442751489625676</v>
      </c>
      <c r="AH125" s="77">
        <f t="shared" si="41"/>
        <v>0.68847249155324886</v>
      </c>
      <c r="AI125" s="77">
        <f t="shared" si="42"/>
        <v>0.80385221466965184</v>
      </c>
      <c r="AJ125" s="77">
        <f t="shared" si="43"/>
        <v>1</v>
      </c>
      <c r="AK125" s="77">
        <f t="shared" si="44"/>
        <v>0.71797557356813102</v>
      </c>
      <c r="AL125" s="77">
        <f t="shared" si="45"/>
        <v>0.50733252538462925</v>
      </c>
      <c r="AM125" s="77">
        <f t="shared" si="46"/>
        <v>0.8403588208806323</v>
      </c>
      <c r="AN125" s="77">
        <f t="shared" si="47"/>
        <v>0.75363243266165436</v>
      </c>
      <c r="AO125" s="77">
        <f t="shared" si="48"/>
        <v>0.68951961906253201</v>
      </c>
      <c r="AP125" s="77">
        <f t="shared" si="49"/>
        <v>0.65192151887021543</v>
      </c>
      <c r="AQ125" s="77">
        <f t="shared" si="50"/>
        <v>0.69040636490217322</v>
      </c>
      <c r="AR125" s="77">
        <f t="shared" si="51"/>
        <v>0.67467876722971121</v>
      </c>
      <c r="AS125" s="77">
        <f t="shared" si="52"/>
        <v>0.78953710365633534</v>
      </c>
      <c r="AT125" s="77">
        <f t="shared" si="53"/>
        <v>0.67992570498934546</v>
      </c>
      <c r="AU125" s="77">
        <f t="shared" si="54"/>
        <v>0.70176319189676062</v>
      </c>
      <c r="AV125" s="77">
        <f t="shared" si="55"/>
        <v>0.7250066054801817</v>
      </c>
      <c r="AW125" s="77">
        <f t="shared" si="56"/>
        <v>0.72301840962550412</v>
      </c>
      <c r="AX125" s="77">
        <f t="shared" si="57"/>
        <v>0.69684118050612098</v>
      </c>
      <c r="AY125" s="77">
        <f t="shared" si="58"/>
        <v>0.72829217794976686</v>
      </c>
      <c r="AZ125" s="77">
        <f t="shared" si="59"/>
        <v>0.70863895772790531</v>
      </c>
      <c r="BA125" s="41">
        <f t="shared" si="60"/>
        <v>14.465601175510759</v>
      </c>
      <c r="BB125" s="41">
        <f t="shared" si="61"/>
        <v>13.465601175510759</v>
      </c>
      <c r="BC125" s="41">
        <f t="shared" si="62"/>
        <v>0.50733252538462925</v>
      </c>
      <c r="BD125" s="41">
        <f t="shared" si="63"/>
        <v>1</v>
      </c>
      <c r="BE125" s="41">
        <f t="shared" si="64"/>
        <v>0.49266747461537075</v>
      </c>
    </row>
    <row r="126" spans="1:98" x14ac:dyDescent="0.25">
      <c r="A126" s="37" t="s">
        <v>6</v>
      </c>
      <c r="B126" s="42">
        <f t="shared" si="65"/>
        <v>0.15079063380952767</v>
      </c>
      <c r="C126" s="42">
        <f t="shared" si="66"/>
        <v>0.28041322380953665</v>
      </c>
      <c r="D126" s="42">
        <f t="shared" si="67"/>
        <v>0.26209676351191297</v>
      </c>
      <c r="E126" s="42">
        <f t="shared" si="68"/>
        <v>0.24416225345298787</v>
      </c>
      <c r="F126" s="42">
        <f t="shared" si="69"/>
        <v>9.9999999999999992E-2</v>
      </c>
      <c r="G126" s="42">
        <f t="shared" si="70"/>
        <v>0.20749257491679307</v>
      </c>
      <c r="H126" s="67">
        <f t="shared" si="71"/>
        <v>0.79250742508320693</v>
      </c>
      <c r="K126" s="35" t="s">
        <v>7</v>
      </c>
      <c r="L126" s="39">
        <f>'C1'!B126*$A$119+'C2'!B126*算例!$B$119+'C3'!B126*算例!$C$119+'C4'!B126*算例!$D$119+'C5'!B126*算例!$E$119+'C6'!B126*算例!$F$119+'C7'!B126*算例!$G$119</f>
        <v>0.26534531246205284</v>
      </c>
      <c r="M126" s="39">
        <f>'C1'!C126*$A$119+'C2'!C126*算例!$B$119+'C3'!C126*算例!$C$119+'C4'!C126*算例!$D$119+'C5'!C126*算例!$E$119+'C6'!C126*算例!$F$119+'C7'!C126*算例!$G$119</f>
        <v>0.28765087818154922</v>
      </c>
      <c r="N126" s="39">
        <f>'C1'!D126*$A$119+'C2'!D126*算例!$B$119+'C3'!D126*算例!$C$119+'C4'!D126*算例!$D$119+'C5'!D126*算例!$E$119+'C6'!D126*算例!$F$119+'C7'!D126*算例!$G$119</f>
        <v>0.21796142058947165</v>
      </c>
      <c r="O126" s="39">
        <f>'C1'!E126*$A$119+'C2'!E126*算例!$B$119+'C3'!E126*算例!$C$119+'C4'!E126*算例!$D$119+'C5'!E126*算例!$E$119+'C6'!E126*算例!$F$119+'C7'!E126*算例!$G$119</f>
        <v>0.28202442643186904</v>
      </c>
      <c r="P126" s="39">
        <f>'C1'!F126*$A$119+'C2'!F126*算例!$B$119+'C3'!F126*算例!$C$119+'C4'!F126*算例!$D$119+'C5'!F126*算例!$E$119+'C6'!F126*算例!$F$119+'C7'!F126*算例!$G$119</f>
        <v>0</v>
      </c>
      <c r="Q126" s="39">
        <f>'C1'!G126*$A$119+'C2'!G126*算例!$B$119+'C3'!G126*算例!$C$119+'C4'!G126*算例!$D$119+'C5'!G126*算例!$E$119+'C6'!G126*算例!$F$119+'C7'!G126*算例!$G$119</f>
        <v>0.3137295013690054</v>
      </c>
      <c r="R126" s="39">
        <f>'C1'!H126*$A$119+'C2'!H126*算例!$B$119+'C3'!H126*算例!$C$119+'C4'!H126*算例!$D$119+'C5'!H126*算例!$E$119+'C6'!H126*算例!$F$119+'C7'!H126*算例!$G$119</f>
        <v>0.18031533233184585</v>
      </c>
      <c r="S126" s="39">
        <f>'C1'!I126*$A$119+'C2'!I126*算例!$B$119+'C3'!I126*算例!$C$119+'C4'!I126*算例!$D$119+'C5'!I126*算例!$E$119+'C6'!I126*算例!$F$119+'C7'!I126*算例!$G$119</f>
        <v>0.23060055529985177</v>
      </c>
      <c r="T126" s="39">
        <f>'C1'!J126*$A$119+'C2'!J126*算例!$B$119+'C3'!J126*算例!$C$119+'C4'!J126*算例!$D$119+'C5'!J126*算例!$E$119+'C6'!J126*算例!$F$119+'C7'!J126*算例!$G$119</f>
        <v>0.34672774366185372</v>
      </c>
      <c r="U126" s="39">
        <f>'C1'!K126*$A$119+'C2'!K126*算例!$B$119+'C3'!K126*算例!$C$119+'C4'!K126*算例!$D$119+'C5'!K126*算例!$E$119+'C6'!K126*算例!$F$119+'C7'!K126*算例!$G$119</f>
        <v>0.19964777031994055</v>
      </c>
      <c r="V126" s="39">
        <f>'C1'!L126*$A$119+'C2'!L126*算例!$B$119+'C3'!L126*算例!$C$119+'C4'!L126*算例!$D$119+'C5'!L126*算例!$E$119+'C6'!L126*算例!$F$119+'C7'!L126*算例!$G$119</f>
        <v>0.38306646263875771</v>
      </c>
      <c r="W126" s="39">
        <f>'C1'!M126*$A$119+'C2'!M126*算例!$B$119+'C3'!M126*算例!$C$119+'C4'!M126*算例!$D$119+'C5'!M126*算例!$E$119+'C6'!M126*算例!$F$119+'C7'!M126*算例!$G$119</f>
        <v>0.30194543301264859</v>
      </c>
      <c r="X126" s="39">
        <f>'C1'!N126*$A$119+'C2'!N126*算例!$B$119+'C3'!N126*算例!$C$119+'C4'!N126*算例!$D$119+'C5'!N126*算例!$E$119+'C6'!N126*算例!$F$119+'C7'!N126*算例!$G$119</f>
        <v>0.31559344154287472</v>
      </c>
      <c r="Y126" s="39">
        <f>'C1'!O126*$A$119+'C2'!O126*算例!$B$119+'C3'!O126*算例!$C$119+'C4'!O126*算例!$D$119+'C5'!O126*算例!$E$119+'C6'!O126*算例!$F$119+'C7'!O126*算例!$G$119</f>
        <v>0.33563762066714137</v>
      </c>
      <c r="Z126" s="39">
        <f>'C1'!P126*$A$119+'C2'!P126*算例!$B$119+'C3'!P126*算例!$C$119+'C4'!P126*算例!$D$119+'C5'!P126*算例!$E$119+'C6'!P126*算例!$F$119+'C7'!P126*算例!$G$119</f>
        <v>0.29401360480150152</v>
      </c>
      <c r="AA126" s="39">
        <f>'C1'!Q126*$A$119+'C2'!Q126*算例!$B$119+'C3'!Q126*算例!$C$119+'C4'!Q126*算例!$D$119+'C5'!Q126*算例!$E$119+'C6'!Q126*算例!$F$119+'C7'!Q126*算例!$G$119</f>
        <v>0.16125324379640305</v>
      </c>
      <c r="AB126" s="39">
        <f>'C1'!R126*$A$119+'C2'!R126*算例!$B$119+'C3'!R126*算例!$C$119+'C4'!R126*算例!$D$119+'C5'!R126*算例!$E$119+'C6'!R126*算例!$F$119+'C7'!R126*算例!$G$119</f>
        <v>0.39743853876566937</v>
      </c>
      <c r="AC126" s="39">
        <f>'C1'!S126*$A$119+'C2'!S126*算例!$B$119+'C3'!S126*算例!$C$119+'C4'!S126*算例!$D$119+'C5'!S126*算例!$E$119+'C6'!S126*算例!$F$119+'C7'!S126*算例!$G$119</f>
        <v>0.38110332619050691</v>
      </c>
      <c r="AD126" s="39">
        <f>'C1'!T126*$A$119+'C2'!T126*算例!$B$119+'C3'!T126*算例!$C$119+'C4'!T126*算例!$D$119+'C5'!T126*算例!$E$119+'C6'!T126*算例!$F$119+'C7'!T126*算例!$G$119</f>
        <v>0.25201077169574587</v>
      </c>
      <c r="AE126" s="39">
        <f>'C1'!U126*$A$119+'C2'!U126*算例!$B$119+'C3'!U126*算例!$C$119+'C4'!U126*算例!$D$119+'C5'!U126*算例!$E$119+'C6'!U126*算例!$F$119+'C7'!U126*算例!$G$119</f>
        <v>0.31142425767516901</v>
      </c>
      <c r="AF126" s="9" t="s">
        <v>7</v>
      </c>
      <c r="AG126" s="77">
        <f t="shared" si="40"/>
        <v>0.73465468753794716</v>
      </c>
      <c r="AH126" s="77">
        <f t="shared" si="41"/>
        <v>0.71234912181845078</v>
      </c>
      <c r="AI126" s="77">
        <f t="shared" si="42"/>
        <v>0.78203857941052835</v>
      </c>
      <c r="AJ126" s="77">
        <f t="shared" si="43"/>
        <v>0.71797557356813102</v>
      </c>
      <c r="AK126" s="77">
        <f t="shared" si="44"/>
        <v>1</v>
      </c>
      <c r="AL126" s="77">
        <f t="shared" si="45"/>
        <v>0.68627049863099465</v>
      </c>
      <c r="AM126" s="77">
        <f t="shared" si="46"/>
        <v>0.81968466766815418</v>
      </c>
      <c r="AN126" s="77">
        <f t="shared" si="47"/>
        <v>0.76939944470014821</v>
      </c>
      <c r="AO126" s="77">
        <f t="shared" si="48"/>
        <v>0.65327225633814634</v>
      </c>
      <c r="AP126" s="77">
        <f t="shared" si="49"/>
        <v>0.80035222968005948</v>
      </c>
      <c r="AQ126" s="77">
        <f t="shared" si="50"/>
        <v>0.61693353736124235</v>
      </c>
      <c r="AR126" s="77">
        <f t="shared" si="51"/>
        <v>0.69805456698735147</v>
      </c>
      <c r="AS126" s="77">
        <f t="shared" si="52"/>
        <v>0.68440655845712528</v>
      </c>
      <c r="AT126" s="77">
        <f t="shared" si="53"/>
        <v>0.66436237933285858</v>
      </c>
      <c r="AU126" s="77">
        <f t="shared" si="54"/>
        <v>0.70598639519849848</v>
      </c>
      <c r="AV126" s="77">
        <f t="shared" si="55"/>
        <v>0.83874675620359695</v>
      </c>
      <c r="AW126" s="77">
        <f t="shared" si="56"/>
        <v>0.60256146123433063</v>
      </c>
      <c r="AX126" s="77">
        <f t="shared" si="57"/>
        <v>0.61889667380949309</v>
      </c>
      <c r="AY126" s="77">
        <f t="shared" si="58"/>
        <v>0.74798922830425418</v>
      </c>
      <c r="AZ126" s="77">
        <f t="shared" si="59"/>
        <v>0.68857574232483099</v>
      </c>
      <c r="BA126" s="41">
        <f t="shared" si="60"/>
        <v>14.542510358566142</v>
      </c>
      <c r="BB126" s="41">
        <f t="shared" si="61"/>
        <v>13.542510358566142</v>
      </c>
      <c r="BC126" s="41">
        <f t="shared" si="62"/>
        <v>0.60256146123433063</v>
      </c>
      <c r="BD126" s="41">
        <f t="shared" si="63"/>
        <v>1</v>
      </c>
      <c r="BE126" s="41">
        <f t="shared" si="64"/>
        <v>0.39743853876566937</v>
      </c>
    </row>
    <row r="127" spans="1:98" x14ac:dyDescent="0.25">
      <c r="A127" s="37" t="s">
        <v>7</v>
      </c>
      <c r="B127" s="42">
        <f t="shared" si="65"/>
        <v>0.16666666666666666</v>
      </c>
      <c r="C127" s="42">
        <f t="shared" si="66"/>
        <v>0.16666666666666666</v>
      </c>
      <c r="D127" s="42">
        <f t="shared" si="67"/>
        <v>0.15039531690476382</v>
      </c>
      <c r="E127" s="42">
        <f t="shared" si="68"/>
        <v>0.26209676351191297</v>
      </c>
      <c r="F127" s="42">
        <f t="shared" si="69"/>
        <v>1.7525826488096041E-2</v>
      </c>
      <c r="G127" s="42">
        <f t="shared" si="70"/>
        <v>0.15267024804762125</v>
      </c>
      <c r="H127" s="67">
        <f t="shared" si="71"/>
        <v>0.84732975195237881</v>
      </c>
      <c r="K127" s="35" t="s">
        <v>8</v>
      </c>
      <c r="L127" s="39">
        <f>'C1'!B127*$A$119+'C2'!B127*算例!$B$119+'C3'!B127*算例!$C$119+'C4'!B127*算例!$D$119+'C5'!B127*算例!$E$119+'C6'!B127*算例!$F$119+'C7'!B127*算例!$G$119</f>
        <v>0.36605296585674507</v>
      </c>
      <c r="M127" s="39">
        <f>'C1'!C127*$A$119+'C2'!C127*算例!$B$119+'C3'!C127*算例!$C$119+'C4'!C127*算例!$D$119+'C5'!C127*算例!$E$119+'C6'!C127*算例!$F$119+'C7'!C127*算例!$G$119</f>
        <v>0.3528916503179787</v>
      </c>
      <c r="N127" s="39">
        <f>'C1'!D127*$A$119+'C2'!D127*算例!$B$119+'C3'!D127*算例!$C$119+'C4'!D127*算例!$D$119+'C5'!D127*算例!$E$119+'C6'!D127*算例!$F$119+'C7'!D127*算例!$G$119</f>
        <v>0.44493719422927247</v>
      </c>
      <c r="O127" s="39">
        <f>'C1'!E127*$A$119+'C2'!E127*算例!$B$119+'C3'!E127*算例!$C$119+'C4'!E127*算例!$D$119+'C5'!E127*算例!$E$119+'C6'!E127*算例!$F$119+'C7'!E127*算例!$G$119</f>
        <v>0.49266747461537075</v>
      </c>
      <c r="P127" s="39">
        <f>'C1'!F127*$A$119+'C2'!F127*算例!$B$119+'C3'!F127*算例!$C$119+'C4'!F127*算例!$D$119+'C5'!F127*算例!$E$119+'C6'!F127*算例!$F$119+'C7'!F127*算例!$G$119</f>
        <v>0.3137295013690054</v>
      </c>
      <c r="Q127" s="39">
        <f>'C1'!G127*$A$119+'C2'!G127*算例!$B$119+'C3'!G127*算例!$C$119+'C4'!G127*算例!$D$119+'C5'!G127*算例!$E$119+'C6'!G127*算例!$F$119+'C7'!G127*算例!$G$119</f>
        <v>0</v>
      </c>
      <c r="R127" s="39">
        <f>'C1'!H127*$A$119+'C2'!H127*算例!$B$119+'C3'!H127*算例!$C$119+'C4'!H127*算例!$D$119+'C5'!H127*算例!$E$119+'C6'!H127*算例!$F$119+'C7'!H127*算例!$G$119</f>
        <v>0.40854304301037397</v>
      </c>
      <c r="S127" s="39">
        <f>'C1'!I127*$A$119+'C2'!I127*算例!$B$119+'C3'!I127*算例!$C$119+'C4'!I127*算例!$D$119+'C5'!I127*算例!$E$119+'C6'!I127*算例!$F$119+'C7'!I127*算例!$G$119</f>
        <v>0.31692671308156961</v>
      </c>
      <c r="T127" s="39">
        <f>'C1'!J127*$A$119+'C2'!J127*算例!$B$119+'C3'!J127*算例!$C$119+'C4'!J127*算例!$D$119+'C5'!J127*算例!$E$119+'C6'!J127*算例!$F$119+'C7'!J127*算例!$G$119</f>
        <v>0.43040146886155095</v>
      </c>
      <c r="U127" s="39">
        <f>'C1'!K127*$A$119+'C2'!K127*算例!$B$119+'C3'!K127*算例!$C$119+'C4'!K127*算例!$D$119+'C5'!K127*算例!$E$119+'C6'!K127*算例!$F$119+'C7'!K127*算例!$G$119</f>
        <v>0.24136453250547785</v>
      </c>
      <c r="V127" s="39">
        <f>'C1'!L127*$A$119+'C2'!L127*算例!$B$119+'C3'!L127*算例!$C$119+'C4'!L127*算例!$D$119+'C5'!L127*算例!$E$119+'C6'!L127*算例!$F$119+'C7'!L127*算例!$G$119</f>
        <v>0.4612182884913788</v>
      </c>
      <c r="W127" s="39">
        <f>'C1'!M127*$A$119+'C2'!M127*算例!$B$119+'C3'!M127*算例!$C$119+'C4'!M127*算例!$D$119+'C5'!M127*算例!$E$119+'C6'!M127*算例!$F$119+'C7'!M127*算例!$G$119</f>
        <v>0.2838926392809723</v>
      </c>
      <c r="X127" s="39">
        <f>'C1'!N127*$A$119+'C2'!N127*算例!$B$119+'C3'!N127*算例!$C$119+'C4'!N127*算例!$D$119+'C5'!N127*算例!$E$119+'C6'!N127*算例!$F$119+'C7'!N127*算例!$G$119</f>
        <v>0.38189020595601131</v>
      </c>
      <c r="Y127" s="39">
        <f>'C1'!O127*$A$119+'C2'!O127*算例!$B$119+'C3'!O127*算例!$C$119+'C4'!O127*算例!$D$119+'C5'!O127*算例!$E$119+'C6'!O127*算例!$F$119+'C7'!O127*算例!$G$119</f>
        <v>0.36635570531463008</v>
      </c>
      <c r="Z127" s="39">
        <f>'C1'!P127*$A$119+'C2'!P127*算例!$B$119+'C3'!P127*算例!$C$119+'C4'!P127*算例!$D$119+'C5'!P127*算例!$E$119+'C6'!P127*算例!$F$119+'C7'!P127*算例!$G$119</f>
        <v>0.34447968156982478</v>
      </c>
      <c r="AA127" s="39">
        <f>'C1'!Q127*$A$119+'C2'!Q127*算例!$B$119+'C3'!Q127*算例!$C$119+'C4'!Q127*算例!$D$119+'C5'!Q127*算例!$E$119+'C6'!Q127*算例!$F$119+'C7'!Q127*算例!$G$119</f>
        <v>0.27005861802051728</v>
      </c>
      <c r="AB127" s="39">
        <f>'C1'!R127*$A$119+'C2'!R127*算例!$B$119+'C3'!R127*算例!$C$119+'C4'!R127*算例!$D$119+'C5'!R127*算例!$E$119+'C6'!R127*算例!$F$119+'C7'!R127*算例!$G$119</f>
        <v>0.549372078822563</v>
      </c>
      <c r="AC127" s="39">
        <f>'C1'!S127*$A$119+'C2'!S127*算例!$B$119+'C3'!S127*算例!$C$119+'C4'!S127*算例!$D$119+'C5'!S127*算例!$E$119+'C6'!S127*算例!$F$119+'C7'!S127*算例!$G$119</f>
        <v>0.46898177382638967</v>
      </c>
      <c r="AD127" s="39">
        <f>'C1'!T127*$A$119+'C2'!T127*算例!$B$119+'C3'!T127*算例!$C$119+'C4'!T127*算例!$D$119+'C5'!T127*算例!$E$119+'C6'!T127*算例!$F$119+'C7'!T127*算例!$G$119</f>
        <v>0.35989508319068564</v>
      </c>
      <c r="AE127" s="39">
        <f>'C1'!U127*$A$119+'C2'!U127*算例!$B$119+'C3'!U127*算例!$C$119+'C4'!U127*算例!$D$119+'C5'!U127*算例!$E$119+'C6'!U127*算例!$F$119+'C7'!U127*算例!$G$119</f>
        <v>0.38279026560611318</v>
      </c>
      <c r="AF127" s="9" t="s">
        <v>8</v>
      </c>
      <c r="AG127" s="77">
        <f t="shared" si="40"/>
        <v>0.63394703414325493</v>
      </c>
      <c r="AH127" s="77">
        <f t="shared" si="41"/>
        <v>0.64710834968202136</v>
      </c>
      <c r="AI127" s="77">
        <f t="shared" si="42"/>
        <v>0.55506280577072753</v>
      </c>
      <c r="AJ127" s="77">
        <f t="shared" si="43"/>
        <v>0.50733252538462925</v>
      </c>
      <c r="AK127" s="77">
        <f t="shared" si="44"/>
        <v>0.68627049863099465</v>
      </c>
      <c r="AL127" s="77">
        <f t="shared" si="45"/>
        <v>1</v>
      </c>
      <c r="AM127" s="77">
        <f t="shared" si="46"/>
        <v>0.59145695698962597</v>
      </c>
      <c r="AN127" s="77">
        <f t="shared" si="47"/>
        <v>0.68307328691843039</v>
      </c>
      <c r="AO127" s="77">
        <f t="shared" si="48"/>
        <v>0.56959853113844905</v>
      </c>
      <c r="AP127" s="77">
        <f t="shared" si="49"/>
        <v>0.75863546749452215</v>
      </c>
      <c r="AQ127" s="77">
        <f t="shared" si="50"/>
        <v>0.5387817115086212</v>
      </c>
      <c r="AR127" s="77">
        <f t="shared" si="51"/>
        <v>0.7161073607190277</v>
      </c>
      <c r="AS127" s="77">
        <f t="shared" si="52"/>
        <v>0.61810979404398869</v>
      </c>
      <c r="AT127" s="77">
        <f t="shared" si="53"/>
        <v>0.63364429468536998</v>
      </c>
      <c r="AU127" s="77">
        <f t="shared" si="54"/>
        <v>0.65552031843017522</v>
      </c>
      <c r="AV127" s="77">
        <f t="shared" si="55"/>
        <v>0.72994138197948266</v>
      </c>
      <c r="AW127" s="77">
        <f t="shared" si="56"/>
        <v>0.450627921177437</v>
      </c>
      <c r="AX127" s="77">
        <f t="shared" si="57"/>
        <v>0.53101822617361027</v>
      </c>
      <c r="AY127" s="77">
        <f t="shared" si="58"/>
        <v>0.64010491680931436</v>
      </c>
      <c r="AZ127" s="77">
        <f t="shared" si="59"/>
        <v>0.61720973439388682</v>
      </c>
      <c r="BA127" s="41">
        <f t="shared" si="60"/>
        <v>12.76355111607357</v>
      </c>
      <c r="BB127" s="41">
        <f t="shared" si="61"/>
        <v>11.76355111607357</v>
      </c>
      <c r="BC127" s="41">
        <f t="shared" si="62"/>
        <v>0.450627921177437</v>
      </c>
      <c r="BD127" s="41">
        <f t="shared" si="63"/>
        <v>1</v>
      </c>
      <c r="BE127" s="41">
        <f t="shared" si="64"/>
        <v>0.549372078822563</v>
      </c>
    </row>
    <row r="128" spans="1:98" x14ac:dyDescent="0.25">
      <c r="A128" s="37" t="s">
        <v>8</v>
      </c>
      <c r="B128" s="42">
        <f t="shared" si="65"/>
        <v>7.7182162559524287E-2</v>
      </c>
      <c r="C128" s="42">
        <f t="shared" si="66"/>
        <v>3.3333333333333333E-2</v>
      </c>
      <c r="D128" s="42">
        <f t="shared" si="67"/>
        <v>1.7525826488096041E-2</v>
      </c>
      <c r="E128" s="42">
        <f t="shared" si="68"/>
        <v>0.4078189443036016</v>
      </c>
      <c r="F128" s="42">
        <f t="shared" si="69"/>
        <v>0.47274249173857408</v>
      </c>
      <c r="G128" s="42">
        <f t="shared" si="70"/>
        <v>0.20172055168462588</v>
      </c>
      <c r="H128" s="67">
        <f t="shared" si="71"/>
        <v>0.79827944831537412</v>
      </c>
      <c r="K128" s="35" t="s">
        <v>9</v>
      </c>
      <c r="L128" s="39">
        <f>'C1'!B128*$A$119+'C2'!B128*算例!$B$119+'C3'!B128*算例!$C$119+'C4'!B128*算例!$D$119+'C5'!B128*算例!$E$119+'C6'!B128*算例!$F$119+'C7'!B128*算例!$G$119</f>
        <v>0.2404028968474699</v>
      </c>
      <c r="M128" s="39">
        <f>'C1'!C128*$A$119+'C2'!C128*算例!$B$119+'C3'!C128*算例!$C$119+'C4'!C128*算例!$D$119+'C5'!C128*算例!$E$119+'C6'!C128*算例!$F$119+'C7'!C128*算例!$G$119</f>
        <v>0.25565688713095391</v>
      </c>
      <c r="N128" s="39">
        <f>'C1'!D128*$A$119+'C2'!D128*算例!$B$119+'C3'!D128*算例!$C$119+'C4'!D128*算例!$D$119+'C5'!D128*算例!$E$119+'C6'!D128*算例!$F$119+'C7'!D128*算例!$G$119</f>
        <v>0.22783254661625726</v>
      </c>
      <c r="O128" s="39">
        <f>'C1'!E128*$A$119+'C2'!E128*算例!$B$119+'C3'!E128*算例!$C$119+'C4'!E128*算例!$D$119+'C5'!E128*算例!$E$119+'C6'!E128*算例!$F$119+'C7'!E128*算例!$G$119</f>
        <v>0.1596411791193677</v>
      </c>
      <c r="P128" s="39">
        <f>'C1'!F128*$A$119+'C2'!F128*算例!$B$119+'C3'!F128*算例!$C$119+'C4'!F128*算例!$D$119+'C5'!F128*算例!$E$119+'C6'!F128*算例!$F$119+'C7'!F128*算例!$G$119</f>
        <v>0.18031533233184585</v>
      </c>
      <c r="Q128" s="39">
        <f>'C1'!G128*$A$119+'C2'!G128*算例!$B$119+'C3'!G128*算例!$C$119+'C4'!G128*算例!$D$119+'C5'!G128*算例!$E$119+'C6'!G128*算例!$F$119+'C7'!G128*算例!$G$119</f>
        <v>0.40854304301037397</v>
      </c>
      <c r="R128" s="39">
        <f>'C1'!H128*$A$119+'C2'!H128*算例!$B$119+'C3'!H128*算例!$C$119+'C4'!H128*算例!$D$119+'C5'!H128*算例!$E$119+'C6'!H128*算例!$F$119+'C7'!H128*算例!$G$119</f>
        <v>0</v>
      </c>
      <c r="S128" s="39">
        <f>'C1'!I128*$A$119+'C2'!I128*算例!$B$119+'C3'!I128*算例!$C$119+'C4'!I128*算例!$D$119+'C5'!I128*算例!$E$119+'C6'!I128*算例!$F$119+'C7'!I128*算例!$G$119</f>
        <v>0.29518982004241007</v>
      </c>
      <c r="T128" s="39">
        <f>'C1'!J128*$A$119+'C2'!J128*算例!$B$119+'C3'!J128*算例!$C$119+'C4'!J128*算例!$D$119+'C5'!J128*算例!$E$119+'C6'!J128*算例!$F$119+'C7'!J128*算例!$G$119</f>
        <v>0.24648462210977048</v>
      </c>
      <c r="U128" s="39">
        <f>'C1'!K128*$A$119+'C2'!K128*算例!$B$119+'C3'!K128*算例!$C$119+'C4'!K128*算例!$D$119+'C5'!K128*算例!$E$119+'C6'!K128*算例!$F$119+'C7'!K128*算例!$G$119</f>
        <v>0.29941492766964256</v>
      </c>
      <c r="V128" s="39">
        <f>'C1'!L128*$A$119+'C2'!L128*算例!$B$119+'C3'!L128*算例!$C$119+'C4'!L128*算例!$D$119+'C5'!L128*算例!$E$119+'C6'!L128*算例!$F$119+'C7'!L128*算例!$G$119</f>
        <v>0.32020474601524523</v>
      </c>
      <c r="W128" s="39">
        <f>'C1'!M128*$A$119+'C2'!M128*算例!$B$119+'C3'!M128*算例!$C$119+'C4'!M128*算例!$D$119+'C5'!M128*算例!$E$119+'C6'!M128*算例!$F$119+'C7'!M128*算例!$G$119</f>
        <v>0.33399700844866098</v>
      </c>
      <c r="X128" s="39">
        <f>'C1'!N128*$A$119+'C2'!N128*算例!$B$119+'C3'!N128*算例!$C$119+'C4'!N128*算例!$D$119+'C5'!N128*算例!$E$119+'C6'!N128*算例!$F$119+'C7'!N128*算例!$G$119</f>
        <v>0.25450805606435095</v>
      </c>
      <c r="Y128" s="39">
        <f>'C1'!O128*$A$119+'C2'!O128*算例!$B$119+'C3'!O128*算例!$C$119+'C4'!O128*算例!$D$119+'C5'!O128*算例!$E$119+'C6'!O128*算例!$F$119+'C7'!O128*算例!$G$119</f>
        <v>0.32242116925493963</v>
      </c>
      <c r="Z128" s="39">
        <f>'C1'!P128*$A$119+'C2'!P128*算例!$B$119+'C3'!P128*算例!$C$119+'C4'!P128*算例!$D$119+'C5'!P128*算例!$E$119+'C6'!P128*算例!$F$119+'C7'!P128*算例!$G$119</f>
        <v>0.27665025256787129</v>
      </c>
      <c r="AA128" s="39">
        <f>'C1'!Q128*$A$119+'C2'!Q128*算例!$B$119+'C3'!Q128*算例!$C$119+'C4'!Q128*算例!$D$119+'C5'!Q128*算例!$E$119+'C6'!Q128*算例!$F$119+'C7'!Q128*算例!$G$119</f>
        <v>0.21796207649580887</v>
      </c>
      <c r="AB128" s="39">
        <f>'C1'!R128*$A$119+'C2'!R128*算例!$B$119+'C3'!R128*算例!$C$119+'C4'!R128*算例!$D$119+'C5'!R128*算例!$E$119+'C6'!R128*算例!$F$119+'C7'!R128*算例!$G$119</f>
        <v>0.34714903292191956</v>
      </c>
      <c r="AC128" s="39">
        <f>'C1'!S128*$A$119+'C2'!S128*算例!$B$119+'C3'!S128*算例!$C$119+'C4'!S128*算例!$D$119+'C5'!S128*算例!$E$119+'C6'!S128*算例!$F$119+'C7'!S128*算例!$G$119</f>
        <v>0.35734041294645885</v>
      </c>
      <c r="AD128" s="39">
        <f>'C1'!T128*$A$119+'C2'!T128*算例!$B$119+'C3'!T128*算例!$C$119+'C4'!T128*算例!$D$119+'C5'!T128*算例!$E$119+'C6'!T128*算例!$F$119+'C7'!T128*算例!$G$119</f>
        <v>0.22445661361092395</v>
      </c>
      <c r="AE128" s="39">
        <f>'C1'!U128*$A$119+'C2'!U128*算例!$B$119+'C3'!U128*算例!$C$119+'C4'!U128*算例!$D$119+'C5'!U128*算例!$E$119+'C6'!U128*算例!$F$119+'C7'!U128*算例!$G$119</f>
        <v>0.30083233274362137</v>
      </c>
      <c r="AF128" s="9" t="s">
        <v>9</v>
      </c>
      <c r="AG128" s="77">
        <f t="shared" si="40"/>
        <v>0.75959710315253015</v>
      </c>
      <c r="AH128" s="77">
        <f t="shared" si="41"/>
        <v>0.74434311286904609</v>
      </c>
      <c r="AI128" s="77">
        <f t="shared" si="42"/>
        <v>0.77216745338374271</v>
      </c>
      <c r="AJ128" s="77">
        <f t="shared" si="43"/>
        <v>0.8403588208806323</v>
      </c>
      <c r="AK128" s="77">
        <f t="shared" si="44"/>
        <v>0.81968466766815418</v>
      </c>
      <c r="AL128" s="77">
        <f t="shared" si="45"/>
        <v>0.59145695698962597</v>
      </c>
      <c r="AM128" s="77">
        <f t="shared" si="46"/>
        <v>1</v>
      </c>
      <c r="AN128" s="77">
        <f t="shared" si="47"/>
        <v>0.70481017995758988</v>
      </c>
      <c r="AO128" s="77">
        <f t="shared" si="48"/>
        <v>0.75351537789022949</v>
      </c>
      <c r="AP128" s="77">
        <f t="shared" si="49"/>
        <v>0.70058507233035749</v>
      </c>
      <c r="AQ128" s="77">
        <f t="shared" si="50"/>
        <v>0.67979525398475471</v>
      </c>
      <c r="AR128" s="77">
        <f t="shared" si="51"/>
        <v>0.66600299155133902</v>
      </c>
      <c r="AS128" s="77">
        <f t="shared" si="52"/>
        <v>0.7454919439356491</v>
      </c>
      <c r="AT128" s="77">
        <f t="shared" si="53"/>
        <v>0.67757883074506031</v>
      </c>
      <c r="AU128" s="77">
        <f t="shared" si="54"/>
        <v>0.72334974743212865</v>
      </c>
      <c r="AV128" s="77">
        <f t="shared" si="55"/>
        <v>0.7820379235041911</v>
      </c>
      <c r="AW128" s="77">
        <f t="shared" si="56"/>
        <v>0.65285096707808044</v>
      </c>
      <c r="AX128" s="77">
        <f t="shared" si="57"/>
        <v>0.6426595870535412</v>
      </c>
      <c r="AY128" s="77">
        <f t="shared" si="58"/>
        <v>0.77554338638907605</v>
      </c>
      <c r="AZ128" s="77">
        <f t="shared" si="59"/>
        <v>0.69916766725637869</v>
      </c>
      <c r="BA128" s="41">
        <f t="shared" si="60"/>
        <v>14.730997044052112</v>
      </c>
      <c r="BB128" s="41">
        <f t="shared" si="61"/>
        <v>13.730997044052112</v>
      </c>
      <c r="BC128" s="41">
        <f t="shared" si="62"/>
        <v>0.59145695698962597</v>
      </c>
      <c r="BD128" s="41">
        <f t="shared" si="63"/>
        <v>1</v>
      </c>
      <c r="BE128" s="41">
        <f t="shared" si="64"/>
        <v>0.40854304301037403</v>
      </c>
    </row>
    <row r="129" spans="1:57" x14ac:dyDescent="0.25">
      <c r="A129" s="37" t="s">
        <v>9</v>
      </c>
      <c r="B129" s="42">
        <f t="shared" si="65"/>
        <v>1.4020661190476832E-2</v>
      </c>
      <c r="C129" s="42">
        <f t="shared" si="66"/>
        <v>1.4020661190476832E-2</v>
      </c>
      <c r="D129" s="42">
        <f t="shared" si="67"/>
        <v>0.12235399452381016</v>
      </c>
      <c r="E129" s="42">
        <f t="shared" si="68"/>
        <v>0.10833333333333334</v>
      </c>
      <c r="F129" s="42">
        <f t="shared" si="69"/>
        <v>0</v>
      </c>
      <c r="G129" s="42">
        <f t="shared" si="70"/>
        <v>5.1745730047619433E-2</v>
      </c>
      <c r="H129" s="67">
        <f t="shared" si="71"/>
        <v>0.9482542699523806</v>
      </c>
      <c r="K129" s="35" t="s">
        <v>10</v>
      </c>
      <c r="L129" s="39">
        <f>'C1'!B129*$A$119+'C2'!B129*算例!$B$119+'C3'!B129*算例!$C$119+'C4'!B129*算例!$D$119+'C5'!B129*算例!$E$119+'C6'!B129*算例!$F$119+'C7'!B129*算例!$G$119</f>
        <v>0.34551971415178501</v>
      </c>
      <c r="M129" s="39">
        <f>'C1'!C129*$A$119+'C2'!C129*算例!$B$119+'C3'!C129*算例!$C$119+'C4'!C129*算例!$D$119+'C5'!C129*算例!$E$119+'C6'!C129*算例!$F$119+'C7'!C129*算例!$G$119</f>
        <v>0.32933645411830531</v>
      </c>
      <c r="N129" s="39">
        <f>'C1'!D129*$A$119+'C2'!D129*算例!$B$119+'C3'!D129*算例!$C$119+'C4'!D129*算例!$D$119+'C5'!D129*算例!$E$119+'C6'!D129*算例!$F$119+'C7'!D129*算例!$G$119</f>
        <v>0.21264283311496546</v>
      </c>
      <c r="O129" s="39">
        <f>'C1'!E129*$A$119+'C2'!E129*算例!$B$119+'C3'!E129*算例!$C$119+'C4'!E129*算例!$D$119+'C5'!E129*算例!$E$119+'C6'!E129*算例!$F$119+'C7'!E129*算例!$G$119</f>
        <v>0.24636756733834567</v>
      </c>
      <c r="P129" s="39">
        <f>'C1'!F129*$A$119+'C2'!F129*算例!$B$119+'C3'!F129*算例!$C$119+'C4'!F129*算例!$D$119+'C5'!F129*算例!$E$119+'C6'!F129*算例!$F$119+'C7'!F129*算例!$G$119</f>
        <v>0.23060055529985177</v>
      </c>
      <c r="Q129" s="39">
        <f>'C1'!G129*$A$119+'C2'!G129*算例!$B$119+'C3'!G129*算例!$C$119+'C4'!G129*算例!$D$119+'C5'!G129*算例!$E$119+'C6'!G129*算例!$F$119+'C7'!G129*算例!$G$119</f>
        <v>0.31692671308156961</v>
      </c>
      <c r="R129" s="39">
        <f>'C1'!H129*$A$119+'C2'!H129*算例!$B$119+'C3'!H129*算例!$C$119+'C4'!H129*算例!$D$119+'C5'!H129*算例!$E$119+'C6'!H129*算例!$F$119+'C7'!H129*算例!$G$119</f>
        <v>0.29518982004241007</v>
      </c>
      <c r="S129" s="39">
        <f>'C1'!I129*$A$119+'C2'!I129*算例!$B$119+'C3'!I129*算例!$C$119+'C4'!I129*算例!$D$119+'C5'!I129*算例!$E$119+'C6'!I129*算例!$F$119+'C7'!I129*算例!$G$119</f>
        <v>0</v>
      </c>
      <c r="T129" s="39">
        <f>'C1'!J129*$A$119+'C2'!J129*算例!$B$119+'C3'!J129*算例!$C$119+'C4'!J129*算例!$D$119+'C5'!J129*算例!$E$119+'C6'!J129*算例!$F$119+'C7'!J129*算例!$G$119</f>
        <v>0.43055073785799325</v>
      </c>
      <c r="U129" s="39">
        <f>'C1'!K129*$A$119+'C2'!K129*算例!$B$119+'C3'!K129*算例!$C$119+'C4'!K129*算例!$D$119+'C5'!K129*算例!$E$119+'C6'!K129*算例!$F$119+'C7'!K129*算例!$G$119</f>
        <v>0.27539775739657724</v>
      </c>
      <c r="V129" s="39">
        <f>'C1'!L129*$A$119+'C2'!L129*算例!$B$119+'C3'!L129*算例!$C$119+'C4'!L129*算例!$D$119+'C5'!L129*算例!$E$119+'C6'!L129*算例!$F$119+'C7'!L129*算例!$G$119</f>
        <v>0.46858953847432139</v>
      </c>
      <c r="W129" s="39">
        <f>'C1'!M129*$A$119+'C2'!M129*算例!$B$119+'C3'!M129*算例!$C$119+'C4'!M129*算例!$D$119+'C5'!M129*算例!$E$119+'C6'!M129*算例!$F$119+'C7'!M129*算例!$G$119</f>
        <v>0.27804422346874974</v>
      </c>
      <c r="X129" s="39">
        <f>'C1'!N129*$A$119+'C2'!N129*算例!$B$119+'C3'!N129*算例!$C$119+'C4'!N129*算例!$D$119+'C5'!N129*算例!$E$119+'C6'!N129*算例!$F$119+'C7'!N129*算例!$G$119</f>
        <v>0.29415257107486659</v>
      </c>
      <c r="Y129" s="39">
        <f>'C1'!O129*$A$119+'C2'!O129*算例!$B$119+'C3'!O129*算例!$C$119+'C4'!O129*算例!$D$119+'C5'!O129*算例!$E$119+'C6'!O129*算例!$F$119+'C7'!O129*算例!$G$119</f>
        <v>0.36278463093233332</v>
      </c>
      <c r="Z129" s="39">
        <f>'C1'!P129*$A$119+'C2'!P129*算例!$B$119+'C3'!P129*算例!$C$119+'C4'!P129*算例!$D$119+'C5'!P129*算例!$E$119+'C6'!P129*算例!$F$119+'C7'!P129*算例!$G$119</f>
        <v>0.32841489188558021</v>
      </c>
      <c r="AA129" s="39">
        <f>'C1'!Q129*$A$119+'C2'!Q129*算例!$B$119+'C3'!Q129*算例!$C$119+'C4'!Q129*算例!$D$119+'C5'!Q129*算例!$E$119+'C6'!Q129*算例!$F$119+'C7'!Q129*算例!$G$119</f>
        <v>0.32394490622274358</v>
      </c>
      <c r="AB129" s="39">
        <f>'C1'!R129*$A$119+'C2'!R129*算例!$B$119+'C3'!R129*算例!$C$119+'C4'!R129*算例!$D$119+'C5'!R129*算例!$E$119+'C6'!R129*算例!$F$119+'C7'!R129*算例!$G$119</f>
        <v>0.42620402173516375</v>
      </c>
      <c r="AC129" s="39">
        <f>'C1'!S129*$A$119+'C2'!S129*算例!$B$119+'C3'!S129*算例!$C$119+'C4'!S129*算例!$D$119+'C5'!S129*算例!$E$119+'C6'!S129*算例!$F$119+'C7'!S129*算例!$G$119</f>
        <v>0.40984255011335313</v>
      </c>
      <c r="AD129" s="39">
        <f>'C1'!T129*$A$119+'C2'!T129*算例!$B$119+'C3'!T129*算例!$C$119+'C4'!T129*算例!$D$119+'C5'!T129*算例!$E$119+'C6'!T129*算例!$F$119+'C7'!T129*算例!$G$119</f>
        <v>0.24941622534529881</v>
      </c>
      <c r="AE129" s="39">
        <f>'C1'!U129*$A$119+'C2'!U129*算例!$B$119+'C3'!U129*算例!$C$119+'C4'!U129*算例!$D$119+'C5'!U129*算例!$E$119+'C6'!U129*算例!$F$119+'C7'!U129*算例!$G$119</f>
        <v>0.36708055497650738</v>
      </c>
      <c r="AF129" s="9" t="s">
        <v>10</v>
      </c>
      <c r="AG129" s="77">
        <f t="shared" si="40"/>
        <v>0.65448028584821505</v>
      </c>
      <c r="AH129" s="77">
        <f t="shared" si="41"/>
        <v>0.67066354588169474</v>
      </c>
      <c r="AI129" s="77">
        <f t="shared" si="42"/>
        <v>0.78735716688503454</v>
      </c>
      <c r="AJ129" s="77">
        <f t="shared" si="43"/>
        <v>0.75363243266165436</v>
      </c>
      <c r="AK129" s="77">
        <f t="shared" si="44"/>
        <v>0.76939944470014821</v>
      </c>
      <c r="AL129" s="77">
        <f t="shared" si="45"/>
        <v>0.68307328691843039</v>
      </c>
      <c r="AM129" s="77">
        <f t="shared" si="46"/>
        <v>0.70481017995758988</v>
      </c>
      <c r="AN129" s="77">
        <f t="shared" si="47"/>
        <v>1</v>
      </c>
      <c r="AO129" s="77">
        <f t="shared" si="48"/>
        <v>0.56944926214200675</v>
      </c>
      <c r="AP129" s="77">
        <f t="shared" si="49"/>
        <v>0.72460224260342276</v>
      </c>
      <c r="AQ129" s="77">
        <f t="shared" si="50"/>
        <v>0.53141046152567861</v>
      </c>
      <c r="AR129" s="77">
        <f t="shared" si="51"/>
        <v>0.72195577653125032</v>
      </c>
      <c r="AS129" s="77">
        <f t="shared" si="52"/>
        <v>0.70584742892513341</v>
      </c>
      <c r="AT129" s="77">
        <f t="shared" si="53"/>
        <v>0.63721536906766674</v>
      </c>
      <c r="AU129" s="77">
        <f t="shared" si="54"/>
        <v>0.67158510811441974</v>
      </c>
      <c r="AV129" s="77">
        <f t="shared" si="55"/>
        <v>0.67605509377725648</v>
      </c>
      <c r="AW129" s="77">
        <f t="shared" si="56"/>
        <v>0.5737959782648363</v>
      </c>
      <c r="AX129" s="77">
        <f t="shared" si="57"/>
        <v>0.59015744988664687</v>
      </c>
      <c r="AY129" s="77">
        <f t="shared" si="58"/>
        <v>0.75058377465470116</v>
      </c>
      <c r="AZ129" s="77">
        <f t="shared" si="59"/>
        <v>0.63291944502349262</v>
      </c>
      <c r="BA129" s="41">
        <f t="shared" si="60"/>
        <v>13.808993733369279</v>
      </c>
      <c r="BB129" s="41">
        <f t="shared" si="61"/>
        <v>12.808993733369279</v>
      </c>
      <c r="BC129" s="41">
        <f t="shared" si="62"/>
        <v>0.53141046152567861</v>
      </c>
      <c r="BD129" s="41">
        <f t="shared" si="63"/>
        <v>1</v>
      </c>
      <c r="BE129" s="41">
        <f t="shared" si="64"/>
        <v>0.46858953847432139</v>
      </c>
    </row>
    <row r="130" spans="1:57" x14ac:dyDescent="0.25">
      <c r="A130" s="37" t="s">
        <v>10</v>
      </c>
      <c r="B130" s="42">
        <f t="shared" si="65"/>
        <v>5.085915982142937E-2</v>
      </c>
      <c r="C130" s="42">
        <f t="shared" si="66"/>
        <v>9.4639463035718616E-2</v>
      </c>
      <c r="D130" s="42">
        <f t="shared" si="67"/>
        <v>5.5687327857143497E-2</v>
      </c>
      <c r="E130" s="42">
        <f t="shared" si="68"/>
        <v>1.0515495892857624E-2</v>
      </c>
      <c r="F130" s="42">
        <f t="shared" si="69"/>
        <v>1.4020661190476832E-2</v>
      </c>
      <c r="G130" s="42">
        <f t="shared" si="70"/>
        <v>4.5144421559525194E-2</v>
      </c>
      <c r="H130" s="67">
        <f t="shared" si="71"/>
        <v>0.95485557844047486</v>
      </c>
      <c r="K130" s="35" t="s">
        <v>11</v>
      </c>
      <c r="L130" s="39">
        <f>'C1'!B130*$A$119+'C2'!B130*算例!$B$119+'C3'!B130*算例!$C$119+'C4'!B130*算例!$D$119+'C5'!B130*算例!$E$119+'C6'!B130*算例!$F$119+'C7'!B130*算例!$G$119</f>
        <v>0.34338235365962116</v>
      </c>
      <c r="M130" s="39">
        <f>'C1'!C130*$A$119+'C2'!C130*算例!$B$119+'C3'!C130*算例!$C$119+'C4'!C130*算例!$D$119+'C5'!C130*算例!$E$119+'C6'!C130*算例!$F$119+'C7'!C130*算例!$G$119</f>
        <v>0.33114398850262761</v>
      </c>
      <c r="N130" s="39">
        <f>'C1'!D130*$A$119+'C2'!D130*算例!$B$119+'C3'!D130*算例!$C$119+'C4'!D130*算例!$D$119+'C5'!D130*算例!$E$119+'C6'!D130*算例!$F$119+'C7'!D130*算例!$G$119</f>
        <v>0.37178348954835094</v>
      </c>
      <c r="O130" s="39">
        <f>'C1'!E130*$A$119+'C2'!E130*算例!$B$119+'C3'!E130*算例!$C$119+'C4'!E130*算例!$D$119+'C5'!E130*算例!$E$119+'C6'!E130*算例!$F$119+'C7'!E130*算例!$G$119</f>
        <v>0.31048038093746799</v>
      </c>
      <c r="P130" s="39">
        <f>'C1'!F130*$A$119+'C2'!F130*算例!$B$119+'C3'!F130*算例!$C$119+'C4'!F130*算例!$D$119+'C5'!F130*算例!$E$119+'C6'!F130*算例!$F$119+'C7'!F130*算例!$G$119</f>
        <v>0.34672774366185372</v>
      </c>
      <c r="Q130" s="39">
        <f>'C1'!G130*$A$119+'C2'!G130*算例!$B$119+'C3'!G130*算例!$C$119+'C4'!G130*算例!$D$119+'C5'!G130*算例!$E$119+'C6'!G130*算例!$F$119+'C7'!G130*算例!$G$119</f>
        <v>0.43040146886155095</v>
      </c>
      <c r="R130" s="39">
        <f>'C1'!H130*$A$119+'C2'!H130*算例!$B$119+'C3'!H130*算例!$C$119+'C4'!H130*算例!$D$119+'C5'!H130*算例!$E$119+'C6'!H130*算例!$F$119+'C7'!H130*算例!$G$119</f>
        <v>0.24648462210977048</v>
      </c>
      <c r="S130" s="39">
        <f>'C1'!I130*$A$119+'C2'!I130*算例!$B$119+'C3'!I130*算例!$C$119+'C4'!I130*算例!$D$119+'C5'!I130*算例!$E$119+'C6'!I130*算例!$F$119+'C7'!I130*算例!$G$119</f>
        <v>0.43055073785799325</v>
      </c>
      <c r="T130" s="39">
        <f>'C1'!J130*$A$119+'C2'!J130*算例!$B$119+'C3'!J130*算例!$C$119+'C4'!J130*算例!$D$119+'C5'!J130*算例!$E$119+'C6'!J130*算例!$F$119+'C7'!J130*算例!$G$119</f>
        <v>0</v>
      </c>
      <c r="U130" s="39">
        <f>'C1'!K130*$A$119+'C2'!K130*算例!$B$119+'C3'!K130*算例!$C$119+'C4'!K130*算例!$D$119+'C5'!K130*算例!$E$119+'C6'!K130*算例!$F$119+'C7'!K130*算例!$G$119</f>
        <v>0.39216942783889813</v>
      </c>
      <c r="V130" s="39">
        <f>'C1'!L130*$A$119+'C2'!L130*算例!$B$119+'C3'!L130*算例!$C$119+'C4'!L130*算例!$D$119+'C5'!L130*算例!$E$119+'C6'!L130*算例!$F$119+'C7'!L130*算例!$G$119</f>
        <v>0.25314625505358485</v>
      </c>
      <c r="W130" s="39">
        <f>'C1'!M130*$A$119+'C2'!M130*算例!$B$119+'C3'!M130*算例!$C$119+'C4'!M130*算例!$D$119+'C5'!M130*算例!$E$119+'C6'!M130*算例!$F$119+'C7'!M130*算例!$G$119</f>
        <v>0.39384316625485771</v>
      </c>
      <c r="X130" s="39">
        <f>'C1'!N130*$A$119+'C2'!N130*算例!$B$119+'C3'!N130*算例!$C$119+'C4'!N130*算例!$D$119+'C5'!N130*算例!$E$119+'C6'!N130*算例!$F$119+'C7'!N130*算例!$G$119</f>
        <v>0.26889211731976159</v>
      </c>
      <c r="Y130" s="39">
        <f>'C1'!O130*$A$119+'C2'!O130*算例!$B$119+'C3'!O130*算例!$C$119+'C4'!O130*算例!$D$119+'C5'!O130*算例!$E$119+'C6'!O130*算例!$F$119+'C7'!O130*算例!$G$119</f>
        <v>0.21772358149314053</v>
      </c>
      <c r="Z130" s="39">
        <f>'C1'!P130*$A$119+'C2'!P130*算例!$B$119+'C3'!P130*算例!$C$119+'C4'!P130*算例!$D$119+'C5'!P130*算例!$E$119+'C6'!P130*算例!$F$119+'C7'!P130*算例!$G$119</f>
        <v>0.40197843521930715</v>
      </c>
      <c r="AA130" s="39">
        <f>'C1'!Q130*$A$119+'C2'!Q130*算例!$B$119+'C3'!Q130*算例!$C$119+'C4'!Q130*算例!$D$119+'C5'!Q130*算例!$E$119+'C6'!Q130*算例!$F$119+'C7'!Q130*算例!$G$119</f>
        <v>0.34624131805349523</v>
      </c>
      <c r="AB130" s="39">
        <f>'C1'!R130*$A$119+'C2'!R130*算例!$B$119+'C3'!R130*算例!$C$119+'C4'!R130*算例!$D$119+'C5'!R130*算例!$E$119+'C6'!R130*算例!$F$119+'C7'!R130*算例!$G$119</f>
        <v>0.2627458147100119</v>
      </c>
      <c r="AC130" s="39">
        <f>'C1'!S130*$A$119+'C2'!S130*算例!$B$119+'C3'!S130*算例!$C$119+'C4'!S130*算例!$D$119+'C5'!S130*算例!$E$119+'C6'!S130*算例!$F$119+'C7'!S130*算例!$G$119</f>
        <v>0.22455489076335355</v>
      </c>
      <c r="AD130" s="39">
        <f>'C1'!T130*$A$119+'C2'!T130*算例!$B$119+'C3'!T130*算例!$C$119+'C4'!T130*算例!$D$119+'C5'!T130*算例!$E$119+'C6'!T130*算例!$F$119+'C7'!T130*算例!$G$119</f>
        <v>0.3873270012860493</v>
      </c>
      <c r="AE130" s="39">
        <f>'C1'!U130*$A$119+'C2'!U130*算例!$B$119+'C3'!U130*算例!$C$119+'C4'!U130*算例!$D$119+'C5'!U130*算例!$E$119+'C6'!U130*算例!$F$119+'C7'!U130*算例!$G$119</f>
        <v>0.36066410560335238</v>
      </c>
      <c r="AF130" s="9" t="s">
        <v>11</v>
      </c>
      <c r="AG130" s="77">
        <f t="shared" si="40"/>
        <v>0.65661764634037878</v>
      </c>
      <c r="AH130" s="77">
        <f t="shared" si="41"/>
        <v>0.66885601149737239</v>
      </c>
      <c r="AI130" s="77">
        <f t="shared" si="42"/>
        <v>0.62821651045164906</v>
      </c>
      <c r="AJ130" s="77">
        <f t="shared" si="43"/>
        <v>0.68951961906253201</v>
      </c>
      <c r="AK130" s="77">
        <f t="shared" si="44"/>
        <v>0.65327225633814634</v>
      </c>
      <c r="AL130" s="77">
        <f t="shared" si="45"/>
        <v>0.56959853113844905</v>
      </c>
      <c r="AM130" s="77">
        <f t="shared" si="46"/>
        <v>0.75351537789022949</v>
      </c>
      <c r="AN130" s="77">
        <f t="shared" si="47"/>
        <v>0.56944926214200675</v>
      </c>
      <c r="AO130" s="77">
        <f t="shared" si="48"/>
        <v>1</v>
      </c>
      <c r="AP130" s="77">
        <f t="shared" si="49"/>
        <v>0.60783057216110192</v>
      </c>
      <c r="AQ130" s="77">
        <f t="shared" si="50"/>
        <v>0.74685374494641521</v>
      </c>
      <c r="AR130" s="77">
        <f t="shared" si="51"/>
        <v>0.60615683374514229</v>
      </c>
      <c r="AS130" s="77">
        <f t="shared" si="52"/>
        <v>0.73110788268023841</v>
      </c>
      <c r="AT130" s="77">
        <f t="shared" si="53"/>
        <v>0.78227641850685947</v>
      </c>
      <c r="AU130" s="77">
        <f t="shared" si="54"/>
        <v>0.59802156478069279</v>
      </c>
      <c r="AV130" s="77">
        <f t="shared" si="55"/>
        <v>0.65375868194650477</v>
      </c>
      <c r="AW130" s="77">
        <f t="shared" si="56"/>
        <v>0.7372541852899881</v>
      </c>
      <c r="AX130" s="77">
        <f t="shared" si="57"/>
        <v>0.77544510923664645</v>
      </c>
      <c r="AY130" s="77">
        <f t="shared" si="58"/>
        <v>0.61267299871395076</v>
      </c>
      <c r="AZ130" s="77">
        <f t="shared" si="59"/>
        <v>0.63933589439664762</v>
      </c>
      <c r="BA130" s="41">
        <f t="shared" si="60"/>
        <v>13.679759101264949</v>
      </c>
      <c r="BB130" s="41">
        <f t="shared" si="61"/>
        <v>12.679759101264949</v>
      </c>
      <c r="BC130" s="41">
        <f t="shared" si="62"/>
        <v>0.56944926214200675</v>
      </c>
      <c r="BD130" s="41">
        <f t="shared" si="63"/>
        <v>1</v>
      </c>
      <c r="BE130" s="41">
        <f t="shared" si="64"/>
        <v>0.43055073785799325</v>
      </c>
    </row>
    <row r="131" spans="1:57" x14ac:dyDescent="0.25">
      <c r="A131" s="37" t="s">
        <v>11</v>
      </c>
      <c r="B131" s="42">
        <f t="shared" si="65"/>
        <v>0.40368221505736501</v>
      </c>
      <c r="C131" s="42">
        <f t="shared" si="66"/>
        <v>0.56027752749524395</v>
      </c>
      <c r="D131" s="42">
        <f t="shared" si="67"/>
        <v>0.38742652860978644</v>
      </c>
      <c r="E131" s="42">
        <f t="shared" si="68"/>
        <v>1.7525826488096041E-2</v>
      </c>
      <c r="F131" s="42">
        <f t="shared" si="69"/>
        <v>0.18972075115099593</v>
      </c>
      <c r="G131" s="42">
        <f t="shared" si="70"/>
        <v>0.31172656976029745</v>
      </c>
      <c r="H131" s="67">
        <f t="shared" si="71"/>
        <v>0.68827343023970255</v>
      </c>
      <c r="K131" s="35" t="s">
        <v>12</v>
      </c>
      <c r="L131" s="39">
        <f>'C1'!B131*$A$119+'C2'!B131*算例!$B$119+'C3'!B131*算例!$C$119+'C4'!B131*算例!$D$119+'C5'!B131*算例!$E$119+'C6'!B131*算例!$F$119+'C7'!B131*算例!$G$119</f>
        <v>0.33368641958854162</v>
      </c>
      <c r="M131" s="39">
        <f>'C1'!C131*$A$119+'C2'!C131*算例!$B$119+'C3'!C131*算例!$C$119+'C4'!C131*算例!$D$119+'C5'!C131*算例!$E$119+'C6'!C131*算例!$F$119+'C7'!C131*算例!$G$119</f>
        <v>0.23930726594643065</v>
      </c>
      <c r="N131" s="39">
        <f>'C1'!D131*$A$119+'C2'!D131*算例!$B$119+'C3'!D131*算例!$C$119+'C4'!D131*算例!$D$119+'C5'!D131*算例!$E$119+'C6'!D131*算例!$F$119+'C7'!D131*算例!$G$119</f>
        <v>0.28325483002097235</v>
      </c>
      <c r="O131" s="39">
        <f>'C1'!E131*$A$119+'C2'!E131*算例!$B$119+'C3'!E131*算例!$C$119+'C4'!E131*算例!$D$119+'C5'!E131*算例!$E$119+'C6'!E131*算例!$F$119+'C7'!E131*算例!$G$119</f>
        <v>0.34807848112978462</v>
      </c>
      <c r="P131" s="39">
        <f>'C1'!F131*$A$119+'C2'!F131*算例!$B$119+'C3'!F131*算例!$C$119+'C4'!F131*算例!$D$119+'C5'!F131*算例!$E$119+'C6'!F131*算例!$F$119+'C7'!F131*算例!$G$119</f>
        <v>0.19964777031994055</v>
      </c>
      <c r="Q131" s="39">
        <f>'C1'!G131*$A$119+'C2'!G131*算例!$B$119+'C3'!G131*算例!$C$119+'C4'!G131*算例!$D$119+'C5'!G131*算例!$E$119+'C6'!G131*算例!$F$119+'C7'!G131*算例!$G$119</f>
        <v>0.24136453250547785</v>
      </c>
      <c r="R131" s="39">
        <f>'C1'!H131*$A$119+'C2'!H131*算例!$B$119+'C3'!H131*算例!$C$119+'C4'!H131*算例!$D$119+'C5'!H131*算例!$E$119+'C6'!H131*算例!$F$119+'C7'!H131*算例!$G$119</f>
        <v>0.29941492766964256</v>
      </c>
      <c r="S131" s="39">
        <f>'C1'!I131*$A$119+'C2'!I131*算例!$B$119+'C3'!I131*算例!$C$119+'C4'!I131*算例!$D$119+'C5'!I131*算例!$E$119+'C6'!I131*算例!$F$119+'C7'!I131*算例!$G$119</f>
        <v>0.27539775739657724</v>
      </c>
      <c r="T131" s="39">
        <f>'C1'!J131*$A$119+'C2'!J131*算例!$B$119+'C3'!J131*算例!$C$119+'C4'!J131*算例!$D$119+'C5'!J131*算例!$E$119+'C6'!J131*算例!$F$119+'C7'!J131*算例!$G$119</f>
        <v>0.39216942783889813</v>
      </c>
      <c r="U131" s="39">
        <f>'C1'!K131*$A$119+'C2'!K131*算例!$B$119+'C3'!K131*算例!$C$119+'C4'!K131*算例!$D$119+'C5'!K131*算例!$E$119+'C6'!K131*算例!$F$119+'C7'!K131*算例!$G$119</f>
        <v>0</v>
      </c>
      <c r="V131" s="39">
        <f>'C1'!L131*$A$119+'C2'!L131*算例!$B$119+'C3'!L131*算例!$C$119+'C4'!L131*算例!$D$119+'C5'!L131*算例!$E$119+'C6'!L131*算例!$F$119+'C7'!L131*算例!$G$119</f>
        <v>0.4331265521328046</v>
      </c>
      <c r="W131" s="39">
        <f>'C1'!M131*$A$119+'C2'!M131*算例!$B$119+'C3'!M131*算例!$C$119+'C4'!M131*算例!$D$119+'C5'!M131*算例!$E$119+'C6'!M131*算例!$F$119+'C7'!M131*算例!$G$119</f>
        <v>0.27920745091145799</v>
      </c>
      <c r="X131" s="39">
        <f>'C1'!N131*$A$119+'C2'!N131*算例!$B$119+'C3'!N131*算例!$C$119+'C4'!N131*算例!$D$119+'C5'!N131*算例!$E$119+'C6'!N131*算例!$F$119+'C7'!N131*算例!$G$119</f>
        <v>0.36663572861720145</v>
      </c>
      <c r="Y131" s="39">
        <f>'C1'!O131*$A$119+'C2'!O131*算例!$B$119+'C3'!O131*算例!$C$119+'C4'!O131*算例!$D$119+'C5'!O131*算例!$E$119+'C6'!O131*算例!$F$119+'C7'!O131*算例!$G$119</f>
        <v>0.39026480047027856</v>
      </c>
      <c r="Z131" s="39">
        <f>'C1'!P131*$A$119+'C2'!P131*算例!$B$119+'C3'!P131*算例!$C$119+'C4'!P131*算例!$D$119+'C5'!P131*算例!$E$119+'C6'!P131*算例!$F$119+'C7'!P131*算例!$G$119</f>
        <v>0.26829544023900226</v>
      </c>
      <c r="AA131" s="39">
        <f>'C1'!Q131*$A$119+'C2'!Q131*算例!$B$119+'C3'!Q131*算例!$C$119+'C4'!Q131*算例!$D$119+'C5'!Q131*算例!$E$119+'C6'!Q131*算例!$F$119+'C7'!Q131*算例!$G$119</f>
        <v>0.17335829190002333</v>
      </c>
      <c r="AB131" s="39">
        <f>'C1'!R131*$A$119+'C2'!R131*算例!$B$119+'C3'!R131*算例!$C$119+'C4'!R131*算例!$D$119+'C5'!R131*算例!$E$119+'C6'!R131*算例!$F$119+'C7'!R131*算例!$G$119</f>
        <v>0.45234326507370642</v>
      </c>
      <c r="AC131" s="39">
        <f>'C1'!S131*$A$119+'C2'!S131*算例!$B$119+'C3'!S131*算例!$C$119+'C4'!S131*算例!$D$119+'C5'!S131*算例!$E$119+'C6'!S131*算例!$F$119+'C7'!S131*算例!$G$119</f>
        <v>0.39338076244199416</v>
      </c>
      <c r="AD131" s="39">
        <f>'C1'!T131*$A$119+'C2'!T131*算例!$B$119+'C3'!T131*算例!$C$119+'C4'!T131*算例!$D$119+'C5'!T131*算例!$E$119+'C6'!T131*算例!$F$119+'C7'!T131*算例!$G$119</f>
        <v>0.2066259019173505</v>
      </c>
      <c r="AE131" s="39">
        <f>'C1'!U131*$A$119+'C2'!U131*算例!$B$119+'C3'!U131*算例!$C$119+'C4'!U131*算例!$D$119+'C5'!U131*算例!$E$119+'C6'!U131*算例!$F$119+'C7'!U131*算例!$G$119</f>
        <v>0.3439911997704061</v>
      </c>
      <c r="AF131" s="9" t="s">
        <v>12</v>
      </c>
      <c r="AG131" s="77">
        <f t="shared" si="40"/>
        <v>0.66631358041145838</v>
      </c>
      <c r="AH131" s="77">
        <f t="shared" si="41"/>
        <v>0.76069273405356941</v>
      </c>
      <c r="AI131" s="77">
        <f t="shared" si="42"/>
        <v>0.71674516997902771</v>
      </c>
      <c r="AJ131" s="77">
        <f t="shared" si="43"/>
        <v>0.65192151887021543</v>
      </c>
      <c r="AK131" s="77">
        <f t="shared" si="44"/>
        <v>0.80035222968005948</v>
      </c>
      <c r="AL131" s="77">
        <f t="shared" si="45"/>
        <v>0.75863546749452215</v>
      </c>
      <c r="AM131" s="77">
        <f t="shared" si="46"/>
        <v>0.70058507233035749</v>
      </c>
      <c r="AN131" s="77">
        <f t="shared" si="47"/>
        <v>0.72460224260342276</v>
      </c>
      <c r="AO131" s="77">
        <f t="shared" si="48"/>
        <v>0.60783057216110192</v>
      </c>
      <c r="AP131" s="77">
        <f t="shared" si="49"/>
        <v>1</v>
      </c>
      <c r="AQ131" s="77">
        <f t="shared" si="50"/>
        <v>0.5668734478671954</v>
      </c>
      <c r="AR131" s="77">
        <f t="shared" si="51"/>
        <v>0.72079254908854207</v>
      </c>
      <c r="AS131" s="77">
        <f t="shared" si="52"/>
        <v>0.63336427138279849</v>
      </c>
      <c r="AT131" s="77">
        <f t="shared" si="53"/>
        <v>0.60973519952972144</v>
      </c>
      <c r="AU131" s="77">
        <f t="shared" si="54"/>
        <v>0.73170455976099769</v>
      </c>
      <c r="AV131" s="77">
        <f t="shared" si="55"/>
        <v>0.82664170809997661</v>
      </c>
      <c r="AW131" s="77">
        <f t="shared" si="56"/>
        <v>0.54765673492629352</v>
      </c>
      <c r="AX131" s="77">
        <f t="shared" si="57"/>
        <v>0.60661923755800584</v>
      </c>
      <c r="AY131" s="77">
        <f t="shared" si="58"/>
        <v>0.79337409808264947</v>
      </c>
      <c r="AZ131" s="77">
        <f t="shared" si="59"/>
        <v>0.65600880022959385</v>
      </c>
      <c r="BA131" s="41">
        <f t="shared" si="60"/>
        <v>14.080449194109512</v>
      </c>
      <c r="BB131" s="41">
        <f t="shared" si="61"/>
        <v>13.080449194109512</v>
      </c>
      <c r="BC131" s="41">
        <f t="shared" si="62"/>
        <v>0.54765673492629352</v>
      </c>
      <c r="BD131" s="41">
        <f t="shared" si="63"/>
        <v>1</v>
      </c>
      <c r="BE131" s="41">
        <f t="shared" si="64"/>
        <v>0.45234326507370648</v>
      </c>
    </row>
    <row r="132" spans="1:57" x14ac:dyDescent="0.25">
      <c r="A132" s="37" t="s">
        <v>12</v>
      </c>
      <c r="B132" s="42">
        <f t="shared" si="65"/>
        <v>8.0687327857143498E-2</v>
      </c>
      <c r="C132" s="42">
        <f t="shared" si="66"/>
        <v>0</v>
      </c>
      <c r="D132" s="42">
        <f t="shared" si="67"/>
        <v>5.9587810059526541E-2</v>
      </c>
      <c r="E132" s="42">
        <f t="shared" si="68"/>
        <v>0.10164979363095704</v>
      </c>
      <c r="F132" s="42">
        <f t="shared" si="69"/>
        <v>0.12274931142857398</v>
      </c>
      <c r="G132" s="42">
        <f t="shared" si="70"/>
        <v>7.2934848595240215E-2</v>
      </c>
      <c r="H132" s="67">
        <f t="shared" si="71"/>
        <v>0.92706515140475976</v>
      </c>
      <c r="K132" s="35" t="s">
        <v>13</v>
      </c>
      <c r="L132" s="39">
        <f>'C1'!B132*$A$119+'C2'!B132*算例!$B$119+'C3'!B132*算例!$C$119+'C4'!B132*算例!$D$119+'C5'!B132*算例!$E$119+'C6'!B132*算例!$F$119+'C7'!B132*算例!$G$119</f>
        <v>0.38542807967246018</v>
      </c>
      <c r="M132" s="39">
        <f>'C1'!C132*$A$119+'C2'!C132*算例!$B$119+'C3'!C132*算例!$C$119+'C4'!C132*算例!$D$119+'C5'!C132*算例!$E$119+'C6'!C132*算例!$F$119+'C7'!C132*算例!$G$119</f>
        <v>0.39165793989768605</v>
      </c>
      <c r="N132" s="39">
        <f>'C1'!D132*$A$119+'C2'!D132*算例!$B$119+'C3'!D132*算例!$C$119+'C4'!D132*算例!$D$119+'C5'!D132*算例!$E$119+'C6'!D132*算例!$F$119+'C7'!D132*算例!$G$119</f>
        <v>0.35561755667222017</v>
      </c>
      <c r="O132" s="39">
        <f>'C1'!E132*$A$119+'C2'!E132*算例!$B$119+'C3'!E132*算例!$C$119+'C4'!E132*算例!$D$119+'C5'!E132*算例!$E$119+'C6'!E132*算例!$F$119+'C7'!E132*算例!$G$119</f>
        <v>0.30959363509782678</v>
      </c>
      <c r="P132" s="39">
        <f>'C1'!F132*$A$119+'C2'!F132*算例!$B$119+'C3'!F132*算例!$C$119+'C4'!F132*算例!$D$119+'C5'!F132*算例!$E$119+'C6'!F132*算例!$F$119+'C7'!F132*算例!$G$119</f>
        <v>0.38306646263875771</v>
      </c>
      <c r="Q132" s="39">
        <f>'C1'!G132*$A$119+'C2'!G132*算例!$B$119+'C3'!G132*算例!$C$119+'C4'!G132*算例!$D$119+'C5'!G132*算例!$E$119+'C6'!G132*算例!$F$119+'C7'!G132*算例!$G$119</f>
        <v>0.4612182884913788</v>
      </c>
      <c r="R132" s="39">
        <f>'C1'!H132*$A$119+'C2'!H132*算例!$B$119+'C3'!H132*算例!$C$119+'C4'!H132*算例!$D$119+'C5'!H132*算例!$E$119+'C6'!H132*算例!$F$119+'C7'!H132*算例!$G$119</f>
        <v>0.32020474601524523</v>
      </c>
      <c r="S132" s="39">
        <f>'C1'!I132*$A$119+'C2'!I132*算例!$B$119+'C3'!I132*算例!$C$119+'C4'!I132*算例!$D$119+'C5'!I132*算例!$E$119+'C6'!I132*算例!$F$119+'C7'!I132*算例!$G$119</f>
        <v>0.46858953847432139</v>
      </c>
      <c r="T132" s="39">
        <f>'C1'!J132*$A$119+'C2'!J132*算例!$B$119+'C3'!J132*算例!$C$119+'C4'!J132*算例!$D$119+'C5'!J132*算例!$E$119+'C6'!J132*算例!$F$119+'C7'!J132*算例!$G$119</f>
        <v>0.25314625505358485</v>
      </c>
      <c r="U132" s="39">
        <f>'C1'!K132*$A$119+'C2'!K132*算例!$B$119+'C3'!K132*算例!$C$119+'C4'!K132*算例!$D$119+'C5'!K132*算例!$E$119+'C6'!K132*算例!$F$119+'C7'!K132*算例!$G$119</f>
        <v>0.4331265521328046</v>
      </c>
      <c r="V132" s="39">
        <f>'C1'!L132*$A$119+'C2'!L132*算例!$B$119+'C3'!L132*算例!$C$119+'C4'!L132*算例!$D$119+'C5'!L132*算例!$E$119+'C6'!L132*算例!$F$119+'C7'!L132*算例!$G$119</f>
        <v>0</v>
      </c>
      <c r="W132" s="39">
        <f>'C1'!M132*$A$119+'C2'!M132*算例!$B$119+'C3'!M132*算例!$C$119+'C4'!M132*算例!$D$119+'C5'!M132*算例!$E$119+'C6'!M132*算例!$F$119+'C7'!M132*算例!$G$119</f>
        <v>0.38347647883295105</v>
      </c>
      <c r="X132" s="39">
        <f>'C1'!N132*$A$119+'C2'!N132*算例!$B$119+'C3'!N132*算例!$C$119+'C4'!N132*算例!$D$119+'C5'!N132*算例!$E$119+'C6'!N132*算例!$F$119+'C7'!N132*算例!$G$119</f>
        <v>0.32188647122321457</v>
      </c>
      <c r="Y132" s="39">
        <f>'C1'!O132*$A$119+'C2'!O132*算例!$B$119+'C3'!O132*算例!$C$119+'C4'!O132*算例!$D$119+'C5'!O132*算例!$E$119+'C6'!O132*算例!$F$119+'C7'!O132*算例!$G$119</f>
        <v>0.26012838766558205</v>
      </c>
      <c r="Z132" s="39">
        <f>'C1'!P132*$A$119+'C2'!P132*算例!$B$119+'C3'!P132*算例!$C$119+'C4'!P132*算例!$D$119+'C5'!P132*算例!$E$119+'C6'!P132*算例!$F$119+'C7'!P132*算例!$G$119</f>
        <v>0.36316348146798427</v>
      </c>
      <c r="AA132" s="39">
        <f>'C1'!Q132*$A$119+'C2'!Q132*算例!$B$119+'C3'!Q132*算例!$C$119+'C4'!Q132*算例!$D$119+'C5'!Q132*算例!$E$119+'C6'!Q132*算例!$F$119+'C7'!Q132*算例!$G$119</f>
        <v>0.34707769015634071</v>
      </c>
      <c r="AB132" s="39">
        <f>'C1'!R132*$A$119+'C2'!R132*算例!$B$119+'C3'!R132*算例!$C$119+'C4'!R132*算例!$D$119+'C5'!R132*算例!$E$119+'C6'!R132*算例!$F$119+'C7'!R132*算例!$G$119</f>
        <v>0.285915101710912</v>
      </c>
      <c r="AC132" s="39">
        <f>'C1'!S132*$A$119+'C2'!S132*算例!$B$119+'C3'!S132*算例!$C$119+'C4'!S132*算例!$D$119+'C5'!S132*算例!$E$119+'C6'!S132*算例!$F$119+'C7'!S132*算例!$G$119</f>
        <v>0.27591526040961828</v>
      </c>
      <c r="AD132" s="39">
        <f>'C1'!T132*$A$119+'C2'!T132*算例!$B$119+'C3'!T132*算例!$C$119+'C4'!T132*算例!$D$119+'C5'!T132*算例!$E$119+'C6'!T132*算例!$F$119+'C7'!T132*算例!$G$119</f>
        <v>0.47811583213051184</v>
      </c>
      <c r="AE132" s="39">
        <f>'C1'!U132*$A$119+'C2'!U132*算例!$B$119+'C3'!U132*算例!$C$119+'C4'!U132*算例!$D$119+'C5'!U132*算例!$E$119+'C6'!U132*算例!$F$119+'C7'!U132*算例!$G$119</f>
        <v>0.32654888988386338</v>
      </c>
      <c r="AF132" s="9" t="s">
        <v>13</v>
      </c>
      <c r="AG132" s="77">
        <f t="shared" si="40"/>
        <v>0.61457192032753982</v>
      </c>
      <c r="AH132" s="77">
        <f t="shared" si="41"/>
        <v>0.60834206010231395</v>
      </c>
      <c r="AI132" s="77">
        <f t="shared" si="42"/>
        <v>0.64438244332777983</v>
      </c>
      <c r="AJ132" s="77">
        <f t="shared" si="43"/>
        <v>0.69040636490217322</v>
      </c>
      <c r="AK132" s="77">
        <f t="shared" si="44"/>
        <v>0.61693353736124235</v>
      </c>
      <c r="AL132" s="77">
        <f t="shared" si="45"/>
        <v>0.5387817115086212</v>
      </c>
      <c r="AM132" s="77">
        <f t="shared" si="46"/>
        <v>0.67979525398475471</v>
      </c>
      <c r="AN132" s="77">
        <f t="shared" si="47"/>
        <v>0.53141046152567861</v>
      </c>
      <c r="AO132" s="77">
        <f t="shared" si="48"/>
        <v>0.74685374494641521</v>
      </c>
      <c r="AP132" s="77">
        <f t="shared" si="49"/>
        <v>0.5668734478671954</v>
      </c>
      <c r="AQ132" s="77">
        <f t="shared" si="50"/>
        <v>1</v>
      </c>
      <c r="AR132" s="77">
        <f t="shared" si="51"/>
        <v>0.616523521167049</v>
      </c>
      <c r="AS132" s="77">
        <f t="shared" si="52"/>
        <v>0.67811352877678543</v>
      </c>
      <c r="AT132" s="77">
        <f t="shared" si="53"/>
        <v>0.73987161233441801</v>
      </c>
      <c r="AU132" s="77">
        <f t="shared" si="54"/>
        <v>0.63683651853201573</v>
      </c>
      <c r="AV132" s="77">
        <f t="shared" si="55"/>
        <v>0.65292230984365929</v>
      </c>
      <c r="AW132" s="77">
        <f t="shared" si="56"/>
        <v>0.71408489828908794</v>
      </c>
      <c r="AX132" s="77">
        <f t="shared" si="57"/>
        <v>0.72408473959038178</v>
      </c>
      <c r="AY132" s="77">
        <f t="shared" si="58"/>
        <v>0.5218841678694881</v>
      </c>
      <c r="AZ132" s="77">
        <f t="shared" si="59"/>
        <v>0.67345111011613668</v>
      </c>
      <c r="BA132" s="41">
        <f t="shared" si="60"/>
        <v>13.196123352372734</v>
      </c>
      <c r="BB132" s="41">
        <f t="shared" si="61"/>
        <v>12.196123352372734</v>
      </c>
      <c r="BC132" s="41">
        <f t="shared" si="62"/>
        <v>0.5218841678694881</v>
      </c>
      <c r="BD132" s="41">
        <f t="shared" si="63"/>
        <v>1</v>
      </c>
      <c r="BE132" s="41">
        <f t="shared" si="64"/>
        <v>0.4781158321305119</v>
      </c>
    </row>
    <row r="133" spans="1:57" x14ac:dyDescent="0.25">
      <c r="A133" s="37" t="s">
        <v>13</v>
      </c>
      <c r="B133" s="42">
        <f t="shared" si="65"/>
        <v>0.22797279636905199</v>
      </c>
      <c r="C133" s="42">
        <f t="shared" si="66"/>
        <v>0</v>
      </c>
      <c r="D133" s="42">
        <f t="shared" si="67"/>
        <v>0.42299488720022149</v>
      </c>
      <c r="E133" s="42">
        <f t="shared" si="68"/>
        <v>0.24549862285714802</v>
      </c>
      <c r="F133" s="42">
        <f t="shared" si="69"/>
        <v>0.38379161274654172</v>
      </c>
      <c r="G133" s="42">
        <f t="shared" si="70"/>
        <v>0.25605158383459264</v>
      </c>
      <c r="H133" s="67">
        <f t="shared" si="71"/>
        <v>0.7439484161654073</v>
      </c>
      <c r="K133" s="35" t="s">
        <v>14</v>
      </c>
      <c r="L133" s="39">
        <f>'C1'!B133*$A$119+'C2'!B133*算例!$B$119+'C3'!B133*算例!$C$119+'C4'!B133*算例!$D$119+'C5'!B133*算例!$E$119+'C6'!B133*算例!$F$119+'C7'!B133*算例!$G$119</f>
        <v>0.36148666493005926</v>
      </c>
      <c r="M133" s="39">
        <f>'C1'!C133*$A$119+'C2'!C133*算例!$B$119+'C3'!C133*算例!$C$119+'C4'!C133*算例!$D$119+'C5'!C133*算例!$E$119+'C6'!C133*算例!$F$119+'C7'!C133*算例!$G$119</f>
        <v>0.23096042953943377</v>
      </c>
      <c r="N133" s="39">
        <f>'C1'!D133*$A$119+'C2'!D133*算例!$B$119+'C3'!D133*算例!$C$119+'C4'!D133*算例!$D$119+'C5'!D133*算例!$E$119+'C6'!D133*算例!$F$119+'C7'!D133*算例!$G$119</f>
        <v>0.29891196720628627</v>
      </c>
      <c r="O133" s="39">
        <f>'C1'!E133*$A$119+'C2'!E133*算例!$B$119+'C3'!E133*算例!$C$119+'C4'!E133*算例!$D$119+'C5'!E133*算例!$E$119+'C6'!E133*算例!$F$119+'C7'!E133*算例!$G$119</f>
        <v>0.32532123277028874</v>
      </c>
      <c r="P133" s="39">
        <f>'C1'!F133*$A$119+'C2'!F133*算例!$B$119+'C3'!F133*算例!$C$119+'C4'!F133*算例!$D$119+'C5'!F133*算例!$E$119+'C6'!F133*算例!$F$119+'C7'!F133*算例!$G$119</f>
        <v>0.30194543301264859</v>
      </c>
      <c r="Q133" s="39">
        <f>'C1'!G133*$A$119+'C2'!G133*算例!$B$119+'C3'!G133*算例!$C$119+'C4'!G133*算例!$D$119+'C5'!G133*算例!$E$119+'C6'!G133*算例!$F$119+'C7'!G133*算例!$G$119</f>
        <v>0.2838926392809723</v>
      </c>
      <c r="R133" s="39">
        <f>'C1'!H133*$A$119+'C2'!H133*算例!$B$119+'C3'!H133*算例!$C$119+'C4'!H133*算例!$D$119+'C5'!H133*算例!$E$119+'C6'!H133*算例!$F$119+'C7'!H133*算例!$G$119</f>
        <v>0.33399700844866098</v>
      </c>
      <c r="S133" s="39">
        <f>'C1'!I133*$A$119+'C2'!I133*算例!$B$119+'C3'!I133*算例!$C$119+'C4'!I133*算例!$D$119+'C5'!I133*算例!$E$119+'C6'!I133*算例!$F$119+'C7'!I133*算例!$G$119</f>
        <v>0.27804422346874974</v>
      </c>
      <c r="T133" s="39">
        <f>'C1'!J133*$A$119+'C2'!J133*算例!$B$119+'C3'!J133*算例!$C$119+'C4'!J133*算例!$D$119+'C5'!J133*算例!$E$119+'C6'!J133*算例!$F$119+'C7'!J133*算例!$G$119</f>
        <v>0.39384316625485771</v>
      </c>
      <c r="U133" s="39">
        <f>'C1'!K133*$A$119+'C2'!K133*算例!$B$119+'C3'!K133*算例!$C$119+'C4'!K133*算例!$D$119+'C5'!K133*算例!$E$119+'C6'!K133*算例!$F$119+'C7'!K133*算例!$G$119</f>
        <v>0.27920745091145799</v>
      </c>
      <c r="V133" s="39">
        <f>'C1'!L133*$A$119+'C2'!L133*算例!$B$119+'C3'!L133*算例!$C$119+'C4'!L133*算例!$D$119+'C5'!L133*算例!$E$119+'C6'!L133*算例!$F$119+'C7'!L133*算例!$G$119</f>
        <v>0.38347647883295105</v>
      </c>
      <c r="W133" s="39">
        <f>'C1'!M133*$A$119+'C2'!M133*算例!$B$119+'C3'!M133*算例!$C$119+'C4'!M133*算例!$D$119+'C5'!M133*算例!$E$119+'C6'!M133*算例!$F$119+'C7'!M133*算例!$G$119</f>
        <v>0</v>
      </c>
      <c r="X133" s="39">
        <f>'C1'!N133*$A$119+'C2'!N133*算例!$B$119+'C3'!N133*算例!$C$119+'C4'!N133*算例!$D$119+'C5'!N133*算例!$E$119+'C6'!N133*算例!$F$119+'C7'!N133*算例!$G$119</f>
        <v>0.30414769836950722</v>
      </c>
      <c r="Y133" s="39">
        <f>'C1'!O133*$A$119+'C2'!O133*算例!$B$119+'C3'!O133*算例!$C$119+'C4'!O133*算例!$D$119+'C5'!O133*算例!$E$119+'C6'!O133*算例!$F$119+'C7'!O133*算例!$G$119</f>
        <v>0.30887176069870131</v>
      </c>
      <c r="Z133" s="39">
        <f>'C1'!P133*$A$119+'C2'!P133*算例!$B$119+'C3'!P133*算例!$C$119+'C4'!P133*算例!$D$119+'C5'!P133*算例!$E$119+'C6'!P133*算例!$F$119+'C7'!P133*算例!$G$119</f>
        <v>0.20747631527121807</v>
      </c>
      <c r="AA133" s="39">
        <f>'C1'!Q133*$A$119+'C2'!Q133*算例!$B$119+'C3'!Q133*算例!$C$119+'C4'!Q133*算例!$D$119+'C5'!Q133*算例!$E$119+'C6'!Q133*算例!$F$119+'C7'!Q133*算例!$G$119</f>
        <v>0.23330962732095831</v>
      </c>
      <c r="AB133" s="39">
        <f>'C1'!R133*$A$119+'C2'!R133*算例!$B$119+'C3'!R133*算例!$C$119+'C4'!R133*算例!$D$119+'C5'!R133*算例!$E$119+'C6'!R133*算例!$F$119+'C7'!R133*算例!$G$119</f>
        <v>0.37912885817415193</v>
      </c>
      <c r="AC133" s="39">
        <f>'C1'!S133*$A$119+'C2'!S133*算例!$B$119+'C3'!S133*算例!$C$119+'C4'!S133*算例!$D$119+'C5'!S133*算例!$E$119+'C6'!S133*算例!$F$119+'C7'!S133*算例!$G$119</f>
        <v>0.36310890477206348</v>
      </c>
      <c r="AD133" s="39">
        <f>'C1'!T133*$A$119+'C2'!T133*算例!$B$119+'C3'!T133*算例!$C$119+'C4'!T133*算例!$D$119+'C5'!T133*算例!$E$119+'C6'!T133*算例!$F$119+'C7'!T133*算例!$G$119</f>
        <v>0.31626464588982067</v>
      </c>
      <c r="AE133" s="39">
        <f>'C1'!U133*$A$119+'C2'!U133*算例!$B$119+'C3'!U133*算例!$C$119+'C4'!U133*算例!$D$119+'C5'!U133*算例!$E$119+'C6'!U133*算例!$F$119+'C7'!U133*算例!$G$119</f>
        <v>0.30902855771460236</v>
      </c>
      <c r="AF133" s="9" t="s">
        <v>14</v>
      </c>
      <c r="AG133" s="77">
        <f t="shared" si="40"/>
        <v>0.63851333506994079</v>
      </c>
      <c r="AH133" s="77">
        <f t="shared" si="41"/>
        <v>0.76903957046056626</v>
      </c>
      <c r="AI133" s="77">
        <f t="shared" si="42"/>
        <v>0.70108803279371368</v>
      </c>
      <c r="AJ133" s="77">
        <f t="shared" si="43"/>
        <v>0.67467876722971121</v>
      </c>
      <c r="AK133" s="77">
        <f t="shared" si="44"/>
        <v>0.69805456698735147</v>
      </c>
      <c r="AL133" s="77">
        <f t="shared" si="45"/>
        <v>0.7161073607190277</v>
      </c>
      <c r="AM133" s="77">
        <f t="shared" si="46"/>
        <v>0.66600299155133902</v>
      </c>
      <c r="AN133" s="77">
        <f t="shared" si="47"/>
        <v>0.72195577653125032</v>
      </c>
      <c r="AO133" s="77">
        <f t="shared" si="48"/>
        <v>0.60615683374514229</v>
      </c>
      <c r="AP133" s="77">
        <f t="shared" si="49"/>
        <v>0.72079254908854207</v>
      </c>
      <c r="AQ133" s="77">
        <f t="shared" si="50"/>
        <v>0.616523521167049</v>
      </c>
      <c r="AR133" s="77">
        <f t="shared" si="51"/>
        <v>1</v>
      </c>
      <c r="AS133" s="77">
        <f t="shared" si="52"/>
        <v>0.69585230163049272</v>
      </c>
      <c r="AT133" s="77">
        <f t="shared" si="53"/>
        <v>0.69112823930129874</v>
      </c>
      <c r="AU133" s="77">
        <f t="shared" si="54"/>
        <v>0.79252368472878199</v>
      </c>
      <c r="AV133" s="77">
        <f t="shared" si="55"/>
        <v>0.76669037267904172</v>
      </c>
      <c r="AW133" s="77">
        <f t="shared" si="56"/>
        <v>0.62087114182584813</v>
      </c>
      <c r="AX133" s="77">
        <f t="shared" si="57"/>
        <v>0.63689109522793652</v>
      </c>
      <c r="AY133" s="77">
        <f t="shared" si="58"/>
        <v>0.68373535411017938</v>
      </c>
      <c r="AZ133" s="77">
        <f t="shared" si="59"/>
        <v>0.69097144228539764</v>
      </c>
      <c r="BA133" s="41">
        <f t="shared" si="60"/>
        <v>14.107576937132608</v>
      </c>
      <c r="BB133" s="41">
        <f t="shared" si="61"/>
        <v>13.107576937132608</v>
      </c>
      <c r="BC133" s="41">
        <f t="shared" si="62"/>
        <v>0.60615683374514229</v>
      </c>
      <c r="BD133" s="41">
        <f t="shared" si="63"/>
        <v>1</v>
      </c>
      <c r="BE133" s="41">
        <f t="shared" si="64"/>
        <v>0.39384316625485771</v>
      </c>
    </row>
    <row r="134" spans="1:57" x14ac:dyDescent="0.25">
      <c r="A134" s="37" t="s">
        <v>14</v>
      </c>
      <c r="B134" s="42">
        <f t="shared" si="65"/>
        <v>4.5567148869049709E-2</v>
      </c>
      <c r="C134" s="42">
        <f t="shared" si="66"/>
        <v>9.4639463035718616E-2</v>
      </c>
      <c r="D134" s="42">
        <f t="shared" si="67"/>
        <v>1.4020661190476832E-2</v>
      </c>
      <c r="E134" s="42">
        <f t="shared" si="68"/>
        <v>5.5687327857143497E-2</v>
      </c>
      <c r="F134" s="42">
        <f t="shared" si="69"/>
        <v>5.9587810059526541E-2</v>
      </c>
      <c r="G134" s="42">
        <f t="shared" si="70"/>
        <v>5.390048220238304E-2</v>
      </c>
      <c r="H134" s="67">
        <f t="shared" si="71"/>
        <v>0.94609951779761692</v>
      </c>
      <c r="K134" s="35" t="s">
        <v>15</v>
      </c>
      <c r="L134" s="39">
        <f>'C1'!B134*$A$119+'C2'!B134*算例!$B$119+'C3'!B134*算例!$C$119+'C4'!B134*算例!$D$119+'C5'!B134*算例!$E$119+'C6'!B134*算例!$F$119+'C7'!B134*算例!$G$119</f>
        <v>0.31993757135824918</v>
      </c>
      <c r="M134" s="39">
        <f>'C1'!C134*$A$119+'C2'!C134*算例!$B$119+'C3'!C134*算例!$C$119+'C4'!C134*算例!$D$119+'C5'!C134*算例!$E$119+'C6'!C134*算例!$F$119+'C7'!C134*算例!$G$119</f>
        <v>0.31530146172804174</v>
      </c>
      <c r="N134" s="39">
        <f>'C1'!D134*$A$119+'C2'!D134*算例!$B$119+'C3'!D134*算例!$C$119+'C4'!D134*算例!$D$119+'C5'!D134*算例!$E$119+'C6'!D134*算例!$F$119+'C7'!D134*算例!$G$119</f>
        <v>0.33963221551721356</v>
      </c>
      <c r="O134" s="39">
        <f>'C1'!E134*$A$119+'C2'!E134*算例!$B$119+'C3'!E134*算例!$C$119+'C4'!E134*算例!$D$119+'C5'!E134*算例!$E$119+'C6'!E134*算例!$F$119+'C7'!E134*算例!$G$119</f>
        <v>0.21046289634366466</v>
      </c>
      <c r="P134" s="39">
        <f>'C1'!F134*$A$119+'C2'!F134*算例!$B$119+'C3'!F134*算例!$C$119+'C4'!F134*算例!$D$119+'C5'!F134*算例!$E$119+'C6'!F134*算例!$F$119+'C7'!F134*算例!$G$119</f>
        <v>0.31559344154287472</v>
      </c>
      <c r="Q134" s="39">
        <f>'C1'!G134*$A$119+'C2'!G134*算例!$B$119+'C3'!G134*算例!$C$119+'C4'!G134*算例!$D$119+'C5'!G134*算例!$E$119+'C6'!G134*算例!$F$119+'C7'!G134*算例!$G$119</f>
        <v>0.38189020595601131</v>
      </c>
      <c r="R134" s="39">
        <f>'C1'!H134*$A$119+'C2'!H134*算例!$B$119+'C3'!H134*算例!$C$119+'C4'!H134*算例!$D$119+'C5'!H134*算例!$E$119+'C6'!H134*算例!$F$119+'C7'!H134*算例!$G$119</f>
        <v>0.25450805606435095</v>
      </c>
      <c r="S134" s="39">
        <f>'C1'!I134*$A$119+'C2'!I134*算例!$B$119+'C3'!I134*算例!$C$119+'C4'!I134*算例!$D$119+'C5'!I134*算例!$E$119+'C6'!I134*算例!$F$119+'C7'!I134*算例!$G$119</f>
        <v>0.29415257107486659</v>
      </c>
      <c r="T134" s="39">
        <f>'C1'!J134*$A$119+'C2'!J134*算例!$B$119+'C3'!J134*算例!$C$119+'C4'!J134*算例!$D$119+'C5'!J134*算例!$E$119+'C6'!J134*算例!$F$119+'C7'!J134*算例!$G$119</f>
        <v>0.26889211731976159</v>
      </c>
      <c r="U134" s="39">
        <f>'C1'!K134*$A$119+'C2'!K134*算例!$B$119+'C3'!K134*算例!$C$119+'C4'!K134*算例!$D$119+'C5'!K134*算例!$E$119+'C6'!K134*算例!$F$119+'C7'!K134*算例!$G$119</f>
        <v>0.36663572861720145</v>
      </c>
      <c r="V134" s="39">
        <f>'C1'!L134*$A$119+'C2'!L134*算例!$B$119+'C3'!L134*算例!$C$119+'C4'!L134*算例!$D$119+'C5'!L134*算例!$E$119+'C6'!L134*算例!$F$119+'C7'!L134*算例!$G$119</f>
        <v>0.32188647122321457</v>
      </c>
      <c r="W134" s="39">
        <f>'C1'!M134*$A$119+'C2'!M134*算例!$B$119+'C3'!M134*算例!$C$119+'C4'!M134*算例!$D$119+'C5'!M134*算例!$E$119+'C6'!M134*算例!$F$119+'C7'!M134*算例!$G$119</f>
        <v>0.30414769836950722</v>
      </c>
      <c r="X134" s="39">
        <f>'C1'!N134*$A$119+'C2'!N134*算例!$B$119+'C3'!N134*算例!$C$119+'C4'!N134*算例!$D$119+'C5'!N134*算例!$E$119+'C6'!N134*算例!$F$119+'C7'!N134*算例!$G$119</f>
        <v>0</v>
      </c>
      <c r="Y134" s="39">
        <f>'C1'!O134*$A$119+'C2'!O134*算例!$B$119+'C3'!O134*算例!$C$119+'C4'!O134*算例!$D$119+'C5'!O134*算例!$E$119+'C6'!O134*算例!$F$119+'C7'!O134*算例!$G$119</f>
        <v>0.18280295596255358</v>
      </c>
      <c r="Z134" s="39">
        <f>'C1'!P134*$A$119+'C2'!P134*算例!$B$119+'C3'!P134*算例!$C$119+'C4'!P134*算例!$D$119+'C5'!P134*算例!$E$119+'C6'!P134*算例!$F$119+'C7'!P134*算例!$G$119</f>
        <v>0.30559322657559684</v>
      </c>
      <c r="AA134" s="39">
        <f>'C1'!Q134*$A$119+'C2'!Q134*算例!$B$119+'C3'!Q134*算例!$C$119+'C4'!Q134*算例!$D$119+'C5'!Q134*算例!$E$119+'C6'!Q134*算例!$F$119+'C7'!Q134*算例!$G$119</f>
        <v>0.33133404821717682</v>
      </c>
      <c r="AB134" s="39">
        <f>'C1'!R134*$A$119+'C2'!R134*算例!$B$119+'C3'!R134*算例!$C$119+'C4'!R134*算例!$D$119+'C5'!R134*算例!$E$119+'C6'!R134*算例!$F$119+'C7'!R134*算例!$G$119</f>
        <v>0.26236323863740774</v>
      </c>
      <c r="AC134" s="39">
        <f>'C1'!S134*$A$119+'C2'!S134*算例!$B$119+'C3'!S134*算例!$C$119+'C4'!S134*算例!$D$119+'C5'!S134*算例!$E$119+'C6'!S134*算例!$F$119+'C7'!S134*算例!$G$119</f>
        <v>0.27386848811871584</v>
      </c>
      <c r="AD134" s="39">
        <f>'C1'!T134*$A$119+'C2'!T134*算例!$B$119+'C3'!T134*算例!$C$119+'C4'!T134*算例!$D$119+'C5'!T134*算例!$E$119+'C6'!T134*算例!$F$119+'C7'!T134*算例!$G$119</f>
        <v>0.32705224711426223</v>
      </c>
      <c r="AE134" s="39">
        <f>'C1'!U134*$A$119+'C2'!U134*算例!$B$119+'C3'!U134*算例!$C$119+'C4'!U134*算例!$D$119+'C5'!U134*算例!$E$119+'C6'!U134*算例!$F$119+'C7'!U134*算例!$G$119</f>
        <v>0.26597481057510669</v>
      </c>
      <c r="AF134" s="9" t="s">
        <v>15</v>
      </c>
      <c r="AG134" s="77">
        <f t="shared" si="40"/>
        <v>0.68006242864175082</v>
      </c>
      <c r="AH134" s="77">
        <f t="shared" si="41"/>
        <v>0.68469853827195826</v>
      </c>
      <c r="AI134" s="77">
        <f t="shared" si="42"/>
        <v>0.66036778448278644</v>
      </c>
      <c r="AJ134" s="77">
        <f t="shared" si="43"/>
        <v>0.78953710365633534</v>
      </c>
      <c r="AK134" s="77">
        <f t="shared" si="44"/>
        <v>0.68440655845712528</v>
      </c>
      <c r="AL134" s="77">
        <f t="shared" si="45"/>
        <v>0.61810979404398869</v>
      </c>
      <c r="AM134" s="77">
        <f t="shared" si="46"/>
        <v>0.7454919439356491</v>
      </c>
      <c r="AN134" s="77">
        <f t="shared" si="47"/>
        <v>0.70584742892513341</v>
      </c>
      <c r="AO134" s="77">
        <f t="shared" si="48"/>
        <v>0.73110788268023841</v>
      </c>
      <c r="AP134" s="77">
        <f t="shared" si="49"/>
        <v>0.63336427138279849</v>
      </c>
      <c r="AQ134" s="77">
        <f t="shared" si="50"/>
        <v>0.67811352877678543</v>
      </c>
      <c r="AR134" s="77">
        <f t="shared" si="51"/>
        <v>0.69585230163049272</v>
      </c>
      <c r="AS134" s="77">
        <f t="shared" si="52"/>
        <v>1</v>
      </c>
      <c r="AT134" s="77">
        <f t="shared" si="53"/>
        <v>0.81719704403744642</v>
      </c>
      <c r="AU134" s="77">
        <f t="shared" si="54"/>
        <v>0.69440677342440316</v>
      </c>
      <c r="AV134" s="77">
        <f t="shared" si="55"/>
        <v>0.66866595178282318</v>
      </c>
      <c r="AW134" s="77">
        <f t="shared" si="56"/>
        <v>0.73763676136259226</v>
      </c>
      <c r="AX134" s="77">
        <f t="shared" si="57"/>
        <v>0.72613151188128411</v>
      </c>
      <c r="AY134" s="77">
        <f t="shared" si="58"/>
        <v>0.67294775288573772</v>
      </c>
      <c r="AZ134" s="77">
        <f t="shared" si="59"/>
        <v>0.73402518942489325</v>
      </c>
      <c r="BA134" s="41">
        <f t="shared" si="60"/>
        <v>14.357970549684222</v>
      </c>
      <c r="BB134" s="41">
        <f t="shared" si="61"/>
        <v>13.357970549684222</v>
      </c>
      <c r="BC134" s="41">
        <f t="shared" si="62"/>
        <v>0.61810979404398869</v>
      </c>
      <c r="BD134" s="41">
        <f t="shared" si="63"/>
        <v>1</v>
      </c>
      <c r="BE134" s="41">
        <f t="shared" si="64"/>
        <v>0.38189020595601131</v>
      </c>
    </row>
    <row r="135" spans="1:57" x14ac:dyDescent="0.25">
      <c r="A135" s="37" t="s">
        <v>15</v>
      </c>
      <c r="B135" s="42">
        <f t="shared" si="65"/>
        <v>0.25859159821429373</v>
      </c>
      <c r="C135" s="42">
        <f t="shared" si="66"/>
        <v>0.54364325119048584</v>
      </c>
      <c r="D135" s="42">
        <f t="shared" si="67"/>
        <v>0.37274652967684546</v>
      </c>
      <c r="E135" s="42">
        <f t="shared" si="68"/>
        <v>0.21077376077381801</v>
      </c>
      <c r="F135" s="42">
        <f t="shared" si="69"/>
        <v>0.24901974078398673</v>
      </c>
      <c r="G135" s="42">
        <f t="shared" si="70"/>
        <v>0.32695497612788593</v>
      </c>
      <c r="H135" s="67">
        <f t="shared" si="71"/>
        <v>0.67304502387211407</v>
      </c>
      <c r="K135" s="35" t="s">
        <v>16</v>
      </c>
      <c r="L135" s="39">
        <f>'C1'!B135*$A$119+'C2'!B135*算例!$B$119+'C3'!B135*算例!$C$119+'C4'!B135*算例!$D$119+'C5'!B135*算例!$E$119+'C6'!B135*算例!$F$119+'C7'!B135*算例!$G$119</f>
        <v>0.38861453796507156</v>
      </c>
      <c r="M135" s="39">
        <f>'C1'!C135*$A$119+'C2'!C135*算例!$B$119+'C3'!C135*算例!$C$119+'C4'!C135*算例!$D$119+'C5'!C135*算例!$E$119+'C6'!C135*算例!$F$119+'C7'!C135*算例!$G$119</f>
        <v>0.35874729883486367</v>
      </c>
      <c r="N135" s="39">
        <f>'C1'!D135*$A$119+'C2'!D135*算例!$B$119+'C3'!D135*算例!$C$119+'C4'!D135*算例!$D$119+'C5'!D135*算例!$E$119+'C6'!D135*算例!$F$119+'C7'!D135*算例!$G$119</f>
        <v>0.33620988015886166</v>
      </c>
      <c r="O135" s="39">
        <f>'C1'!E135*$A$119+'C2'!E135*算例!$B$119+'C3'!E135*算例!$C$119+'C4'!E135*算例!$D$119+'C5'!E135*算例!$E$119+'C6'!E135*算例!$F$119+'C7'!E135*算例!$G$119</f>
        <v>0.32007429501065454</v>
      </c>
      <c r="P135" s="39">
        <f>'C1'!F135*$A$119+'C2'!F135*算例!$B$119+'C3'!F135*算例!$C$119+'C4'!F135*算例!$D$119+'C5'!F135*算例!$E$119+'C6'!F135*算例!$F$119+'C7'!F135*算例!$G$119</f>
        <v>0.33563762066714137</v>
      </c>
      <c r="Q135" s="39">
        <f>'C1'!G135*$A$119+'C2'!G135*算例!$B$119+'C3'!G135*算例!$C$119+'C4'!G135*算例!$D$119+'C5'!G135*算例!$E$119+'C6'!G135*算例!$F$119+'C7'!G135*算例!$G$119</f>
        <v>0.36635570531463008</v>
      </c>
      <c r="R135" s="39">
        <f>'C1'!H135*$A$119+'C2'!H135*算例!$B$119+'C3'!H135*算例!$C$119+'C4'!H135*算例!$D$119+'C5'!H135*算例!$E$119+'C6'!H135*算例!$F$119+'C7'!H135*算例!$G$119</f>
        <v>0.32242116925493963</v>
      </c>
      <c r="S135" s="39">
        <f>'C1'!I135*$A$119+'C2'!I135*算例!$B$119+'C3'!I135*算例!$C$119+'C4'!I135*算例!$D$119+'C5'!I135*算例!$E$119+'C6'!I135*算例!$F$119+'C7'!I135*算例!$G$119</f>
        <v>0.36278463093233332</v>
      </c>
      <c r="T135" s="39">
        <f>'C1'!J135*$A$119+'C2'!J135*算例!$B$119+'C3'!J135*算例!$C$119+'C4'!J135*算例!$D$119+'C5'!J135*算例!$E$119+'C6'!J135*算例!$F$119+'C7'!J135*算例!$G$119</f>
        <v>0.21772358149314053</v>
      </c>
      <c r="U135" s="39">
        <f>'C1'!K135*$A$119+'C2'!K135*算例!$B$119+'C3'!K135*算例!$C$119+'C4'!K135*算例!$D$119+'C5'!K135*算例!$E$119+'C6'!K135*算例!$F$119+'C7'!K135*算例!$G$119</f>
        <v>0.39026480047027856</v>
      </c>
      <c r="V135" s="39">
        <f>'C1'!L135*$A$119+'C2'!L135*算例!$B$119+'C3'!L135*算例!$C$119+'C4'!L135*算例!$D$119+'C5'!L135*算例!$E$119+'C6'!L135*算例!$F$119+'C7'!L135*算例!$G$119</f>
        <v>0.26012838766558205</v>
      </c>
      <c r="W135" s="39">
        <f>'C1'!M135*$A$119+'C2'!M135*算例!$B$119+'C3'!M135*算例!$C$119+'C4'!M135*算例!$D$119+'C5'!M135*算例!$E$119+'C6'!M135*算例!$F$119+'C7'!M135*算例!$G$119</f>
        <v>0.30887176069870131</v>
      </c>
      <c r="X135" s="39">
        <f>'C1'!N135*$A$119+'C2'!N135*算例!$B$119+'C3'!N135*算例!$C$119+'C4'!N135*算例!$D$119+'C5'!N135*算例!$E$119+'C6'!N135*算例!$F$119+'C7'!N135*算例!$G$119</f>
        <v>0.18280295596255358</v>
      </c>
      <c r="Y135" s="39">
        <f>'C1'!O135*$A$119+'C2'!O135*算例!$B$119+'C3'!O135*算例!$C$119+'C4'!O135*算例!$D$119+'C5'!O135*算例!$E$119+'C6'!O135*算例!$F$119+'C7'!O135*算例!$G$119</f>
        <v>0</v>
      </c>
      <c r="Z135" s="39">
        <f>'C1'!P135*$A$119+'C2'!P135*算例!$B$119+'C3'!P135*算例!$C$119+'C4'!P135*算例!$D$119+'C5'!P135*算例!$E$119+'C6'!P135*算例!$F$119+'C7'!P135*算例!$G$119</f>
        <v>0.36938672144142409</v>
      </c>
      <c r="AA135" s="39">
        <f>'C1'!Q135*$A$119+'C2'!Q135*算例!$B$119+'C3'!Q135*算例!$C$119+'C4'!Q135*算例!$D$119+'C5'!Q135*算例!$E$119+'C6'!Q135*算例!$F$119+'C7'!Q135*算例!$G$119</f>
        <v>0.33835222811830667</v>
      </c>
      <c r="AB135" s="39">
        <f>'C1'!R135*$A$119+'C2'!R135*算例!$B$119+'C3'!R135*算例!$C$119+'C4'!R135*算例!$D$119+'C5'!R135*算例!$E$119+'C6'!R135*算例!$F$119+'C7'!R135*算例!$G$119</f>
        <v>0.24816524933242612</v>
      </c>
      <c r="AC135" s="39">
        <f>'C1'!S135*$A$119+'C2'!S135*算例!$B$119+'C3'!S135*算例!$C$119+'C4'!S135*算例!$D$119+'C5'!S135*算例!$E$119+'C6'!S135*算例!$F$119+'C7'!S135*算例!$G$119</f>
        <v>0.2392152168899524</v>
      </c>
      <c r="AD135" s="39">
        <f>'C1'!T135*$A$119+'C2'!T135*算例!$B$119+'C3'!T135*算例!$C$119+'C4'!T135*算例!$D$119+'C5'!T135*算例!$E$119+'C6'!T135*算例!$F$119+'C7'!T135*算例!$G$119</f>
        <v>0.44271371782822699</v>
      </c>
      <c r="AE135" s="39">
        <f>'C1'!U135*$A$119+'C2'!U135*算例!$B$119+'C3'!U135*算例!$C$119+'C4'!U135*算例!$D$119+'C5'!U135*算例!$E$119+'C6'!U135*算例!$F$119+'C7'!U135*算例!$G$119</f>
        <v>0.35335651677044666</v>
      </c>
      <c r="AF135" s="9" t="s">
        <v>16</v>
      </c>
      <c r="AG135" s="77">
        <f t="shared" si="40"/>
        <v>0.61138546203492838</v>
      </c>
      <c r="AH135" s="77">
        <f t="shared" si="41"/>
        <v>0.64125270116513633</v>
      </c>
      <c r="AI135" s="77">
        <f t="shared" si="42"/>
        <v>0.66379011984113834</v>
      </c>
      <c r="AJ135" s="77">
        <f t="shared" si="43"/>
        <v>0.67992570498934546</v>
      </c>
      <c r="AK135" s="77">
        <f t="shared" si="44"/>
        <v>0.66436237933285858</v>
      </c>
      <c r="AL135" s="77">
        <f t="shared" si="45"/>
        <v>0.63364429468536998</v>
      </c>
      <c r="AM135" s="77">
        <f t="shared" si="46"/>
        <v>0.67757883074506031</v>
      </c>
      <c r="AN135" s="77">
        <f t="shared" si="47"/>
        <v>0.63721536906766674</v>
      </c>
      <c r="AO135" s="77">
        <f t="shared" si="48"/>
        <v>0.78227641850685947</v>
      </c>
      <c r="AP135" s="77">
        <f t="shared" si="49"/>
        <v>0.60973519952972144</v>
      </c>
      <c r="AQ135" s="77">
        <f t="shared" si="50"/>
        <v>0.73987161233441801</v>
      </c>
      <c r="AR135" s="77">
        <f t="shared" si="51"/>
        <v>0.69112823930129874</v>
      </c>
      <c r="AS135" s="77">
        <f t="shared" si="52"/>
        <v>0.81719704403744642</v>
      </c>
      <c r="AT135" s="77">
        <f t="shared" si="53"/>
        <v>1</v>
      </c>
      <c r="AU135" s="77">
        <f t="shared" si="54"/>
        <v>0.63061327855857585</v>
      </c>
      <c r="AV135" s="77">
        <f t="shared" si="55"/>
        <v>0.66164777188169333</v>
      </c>
      <c r="AW135" s="77">
        <f t="shared" si="56"/>
        <v>0.75183475066757388</v>
      </c>
      <c r="AX135" s="77">
        <f t="shared" si="57"/>
        <v>0.7607847831100476</v>
      </c>
      <c r="AY135" s="77">
        <f t="shared" si="58"/>
        <v>0.55728628217177301</v>
      </c>
      <c r="AZ135" s="77">
        <f t="shared" si="59"/>
        <v>0.64664348322955334</v>
      </c>
      <c r="BA135" s="41">
        <f t="shared" si="60"/>
        <v>13.858173725190463</v>
      </c>
      <c r="BB135" s="41">
        <f t="shared" si="61"/>
        <v>12.858173725190463</v>
      </c>
      <c r="BC135" s="41">
        <f t="shared" si="62"/>
        <v>0.55728628217177301</v>
      </c>
      <c r="BD135" s="41">
        <f t="shared" si="63"/>
        <v>1</v>
      </c>
      <c r="BE135" s="41">
        <f t="shared" si="64"/>
        <v>0.44271371782822699</v>
      </c>
    </row>
    <row r="136" spans="1:57" x14ac:dyDescent="0.25">
      <c r="A136" s="37" t="s">
        <v>16</v>
      </c>
      <c r="B136" s="42">
        <f t="shared" si="65"/>
        <v>0.24939910505953106</v>
      </c>
      <c r="C136" s="42">
        <f t="shared" si="66"/>
        <v>0.16666666666666666</v>
      </c>
      <c r="D136" s="42">
        <f t="shared" si="67"/>
        <v>9.166666666666666E-2</v>
      </c>
      <c r="E136" s="42">
        <f t="shared" si="68"/>
        <v>0.22478173285498196</v>
      </c>
      <c r="F136" s="42">
        <f t="shared" si="69"/>
        <v>0.15195456668671231</v>
      </c>
      <c r="G136" s="42">
        <f t="shared" si="70"/>
        <v>0.17689374758691173</v>
      </c>
      <c r="H136" s="67">
        <f t="shared" si="71"/>
        <v>0.82310625241308832</v>
      </c>
      <c r="K136" s="35" t="s">
        <v>17</v>
      </c>
      <c r="L136" s="39">
        <f>'C1'!B136*$A$119+'C2'!B136*算例!$B$119+'C3'!B136*算例!$C$119+'C4'!B136*算例!$D$119+'C5'!B136*算例!$E$119+'C6'!B136*算例!$F$119+'C7'!B136*算例!$G$119</f>
        <v>0.27388558740343588</v>
      </c>
      <c r="M136" s="39">
        <f>'C1'!C136*$A$119+'C2'!C136*算例!$B$119+'C3'!C136*算例!$C$119+'C4'!C136*算例!$D$119+'C5'!C136*算例!$E$119+'C6'!C136*算例!$F$119+'C7'!C136*算例!$G$119</f>
        <v>0.24773412783446336</v>
      </c>
      <c r="N136" s="39">
        <f>'C1'!D136*$A$119+'C2'!D136*算例!$B$119+'C3'!D136*算例!$C$119+'C4'!D136*算例!$D$119+'C5'!D136*算例!$E$119+'C6'!D136*算例!$F$119+'C7'!D136*算例!$G$119</f>
        <v>0.30794914585317834</v>
      </c>
      <c r="O136" s="39">
        <f>'C1'!E136*$A$119+'C2'!E136*算例!$B$119+'C3'!E136*算例!$C$119+'C4'!E136*算例!$D$119+'C5'!E136*算例!$E$119+'C6'!E136*算例!$F$119+'C7'!E136*算例!$G$119</f>
        <v>0.29823680810323938</v>
      </c>
      <c r="P136" s="39">
        <f>'C1'!F136*$A$119+'C2'!F136*算例!$B$119+'C3'!F136*算例!$C$119+'C4'!F136*算例!$D$119+'C5'!F136*算例!$E$119+'C6'!F136*算例!$F$119+'C7'!F136*算例!$G$119</f>
        <v>0.29401360480150152</v>
      </c>
      <c r="Q136" s="39">
        <f>'C1'!G136*$A$119+'C2'!G136*算例!$B$119+'C3'!G136*算例!$C$119+'C4'!G136*算例!$D$119+'C5'!G136*算例!$E$119+'C6'!G136*算例!$F$119+'C7'!G136*算例!$G$119</f>
        <v>0.34447968156982478</v>
      </c>
      <c r="R136" s="39">
        <f>'C1'!H136*$A$119+'C2'!H136*算例!$B$119+'C3'!H136*算例!$C$119+'C4'!H136*算例!$D$119+'C5'!H136*算例!$E$119+'C6'!H136*算例!$F$119+'C7'!H136*算例!$G$119</f>
        <v>0.27665025256787129</v>
      </c>
      <c r="S136" s="39">
        <f>'C1'!I136*$A$119+'C2'!I136*算例!$B$119+'C3'!I136*算例!$C$119+'C4'!I136*算例!$D$119+'C5'!I136*算例!$E$119+'C6'!I136*算例!$F$119+'C7'!I136*算例!$G$119</f>
        <v>0.32841489188558021</v>
      </c>
      <c r="T136" s="39">
        <f>'C1'!J136*$A$119+'C2'!J136*算例!$B$119+'C3'!J136*算例!$C$119+'C4'!J136*算例!$D$119+'C5'!J136*算例!$E$119+'C6'!J136*算例!$F$119+'C7'!J136*算例!$G$119</f>
        <v>0.40197843521930715</v>
      </c>
      <c r="U136" s="39">
        <f>'C1'!K136*$A$119+'C2'!K136*算例!$B$119+'C3'!K136*算例!$C$119+'C4'!K136*算例!$D$119+'C5'!K136*算例!$E$119+'C6'!K136*算例!$F$119+'C7'!K136*算例!$G$119</f>
        <v>0.26829544023900226</v>
      </c>
      <c r="V136" s="39">
        <f>'C1'!L136*$A$119+'C2'!L136*算例!$B$119+'C3'!L136*算例!$C$119+'C4'!L136*算例!$D$119+'C5'!L136*算例!$E$119+'C6'!L136*算例!$F$119+'C7'!L136*算例!$G$119</f>
        <v>0.36316348146798427</v>
      </c>
      <c r="W136" s="39">
        <f>'C1'!M136*$A$119+'C2'!M136*算例!$B$119+'C3'!M136*算例!$C$119+'C4'!M136*算例!$D$119+'C5'!M136*算例!$E$119+'C6'!M136*算例!$F$119+'C7'!M136*算例!$G$119</f>
        <v>0.20747631527121807</v>
      </c>
      <c r="X136" s="39">
        <f>'C1'!N136*$A$119+'C2'!N136*算例!$B$119+'C3'!N136*算例!$C$119+'C4'!N136*算例!$D$119+'C5'!N136*算例!$E$119+'C6'!N136*算例!$F$119+'C7'!N136*算例!$G$119</f>
        <v>0.30559322657559684</v>
      </c>
      <c r="Y136" s="39">
        <f>'C1'!O136*$A$119+'C2'!O136*算例!$B$119+'C3'!O136*算例!$C$119+'C4'!O136*算例!$D$119+'C5'!O136*算例!$E$119+'C6'!O136*算例!$F$119+'C7'!O136*算例!$G$119</f>
        <v>0.36938672144142409</v>
      </c>
      <c r="Z136" s="39">
        <f>'C1'!P136*$A$119+'C2'!P136*算例!$B$119+'C3'!P136*算例!$C$119+'C4'!P136*算例!$D$119+'C5'!P136*算例!$E$119+'C6'!P136*算例!$F$119+'C7'!P136*算例!$G$119</f>
        <v>0</v>
      </c>
      <c r="AA136" s="39">
        <f>'C1'!Q136*$A$119+'C2'!Q136*算例!$B$119+'C3'!Q136*算例!$C$119+'C4'!Q136*算例!$D$119+'C5'!Q136*算例!$E$119+'C6'!Q136*算例!$F$119+'C7'!Q136*算例!$G$119</f>
        <v>0.22203326568272741</v>
      </c>
      <c r="AB136" s="39">
        <f>'C1'!R136*$A$119+'C2'!R136*算例!$B$119+'C3'!R136*算例!$C$119+'C4'!R136*算例!$D$119+'C5'!R136*算例!$E$119+'C6'!R136*算例!$F$119+'C7'!R136*算例!$G$119</f>
        <v>0.39755956439157619</v>
      </c>
      <c r="AC136" s="39">
        <f>'C1'!S136*$A$119+'C2'!S136*算例!$B$119+'C3'!S136*算例!$C$119+'C4'!S136*算例!$D$119+'C5'!S136*算例!$E$119+'C6'!S136*算例!$F$119+'C7'!S136*算例!$G$119</f>
        <v>0.37303879318442879</v>
      </c>
      <c r="AD136" s="39">
        <f>'C1'!T136*$A$119+'C2'!T136*算例!$B$119+'C3'!T136*算例!$C$119+'C4'!T136*算例!$D$119+'C5'!T136*算例!$E$119+'C6'!T136*算例!$F$119+'C7'!T136*算例!$G$119</f>
        <v>0.27137321886766202</v>
      </c>
      <c r="AE136" s="39">
        <f>'C1'!U136*$A$119+'C2'!U136*算例!$B$119+'C3'!U136*算例!$C$119+'C4'!U136*算例!$D$119+'C5'!U136*算例!$E$119+'C6'!U136*算例!$F$119+'C7'!U136*算例!$G$119</f>
        <v>0.26368949808678827</v>
      </c>
      <c r="AF136" s="9" t="s">
        <v>17</v>
      </c>
      <c r="AG136" s="77">
        <f t="shared" si="40"/>
        <v>0.72611441259656417</v>
      </c>
      <c r="AH136" s="77">
        <f t="shared" si="41"/>
        <v>0.75226587216553664</v>
      </c>
      <c r="AI136" s="77">
        <f t="shared" si="42"/>
        <v>0.69205085414682166</v>
      </c>
      <c r="AJ136" s="77">
        <f t="shared" si="43"/>
        <v>0.70176319189676062</v>
      </c>
      <c r="AK136" s="77">
        <f t="shared" si="44"/>
        <v>0.70598639519849848</v>
      </c>
      <c r="AL136" s="77">
        <f t="shared" si="45"/>
        <v>0.65552031843017522</v>
      </c>
      <c r="AM136" s="77">
        <f t="shared" si="46"/>
        <v>0.72334974743212865</v>
      </c>
      <c r="AN136" s="77">
        <f t="shared" si="47"/>
        <v>0.67158510811441974</v>
      </c>
      <c r="AO136" s="77">
        <f t="shared" si="48"/>
        <v>0.59802156478069279</v>
      </c>
      <c r="AP136" s="77">
        <f t="shared" si="49"/>
        <v>0.73170455976099769</v>
      </c>
      <c r="AQ136" s="77">
        <f t="shared" si="50"/>
        <v>0.63683651853201573</v>
      </c>
      <c r="AR136" s="77">
        <f t="shared" si="51"/>
        <v>0.79252368472878199</v>
      </c>
      <c r="AS136" s="77">
        <f t="shared" si="52"/>
        <v>0.69440677342440316</v>
      </c>
      <c r="AT136" s="77">
        <f t="shared" si="53"/>
        <v>0.63061327855857585</v>
      </c>
      <c r="AU136" s="77">
        <f t="shared" si="54"/>
        <v>1</v>
      </c>
      <c r="AV136" s="77">
        <f t="shared" si="55"/>
        <v>0.77796673431727259</v>
      </c>
      <c r="AW136" s="77">
        <f t="shared" si="56"/>
        <v>0.60244043560842386</v>
      </c>
      <c r="AX136" s="77">
        <f t="shared" si="57"/>
        <v>0.62696120681557121</v>
      </c>
      <c r="AY136" s="77">
        <f t="shared" si="58"/>
        <v>0.72862678113233792</v>
      </c>
      <c r="AZ136" s="77">
        <f t="shared" si="59"/>
        <v>0.73631050191321168</v>
      </c>
      <c r="BA136" s="41">
        <f t="shared" si="60"/>
        <v>14.185047939553186</v>
      </c>
      <c r="BB136" s="41">
        <f t="shared" si="61"/>
        <v>13.185047939553186</v>
      </c>
      <c r="BC136" s="41">
        <f t="shared" si="62"/>
        <v>0.59802156478069279</v>
      </c>
      <c r="BD136" s="41">
        <f t="shared" si="63"/>
        <v>1</v>
      </c>
      <c r="BE136" s="41">
        <f t="shared" si="64"/>
        <v>0.40197843521930721</v>
      </c>
    </row>
    <row r="137" spans="1:57" x14ac:dyDescent="0.25">
      <c r="A137" s="37" t="s">
        <v>17</v>
      </c>
      <c r="B137" s="42">
        <f t="shared" si="65"/>
        <v>0.28954746661558695</v>
      </c>
      <c r="C137" s="42">
        <f t="shared" si="66"/>
        <v>0</v>
      </c>
      <c r="D137" s="42">
        <f t="shared" si="67"/>
        <v>0.18281691703398559</v>
      </c>
      <c r="E137" s="42">
        <f t="shared" si="68"/>
        <v>0.40945075803572312</v>
      </c>
      <c r="F137" s="42">
        <f t="shared" si="69"/>
        <v>0.12314462833333782</v>
      </c>
      <c r="G137" s="42">
        <f t="shared" si="70"/>
        <v>0.20099195400372669</v>
      </c>
      <c r="H137" s="67">
        <f t="shared" si="71"/>
        <v>0.79900804599627329</v>
      </c>
      <c r="K137" s="35" t="s">
        <v>18</v>
      </c>
      <c r="L137" s="39">
        <f>'C1'!B137*$A$119+'C2'!B137*算例!$B$119+'C3'!B137*算例!$C$119+'C4'!B137*算例!$D$119+'C5'!B137*算例!$E$119+'C6'!B137*算例!$F$119+'C7'!B137*算例!$G$119</f>
        <v>0.3569362887778027</v>
      </c>
      <c r="M137" s="39">
        <f>'C1'!C137*$A$119+'C2'!C137*算例!$B$119+'C3'!C137*算例!$C$119+'C4'!C137*算例!$D$119+'C5'!C137*算例!$E$119+'C6'!C137*算例!$F$119+'C7'!C137*算例!$G$119</f>
        <v>0.24400729869670351</v>
      </c>
      <c r="N137" s="39">
        <f>'C1'!D137*$A$119+'C2'!D137*算例!$B$119+'C3'!D137*算例!$C$119+'C4'!D137*算例!$D$119+'C5'!D137*算例!$E$119+'C6'!D137*算例!$F$119+'C7'!D137*算例!$G$119</f>
        <v>0.28737921735994421</v>
      </c>
      <c r="O137" s="39">
        <f>'C1'!E137*$A$119+'C2'!E137*算例!$B$119+'C3'!E137*算例!$C$119+'C4'!E137*算例!$D$119+'C5'!E137*算例!$E$119+'C6'!E137*算例!$F$119+'C7'!E137*算例!$G$119</f>
        <v>0.2749933945198183</v>
      </c>
      <c r="P137" s="39">
        <f>'C1'!F137*$A$119+'C2'!F137*算例!$B$119+'C3'!F137*算例!$C$119+'C4'!F137*算例!$D$119+'C5'!F137*算例!$E$119+'C6'!F137*算例!$F$119+'C7'!F137*算例!$G$119</f>
        <v>0.16125324379640305</v>
      </c>
      <c r="Q137" s="39">
        <f>'C1'!G137*$A$119+'C2'!G137*算例!$B$119+'C3'!G137*算例!$C$119+'C4'!G137*算例!$D$119+'C5'!G137*算例!$E$119+'C6'!G137*算例!$F$119+'C7'!G137*算例!$G$119</f>
        <v>0.27005861802051728</v>
      </c>
      <c r="R137" s="39">
        <f>'C1'!H137*$A$119+'C2'!H137*算例!$B$119+'C3'!H137*算例!$C$119+'C4'!H137*算例!$D$119+'C5'!H137*算例!$E$119+'C6'!H137*算例!$F$119+'C7'!H137*算例!$G$119</f>
        <v>0.21796207649580887</v>
      </c>
      <c r="S137" s="39">
        <f>'C1'!I137*$A$119+'C2'!I137*算例!$B$119+'C3'!I137*算例!$C$119+'C4'!I137*算例!$D$119+'C5'!I137*算例!$E$119+'C6'!I137*算例!$F$119+'C7'!I137*算例!$G$119</f>
        <v>0.32394490622274358</v>
      </c>
      <c r="T137" s="39">
        <f>'C1'!J137*$A$119+'C2'!J137*算例!$B$119+'C3'!J137*算例!$C$119+'C4'!J137*算例!$D$119+'C5'!J137*算例!$E$119+'C6'!J137*算例!$F$119+'C7'!J137*算例!$G$119</f>
        <v>0.34624131805349523</v>
      </c>
      <c r="U137" s="39">
        <f>'C1'!K137*$A$119+'C2'!K137*算例!$B$119+'C3'!K137*算例!$C$119+'C4'!K137*算例!$D$119+'C5'!K137*算例!$E$119+'C6'!K137*算例!$F$119+'C7'!K137*算例!$G$119</f>
        <v>0.17335829190002333</v>
      </c>
      <c r="V137" s="39">
        <f>'C1'!L137*$A$119+'C2'!L137*算例!$B$119+'C3'!L137*算例!$C$119+'C4'!L137*算例!$D$119+'C5'!L137*算例!$E$119+'C6'!L137*算例!$F$119+'C7'!L137*算例!$G$119</f>
        <v>0.34707769015634071</v>
      </c>
      <c r="W137" s="39">
        <f>'C1'!M137*$A$119+'C2'!M137*算例!$B$119+'C3'!M137*算例!$C$119+'C4'!M137*算例!$D$119+'C5'!M137*算例!$E$119+'C6'!M137*算例!$F$119+'C7'!M137*算例!$G$119</f>
        <v>0.23330962732095831</v>
      </c>
      <c r="X137" s="39">
        <f>'C1'!N137*$A$119+'C2'!N137*算例!$B$119+'C3'!N137*算例!$C$119+'C4'!N137*算例!$D$119+'C5'!N137*算例!$E$119+'C6'!N137*算例!$F$119+'C7'!N137*算例!$G$119</f>
        <v>0.33133404821717682</v>
      </c>
      <c r="Y137" s="39">
        <f>'C1'!O137*$A$119+'C2'!O137*算例!$B$119+'C3'!O137*算例!$C$119+'C4'!O137*算例!$D$119+'C5'!O137*算例!$E$119+'C6'!O137*算例!$F$119+'C7'!O137*算例!$G$119</f>
        <v>0.33835222811830667</v>
      </c>
      <c r="Z137" s="39">
        <f>'C1'!P137*$A$119+'C2'!P137*算例!$B$119+'C3'!P137*算例!$C$119+'C4'!P137*算例!$D$119+'C5'!P137*算例!$E$119+'C6'!P137*算例!$F$119+'C7'!P137*算例!$G$119</f>
        <v>0.22203326568272741</v>
      </c>
      <c r="AA137" s="39">
        <f>'C1'!Q137*$A$119+'C2'!Q137*算例!$B$119+'C3'!Q137*算例!$C$119+'C4'!Q137*算例!$D$119+'C5'!Q137*算例!$E$119+'C6'!Q137*算例!$F$119+'C7'!Q137*算例!$G$119</f>
        <v>0</v>
      </c>
      <c r="AB137" s="39">
        <f>'C1'!R137*$A$119+'C2'!R137*算例!$B$119+'C3'!R137*算例!$C$119+'C4'!R137*算例!$D$119+'C5'!R137*算例!$E$119+'C6'!R137*算例!$F$119+'C7'!R137*算例!$G$119</f>
        <v>0.40743848549511019</v>
      </c>
      <c r="AC137" s="39">
        <f>'C1'!S137*$A$119+'C2'!S137*算例!$B$119+'C3'!S137*算例!$C$119+'C4'!S137*算例!$D$119+'C5'!S137*算例!$E$119+'C6'!S137*算例!$F$119+'C7'!S137*算例!$G$119</f>
        <v>0.36697943501071972</v>
      </c>
      <c r="AD137" s="39">
        <f>'C1'!T137*$A$119+'C2'!T137*算例!$B$119+'C3'!T137*算例!$C$119+'C4'!T137*算例!$D$119+'C5'!T137*算例!$E$119+'C6'!T137*算例!$F$119+'C7'!T137*算例!$G$119</f>
        <v>0.25762574525988508</v>
      </c>
      <c r="AE137" s="39">
        <f>'C1'!U137*$A$119+'C2'!U137*算例!$B$119+'C3'!U137*算例!$C$119+'C4'!U137*算例!$D$119+'C5'!U137*算例!$E$119+'C6'!U137*算例!$F$119+'C7'!U137*算例!$G$119</f>
        <v>0.27767736255075021</v>
      </c>
      <c r="AF137" s="9" t="s">
        <v>18</v>
      </c>
      <c r="AG137" s="77">
        <f t="shared" si="40"/>
        <v>0.6430637112221973</v>
      </c>
      <c r="AH137" s="77">
        <f t="shared" si="41"/>
        <v>0.75599270130329654</v>
      </c>
      <c r="AI137" s="77">
        <f t="shared" si="42"/>
        <v>0.71262078264005579</v>
      </c>
      <c r="AJ137" s="77">
        <f t="shared" si="43"/>
        <v>0.7250066054801817</v>
      </c>
      <c r="AK137" s="77">
        <f t="shared" si="44"/>
        <v>0.83874675620359695</v>
      </c>
      <c r="AL137" s="77">
        <f t="shared" si="45"/>
        <v>0.72994138197948266</v>
      </c>
      <c r="AM137" s="77">
        <f t="shared" si="46"/>
        <v>0.7820379235041911</v>
      </c>
      <c r="AN137" s="77">
        <f t="shared" si="47"/>
        <v>0.67605509377725648</v>
      </c>
      <c r="AO137" s="77">
        <f t="shared" si="48"/>
        <v>0.65375868194650477</v>
      </c>
      <c r="AP137" s="77">
        <f t="shared" si="49"/>
        <v>0.82664170809997661</v>
      </c>
      <c r="AQ137" s="77">
        <f t="shared" si="50"/>
        <v>0.65292230984365929</v>
      </c>
      <c r="AR137" s="77">
        <f t="shared" si="51"/>
        <v>0.76669037267904172</v>
      </c>
      <c r="AS137" s="77">
        <f t="shared" si="52"/>
        <v>0.66866595178282318</v>
      </c>
      <c r="AT137" s="77">
        <f t="shared" si="53"/>
        <v>0.66164777188169333</v>
      </c>
      <c r="AU137" s="77">
        <f t="shared" si="54"/>
        <v>0.77796673431727259</v>
      </c>
      <c r="AV137" s="77">
        <f t="shared" si="55"/>
        <v>1</v>
      </c>
      <c r="AW137" s="77">
        <f t="shared" si="56"/>
        <v>0.59256151450488981</v>
      </c>
      <c r="AX137" s="77">
        <f t="shared" si="57"/>
        <v>0.63302056498928028</v>
      </c>
      <c r="AY137" s="77">
        <f t="shared" si="58"/>
        <v>0.74237425474011487</v>
      </c>
      <c r="AZ137" s="77">
        <f t="shared" si="59"/>
        <v>0.72232263744924974</v>
      </c>
      <c r="BA137" s="41">
        <f t="shared" si="60"/>
        <v>14.562037458344765</v>
      </c>
      <c r="BB137" s="41">
        <f t="shared" si="61"/>
        <v>13.562037458344765</v>
      </c>
      <c r="BC137" s="41">
        <f t="shared" si="62"/>
        <v>0.59256151450488981</v>
      </c>
      <c r="BD137" s="41">
        <f t="shared" si="63"/>
        <v>1</v>
      </c>
      <c r="BE137" s="41">
        <f t="shared" si="64"/>
        <v>0.40743848549511019</v>
      </c>
    </row>
    <row r="138" spans="1:57" x14ac:dyDescent="0.25">
      <c r="A138" s="37" t="s">
        <v>18</v>
      </c>
      <c r="B138" s="42">
        <f t="shared" si="65"/>
        <v>1.4020661190476832E-2</v>
      </c>
      <c r="C138" s="42">
        <f t="shared" si="66"/>
        <v>0</v>
      </c>
      <c r="D138" s="42">
        <f t="shared" si="67"/>
        <v>1.7525826488096041E-2</v>
      </c>
      <c r="E138" s="42">
        <f t="shared" si="68"/>
        <v>0</v>
      </c>
      <c r="F138" s="42">
        <f t="shared" si="69"/>
        <v>0.11575493346255511</v>
      </c>
      <c r="G138" s="42">
        <f t="shared" si="70"/>
        <v>2.9460284228225598E-2</v>
      </c>
      <c r="H138" s="67">
        <f t="shared" si="71"/>
        <v>0.97053971577177445</v>
      </c>
      <c r="K138" s="35" t="s">
        <v>19</v>
      </c>
      <c r="L138" s="39">
        <f>'C1'!B138*$A$119+'C2'!B138*算例!$B$119+'C3'!B138*算例!$C$119+'C4'!B138*算例!$D$119+'C5'!B138*算例!$E$119+'C6'!B138*算例!$F$119+'C7'!B138*算例!$G$119</f>
        <v>0.35489000022319783</v>
      </c>
      <c r="M138" s="39">
        <f>'C1'!C138*$A$119+'C2'!C138*算例!$B$119+'C3'!C138*算例!$C$119+'C4'!C138*算例!$D$119+'C5'!C138*算例!$E$119+'C6'!C138*算例!$F$119+'C7'!C138*算例!$G$119</f>
        <v>0.37708591310644379</v>
      </c>
      <c r="N138" s="39">
        <f>'C1'!D138*$A$119+'C2'!D138*算例!$B$119+'C3'!D138*算例!$C$119+'C4'!D138*算例!$D$119+'C5'!D138*算例!$E$119+'C6'!D138*算例!$F$119+'C7'!D138*算例!$G$119</f>
        <v>0.38042112367950032</v>
      </c>
      <c r="O138" s="39">
        <f>'C1'!E138*$A$119+'C2'!E138*算例!$B$119+'C3'!E138*算例!$C$119+'C4'!E138*算例!$D$119+'C5'!E138*算例!$E$119+'C6'!E138*算例!$F$119+'C7'!E138*算例!$G$119</f>
        <v>0.27698159037449588</v>
      </c>
      <c r="P138" s="39">
        <f>'C1'!F138*$A$119+'C2'!F138*算例!$B$119+'C3'!F138*算例!$C$119+'C4'!F138*算例!$D$119+'C5'!F138*算例!$E$119+'C6'!F138*算例!$F$119+'C7'!F138*算例!$G$119</f>
        <v>0.39743853876566937</v>
      </c>
      <c r="Q138" s="39">
        <f>'C1'!G138*$A$119+'C2'!G138*算例!$B$119+'C3'!G138*算例!$C$119+'C4'!G138*算例!$D$119+'C5'!G138*算例!$E$119+'C6'!G138*算例!$F$119+'C7'!G138*算例!$G$119</f>
        <v>0.549372078822563</v>
      </c>
      <c r="R138" s="39">
        <f>'C1'!H138*$A$119+'C2'!H138*算例!$B$119+'C3'!H138*算例!$C$119+'C4'!H138*算例!$D$119+'C5'!H138*算例!$E$119+'C6'!H138*算例!$F$119+'C7'!H138*算例!$G$119</f>
        <v>0.34714903292191956</v>
      </c>
      <c r="S138" s="39">
        <f>'C1'!I138*$A$119+'C2'!I138*算例!$B$119+'C3'!I138*算例!$C$119+'C4'!I138*算例!$D$119+'C5'!I138*算例!$E$119+'C6'!I138*算例!$F$119+'C7'!I138*算例!$G$119</f>
        <v>0.42620402173516375</v>
      </c>
      <c r="T138" s="39">
        <f>'C1'!J138*$A$119+'C2'!J138*算例!$B$119+'C3'!J138*算例!$C$119+'C4'!J138*算例!$D$119+'C5'!J138*算例!$E$119+'C6'!J138*算例!$F$119+'C7'!J138*算例!$G$119</f>
        <v>0.2627458147100119</v>
      </c>
      <c r="U138" s="39">
        <f>'C1'!K138*$A$119+'C2'!K138*算例!$B$119+'C3'!K138*算例!$C$119+'C4'!K138*算例!$D$119+'C5'!K138*算例!$E$119+'C6'!K138*算例!$F$119+'C7'!K138*算例!$G$119</f>
        <v>0.45234326507370642</v>
      </c>
      <c r="V138" s="39">
        <f>'C1'!L138*$A$119+'C2'!L138*算例!$B$119+'C3'!L138*算例!$C$119+'C4'!L138*算例!$D$119+'C5'!L138*算例!$E$119+'C6'!L138*算例!$F$119+'C7'!L138*算例!$G$119</f>
        <v>0.285915101710912</v>
      </c>
      <c r="W138" s="39">
        <f>'C1'!M138*$A$119+'C2'!M138*算例!$B$119+'C3'!M138*算例!$C$119+'C4'!M138*算例!$D$119+'C5'!M138*算例!$E$119+'C6'!M138*算例!$F$119+'C7'!M138*算例!$G$119</f>
        <v>0.37912885817415193</v>
      </c>
      <c r="X138" s="39">
        <f>'C1'!N138*$A$119+'C2'!N138*算例!$B$119+'C3'!N138*算例!$C$119+'C4'!N138*算例!$D$119+'C5'!N138*算例!$E$119+'C6'!N138*算例!$F$119+'C7'!N138*算例!$G$119</f>
        <v>0.26236323863740774</v>
      </c>
      <c r="Y138" s="39">
        <f>'C1'!O138*$A$119+'C2'!O138*算例!$B$119+'C3'!O138*算例!$C$119+'C4'!O138*算例!$D$119+'C5'!O138*算例!$E$119+'C6'!O138*算例!$F$119+'C7'!O138*算例!$G$119</f>
        <v>0.24816524933242612</v>
      </c>
      <c r="Z138" s="39">
        <f>'C1'!P138*$A$119+'C2'!P138*算例!$B$119+'C3'!P138*算例!$C$119+'C4'!P138*算例!$D$119+'C5'!P138*算例!$E$119+'C6'!P138*算例!$F$119+'C7'!P138*算例!$G$119</f>
        <v>0.39755956439157619</v>
      </c>
      <c r="AA138" s="39">
        <f>'C1'!Q138*$A$119+'C2'!Q138*算例!$B$119+'C3'!Q138*算例!$C$119+'C4'!Q138*算例!$D$119+'C5'!Q138*算例!$E$119+'C6'!Q138*算例!$F$119+'C7'!Q138*算例!$G$119</f>
        <v>0.40743848549511019</v>
      </c>
      <c r="AB138" s="39">
        <f>'C1'!R138*$A$119+'C2'!R138*算例!$B$119+'C3'!R138*算例!$C$119+'C4'!R138*算例!$D$119+'C5'!R138*算例!$E$119+'C6'!R138*算例!$F$119+'C7'!R138*算例!$G$119</f>
        <v>0</v>
      </c>
      <c r="AC138" s="39">
        <f>'C1'!S138*$A$119+'C2'!S138*算例!$B$119+'C3'!S138*算例!$C$119+'C4'!S138*算例!$D$119+'C5'!S138*算例!$E$119+'C6'!S138*算例!$F$119+'C7'!S138*算例!$G$119</f>
        <v>0.39196590481902238</v>
      </c>
      <c r="AD138" s="39">
        <f>'C1'!T138*$A$119+'C2'!T138*算例!$B$119+'C3'!T138*算例!$C$119+'C4'!T138*算例!$D$119+'C5'!T138*算例!$E$119+'C6'!T138*算例!$F$119+'C7'!T138*算例!$G$119</f>
        <v>0.43497679840635572</v>
      </c>
      <c r="AE138" s="39">
        <f>'C1'!U138*$A$119+'C2'!U138*算例!$B$119+'C3'!U138*算例!$C$119+'C4'!U138*算例!$D$119+'C5'!U138*算例!$E$119+'C6'!U138*算例!$F$119+'C7'!U138*算例!$G$119</f>
        <v>0.21454318503034508</v>
      </c>
      <c r="AF138" s="9" t="s">
        <v>19</v>
      </c>
      <c r="AG138" s="77">
        <f t="shared" si="40"/>
        <v>0.64510999977680217</v>
      </c>
      <c r="AH138" s="77">
        <f t="shared" si="41"/>
        <v>0.62291408689355621</v>
      </c>
      <c r="AI138" s="77">
        <f t="shared" si="42"/>
        <v>0.61957887632049968</v>
      </c>
      <c r="AJ138" s="77">
        <f t="shared" si="43"/>
        <v>0.72301840962550412</v>
      </c>
      <c r="AK138" s="77">
        <f t="shared" si="44"/>
        <v>0.60256146123433063</v>
      </c>
      <c r="AL138" s="77">
        <f t="shared" si="45"/>
        <v>0.450627921177437</v>
      </c>
      <c r="AM138" s="77">
        <f t="shared" si="46"/>
        <v>0.65285096707808044</v>
      </c>
      <c r="AN138" s="77">
        <f t="shared" si="47"/>
        <v>0.5737959782648363</v>
      </c>
      <c r="AO138" s="77">
        <f t="shared" si="48"/>
        <v>0.7372541852899881</v>
      </c>
      <c r="AP138" s="77">
        <f t="shared" si="49"/>
        <v>0.54765673492629352</v>
      </c>
      <c r="AQ138" s="77">
        <f t="shared" si="50"/>
        <v>0.71408489828908794</v>
      </c>
      <c r="AR138" s="77">
        <f t="shared" si="51"/>
        <v>0.62087114182584813</v>
      </c>
      <c r="AS138" s="77">
        <f t="shared" si="52"/>
        <v>0.73763676136259226</v>
      </c>
      <c r="AT138" s="77">
        <f t="shared" si="53"/>
        <v>0.75183475066757388</v>
      </c>
      <c r="AU138" s="77">
        <f t="shared" si="54"/>
        <v>0.60244043560842386</v>
      </c>
      <c r="AV138" s="77">
        <f t="shared" si="55"/>
        <v>0.59256151450488981</v>
      </c>
      <c r="AW138" s="77">
        <f t="shared" si="56"/>
        <v>1</v>
      </c>
      <c r="AX138" s="77">
        <f t="shared" si="57"/>
        <v>0.60803409518097762</v>
      </c>
      <c r="AY138" s="77">
        <f t="shared" si="58"/>
        <v>0.56502320159364428</v>
      </c>
      <c r="AZ138" s="77">
        <f t="shared" si="59"/>
        <v>0.78545681496965492</v>
      </c>
      <c r="BA138" s="41">
        <f t="shared" si="60"/>
        <v>13.15331223459002</v>
      </c>
      <c r="BB138" s="41">
        <f t="shared" si="61"/>
        <v>12.15331223459002</v>
      </c>
      <c r="BC138" s="41">
        <f t="shared" si="62"/>
        <v>0.450627921177437</v>
      </c>
      <c r="BD138" s="41">
        <f t="shared" si="63"/>
        <v>1</v>
      </c>
      <c r="BE138" s="41">
        <f t="shared" si="64"/>
        <v>0.549372078822563</v>
      </c>
    </row>
    <row r="139" spans="1:57" x14ac:dyDescent="0.25">
      <c r="A139" s="37" t="s">
        <v>19</v>
      </c>
      <c r="B139" s="42">
        <f t="shared" si="65"/>
        <v>0.22097841840303309</v>
      </c>
      <c r="C139" s="42">
        <f t="shared" si="66"/>
        <v>0.40693708908831311</v>
      </c>
      <c r="D139" s="42">
        <f t="shared" si="67"/>
        <v>0.21885748039723257</v>
      </c>
      <c r="E139" s="42">
        <f t="shared" si="68"/>
        <v>0.30886013875844343</v>
      </c>
      <c r="F139" s="42">
        <f t="shared" si="69"/>
        <v>0.23817015254008905</v>
      </c>
      <c r="G139" s="42">
        <f t="shared" si="70"/>
        <v>0.27876065583742221</v>
      </c>
      <c r="H139" s="67">
        <f t="shared" si="71"/>
        <v>0.72123934416257773</v>
      </c>
      <c r="K139" s="35" t="s">
        <v>20</v>
      </c>
      <c r="L139" s="39">
        <f>'C1'!B139*$A$119+'C2'!B139*算例!$B$119+'C3'!B139*算例!$C$119+'C4'!B139*算例!$D$119+'C5'!B139*算例!$E$119+'C6'!B139*算例!$F$119+'C7'!B139*算例!$G$119</f>
        <v>0.42469434285345264</v>
      </c>
      <c r="M139" s="39">
        <f>'C1'!C139*$A$119+'C2'!C139*算例!$B$119+'C3'!C139*算例!$C$119+'C4'!C139*算例!$D$119+'C5'!C139*算例!$E$119+'C6'!C139*算例!$F$119+'C7'!C139*算例!$G$119</f>
        <v>0.41648960820584502</v>
      </c>
      <c r="N139" s="39">
        <f>'C1'!D139*$A$119+'C2'!D139*算例!$B$119+'C3'!D139*算例!$C$119+'C4'!D139*算例!$D$119+'C5'!D139*算例!$E$119+'C6'!D139*算例!$F$119+'C7'!D139*算例!$G$119</f>
        <v>0.35447515601998647</v>
      </c>
      <c r="O139" s="39">
        <f>'C1'!E139*$A$119+'C2'!E139*算例!$B$119+'C3'!E139*算例!$C$119+'C4'!E139*算例!$D$119+'C5'!E139*算例!$E$119+'C6'!E139*算例!$F$119+'C7'!E139*算例!$G$119</f>
        <v>0.30315881949387902</v>
      </c>
      <c r="P139" s="39">
        <f>'C1'!F139*$A$119+'C2'!F139*算例!$B$119+'C3'!F139*算例!$C$119+'C4'!F139*算例!$D$119+'C5'!F139*算例!$E$119+'C6'!F139*算例!$F$119+'C7'!F139*算例!$G$119</f>
        <v>0.38110332619050691</v>
      </c>
      <c r="Q139" s="39">
        <f>'C1'!G139*$A$119+'C2'!G139*算例!$B$119+'C3'!G139*算例!$C$119+'C4'!G139*算例!$D$119+'C5'!G139*算例!$E$119+'C6'!G139*算例!$F$119+'C7'!G139*算例!$G$119</f>
        <v>0.46898177382638967</v>
      </c>
      <c r="R139" s="39">
        <f>'C1'!H139*$A$119+'C2'!H139*算例!$B$119+'C3'!H139*算例!$C$119+'C4'!H139*算例!$D$119+'C5'!H139*算例!$E$119+'C6'!H139*算例!$F$119+'C7'!H139*算例!$G$119</f>
        <v>0.35734041294645885</v>
      </c>
      <c r="S139" s="39">
        <f>'C1'!I139*$A$119+'C2'!I139*算例!$B$119+'C3'!I139*算例!$C$119+'C4'!I139*算例!$D$119+'C5'!I139*算例!$E$119+'C6'!I139*算例!$F$119+'C7'!I139*算例!$G$119</f>
        <v>0.40984255011335313</v>
      </c>
      <c r="T139" s="39">
        <f>'C1'!J139*$A$119+'C2'!J139*算例!$B$119+'C3'!J139*算例!$C$119+'C4'!J139*算例!$D$119+'C5'!J139*算例!$E$119+'C6'!J139*算例!$F$119+'C7'!J139*算例!$G$119</f>
        <v>0.22455489076335355</v>
      </c>
      <c r="U139" s="39">
        <f>'C1'!K139*$A$119+'C2'!K139*算例!$B$119+'C3'!K139*算例!$C$119+'C4'!K139*算例!$D$119+'C5'!K139*算例!$E$119+'C6'!K139*算例!$F$119+'C7'!K139*算例!$G$119</f>
        <v>0.39338076244199416</v>
      </c>
      <c r="V139" s="39">
        <f>'C1'!L139*$A$119+'C2'!L139*算例!$B$119+'C3'!L139*算例!$C$119+'C4'!L139*算例!$D$119+'C5'!L139*算例!$E$119+'C6'!L139*算例!$F$119+'C7'!L139*算例!$G$119</f>
        <v>0.27591526040961828</v>
      </c>
      <c r="W139" s="39">
        <f>'C1'!M139*$A$119+'C2'!M139*算例!$B$119+'C3'!M139*算例!$C$119+'C4'!M139*算例!$D$119+'C5'!M139*算例!$E$119+'C6'!M139*算例!$F$119+'C7'!M139*算例!$G$119</f>
        <v>0.36310890477206348</v>
      </c>
      <c r="X139" s="39">
        <f>'C1'!N139*$A$119+'C2'!N139*算例!$B$119+'C3'!N139*算例!$C$119+'C4'!N139*算例!$D$119+'C5'!N139*算例!$E$119+'C6'!N139*算例!$F$119+'C7'!N139*算例!$G$119</f>
        <v>0.27386848811871584</v>
      </c>
      <c r="Y139" s="39">
        <f>'C1'!O139*$A$119+'C2'!O139*算例!$B$119+'C3'!O139*算例!$C$119+'C4'!O139*算例!$D$119+'C5'!O139*算例!$E$119+'C6'!O139*算例!$F$119+'C7'!O139*算例!$G$119</f>
        <v>0.2392152168899524</v>
      </c>
      <c r="Z139" s="39">
        <f>'C1'!P139*$A$119+'C2'!P139*算例!$B$119+'C3'!P139*算例!$C$119+'C4'!P139*算例!$D$119+'C5'!P139*算例!$E$119+'C6'!P139*算例!$F$119+'C7'!P139*算例!$G$119</f>
        <v>0.37303879318442879</v>
      </c>
      <c r="AA139" s="39">
        <f>'C1'!Q139*$A$119+'C2'!Q139*算例!$B$119+'C3'!Q139*算例!$C$119+'C4'!Q139*算例!$D$119+'C5'!Q139*算例!$E$119+'C6'!Q139*算例!$F$119+'C7'!Q139*算例!$G$119</f>
        <v>0.36697943501071972</v>
      </c>
      <c r="AB139" s="39">
        <f>'C1'!R139*$A$119+'C2'!R139*算例!$B$119+'C3'!R139*算例!$C$119+'C4'!R139*算例!$D$119+'C5'!R139*算例!$E$119+'C6'!R139*算例!$F$119+'C7'!R139*算例!$G$119</f>
        <v>0.39196590481902238</v>
      </c>
      <c r="AC139" s="39">
        <f>'C1'!S139*$A$119+'C2'!S139*算例!$B$119+'C3'!S139*算例!$C$119+'C4'!S139*算例!$D$119+'C5'!S139*算例!$E$119+'C6'!S139*算例!$F$119+'C7'!S139*算例!$G$119</f>
        <v>0</v>
      </c>
      <c r="AD139" s="39">
        <f>'C1'!T139*$A$119+'C2'!T139*算例!$B$119+'C3'!T139*算例!$C$119+'C4'!T139*算例!$D$119+'C5'!T139*算例!$E$119+'C6'!T139*算例!$F$119+'C7'!T139*算例!$G$119</f>
        <v>0.41541133897392862</v>
      </c>
      <c r="AE139" s="39">
        <f>'C1'!U139*$A$119+'C2'!U139*算例!$B$119+'C3'!U139*算例!$C$119+'C4'!U139*算例!$D$119+'C5'!U139*算例!$E$119+'C6'!U139*算例!$F$119+'C7'!U139*算例!$G$119</f>
        <v>0.46862710166329286</v>
      </c>
      <c r="AF139" s="9" t="s">
        <v>20</v>
      </c>
      <c r="AG139" s="77">
        <f t="shared" si="40"/>
        <v>0.57530565714654736</v>
      </c>
      <c r="AH139" s="77">
        <f t="shared" si="41"/>
        <v>0.58351039179415498</v>
      </c>
      <c r="AI139" s="77">
        <f t="shared" si="42"/>
        <v>0.64552484398001353</v>
      </c>
      <c r="AJ139" s="77">
        <f t="shared" si="43"/>
        <v>0.69684118050612098</v>
      </c>
      <c r="AK139" s="77">
        <f t="shared" si="44"/>
        <v>0.61889667380949309</v>
      </c>
      <c r="AL139" s="77">
        <f t="shared" si="45"/>
        <v>0.53101822617361027</v>
      </c>
      <c r="AM139" s="77">
        <f t="shared" si="46"/>
        <v>0.6426595870535412</v>
      </c>
      <c r="AN139" s="77">
        <f t="shared" si="47"/>
        <v>0.59015744988664687</v>
      </c>
      <c r="AO139" s="77">
        <f t="shared" si="48"/>
        <v>0.77544510923664645</v>
      </c>
      <c r="AP139" s="77">
        <f t="shared" si="49"/>
        <v>0.60661923755800584</v>
      </c>
      <c r="AQ139" s="77">
        <f t="shared" si="50"/>
        <v>0.72408473959038178</v>
      </c>
      <c r="AR139" s="77">
        <f t="shared" si="51"/>
        <v>0.63689109522793652</v>
      </c>
      <c r="AS139" s="77">
        <f t="shared" si="52"/>
        <v>0.72613151188128411</v>
      </c>
      <c r="AT139" s="77">
        <f t="shared" si="53"/>
        <v>0.7607847831100476</v>
      </c>
      <c r="AU139" s="77">
        <f t="shared" si="54"/>
        <v>0.62696120681557121</v>
      </c>
      <c r="AV139" s="77">
        <f t="shared" si="55"/>
        <v>0.63302056498928028</v>
      </c>
      <c r="AW139" s="77">
        <f t="shared" si="56"/>
        <v>0.60803409518097762</v>
      </c>
      <c r="AX139" s="77">
        <f t="shared" si="57"/>
        <v>1</v>
      </c>
      <c r="AY139" s="77">
        <f t="shared" si="58"/>
        <v>0.58458866102607132</v>
      </c>
      <c r="AZ139" s="77">
        <f t="shared" si="59"/>
        <v>0.5313728983367072</v>
      </c>
      <c r="BA139" s="41">
        <f t="shared" si="60"/>
        <v>13.097847913303037</v>
      </c>
      <c r="BB139" s="41">
        <f t="shared" si="61"/>
        <v>12.097847913303037</v>
      </c>
      <c r="BC139" s="41">
        <f t="shared" si="62"/>
        <v>0.53101822617361027</v>
      </c>
      <c r="BD139" s="41">
        <f t="shared" si="63"/>
        <v>1</v>
      </c>
      <c r="BE139" s="41">
        <f t="shared" si="64"/>
        <v>0.46898177382638973</v>
      </c>
    </row>
    <row r="140" spans="1:57" x14ac:dyDescent="0.25">
      <c r="A140" s="37" t="s">
        <v>20</v>
      </c>
      <c r="B140" s="42">
        <f t="shared" si="65"/>
        <v>0.2044415023019919</v>
      </c>
      <c r="C140" s="42">
        <f t="shared" si="66"/>
        <v>0.16666666666666666</v>
      </c>
      <c r="D140" s="42">
        <f t="shared" si="67"/>
        <v>8.419249315476271E-2</v>
      </c>
      <c r="E140" s="42">
        <f t="shared" si="68"/>
        <v>0.27033955299623774</v>
      </c>
      <c r="F140" s="42">
        <f t="shared" si="69"/>
        <v>0.25515495892857626</v>
      </c>
      <c r="G140" s="42">
        <f t="shared" si="70"/>
        <v>0.19615903480964705</v>
      </c>
      <c r="H140" s="67">
        <f t="shared" si="71"/>
        <v>0.80384096519035297</v>
      </c>
      <c r="K140" s="35" t="s">
        <v>21</v>
      </c>
      <c r="L140" s="39">
        <f>'C1'!B140*$A$119+'C2'!B140*算例!$B$119+'C3'!B140*算例!$C$119+'C4'!B140*算例!$D$119+'C5'!B140*算例!$E$119+'C6'!B140*算例!$F$119+'C7'!B140*算例!$G$119</f>
        <v>0.32319798324261984</v>
      </c>
      <c r="M140" s="39">
        <f>'C1'!C140*$A$119+'C2'!C140*算例!$B$119+'C3'!C140*算例!$C$119+'C4'!C140*算例!$D$119+'C5'!C140*算例!$E$119+'C6'!C140*算例!$F$119+'C7'!C140*算例!$G$119</f>
        <v>0.21467104657806541</v>
      </c>
      <c r="N140" s="39">
        <f>'C1'!D140*$A$119+'C2'!D140*算例!$B$119+'C3'!D140*算例!$C$119+'C4'!D140*算例!$D$119+'C5'!D140*算例!$E$119+'C6'!D140*算例!$F$119+'C7'!D140*算例!$G$119</f>
        <v>0.290706567158727</v>
      </c>
      <c r="O140" s="39">
        <f>'C1'!E140*$A$119+'C2'!E140*算例!$B$119+'C3'!E140*算例!$C$119+'C4'!E140*算例!$D$119+'C5'!E140*算例!$E$119+'C6'!E140*算例!$F$119+'C7'!E140*算例!$G$119</f>
        <v>0.27170782205023314</v>
      </c>
      <c r="P140" s="39">
        <f>'C1'!F140*$A$119+'C2'!F140*算例!$B$119+'C3'!F140*算例!$C$119+'C4'!F140*算例!$D$119+'C5'!F140*算例!$E$119+'C6'!F140*算例!$F$119+'C7'!F140*算例!$G$119</f>
        <v>0.25201077169574587</v>
      </c>
      <c r="Q140" s="39">
        <f>'C1'!G140*$A$119+'C2'!G140*算例!$B$119+'C3'!G140*算例!$C$119+'C4'!G140*算例!$D$119+'C5'!G140*算例!$E$119+'C6'!G140*算例!$F$119+'C7'!G140*算例!$G$119</f>
        <v>0.35989508319068564</v>
      </c>
      <c r="R140" s="39">
        <f>'C1'!H140*$A$119+'C2'!H140*算例!$B$119+'C3'!H140*算例!$C$119+'C4'!H140*算例!$D$119+'C5'!H140*算例!$E$119+'C6'!H140*算例!$F$119+'C7'!H140*算例!$G$119</f>
        <v>0.22445661361092395</v>
      </c>
      <c r="S140" s="39">
        <f>'C1'!I140*$A$119+'C2'!I140*算例!$B$119+'C3'!I140*算例!$C$119+'C4'!I140*算例!$D$119+'C5'!I140*算例!$E$119+'C6'!I140*算例!$F$119+'C7'!I140*算例!$G$119</f>
        <v>0.24941622534529881</v>
      </c>
      <c r="T140" s="39">
        <f>'C1'!J140*$A$119+'C2'!J140*算例!$B$119+'C3'!J140*算例!$C$119+'C4'!J140*算例!$D$119+'C5'!J140*算例!$E$119+'C6'!J140*算例!$F$119+'C7'!J140*算例!$G$119</f>
        <v>0.3873270012860493</v>
      </c>
      <c r="U140" s="39">
        <f>'C1'!K140*$A$119+'C2'!K140*算例!$B$119+'C3'!K140*算例!$C$119+'C4'!K140*算例!$D$119+'C5'!K140*算例!$E$119+'C6'!K140*算例!$F$119+'C7'!K140*算例!$G$119</f>
        <v>0.2066259019173505</v>
      </c>
      <c r="V140" s="39">
        <f>'C1'!L140*$A$119+'C2'!L140*算例!$B$119+'C3'!L140*算例!$C$119+'C4'!L140*算例!$D$119+'C5'!L140*算例!$E$119+'C6'!L140*算例!$F$119+'C7'!L140*算例!$G$119</f>
        <v>0.47811583213051184</v>
      </c>
      <c r="W140" s="39">
        <f>'C1'!M140*$A$119+'C2'!M140*算例!$B$119+'C3'!M140*算例!$C$119+'C4'!M140*算例!$D$119+'C5'!M140*算例!$E$119+'C6'!M140*算例!$F$119+'C7'!M140*算例!$G$119</f>
        <v>0.31626464588982067</v>
      </c>
      <c r="X140" s="39">
        <f>'C1'!N140*$A$119+'C2'!N140*算例!$B$119+'C3'!N140*算例!$C$119+'C4'!N140*算例!$D$119+'C5'!N140*算例!$E$119+'C6'!N140*算例!$F$119+'C7'!N140*算例!$G$119</f>
        <v>0.32705224711426223</v>
      </c>
      <c r="Y140" s="39">
        <f>'C1'!O140*$A$119+'C2'!O140*算例!$B$119+'C3'!O140*算例!$C$119+'C4'!O140*算例!$D$119+'C5'!O140*算例!$E$119+'C6'!O140*算例!$F$119+'C7'!O140*算例!$G$119</f>
        <v>0.44271371782822699</v>
      </c>
      <c r="Z140" s="39">
        <f>'C1'!P140*$A$119+'C2'!P140*算例!$B$119+'C3'!P140*算例!$C$119+'C4'!P140*算例!$D$119+'C5'!P140*算例!$E$119+'C6'!P140*算例!$F$119+'C7'!P140*算例!$G$119</f>
        <v>0.27137321886766202</v>
      </c>
      <c r="AA140" s="39">
        <f>'C1'!Q140*$A$119+'C2'!Q140*算例!$B$119+'C3'!Q140*算例!$C$119+'C4'!Q140*算例!$D$119+'C5'!Q140*算例!$E$119+'C6'!Q140*算例!$F$119+'C7'!Q140*算例!$G$119</f>
        <v>0.25762574525988508</v>
      </c>
      <c r="AB140" s="39">
        <f>'C1'!R140*$A$119+'C2'!R140*算例!$B$119+'C3'!R140*算例!$C$119+'C4'!R140*算例!$D$119+'C5'!R140*算例!$E$119+'C6'!R140*算例!$F$119+'C7'!R140*算例!$G$119</f>
        <v>0.43497679840635572</v>
      </c>
      <c r="AC140" s="39">
        <f>'C1'!S140*$A$119+'C2'!S140*算例!$B$119+'C3'!S140*算例!$C$119+'C4'!S140*算例!$D$119+'C5'!S140*算例!$E$119+'C6'!S140*算例!$F$119+'C7'!S140*算例!$G$119</f>
        <v>0.41541133897392862</v>
      </c>
      <c r="AD140" s="39">
        <f>'C1'!T140*$A$119+'C2'!T140*算例!$B$119+'C3'!T140*算例!$C$119+'C4'!T140*算例!$D$119+'C5'!T140*算例!$E$119+'C6'!T140*算例!$F$119+'C7'!T140*算例!$G$119</f>
        <v>0</v>
      </c>
      <c r="AE140" s="39">
        <f>'C1'!U140*$A$119+'C2'!U140*算例!$B$119+'C3'!U140*算例!$C$119+'C4'!U140*算例!$D$119+'C5'!U140*算例!$E$119+'C6'!U140*算例!$F$119+'C7'!U140*算例!$G$119</f>
        <v>0.34054748625930648</v>
      </c>
      <c r="AF140" s="9" t="s">
        <v>21</v>
      </c>
      <c r="AG140" s="77">
        <f t="shared" si="40"/>
        <v>0.67680201675738016</v>
      </c>
      <c r="AH140" s="77">
        <f t="shared" si="41"/>
        <v>0.78532895342193454</v>
      </c>
      <c r="AI140" s="77">
        <f t="shared" si="42"/>
        <v>0.709293432841273</v>
      </c>
      <c r="AJ140" s="77">
        <f t="shared" si="43"/>
        <v>0.72829217794976686</v>
      </c>
      <c r="AK140" s="77">
        <f t="shared" si="44"/>
        <v>0.74798922830425418</v>
      </c>
      <c r="AL140" s="77">
        <f t="shared" si="45"/>
        <v>0.64010491680931436</v>
      </c>
      <c r="AM140" s="77">
        <f t="shared" si="46"/>
        <v>0.77554338638907605</v>
      </c>
      <c r="AN140" s="77">
        <f t="shared" si="47"/>
        <v>0.75058377465470116</v>
      </c>
      <c r="AO140" s="77">
        <f t="shared" si="48"/>
        <v>0.61267299871395076</v>
      </c>
      <c r="AP140" s="77">
        <f t="shared" si="49"/>
        <v>0.79337409808264947</v>
      </c>
      <c r="AQ140" s="77">
        <f t="shared" si="50"/>
        <v>0.5218841678694881</v>
      </c>
      <c r="AR140" s="77">
        <f t="shared" si="51"/>
        <v>0.68373535411017938</v>
      </c>
      <c r="AS140" s="77">
        <f t="shared" si="52"/>
        <v>0.67294775288573772</v>
      </c>
      <c r="AT140" s="77">
        <f t="shared" si="53"/>
        <v>0.55728628217177301</v>
      </c>
      <c r="AU140" s="77">
        <f t="shared" si="54"/>
        <v>0.72862678113233792</v>
      </c>
      <c r="AV140" s="77">
        <f t="shared" si="55"/>
        <v>0.74237425474011487</v>
      </c>
      <c r="AW140" s="77">
        <f t="shared" si="56"/>
        <v>0.56502320159364428</v>
      </c>
      <c r="AX140" s="77">
        <f t="shared" si="57"/>
        <v>0.58458866102607132</v>
      </c>
      <c r="AY140" s="77">
        <f t="shared" si="58"/>
        <v>1</v>
      </c>
      <c r="AZ140" s="77">
        <f t="shared" si="59"/>
        <v>0.65945251374069347</v>
      </c>
      <c r="BA140" s="41">
        <f t="shared" si="60"/>
        <v>13.935903953194341</v>
      </c>
      <c r="BB140" s="41">
        <f t="shared" si="61"/>
        <v>12.935903953194341</v>
      </c>
      <c r="BC140" s="41">
        <f t="shared" si="62"/>
        <v>0.5218841678694881</v>
      </c>
      <c r="BD140" s="41">
        <f t="shared" si="63"/>
        <v>1</v>
      </c>
      <c r="BE140" s="41">
        <f t="shared" si="64"/>
        <v>0.4781158321305119</v>
      </c>
    </row>
    <row r="141" spans="1:57" x14ac:dyDescent="0.25">
      <c r="A141" s="37" t="s">
        <v>21</v>
      </c>
      <c r="B141" s="42">
        <f t="shared" si="65"/>
        <v>0.17329033152818288</v>
      </c>
      <c r="C141" s="42">
        <f t="shared" si="66"/>
        <v>0</v>
      </c>
      <c r="D141" s="42">
        <f t="shared" si="67"/>
        <v>3.3333333333333333E-2</v>
      </c>
      <c r="E141" s="42">
        <f t="shared" si="68"/>
        <v>5.085915982142937E-2</v>
      </c>
      <c r="F141" s="42">
        <f t="shared" si="69"/>
        <v>1.0515495892857624E-2</v>
      </c>
      <c r="G141" s="42">
        <f t="shared" si="70"/>
        <v>5.3599664115160636E-2</v>
      </c>
      <c r="H141" s="67">
        <f t="shared" si="71"/>
        <v>0.94640033588483941</v>
      </c>
      <c r="K141" s="35" t="s">
        <v>22</v>
      </c>
      <c r="L141" s="39">
        <f>'C1'!B141*$A$119+'C2'!B141*算例!$B$119+'C3'!B141*算例!$C$119+'C4'!B141*算例!$D$119+'C5'!B141*算例!$E$119+'C6'!B141*算例!$F$119+'C7'!B141*算例!$G$119</f>
        <v>0.30084004191996033</v>
      </c>
      <c r="M141" s="39">
        <f>'C1'!C141*$A$119+'C2'!C141*算例!$B$119+'C3'!C141*算例!$C$119+'C4'!C141*算例!$D$119+'C5'!C141*算例!$E$119+'C6'!C141*算例!$F$119+'C7'!C141*算例!$G$119</f>
        <v>0.32253892707993059</v>
      </c>
      <c r="N141" s="39">
        <f>'C1'!D141*$A$119+'C2'!D141*算例!$B$119+'C3'!D141*算例!$C$119+'C4'!D141*算例!$D$119+'C5'!D141*算例!$E$119+'C6'!D141*算例!$F$119+'C7'!D141*算例!$G$119</f>
        <v>0.30853769189491165</v>
      </c>
      <c r="O141" s="39">
        <f>'C1'!E141*$A$119+'C2'!E141*算例!$B$119+'C3'!E141*算例!$C$119+'C4'!E141*算例!$D$119+'C5'!E141*算例!$E$119+'C6'!E141*算例!$F$119+'C7'!E141*算例!$G$119</f>
        <v>0.29136104227209464</v>
      </c>
      <c r="P141" s="39">
        <f>'C1'!F141*$A$119+'C2'!F141*算例!$B$119+'C3'!F141*算例!$C$119+'C4'!F141*算例!$D$119+'C5'!F141*算例!$E$119+'C6'!F141*算例!$F$119+'C7'!F141*算例!$G$119</f>
        <v>0.31142425767516901</v>
      </c>
      <c r="Q141" s="39">
        <f>'C1'!G141*$A$119+'C2'!G141*算例!$B$119+'C3'!G141*算例!$C$119+'C4'!G141*算例!$D$119+'C5'!G141*算例!$E$119+'C6'!G141*算例!$F$119+'C7'!G141*算例!$G$119</f>
        <v>0.38279026560611318</v>
      </c>
      <c r="R141" s="39">
        <f>'C1'!H141*$A$119+'C2'!H141*算例!$B$119+'C3'!H141*算例!$C$119+'C4'!H141*算例!$D$119+'C5'!H141*算例!$E$119+'C6'!H141*算例!$F$119+'C7'!H141*算例!$G$119</f>
        <v>0.30083233274362137</v>
      </c>
      <c r="S141" s="39">
        <f>'C1'!I141*$A$119+'C2'!I141*算例!$B$119+'C3'!I141*算例!$C$119+'C4'!I141*算例!$D$119+'C5'!I141*算例!$E$119+'C6'!I141*算例!$F$119+'C7'!I141*算例!$G$119</f>
        <v>0.36708055497650738</v>
      </c>
      <c r="T141" s="39">
        <f>'C1'!J141*$A$119+'C2'!J141*算例!$B$119+'C3'!J141*算例!$C$119+'C4'!J141*算例!$D$119+'C5'!J141*算例!$E$119+'C6'!J141*算例!$F$119+'C7'!J141*算例!$G$119</f>
        <v>0.36066410560335238</v>
      </c>
      <c r="U141" s="39">
        <f>'C1'!K141*$A$119+'C2'!K141*算例!$B$119+'C3'!K141*算例!$C$119+'C4'!K141*算例!$D$119+'C5'!K141*算例!$E$119+'C6'!K141*算例!$F$119+'C7'!K141*算例!$G$119</f>
        <v>0.3439911997704061</v>
      </c>
      <c r="V141" s="39">
        <f>'C1'!L141*$A$119+'C2'!L141*算例!$B$119+'C3'!L141*算例!$C$119+'C4'!L141*算例!$D$119+'C5'!L141*算例!$E$119+'C6'!L141*算例!$F$119+'C7'!L141*算例!$G$119</f>
        <v>0.32654888988386338</v>
      </c>
      <c r="W141" s="39">
        <f>'C1'!M141*$A$119+'C2'!M141*算例!$B$119+'C3'!M141*算例!$C$119+'C4'!M141*算例!$D$119+'C5'!M141*算例!$E$119+'C6'!M141*算例!$F$119+'C7'!M141*算例!$G$119</f>
        <v>0.30902855771460236</v>
      </c>
      <c r="X141" s="39">
        <f>'C1'!N141*$A$119+'C2'!N141*算例!$B$119+'C3'!N141*算例!$C$119+'C4'!N141*算例!$D$119+'C5'!N141*算例!$E$119+'C6'!N141*算例!$F$119+'C7'!N141*算例!$G$119</f>
        <v>0.26597481057510669</v>
      </c>
      <c r="Y141" s="39">
        <f>'C1'!O141*$A$119+'C2'!O141*算例!$B$119+'C3'!O141*算例!$C$119+'C4'!O141*算例!$D$119+'C5'!O141*算例!$E$119+'C6'!O141*算例!$F$119+'C7'!O141*算例!$G$119</f>
        <v>0.35335651677044666</v>
      </c>
      <c r="Z141" s="39">
        <f>'C1'!P141*$A$119+'C2'!P141*算例!$B$119+'C3'!P141*算例!$C$119+'C4'!P141*算例!$D$119+'C5'!P141*算例!$E$119+'C6'!P141*算例!$F$119+'C7'!P141*算例!$G$119</f>
        <v>0.26368949808678827</v>
      </c>
      <c r="AA141" s="39">
        <f>Q167*$A$119+'C2'!Q141*算例!$B$119+'C3'!Q141*算例!$C$119+'C4'!Q142*算例!$D$119+'C5'!Q142*算例!$E$119+'C6'!Q142*算例!$F$119+'C7'!Q142*算例!$G$119</f>
        <v>0.11854805382827975</v>
      </c>
      <c r="AB141" s="39">
        <f>'C1'!R141*$A$119+'C2'!R141*算例!$B$119+'C3'!R141*算例!$C$119+'C4'!R141*算例!$D$119+'C5'!R141*算例!$E$119+'C6'!R141*算例!$F$119+'C7'!R141*算例!$G$119</f>
        <v>0.21454318503034508</v>
      </c>
      <c r="AC141" s="39">
        <f>'C1'!S141*$A$119+'C2'!S141*算例!$B$119+'C3'!S141*算例!$C$119+'C4'!S141*算例!$D$119+'C5'!S141*算例!$E$119+'C6'!S141*算例!$F$119+'C7'!S141*算例!$G$119</f>
        <v>0.46862710166329286</v>
      </c>
      <c r="AD141" s="39">
        <f>'C1'!T141*$A$119+'C2'!T141*算例!$B$119+'C3'!T141*算例!$C$119+'C4'!T141*算例!$D$119+'C5'!T141*算例!$E$119+'C6'!T141*算例!$F$119+'C7'!T141*算例!$G$119</f>
        <v>0.34054748625930648</v>
      </c>
      <c r="AE141" s="39">
        <f>'C1'!U141*$A$119+'C2'!U141*算例!$B$119+'C3'!U141*算例!$C$119+'C4'!U141*算例!$D$119+'C5'!U141*算例!$E$119+'C6'!U141*算例!$F$119+'C7'!U141*算例!$G$119</f>
        <v>0</v>
      </c>
      <c r="AF141" s="9" t="s">
        <v>22</v>
      </c>
      <c r="AG141" s="77">
        <f t="shared" si="40"/>
        <v>0.69915995808003961</v>
      </c>
      <c r="AH141" s="77">
        <f t="shared" si="41"/>
        <v>0.67746107292006941</v>
      </c>
      <c r="AI141" s="77">
        <f t="shared" si="42"/>
        <v>0.69146230810508835</v>
      </c>
      <c r="AJ141" s="77">
        <f t="shared" si="43"/>
        <v>0.70863895772790531</v>
      </c>
      <c r="AK141" s="77">
        <f t="shared" si="44"/>
        <v>0.68857574232483099</v>
      </c>
      <c r="AL141" s="77">
        <f t="shared" si="45"/>
        <v>0.61720973439388682</v>
      </c>
      <c r="AM141" s="77">
        <f t="shared" si="46"/>
        <v>0.69916766725637869</v>
      </c>
      <c r="AN141" s="77">
        <f t="shared" si="47"/>
        <v>0.63291944502349262</v>
      </c>
      <c r="AO141" s="77">
        <f t="shared" si="48"/>
        <v>0.63933589439664762</v>
      </c>
      <c r="AP141" s="77">
        <f t="shared" si="49"/>
        <v>0.65600880022959385</v>
      </c>
      <c r="AQ141" s="77">
        <f t="shared" si="50"/>
        <v>0.67345111011613668</v>
      </c>
      <c r="AR141" s="77">
        <f t="shared" si="51"/>
        <v>0.69097144228539764</v>
      </c>
      <c r="AS141" s="77">
        <f t="shared" si="52"/>
        <v>0.73402518942489325</v>
      </c>
      <c r="AT141" s="77">
        <f t="shared" si="53"/>
        <v>0.64664348322955334</v>
      </c>
      <c r="AU141" s="77">
        <f t="shared" si="54"/>
        <v>0.73631050191321168</v>
      </c>
      <c r="AV141" s="77">
        <f t="shared" si="55"/>
        <v>0.88145194617172029</v>
      </c>
      <c r="AW141" s="77">
        <f t="shared" si="56"/>
        <v>0.78545681496965492</v>
      </c>
      <c r="AX141" s="77">
        <f t="shared" si="57"/>
        <v>0.5313728983367072</v>
      </c>
      <c r="AY141" s="77">
        <f t="shared" si="58"/>
        <v>0.65945251374069347</v>
      </c>
      <c r="AZ141" s="77">
        <f t="shared" si="59"/>
        <v>1</v>
      </c>
      <c r="BA141" s="41">
        <f t="shared" si="60"/>
        <v>14.0490754806459</v>
      </c>
      <c r="BB141" s="41">
        <f t="shared" si="61"/>
        <v>13.0490754806459</v>
      </c>
      <c r="BC141" s="41">
        <f t="shared" si="62"/>
        <v>0.5313728983367072</v>
      </c>
      <c r="BD141" s="41">
        <f t="shared" si="63"/>
        <v>1</v>
      </c>
      <c r="BE141" s="41">
        <f t="shared" si="64"/>
        <v>0.4686271016632928</v>
      </c>
    </row>
    <row r="142" spans="1:57" x14ac:dyDescent="0.25">
      <c r="A142" s="37" t="s">
        <v>22</v>
      </c>
      <c r="B142" s="42">
        <f t="shared" si="65"/>
        <v>0.30951650229589622</v>
      </c>
      <c r="C142" s="42">
        <f t="shared" si="66"/>
        <v>7.0103305952384162E-2</v>
      </c>
      <c r="D142" s="42">
        <f t="shared" si="67"/>
        <v>0.14292114339285988</v>
      </c>
      <c r="E142" s="42">
        <f t="shared" si="68"/>
        <v>0.1</v>
      </c>
      <c r="F142" s="42">
        <f t="shared" si="69"/>
        <v>0.17446763107143276</v>
      </c>
      <c r="G142" s="42">
        <f t="shared" si="70"/>
        <v>0.15940171654251462</v>
      </c>
      <c r="H142" s="67">
        <f t="shared" si="71"/>
        <v>0.84059828345748544</v>
      </c>
      <c r="K142" s="7"/>
      <c r="BB142" s="41"/>
    </row>
    <row r="143" spans="1:57" x14ac:dyDescent="0.25">
      <c r="H143" s="67">
        <f>SUM(H123:H142)</f>
        <v>16.869046899195265</v>
      </c>
      <c r="K143" s="7"/>
      <c r="BB143" s="41"/>
    </row>
    <row r="144" spans="1:57" x14ac:dyDescent="0.25">
      <c r="BB144" s="41"/>
    </row>
    <row r="145" spans="1:79" ht="14.4" thickBot="1" x14ac:dyDescent="0.3">
      <c r="BB145" s="41"/>
    </row>
    <row r="146" spans="1:79" ht="14.4" thickBot="1" x14ac:dyDescent="0.3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AF146" s="142" t="s">
        <v>71</v>
      </c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3"/>
      <c r="AZ146" s="144"/>
      <c r="BB146" s="41"/>
      <c r="BG146" s="134" t="s">
        <v>81</v>
      </c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6"/>
    </row>
    <row r="147" spans="1:79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AF147" s="43"/>
      <c r="AG147" s="44" t="s">
        <v>3</v>
      </c>
      <c r="AH147" s="44" t="s">
        <v>4</v>
      </c>
      <c r="AI147" s="44" t="s">
        <v>5</v>
      </c>
      <c r="AJ147" s="44" t="s">
        <v>6</v>
      </c>
      <c r="AK147" s="44" t="s">
        <v>7</v>
      </c>
      <c r="AL147" s="44" t="s">
        <v>8</v>
      </c>
      <c r="AM147" s="44" t="s">
        <v>9</v>
      </c>
      <c r="AN147" s="44" t="s">
        <v>10</v>
      </c>
      <c r="AO147" s="44" t="s">
        <v>11</v>
      </c>
      <c r="AP147" s="44" t="s">
        <v>12</v>
      </c>
      <c r="AQ147" s="44" t="s">
        <v>13</v>
      </c>
      <c r="AR147" s="44" t="s">
        <v>14</v>
      </c>
      <c r="AS147" s="44" t="s">
        <v>15</v>
      </c>
      <c r="AT147" s="44" t="s">
        <v>16</v>
      </c>
      <c r="AU147" s="44" t="s">
        <v>17</v>
      </c>
      <c r="AV147" s="44" t="s">
        <v>18</v>
      </c>
      <c r="AW147" s="44" t="s">
        <v>19</v>
      </c>
      <c r="AX147" s="44" t="s">
        <v>20</v>
      </c>
      <c r="AY147" s="44" t="s">
        <v>21</v>
      </c>
      <c r="AZ147" s="45" t="s">
        <v>22</v>
      </c>
      <c r="BA147" s="41"/>
      <c r="BB147" s="8" t="s">
        <v>80</v>
      </c>
      <c r="BC147" s="8" t="s">
        <v>77</v>
      </c>
      <c r="BD147" s="65" t="s">
        <v>147</v>
      </c>
      <c r="BG147" s="9"/>
      <c r="BH147" s="9" t="s">
        <v>3</v>
      </c>
      <c r="BI147" s="9" t="s">
        <v>4</v>
      </c>
      <c r="BJ147" s="9" t="s">
        <v>5</v>
      </c>
      <c r="BK147" s="9" t="s">
        <v>6</v>
      </c>
      <c r="BL147" s="9" t="s">
        <v>7</v>
      </c>
      <c r="BM147" s="9" t="s">
        <v>8</v>
      </c>
      <c r="BN147" s="9" t="s">
        <v>9</v>
      </c>
      <c r="BO147" s="9" t="s">
        <v>10</v>
      </c>
      <c r="BP147" s="9" t="s">
        <v>11</v>
      </c>
      <c r="BQ147" s="9" t="s">
        <v>12</v>
      </c>
      <c r="BR147" s="9" t="s">
        <v>13</v>
      </c>
      <c r="BS147" s="9" t="s">
        <v>14</v>
      </c>
      <c r="BT147" s="9" t="s">
        <v>15</v>
      </c>
      <c r="BU147" s="9" t="s">
        <v>16</v>
      </c>
      <c r="BV147" s="9" t="s">
        <v>17</v>
      </c>
      <c r="BW147" s="9" t="s">
        <v>18</v>
      </c>
      <c r="BX147" s="9" t="s">
        <v>19</v>
      </c>
      <c r="BY147" s="9" t="s">
        <v>20</v>
      </c>
      <c r="BZ147" s="9" t="s">
        <v>21</v>
      </c>
      <c r="CA147" s="9" t="s">
        <v>22</v>
      </c>
    </row>
    <row r="148" spans="1:79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AF148" s="46" t="s">
        <v>3</v>
      </c>
      <c r="AG148" s="47"/>
      <c r="AH148" s="47">
        <f t="shared" ref="AH148:AZ148" si="72">AH122/$BB$122</f>
        <v>5.2622658195461108E-2</v>
      </c>
      <c r="AI148" s="47">
        <f t="shared" si="72"/>
        <v>5.4716485830575201E-2</v>
      </c>
      <c r="AJ148" s="47">
        <f t="shared" si="72"/>
        <v>5.480825045933492E-2</v>
      </c>
      <c r="AK148" s="47">
        <f t="shared" si="72"/>
        <v>5.7983212433222221E-2</v>
      </c>
      <c r="AL148" s="47">
        <f t="shared" si="72"/>
        <v>5.0034779843749183E-2</v>
      </c>
      <c r="AM148" s="47">
        <f t="shared" si="72"/>
        <v>5.9951812658213477E-2</v>
      </c>
      <c r="AN148" s="47">
        <f t="shared" si="72"/>
        <v>5.1655383258863208E-2</v>
      </c>
      <c r="AO148" s="47">
        <f t="shared" si="72"/>
        <v>5.1824076155765335E-2</v>
      </c>
      <c r="AP148" s="47">
        <f t="shared" si="72"/>
        <v>5.25893355552065E-2</v>
      </c>
      <c r="AQ148" s="47">
        <f t="shared" si="72"/>
        <v>4.850558339356463E-2</v>
      </c>
      <c r="AR148" s="47">
        <f t="shared" si="72"/>
        <v>5.0395178819155395E-2</v>
      </c>
      <c r="AS148" s="47">
        <f t="shared" si="72"/>
        <v>5.3674474466278925E-2</v>
      </c>
      <c r="AT148" s="47">
        <f t="shared" si="72"/>
        <v>4.8254089608492243E-2</v>
      </c>
      <c r="AU148" s="47">
        <f t="shared" si="72"/>
        <v>5.7309164360618378E-2</v>
      </c>
      <c r="AV148" s="47">
        <f t="shared" si="72"/>
        <v>5.0754320918924171E-2</v>
      </c>
      <c r="AW148" s="47">
        <f t="shared" si="72"/>
        <v>5.0915825889863597E-2</v>
      </c>
      <c r="AX148" s="47">
        <f t="shared" si="72"/>
        <v>4.5406461972162561E-2</v>
      </c>
      <c r="AY148" s="47">
        <f t="shared" si="72"/>
        <v>5.3417143834462187E-2</v>
      </c>
      <c r="AZ148" s="48">
        <f t="shared" si="72"/>
        <v>5.5181762346086835E-2</v>
      </c>
      <c r="BA148" s="41">
        <f t="shared" ref="BA148:BA170" si="73">SUM(AG148:AZ148)</f>
        <v>1.0000000000000002</v>
      </c>
      <c r="BB148" s="41">
        <f t="shared" ref="BB148:BB167" si="74">MAX(AG148:AZ148)</f>
        <v>5.9951812658213477E-2</v>
      </c>
      <c r="BC148" s="41">
        <f t="shared" ref="BC148:BC167" si="75">MIN(AG148:AZ148)</f>
        <v>4.5406461972162561E-2</v>
      </c>
      <c r="BD148" s="41">
        <f t="shared" ref="BD148:BD167" si="76">BB148-BC148</f>
        <v>1.4545350686050916E-2</v>
      </c>
      <c r="BG148" s="9" t="s">
        <v>3</v>
      </c>
      <c r="BH148" s="40"/>
      <c r="BI148" s="40">
        <f t="shared" ref="BI148:CA148" si="77">(AH148-$BC$148)/$BD$148</f>
        <v>0.49611703279309211</v>
      </c>
      <c r="BJ148" s="40">
        <f t="shared" si="77"/>
        <v>0.64006871057024517</v>
      </c>
      <c r="BK148" s="40">
        <f t="shared" si="77"/>
        <v>0.64637757384486672</v>
      </c>
      <c r="BL148" s="40">
        <f t="shared" si="77"/>
        <v>0.86465776814311146</v>
      </c>
      <c r="BM148" s="40">
        <f t="shared" si="77"/>
        <v>0.31819912571961628</v>
      </c>
      <c r="BN148" s="40">
        <f t="shared" si="77"/>
        <v>1</v>
      </c>
      <c r="BO148" s="40">
        <f t="shared" si="77"/>
        <v>0.42961640606530044</v>
      </c>
      <c r="BP148" s="40">
        <f t="shared" si="77"/>
        <v>0.44121412553891237</v>
      </c>
      <c r="BQ148" s="40">
        <f t="shared" si="77"/>
        <v>0.49382608491745478</v>
      </c>
      <c r="BR148" s="40">
        <f t="shared" si="77"/>
        <v>0.21306611908464651</v>
      </c>
      <c r="BS148" s="40">
        <f t="shared" si="77"/>
        <v>0.34297673219917929</v>
      </c>
      <c r="BT148" s="40">
        <f t="shared" si="77"/>
        <v>0.56842991774996809</v>
      </c>
      <c r="BU148" s="40">
        <f t="shared" si="77"/>
        <v>0.19577579790225166</v>
      </c>
      <c r="BV148" s="40">
        <f t="shared" si="77"/>
        <v>0.81831663226040918</v>
      </c>
      <c r="BW148" s="40">
        <f t="shared" si="77"/>
        <v>0.36766792786166658</v>
      </c>
      <c r="BX148" s="40">
        <f t="shared" si="77"/>
        <v>0.3787714738967794</v>
      </c>
      <c r="BY148" s="40">
        <f t="shared" si="77"/>
        <v>0</v>
      </c>
      <c r="BZ148" s="40">
        <f t="shared" si="77"/>
        <v>0.55073831048858257</v>
      </c>
      <c r="CA148" s="40">
        <f t="shared" si="77"/>
        <v>0.67205669941659429</v>
      </c>
    </row>
    <row r="149" spans="1:79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AF149" s="46" t="s">
        <v>4</v>
      </c>
      <c r="AG149" s="47">
        <f>AG123/$BB$123</f>
        <v>5.0665115341072757E-2</v>
      </c>
      <c r="AH149" s="47"/>
      <c r="AI149" s="47">
        <f t="shared" ref="AI149:AZ149" si="78">AI123/$BB$123</f>
        <v>5.4684892696829704E-2</v>
      </c>
      <c r="AJ149" s="47">
        <f t="shared" si="78"/>
        <v>5.231688340241876E-2</v>
      </c>
      <c r="AK149" s="47">
        <f t="shared" si="78"/>
        <v>5.4131263638307413E-2</v>
      </c>
      <c r="AL149" s="47">
        <f t="shared" si="78"/>
        <v>4.9173630746911987E-2</v>
      </c>
      <c r="AM149" s="47">
        <f t="shared" si="78"/>
        <v>5.6562480455112599E-2</v>
      </c>
      <c r="AN149" s="47">
        <f t="shared" si="78"/>
        <v>5.0963585274098923E-2</v>
      </c>
      <c r="AO149" s="47">
        <f t="shared" si="78"/>
        <v>5.0826231107025222E-2</v>
      </c>
      <c r="AP149" s="47">
        <f t="shared" si="78"/>
        <v>5.7804884815023418E-2</v>
      </c>
      <c r="AQ149" s="47">
        <f t="shared" si="78"/>
        <v>4.6227788354123965E-2</v>
      </c>
      <c r="AR149" s="47">
        <f t="shared" si="78"/>
        <v>5.8439159201351815E-2</v>
      </c>
      <c r="AS149" s="47">
        <f t="shared" si="78"/>
        <v>5.2030101466748371E-2</v>
      </c>
      <c r="AT149" s="47">
        <f t="shared" si="78"/>
        <v>4.8728661217320071E-2</v>
      </c>
      <c r="AU149" s="47">
        <f t="shared" si="78"/>
        <v>5.7164529308807242E-2</v>
      </c>
      <c r="AV149" s="47">
        <f t="shared" si="78"/>
        <v>5.7447730290477603E-2</v>
      </c>
      <c r="AW149" s="47">
        <f t="shared" si="78"/>
        <v>4.7335113680738526E-2</v>
      </c>
      <c r="AX149" s="47">
        <f t="shared" si="78"/>
        <v>4.4340834973263993E-2</v>
      </c>
      <c r="AY149" s="47">
        <f t="shared" si="78"/>
        <v>5.9676986071042132E-2</v>
      </c>
      <c r="AZ149" s="48">
        <f t="shared" si="78"/>
        <v>5.1480127959325342E-2</v>
      </c>
      <c r="BA149" s="41">
        <f t="shared" si="73"/>
        <v>0.99999999999999978</v>
      </c>
      <c r="BB149" s="41">
        <f t="shared" si="74"/>
        <v>5.9676986071042132E-2</v>
      </c>
      <c r="BC149" s="41">
        <f t="shared" si="75"/>
        <v>4.4340834973263993E-2</v>
      </c>
      <c r="BD149" s="41">
        <f t="shared" si="76"/>
        <v>1.5336151097778139E-2</v>
      </c>
      <c r="BG149" s="9" t="s">
        <v>4</v>
      </c>
      <c r="BH149" s="40">
        <f>(AG149-$BC$149)/$BD$149</f>
        <v>0.41237728602745766</v>
      </c>
      <c r="BI149" s="40"/>
      <c r="BJ149" s="40">
        <f t="shared" ref="BJ149:CA149" si="79">(AI149-$BC$149)/$BD$149</f>
        <v>0.67448851133608945</v>
      </c>
      <c r="BK149" s="40">
        <f t="shared" si="79"/>
        <v>0.5200814975219118</v>
      </c>
      <c r="BL149" s="40">
        <f t="shared" si="79"/>
        <v>0.63838890231472945</v>
      </c>
      <c r="BM149" s="40">
        <f t="shared" si="79"/>
        <v>0.31512442351641645</v>
      </c>
      <c r="BN149" s="40">
        <f t="shared" si="79"/>
        <v>0.79691738845864957</v>
      </c>
      <c r="BO149" s="40">
        <f t="shared" si="79"/>
        <v>0.4318391399908949</v>
      </c>
      <c r="BP149" s="40">
        <f t="shared" si="79"/>
        <v>0.42288290539213685</v>
      </c>
      <c r="BQ149" s="40">
        <f t="shared" si="79"/>
        <v>0.8779288724998322</v>
      </c>
      <c r="BR149" s="40">
        <f t="shared" si="79"/>
        <v>0.12303956637029673</v>
      </c>
      <c r="BS149" s="40">
        <f t="shared" si="79"/>
        <v>0.91928699307940109</v>
      </c>
      <c r="BT149" s="40">
        <f t="shared" si="79"/>
        <v>0.50138176420277836</v>
      </c>
      <c r="BU149" s="40">
        <f t="shared" si="79"/>
        <v>0.28611000348658372</v>
      </c>
      <c r="BV149" s="40">
        <f t="shared" si="79"/>
        <v>0.83617423001271241</v>
      </c>
      <c r="BW149" s="40">
        <f t="shared" si="79"/>
        <v>0.85464046576278851</v>
      </c>
      <c r="BX149" s="40">
        <f t="shared" si="79"/>
        <v>0.19524316684049473</v>
      </c>
      <c r="BY149" s="40">
        <f t="shared" si="79"/>
        <v>0</v>
      </c>
      <c r="BZ149" s="40">
        <f t="shared" si="79"/>
        <v>1</v>
      </c>
      <c r="CA149" s="40">
        <f t="shared" si="79"/>
        <v>0.46552051688481805</v>
      </c>
    </row>
    <row r="150" spans="1:79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AF150" s="46" t="s">
        <v>5</v>
      </c>
      <c r="AG150" s="47">
        <f>AG124/$BB$124</f>
        <v>5.2526037218368259E-2</v>
      </c>
      <c r="AH150" s="47">
        <f>AH124/$BB$124</f>
        <v>5.452398015042597E-2</v>
      </c>
      <c r="AI150" s="47"/>
      <c r="AJ150" s="47">
        <f t="shared" ref="AJ150:AZ150" si="80">AJ124/$BB$124</f>
        <v>6.0904821048348601E-2</v>
      </c>
      <c r="AK150" s="47">
        <f t="shared" si="80"/>
        <v>5.9252084976187822E-2</v>
      </c>
      <c r="AL150" s="47">
        <f t="shared" si="80"/>
        <v>4.2054994984312172E-2</v>
      </c>
      <c r="AM150" s="47">
        <f t="shared" si="80"/>
        <v>5.8504187348694017E-2</v>
      </c>
      <c r="AN150" s="47">
        <f t="shared" si="80"/>
        <v>5.9655054094706589E-2</v>
      </c>
      <c r="AO150" s="47">
        <f t="shared" si="80"/>
        <v>4.7597572601575121E-2</v>
      </c>
      <c r="AP150" s="47">
        <f t="shared" si="80"/>
        <v>5.4305051996131476E-2</v>
      </c>
      <c r="AQ150" s="47">
        <f t="shared" si="80"/>
        <v>4.8822403771947631E-2</v>
      </c>
      <c r="AR150" s="47">
        <f t="shared" si="80"/>
        <v>5.3118770337639211E-2</v>
      </c>
      <c r="AS150" s="47">
        <f t="shared" si="80"/>
        <v>5.0033552195346054E-2</v>
      </c>
      <c r="AT150" s="47">
        <f t="shared" si="80"/>
        <v>5.0292849512395203E-2</v>
      </c>
      <c r="AU150" s="47">
        <f t="shared" si="80"/>
        <v>5.2434057727253347E-2</v>
      </c>
      <c r="AV150" s="47">
        <f t="shared" si="80"/>
        <v>5.3992562874088823E-2</v>
      </c>
      <c r="AW150" s="47">
        <f t="shared" si="80"/>
        <v>4.6943131957588154E-2</v>
      </c>
      <c r="AX150" s="47">
        <f t="shared" si="80"/>
        <v>4.8908959118838601E-2</v>
      </c>
      <c r="AY150" s="47">
        <f t="shared" si="80"/>
        <v>5.3740462251161004E-2</v>
      </c>
      <c r="AZ150" s="48">
        <f t="shared" si="80"/>
        <v>5.2389465834992141E-2</v>
      </c>
      <c r="BA150" s="41">
        <f t="shared" si="73"/>
        <v>1.0000000000000004</v>
      </c>
      <c r="BB150" s="41">
        <f t="shared" si="74"/>
        <v>6.0904821048348601E-2</v>
      </c>
      <c r="BC150" s="41">
        <f t="shared" si="75"/>
        <v>4.2054994984312172E-2</v>
      </c>
      <c r="BD150" s="41">
        <f t="shared" si="76"/>
        <v>1.8849826064036429E-2</v>
      </c>
      <c r="BG150" s="9" t="s">
        <v>5</v>
      </c>
      <c r="BH150" s="40">
        <f>(AG150-$BC$150)/$BD$150</f>
        <v>0.55549808250134369</v>
      </c>
      <c r="BI150" s="40">
        <f>(AH150-$BC$150)/$BD$150</f>
        <v>0.6614907280180885</v>
      </c>
      <c r="BJ150" s="40"/>
      <c r="BK150" s="40">
        <f t="shared" ref="BK150:CA150" si="81">(AJ150-$BC$150)/$BD$150</f>
        <v>1</v>
      </c>
      <c r="BL150" s="40">
        <f t="shared" si="81"/>
        <v>0.91232088473675454</v>
      </c>
      <c r="BM150" s="40">
        <f t="shared" si="81"/>
        <v>0</v>
      </c>
      <c r="BN150" s="40">
        <f t="shared" si="81"/>
        <v>0.87264425191515427</v>
      </c>
      <c r="BO150" s="40">
        <f t="shared" si="81"/>
        <v>0.93369875406827008</v>
      </c>
      <c r="BP150" s="40">
        <f t="shared" si="81"/>
        <v>0.29403866106953791</v>
      </c>
      <c r="BQ150" s="40">
        <f t="shared" si="81"/>
        <v>0.64987639515630224</v>
      </c>
      <c r="BR150" s="40">
        <f t="shared" si="81"/>
        <v>0.35901704157085007</v>
      </c>
      <c r="BS150" s="40">
        <f t="shared" si="81"/>
        <v>0.58694310046900688</v>
      </c>
      <c r="BT150" s="40">
        <f t="shared" si="81"/>
        <v>0.423269540203141</v>
      </c>
      <c r="BU150" s="40">
        <f t="shared" si="81"/>
        <v>0.43702549297258658</v>
      </c>
      <c r="BV150" s="40">
        <f t="shared" si="81"/>
        <v>0.55061848887525722</v>
      </c>
      <c r="BW150" s="40">
        <f t="shared" si="81"/>
        <v>0.63329856992963607</v>
      </c>
      <c r="BX150" s="40">
        <f t="shared" si="81"/>
        <v>0.25932000415653994</v>
      </c>
      <c r="BY150" s="40">
        <f t="shared" si="81"/>
        <v>0.36360887953248028</v>
      </c>
      <c r="BZ150" s="40">
        <f t="shared" si="81"/>
        <v>0.61992440816966099</v>
      </c>
      <c r="CA150" s="40">
        <f t="shared" si="81"/>
        <v>0.54825284942003261</v>
      </c>
    </row>
    <row r="151" spans="1:79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AF151" s="46" t="s">
        <v>6</v>
      </c>
      <c r="AG151" s="47">
        <f>AG125/$BB$125</f>
        <v>5.1570479909889111E-2</v>
      </c>
      <c r="AH151" s="47">
        <f>AH125/$BB$125</f>
        <v>5.1128240215917033E-2</v>
      </c>
      <c r="AI151" s="47">
        <f>AI125/$BB$125</f>
        <v>5.9696719380905115E-2</v>
      </c>
      <c r="AJ151" s="47"/>
      <c r="AK151" s="47">
        <f t="shared" ref="AK151:AZ151" si="82">AK125/$BB$125</f>
        <v>5.3319236490820675E-2</v>
      </c>
      <c r="AL151" s="47">
        <f t="shared" si="82"/>
        <v>3.7676188294310284E-2</v>
      </c>
      <c r="AM151" s="47">
        <f t="shared" si="82"/>
        <v>6.2407820484758784E-2</v>
      </c>
      <c r="AN151" s="47">
        <f t="shared" si="82"/>
        <v>5.596723256829033E-2</v>
      </c>
      <c r="AO151" s="47">
        <f t="shared" si="82"/>
        <v>5.1206003361849758E-2</v>
      </c>
      <c r="AP151" s="47">
        <f t="shared" si="82"/>
        <v>4.8413844311372724E-2</v>
      </c>
      <c r="AQ151" s="47">
        <f t="shared" si="82"/>
        <v>5.1271856035494508E-2</v>
      </c>
      <c r="AR151" s="47">
        <f t="shared" si="82"/>
        <v>5.0103872707645387E-2</v>
      </c>
      <c r="AS151" s="47">
        <f t="shared" si="82"/>
        <v>5.8633631975691401E-2</v>
      </c>
      <c r="AT151" s="47">
        <f t="shared" si="82"/>
        <v>5.0493527628450309E-2</v>
      </c>
      <c r="AU151" s="47">
        <f t="shared" si="82"/>
        <v>5.2115251502697371E-2</v>
      </c>
      <c r="AV151" s="47">
        <f t="shared" si="82"/>
        <v>5.3841384133574095E-2</v>
      </c>
      <c r="AW151" s="47">
        <f t="shared" si="82"/>
        <v>5.369373414537354E-2</v>
      </c>
      <c r="AX151" s="47">
        <f t="shared" si="82"/>
        <v>5.1749726686798989E-2</v>
      </c>
      <c r="AY151" s="47">
        <f t="shared" si="82"/>
        <v>5.4085381592488928E-2</v>
      </c>
      <c r="AZ151" s="48">
        <f t="shared" si="82"/>
        <v>5.2625868573671471E-2</v>
      </c>
      <c r="BA151" s="41">
        <f t="shared" si="73"/>
        <v>0.99999999999999967</v>
      </c>
      <c r="BB151" s="41">
        <f t="shared" si="74"/>
        <v>6.2407820484758784E-2</v>
      </c>
      <c r="BC151" s="41">
        <f t="shared" si="75"/>
        <v>3.7676188294310284E-2</v>
      </c>
      <c r="BD151" s="41">
        <f t="shared" si="76"/>
        <v>2.4731632190448501E-2</v>
      </c>
      <c r="BG151" s="9" t="s">
        <v>6</v>
      </c>
      <c r="BH151" s="40">
        <f>(AG151-$BC$151)/$BD$151</f>
        <v>0.5618024523648254</v>
      </c>
      <c r="BI151" s="40">
        <f>(AH151-$BC$151)/$BD$151</f>
        <v>0.54392091140680998</v>
      </c>
      <c r="BJ151" s="40">
        <f>(AI151-$BC$151)/$BD$151</f>
        <v>0.89037920817451299</v>
      </c>
      <c r="BK151" s="40"/>
      <c r="BL151" s="40">
        <f t="shared" ref="BL151:CA151" si="83">(AK151-$BC$151)/$BD$151</f>
        <v>0.63251175967883866</v>
      </c>
      <c r="BM151" s="40">
        <f t="shared" si="83"/>
        <v>0</v>
      </c>
      <c r="BN151" s="40">
        <f t="shared" si="83"/>
        <v>1</v>
      </c>
      <c r="BO151" s="40">
        <f t="shared" si="83"/>
        <v>0.73958095984640082</v>
      </c>
      <c r="BP151" s="40">
        <f t="shared" si="83"/>
        <v>0.5470651901723157</v>
      </c>
      <c r="BQ151" s="40">
        <f t="shared" si="83"/>
        <v>0.43416689745246112</v>
      </c>
      <c r="BR151" s="40">
        <f t="shared" si="83"/>
        <v>0.54972788033112308</v>
      </c>
      <c r="BS151" s="40">
        <f t="shared" si="83"/>
        <v>0.5025015865364012</v>
      </c>
      <c r="BT151" s="40">
        <f t="shared" si="83"/>
        <v>0.84739428113745774</v>
      </c>
      <c r="BU151" s="40">
        <f t="shared" si="83"/>
        <v>0.51825691225871273</v>
      </c>
      <c r="BV151" s="40">
        <f t="shared" si="83"/>
        <v>0.58382977302903349</v>
      </c>
      <c r="BW151" s="40">
        <f t="shared" si="83"/>
        <v>0.65362430246342185</v>
      </c>
      <c r="BX151" s="40">
        <f t="shared" si="83"/>
        <v>0.64765421577186988</v>
      </c>
      <c r="BY151" s="40">
        <f t="shared" si="83"/>
        <v>0.56905012512372666</v>
      </c>
      <c r="BZ151" s="40">
        <f t="shared" si="83"/>
        <v>0.66349010739840975</v>
      </c>
      <c r="CA151" s="40">
        <f t="shared" si="83"/>
        <v>0.60447608812227283</v>
      </c>
    </row>
    <row r="152" spans="1:79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AF152" s="46" t="s">
        <v>7</v>
      </c>
      <c r="AG152" s="47">
        <f>AG126/$BB$126</f>
        <v>5.4248043242089948E-2</v>
      </c>
      <c r="AH152" s="47">
        <f>AH126/$BB$126</f>
        <v>5.2600965622881246E-2</v>
      </c>
      <c r="AI152" s="47">
        <f>AI126/$BB$126</f>
        <v>5.7746943417758573E-2</v>
      </c>
      <c r="AJ152" s="47">
        <f>AJ126/$BB$126</f>
        <v>5.3016431559454909E-2</v>
      </c>
      <c r="AK152" s="47"/>
      <c r="AL152" s="47">
        <f t="shared" ref="AL152:AZ152" si="84">AL126/$BB$126</f>
        <v>5.067527957967579E-2</v>
      </c>
      <c r="AM152" s="47">
        <f t="shared" si="84"/>
        <v>6.0526789049097765E-2</v>
      </c>
      <c r="AN152" s="47">
        <f t="shared" si="84"/>
        <v>5.6813650078803478E-2</v>
      </c>
      <c r="AO152" s="47">
        <f t="shared" si="84"/>
        <v>4.8238638113717765E-2</v>
      </c>
      <c r="AP152" s="47">
        <f t="shared" si="84"/>
        <v>5.9099251799634538E-2</v>
      </c>
      <c r="AQ152" s="47">
        <f t="shared" si="84"/>
        <v>4.5555330660759577E-2</v>
      </c>
      <c r="AR152" s="47">
        <f t="shared" si="84"/>
        <v>5.1545433490904138E-2</v>
      </c>
      <c r="AS152" s="47">
        <f t="shared" si="84"/>
        <v>5.053764334204202E-2</v>
      </c>
      <c r="AT152" s="47">
        <f t="shared" si="84"/>
        <v>4.9057550021560412E-2</v>
      </c>
      <c r="AU152" s="47">
        <f t="shared" si="84"/>
        <v>5.2131132006255826E-2</v>
      </c>
      <c r="AV152" s="47">
        <f t="shared" si="84"/>
        <v>6.1934363275052501E-2</v>
      </c>
      <c r="AW152" s="47">
        <f t="shared" si="84"/>
        <v>4.4494074235888477E-2</v>
      </c>
      <c r="AX152" s="47">
        <f t="shared" si="84"/>
        <v>4.5700291705371883E-2</v>
      </c>
      <c r="AY152" s="47">
        <f t="shared" si="84"/>
        <v>5.5232686444365402E-2</v>
      </c>
      <c r="AZ152" s="48">
        <f t="shared" si="84"/>
        <v>5.0845502354685754E-2</v>
      </c>
      <c r="BA152" s="41">
        <f t="shared" si="73"/>
        <v>1</v>
      </c>
      <c r="BB152" s="41">
        <f t="shared" si="74"/>
        <v>6.1934363275052501E-2</v>
      </c>
      <c r="BC152" s="41">
        <f t="shared" si="75"/>
        <v>4.4494074235888477E-2</v>
      </c>
      <c r="BD152" s="41">
        <f t="shared" si="76"/>
        <v>1.7440289039164024E-2</v>
      </c>
      <c r="BG152" s="9" t="s">
        <v>7</v>
      </c>
      <c r="BH152" s="40">
        <f>(AG152-$BC$152)/$BD$152</f>
        <v>0.55927794455114221</v>
      </c>
      <c r="BI152" s="40">
        <f>(AH152-$BC$152)/$BD$152</f>
        <v>0.46483698571668636</v>
      </c>
      <c r="BJ152" s="40">
        <f>(AI152-$BC$152)/$BD$152</f>
        <v>0.75989962965116964</v>
      </c>
      <c r="BK152" s="40">
        <f>(AJ152-$BC$152)/$BD$152</f>
        <v>0.48865917900950906</v>
      </c>
      <c r="BL152" s="40"/>
      <c r="BM152" s="40">
        <f t="shared" ref="BM152:CA152" si="85">(AL152-$BC$152)/$BD$152</f>
        <v>0.35442103797171937</v>
      </c>
      <c r="BN152" s="40">
        <f t="shared" si="85"/>
        <v>0.91929180630012053</v>
      </c>
      <c r="BO152" s="40">
        <f t="shared" si="85"/>
        <v>0.70638599023502902</v>
      </c>
      <c r="BP152" s="40">
        <f t="shared" si="85"/>
        <v>0.21470767310223307</v>
      </c>
      <c r="BQ152" s="40">
        <f t="shared" si="85"/>
        <v>0.83743896279176233</v>
      </c>
      <c r="BR152" s="40">
        <f t="shared" si="85"/>
        <v>6.085085072202278E-2</v>
      </c>
      <c r="BS152" s="40">
        <f t="shared" si="85"/>
        <v>0.40431435735847521</v>
      </c>
      <c r="BT152" s="40">
        <f t="shared" si="85"/>
        <v>0.34652918266331856</v>
      </c>
      <c r="BU152" s="40">
        <f t="shared" si="85"/>
        <v>0.26166285291626556</v>
      </c>
      <c r="BV152" s="40">
        <f t="shared" si="85"/>
        <v>0.43789743124196645</v>
      </c>
      <c r="BW152" s="40">
        <f t="shared" si="85"/>
        <v>1</v>
      </c>
      <c r="BX152" s="40">
        <f t="shared" si="85"/>
        <v>0</v>
      </c>
      <c r="BY152" s="40">
        <f t="shared" si="85"/>
        <v>6.9162699469872108E-2</v>
      </c>
      <c r="BZ152" s="40">
        <f t="shared" si="85"/>
        <v>0.61573590806678891</v>
      </c>
      <c r="CA152" s="40">
        <f t="shared" si="85"/>
        <v>0.3641813564290402</v>
      </c>
    </row>
    <row r="153" spans="1:79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AF153" s="46" t="s">
        <v>8</v>
      </c>
      <c r="AG153" s="47">
        <f>AG127/$BB$127</f>
        <v>5.389078755963729E-2</v>
      </c>
      <c r="AH153" s="47">
        <f>AH127/$BB$127</f>
        <v>5.5009609198520042E-2</v>
      </c>
      <c r="AI153" s="47">
        <f>AI127/$BB$127</f>
        <v>4.7184969937546888E-2</v>
      </c>
      <c r="AJ153" s="47">
        <f>AJ127/$BB$127</f>
        <v>4.3127497843012425E-2</v>
      </c>
      <c r="AK153" s="47">
        <f>AK127/$BB$127</f>
        <v>5.8338718628364115E-2</v>
      </c>
      <c r="AL153" s="47"/>
      <c r="AM153" s="47">
        <f t="shared" ref="AM153:AZ153" si="86">AM127/$BB$127</f>
        <v>5.0278776464146656E-2</v>
      </c>
      <c r="AN153" s="47">
        <f t="shared" si="86"/>
        <v>5.8066928955244436E-2</v>
      </c>
      <c r="AO153" s="47">
        <f t="shared" si="86"/>
        <v>4.8420627879973817E-2</v>
      </c>
      <c r="AP153" s="47">
        <f t="shared" si="86"/>
        <v>6.4490344795453139E-2</v>
      </c>
      <c r="AQ153" s="47">
        <f t="shared" si="86"/>
        <v>4.5800941075729809E-2</v>
      </c>
      <c r="AR153" s="47">
        <f t="shared" si="86"/>
        <v>6.0875100864784572E-2</v>
      </c>
      <c r="AS153" s="47">
        <f t="shared" si="86"/>
        <v>5.2544490005183145E-2</v>
      </c>
      <c r="AT153" s="47">
        <f t="shared" si="86"/>
        <v>5.3865052179657411E-2</v>
      </c>
      <c r="AU153" s="47">
        <f t="shared" si="86"/>
        <v>5.572469673162557E-2</v>
      </c>
      <c r="AV153" s="47">
        <f t="shared" si="86"/>
        <v>6.2051108103071004E-2</v>
      </c>
      <c r="AW153" s="47">
        <f t="shared" si="86"/>
        <v>3.8307133341878762E-2</v>
      </c>
      <c r="AX153" s="47">
        <f t="shared" si="86"/>
        <v>4.5140980043690514E-2</v>
      </c>
      <c r="AY153" s="47">
        <f t="shared" si="86"/>
        <v>5.4414258967658412E-2</v>
      </c>
      <c r="AZ153" s="48">
        <f t="shared" si="86"/>
        <v>5.2467977424821927E-2</v>
      </c>
      <c r="BA153" s="41">
        <f t="shared" si="73"/>
        <v>0.99999999999999989</v>
      </c>
      <c r="BB153" s="41">
        <f t="shared" si="74"/>
        <v>6.4490344795453139E-2</v>
      </c>
      <c r="BC153" s="41">
        <f t="shared" si="75"/>
        <v>3.8307133341878762E-2</v>
      </c>
      <c r="BD153" s="41">
        <f t="shared" si="76"/>
        <v>2.6183211453574377E-2</v>
      </c>
      <c r="BG153" s="9" t="s">
        <v>8</v>
      </c>
      <c r="BH153" s="40">
        <f>(AG153-$BC$153)/$BD$153</f>
        <v>0.5951773427560636</v>
      </c>
      <c r="BI153" s="40">
        <f>(AH153-$BC$153)/$BD$153</f>
        <v>0.63790783977192977</v>
      </c>
      <c r="BJ153" s="40">
        <f>(AI153-$BC$153)/$BD$153</f>
        <v>0.3390659931616668</v>
      </c>
      <c r="BK153" s="40">
        <f>(AJ153-$BC$153)/$BD$153</f>
        <v>0.18410134714302265</v>
      </c>
      <c r="BL153" s="40">
        <f>(AK153-$BC$153)/$BD$153</f>
        <v>0.76505455879632978</v>
      </c>
      <c r="BM153" s="40"/>
      <c r="BN153" s="40">
        <f t="shared" ref="BN153:CA153" si="87">(AM153-$BC$153)/$BD$153</f>
        <v>0.45722592675443546</v>
      </c>
      <c r="BO153" s="40">
        <f t="shared" si="87"/>
        <v>0.75467425561611867</v>
      </c>
      <c r="BP153" s="40">
        <f t="shared" si="87"/>
        <v>0.38625875042209235</v>
      </c>
      <c r="BQ153" s="40">
        <f t="shared" si="87"/>
        <v>1</v>
      </c>
      <c r="BR153" s="40">
        <f t="shared" si="87"/>
        <v>0.28620659261520942</v>
      </c>
      <c r="BS153" s="40">
        <f t="shared" si="87"/>
        <v>0.86192511422524387</v>
      </c>
      <c r="BT153" s="40">
        <f t="shared" si="87"/>
        <v>0.54375899184669274</v>
      </c>
      <c r="BU153" s="40">
        <f t="shared" si="87"/>
        <v>0.59419444652022524</v>
      </c>
      <c r="BV153" s="40">
        <f t="shared" si="87"/>
        <v>0.66521875747098491</v>
      </c>
      <c r="BW153" s="40">
        <f t="shared" si="87"/>
        <v>0.90683966721549181</v>
      </c>
      <c r="BX153" s="40">
        <f t="shared" si="87"/>
        <v>0</v>
      </c>
      <c r="BY153" s="40">
        <f t="shared" si="87"/>
        <v>0.26100108895843011</v>
      </c>
      <c r="BZ153" s="40">
        <f t="shared" si="87"/>
        <v>0.61516997845506083</v>
      </c>
      <c r="CA153" s="40">
        <f t="shared" si="87"/>
        <v>0.54083679185236122</v>
      </c>
    </row>
    <row r="154" spans="1:79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AF154" s="46" t="s">
        <v>9</v>
      </c>
      <c r="AG154" s="47">
        <f t="shared" ref="AG154:AL154" si="88">AG128/$BB$128</f>
        <v>5.5319879591814974E-2</v>
      </c>
      <c r="AH154" s="47">
        <f t="shared" si="88"/>
        <v>5.4208963156938045E-2</v>
      </c>
      <c r="AI154" s="47">
        <f t="shared" si="88"/>
        <v>5.6235352094713642E-2</v>
      </c>
      <c r="AJ154" s="47">
        <f t="shared" si="88"/>
        <v>6.1201587778700495E-2</v>
      </c>
      <c r="AK154" s="47">
        <f t="shared" si="88"/>
        <v>5.9695932133582312E-2</v>
      </c>
      <c r="AL154" s="47">
        <f t="shared" si="88"/>
        <v>4.3074581917984522E-2</v>
      </c>
      <c r="AM154" s="47"/>
      <c r="AN154" s="47">
        <f t="shared" ref="AN154:AZ154" si="89">AN128/$BB$128</f>
        <v>5.1329861749762312E-2</v>
      </c>
      <c r="AO154" s="47">
        <f t="shared" si="89"/>
        <v>5.487696017068415E-2</v>
      </c>
      <c r="AP154" s="47">
        <f t="shared" si="89"/>
        <v>5.1022155935415599E-2</v>
      </c>
      <c r="AQ154" s="47">
        <f t="shared" si="89"/>
        <v>4.9508076638849999E-2</v>
      </c>
      <c r="AR154" s="47">
        <f t="shared" si="89"/>
        <v>4.8503614807770504E-2</v>
      </c>
      <c r="AS154" s="47">
        <f t="shared" si="89"/>
        <v>5.4292630137778353E-2</v>
      </c>
      <c r="AT154" s="47">
        <f t="shared" si="89"/>
        <v>4.9346659137077649E-2</v>
      </c>
      <c r="AU154" s="47">
        <f t="shared" si="89"/>
        <v>5.268005994841167E-2</v>
      </c>
      <c r="AV154" s="47">
        <f t="shared" si="89"/>
        <v>5.6954197935899224E-2</v>
      </c>
      <c r="AW154" s="47">
        <f t="shared" si="89"/>
        <v>4.7545780177767748E-2</v>
      </c>
      <c r="AX154" s="47">
        <f t="shared" si="89"/>
        <v>4.6803563134690467E-2</v>
      </c>
      <c r="AY154" s="47">
        <f t="shared" si="89"/>
        <v>5.6481214284800969E-2</v>
      </c>
      <c r="AZ154" s="48">
        <f t="shared" si="89"/>
        <v>5.0918929267357083E-2</v>
      </c>
      <c r="BA154" s="41">
        <f t="shared" si="73"/>
        <v>0.99999999999999978</v>
      </c>
      <c r="BB154" s="41">
        <f t="shared" si="74"/>
        <v>6.1201587778700495E-2</v>
      </c>
      <c r="BC154" s="41">
        <f t="shared" si="75"/>
        <v>4.3074581917984522E-2</v>
      </c>
      <c r="BD154" s="41">
        <f t="shared" si="76"/>
        <v>1.8127005860715972E-2</v>
      </c>
      <c r="BG154" s="9" t="s">
        <v>9</v>
      </c>
      <c r="BH154" s="40">
        <f t="shared" ref="BH154:BM154" si="90">(AG154-$BC$154)/$BD$154</f>
        <v>0.67552787084202959</v>
      </c>
      <c r="BI154" s="40">
        <f t="shared" si="90"/>
        <v>0.61424271192428148</v>
      </c>
      <c r="BJ154" s="40">
        <f t="shared" si="90"/>
        <v>0.72603110948678762</v>
      </c>
      <c r="BK154" s="40">
        <f t="shared" si="90"/>
        <v>1</v>
      </c>
      <c r="BL154" s="40">
        <f t="shared" si="90"/>
        <v>0.91693853597845565</v>
      </c>
      <c r="BM154" s="40">
        <f t="shared" si="90"/>
        <v>0</v>
      </c>
      <c r="BN154" s="40"/>
      <c r="BO154" s="40">
        <f t="shared" ref="BO154:CA154" si="91">(AN154-$BC$154)/$BD$154</f>
        <v>0.45541331509514538</v>
      </c>
      <c r="BP154" s="40">
        <f t="shared" si="91"/>
        <v>0.65109364135404224</v>
      </c>
      <c r="BQ154" s="40">
        <f t="shared" si="91"/>
        <v>0.43843832117110415</v>
      </c>
      <c r="BR154" s="40">
        <f t="shared" si="91"/>
        <v>0.35491215539395038</v>
      </c>
      <c r="BS154" s="40">
        <f t="shared" si="91"/>
        <v>0.29949970400525638</v>
      </c>
      <c r="BT154" s="40">
        <f t="shared" si="91"/>
        <v>0.61885831041215011</v>
      </c>
      <c r="BU154" s="40">
        <f t="shared" si="91"/>
        <v>0.34600734767155833</v>
      </c>
      <c r="BV154" s="40">
        <f t="shared" si="91"/>
        <v>0.52989876564467298</v>
      </c>
      <c r="BW154" s="40">
        <f t="shared" si="91"/>
        <v>0.7656871810249688</v>
      </c>
      <c r="BX154" s="40">
        <f t="shared" si="91"/>
        <v>0.24665950318210048</v>
      </c>
      <c r="BY154" s="40">
        <f t="shared" si="91"/>
        <v>0.20571412870711447</v>
      </c>
      <c r="BZ154" s="40">
        <f t="shared" si="91"/>
        <v>0.73959441894762634</v>
      </c>
      <c r="CA154" s="40">
        <f t="shared" si="91"/>
        <v>0.43274368694128773</v>
      </c>
    </row>
    <row r="155" spans="1:79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AF155" s="46" t="s">
        <v>10</v>
      </c>
      <c r="AG155" s="47">
        <f t="shared" ref="AG155:AM155" si="92">AG129/$BB$129</f>
        <v>5.1095370914516054E-2</v>
      </c>
      <c r="AH155" s="47">
        <f t="shared" si="92"/>
        <v>5.2358800374343172E-2</v>
      </c>
      <c r="AI155" s="47">
        <f t="shared" si="92"/>
        <v>6.1469088304247924E-2</v>
      </c>
      <c r="AJ155" s="47">
        <f t="shared" si="92"/>
        <v>5.8836193408256028E-2</v>
      </c>
      <c r="AK155" s="47">
        <f t="shared" si="92"/>
        <v>6.0067126326695863E-2</v>
      </c>
      <c r="AL155" s="47">
        <f t="shared" si="92"/>
        <v>5.3327630658365127E-2</v>
      </c>
      <c r="AM155" s="47">
        <f t="shared" si="92"/>
        <v>5.5024633053060018E-2</v>
      </c>
      <c r="AN155" s="47"/>
      <c r="AO155" s="47">
        <f t="shared" ref="AO155:AZ155" si="93">AO129/$BB$129</f>
        <v>4.4456986551450105E-2</v>
      </c>
      <c r="AP155" s="47">
        <f t="shared" si="93"/>
        <v>5.6569802256654186E-2</v>
      </c>
      <c r="AQ155" s="47">
        <f t="shared" si="93"/>
        <v>4.1487291865970513E-2</v>
      </c>
      <c r="AR155" s="47">
        <f t="shared" si="93"/>
        <v>5.6363192266262976E-2</v>
      </c>
      <c r="AS155" s="47">
        <f t="shared" si="93"/>
        <v>5.5105611230513676E-2</v>
      </c>
      <c r="AT155" s="47">
        <f t="shared" si="93"/>
        <v>4.9747496355441928E-2</v>
      </c>
      <c r="AU155" s="47">
        <f t="shared" si="93"/>
        <v>5.2430746871617522E-2</v>
      </c>
      <c r="AV155" s="47">
        <f t="shared" si="93"/>
        <v>5.2779719301137236E-2</v>
      </c>
      <c r="AW155" s="47">
        <f t="shared" si="93"/>
        <v>4.4796335310088795E-2</v>
      </c>
      <c r="AX155" s="47">
        <f t="shared" si="93"/>
        <v>4.6073677774484456E-2</v>
      </c>
      <c r="AY155" s="47">
        <f t="shared" si="93"/>
        <v>5.8598184235138004E-2</v>
      </c>
      <c r="AZ155" s="48">
        <f t="shared" si="93"/>
        <v>4.9412112941756389E-2</v>
      </c>
      <c r="BA155" s="41">
        <f t="shared" si="73"/>
        <v>1</v>
      </c>
      <c r="BB155" s="41">
        <f t="shared" si="74"/>
        <v>6.1469088304247924E-2</v>
      </c>
      <c r="BC155" s="41">
        <f t="shared" si="75"/>
        <v>4.1487291865970513E-2</v>
      </c>
      <c r="BD155" s="41">
        <f t="shared" si="76"/>
        <v>1.998179643827741E-2</v>
      </c>
      <c r="BG155" s="9" t="s">
        <v>10</v>
      </c>
      <c r="BH155" s="40">
        <f t="shared" ref="BH155:BN155" si="94">(AG155-$BC$155)/$BD$155</f>
        <v>0.48084160391806263</v>
      </c>
      <c r="BI155" s="40">
        <f t="shared" si="94"/>
        <v>0.54407062658025296</v>
      </c>
      <c r="BJ155" s="40">
        <f t="shared" si="94"/>
        <v>1</v>
      </c>
      <c r="BK155" s="40">
        <f t="shared" si="94"/>
        <v>0.86823532588149654</v>
      </c>
      <c r="BL155" s="40">
        <f t="shared" si="94"/>
        <v>0.92983804124505831</v>
      </c>
      <c r="BM155" s="40">
        <f t="shared" si="94"/>
        <v>0.59255627135271449</v>
      </c>
      <c r="BN155" s="40">
        <f t="shared" si="94"/>
        <v>0.67748369016297172</v>
      </c>
      <c r="BO155" s="40"/>
      <c r="BP155" s="40">
        <f t="shared" ref="BP155:CA155" si="95">(AO155-$BC$155)/$BD$155</f>
        <v>0.14862000494564157</v>
      </c>
      <c r="BQ155" s="40">
        <f t="shared" si="95"/>
        <v>0.75481253336118492</v>
      </c>
      <c r="BR155" s="40">
        <f t="shared" si="95"/>
        <v>0</v>
      </c>
      <c r="BS155" s="40">
        <f t="shared" si="95"/>
        <v>0.74447262268151126</v>
      </c>
      <c r="BT155" s="40">
        <f t="shared" si="95"/>
        <v>0.68153628762105289</v>
      </c>
      <c r="BU155" s="40">
        <f t="shared" si="95"/>
        <v>0.41338647978857651</v>
      </c>
      <c r="BV155" s="40">
        <f t="shared" si="95"/>
        <v>0.54767122863305584</v>
      </c>
      <c r="BW155" s="40">
        <f t="shared" si="95"/>
        <v>0.56513574592997007</v>
      </c>
      <c r="BX155" s="40">
        <f t="shared" si="95"/>
        <v>0.16560290033680011</v>
      </c>
      <c r="BY155" s="40">
        <f t="shared" si="95"/>
        <v>0.22952820696982967</v>
      </c>
      <c r="BZ155" s="40">
        <f t="shared" si="95"/>
        <v>0.85632402582130329</v>
      </c>
      <c r="CA155" s="40">
        <f t="shared" si="95"/>
        <v>0.39660203226797852</v>
      </c>
    </row>
    <row r="156" spans="1:79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AF156" s="46" t="s">
        <v>11</v>
      </c>
      <c r="AG156" s="47">
        <f t="shared" ref="AG156:AN156" si="96">AG130/$BB$130</f>
        <v>5.1784709874722598E-2</v>
      </c>
      <c r="AH156" s="47">
        <f t="shared" si="96"/>
        <v>5.2749898965402775E-2</v>
      </c>
      <c r="AI156" s="47">
        <f t="shared" si="96"/>
        <v>4.9544830105563861E-2</v>
      </c>
      <c r="AJ156" s="47">
        <f t="shared" si="96"/>
        <v>5.4379551973802454E-2</v>
      </c>
      <c r="AK156" s="47">
        <f t="shared" si="96"/>
        <v>5.1520872843157962E-2</v>
      </c>
      <c r="AL156" s="47">
        <f t="shared" si="96"/>
        <v>4.4921873246126981E-2</v>
      </c>
      <c r="AM156" s="47">
        <f t="shared" si="96"/>
        <v>5.9426631994535122E-2</v>
      </c>
      <c r="AN156" s="47">
        <f t="shared" si="96"/>
        <v>4.4910101019600426E-2</v>
      </c>
      <c r="AO156" s="47"/>
      <c r="AP156" s="47">
        <f t="shared" ref="AP156:AZ156" si="97">AP130/$BB$130</f>
        <v>4.7937075720978321E-2</v>
      </c>
      <c r="AQ156" s="47">
        <f t="shared" si="97"/>
        <v>5.8901256639166601E-2</v>
      </c>
      <c r="AR156" s="47">
        <f t="shared" si="97"/>
        <v>4.7805074915395776E-2</v>
      </c>
      <c r="AS156" s="47">
        <f t="shared" si="97"/>
        <v>5.7659445801876645E-2</v>
      </c>
      <c r="AT156" s="47">
        <f t="shared" si="97"/>
        <v>6.1694895956565812E-2</v>
      </c>
      <c r="AU156" s="47">
        <f t="shared" si="97"/>
        <v>4.7163480000265413E-2</v>
      </c>
      <c r="AV156" s="47">
        <f t="shared" si="97"/>
        <v>5.1559235213016384E-2</v>
      </c>
      <c r="AW156" s="47">
        <f t="shared" si="97"/>
        <v>5.8144179191577751E-2</v>
      </c>
      <c r="AX156" s="47">
        <f t="shared" si="97"/>
        <v>6.1156138933214199E-2</v>
      </c>
      <c r="AY156" s="47">
        <f t="shared" si="97"/>
        <v>4.8318977815030389E-2</v>
      </c>
      <c r="AZ156" s="48">
        <f t="shared" si="97"/>
        <v>5.0421769790000716E-2</v>
      </c>
      <c r="BA156" s="41">
        <f t="shared" si="73"/>
        <v>1.0000000000000002</v>
      </c>
      <c r="BB156" s="41">
        <f t="shared" si="74"/>
        <v>6.1694895956565812E-2</v>
      </c>
      <c r="BC156" s="41">
        <f t="shared" si="75"/>
        <v>4.4910101019600426E-2</v>
      </c>
      <c r="BD156" s="41">
        <f t="shared" si="76"/>
        <v>1.6784794936965386E-2</v>
      </c>
      <c r="BG156" s="9" t="s">
        <v>11</v>
      </c>
      <c r="BH156" s="40">
        <f t="shared" ref="BH156:BO156" si="98">(AG156-$BC$156)/$BD$156</f>
        <v>0.40957359806536126</v>
      </c>
      <c r="BI156" s="40">
        <f t="shared" si="98"/>
        <v>0.46707737420947892</v>
      </c>
      <c r="BJ156" s="40">
        <f t="shared" si="98"/>
        <v>0.27612664339177045</v>
      </c>
      <c r="BK156" s="40">
        <f t="shared" si="98"/>
        <v>0.56416840299593563</v>
      </c>
      <c r="BL156" s="40">
        <f t="shared" si="98"/>
        <v>0.39385478633394216</v>
      </c>
      <c r="BM156" s="40">
        <f t="shared" si="98"/>
        <v>7.0136254692206533E-4</v>
      </c>
      <c r="BN156" s="40">
        <f t="shared" si="98"/>
        <v>0.86486197951484878</v>
      </c>
      <c r="BO156" s="40">
        <f t="shared" si="98"/>
        <v>0</v>
      </c>
      <c r="BP156" s="40"/>
      <c r="BQ156" s="40">
        <f t="shared" ref="BQ156:CA156" si="99">(AP156-$BC$156)/$BD$156</f>
        <v>0.1803402849272556</v>
      </c>
      <c r="BR156" s="40">
        <f t="shared" si="99"/>
        <v>0.83356130784495075</v>
      </c>
      <c r="BS156" s="40">
        <f t="shared" si="99"/>
        <v>0.1724759764219525</v>
      </c>
      <c r="BT156" s="40">
        <f t="shared" si="99"/>
        <v>0.75957703565374879</v>
      </c>
      <c r="BU156" s="40">
        <f t="shared" si="99"/>
        <v>1</v>
      </c>
      <c r="BV156" s="40">
        <f t="shared" si="99"/>
        <v>0.13425120706731658</v>
      </c>
      <c r="BW156" s="40">
        <f t="shared" si="99"/>
        <v>0.39614032929127291</v>
      </c>
      <c r="BX156" s="40">
        <f t="shared" si="99"/>
        <v>0.78845635122009927</v>
      </c>
      <c r="BY156" s="40">
        <f t="shared" si="99"/>
        <v>0.96790207891279623</v>
      </c>
      <c r="BZ156" s="40">
        <f t="shared" si="99"/>
        <v>0.20309314520861657</v>
      </c>
      <c r="CA156" s="40">
        <f t="shared" si="99"/>
        <v>0.32837272013743019</v>
      </c>
    </row>
    <row r="157" spans="1:79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F157" s="46" t="s">
        <v>12</v>
      </c>
      <c r="AG157" s="47">
        <f t="shared" ref="AG157:AO157" si="100">AG131/$BB$131</f>
        <v>5.0939655857653407E-2</v>
      </c>
      <c r="AH157" s="47">
        <f t="shared" si="100"/>
        <v>5.8154939693977052E-2</v>
      </c>
      <c r="AI157" s="47">
        <f t="shared" si="100"/>
        <v>5.4795149565796092E-2</v>
      </c>
      <c r="AJ157" s="47">
        <f t="shared" si="100"/>
        <v>4.9839383127896993E-2</v>
      </c>
      <c r="AK157" s="47">
        <f t="shared" si="100"/>
        <v>6.1186907101055843E-2</v>
      </c>
      <c r="AL157" s="47">
        <f t="shared" si="100"/>
        <v>5.7997661719152327E-2</v>
      </c>
      <c r="AM157" s="47">
        <f t="shared" si="100"/>
        <v>5.355971052170367E-2</v>
      </c>
      <c r="AN157" s="47">
        <f t="shared" si="100"/>
        <v>5.5395822563167878E-2</v>
      </c>
      <c r="AO157" s="47">
        <f t="shared" si="100"/>
        <v>4.6468631401039719E-2</v>
      </c>
      <c r="AP157" s="47"/>
      <c r="AQ157" s="47">
        <f t="shared" ref="AQ157:AZ157" si="101">AQ131/$BB$131</f>
        <v>4.3337460316154444E-2</v>
      </c>
      <c r="AR157" s="47">
        <f t="shared" si="101"/>
        <v>5.5104571593239692E-2</v>
      </c>
      <c r="AS157" s="47">
        <f t="shared" si="101"/>
        <v>4.8420682041104515E-2</v>
      </c>
      <c r="AT157" s="47">
        <f t="shared" si="101"/>
        <v>4.6614240113734169E-2</v>
      </c>
      <c r="AU157" s="47">
        <f t="shared" si="101"/>
        <v>5.5938794524770942E-2</v>
      </c>
      <c r="AV157" s="47">
        <f t="shared" si="101"/>
        <v>6.3196737041128243E-2</v>
      </c>
      <c r="AW157" s="47">
        <f t="shared" si="101"/>
        <v>4.186834311262938E-2</v>
      </c>
      <c r="AX157" s="47">
        <f t="shared" si="101"/>
        <v>4.6376024902201621E-2</v>
      </c>
      <c r="AY157" s="47">
        <f t="shared" si="101"/>
        <v>6.0653429122290978E-2</v>
      </c>
      <c r="AZ157" s="48">
        <f t="shared" si="101"/>
        <v>5.0151855681302808E-2</v>
      </c>
      <c r="BA157" s="41">
        <f t="shared" si="73"/>
        <v>0.99999999999999967</v>
      </c>
      <c r="BB157" s="41">
        <f t="shared" si="74"/>
        <v>6.3196737041128243E-2</v>
      </c>
      <c r="BC157" s="41">
        <f t="shared" si="75"/>
        <v>4.186834311262938E-2</v>
      </c>
      <c r="BD157" s="41">
        <f t="shared" si="76"/>
        <v>2.1328393928498862E-2</v>
      </c>
      <c r="BG157" s="9" t="s">
        <v>12</v>
      </c>
      <c r="BH157" s="40">
        <f t="shared" ref="BH157:BP157" si="102">(AG157-$BC$157)/$BD$157</f>
        <v>0.42531626035390302</v>
      </c>
      <c r="BI157" s="40">
        <f t="shared" si="102"/>
        <v>0.76361101712331125</v>
      </c>
      <c r="BJ157" s="40">
        <f t="shared" si="102"/>
        <v>0.60608438199812109</v>
      </c>
      <c r="BK157" s="40">
        <f t="shared" si="102"/>
        <v>0.37372903191818679</v>
      </c>
      <c r="BL157" s="40">
        <f t="shared" si="102"/>
        <v>0.90576740345240536</v>
      </c>
      <c r="BM157" s="40">
        <f t="shared" si="102"/>
        <v>0.75623690469121796</v>
      </c>
      <c r="BN157" s="40">
        <f t="shared" si="102"/>
        <v>0.54815976525322707</v>
      </c>
      <c r="BO157" s="40">
        <f t="shared" si="102"/>
        <v>0.63424744947453204</v>
      </c>
      <c r="BP157" s="40">
        <f t="shared" si="102"/>
        <v>0.21568845285924051</v>
      </c>
      <c r="BQ157" s="40"/>
      <c r="BR157" s="40">
        <f t="shared" ref="BR157:CA157" si="103">(AQ157-$BC$157)/$BD$157</f>
        <v>6.8880817207808545E-2</v>
      </c>
      <c r="BS157" s="40">
        <f t="shared" si="103"/>
        <v>0.62059189852659968</v>
      </c>
      <c r="BT157" s="40">
        <f t="shared" si="103"/>
        <v>0.30721201748435178</v>
      </c>
      <c r="BU157" s="40">
        <f t="shared" si="103"/>
        <v>0.22251544195099246</v>
      </c>
      <c r="BV157" s="40">
        <f t="shared" si="103"/>
        <v>0.65970515451427003</v>
      </c>
      <c r="BW157" s="40">
        <f t="shared" si="103"/>
        <v>1</v>
      </c>
      <c r="BX157" s="40">
        <f t="shared" si="103"/>
        <v>0</v>
      </c>
      <c r="BY157" s="40">
        <f t="shared" si="103"/>
        <v>0.2113465179180278</v>
      </c>
      <c r="BZ157" s="40">
        <f t="shared" si="103"/>
        <v>0.88075483192201764</v>
      </c>
      <c r="CA157" s="40">
        <f t="shared" si="103"/>
        <v>0.38837957496673259</v>
      </c>
    </row>
    <row r="158" spans="1:79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F158" s="46" t="s">
        <v>13</v>
      </c>
      <c r="AG158" s="47">
        <f t="shared" ref="AG158:AP158" si="104">AG132/$BB$132</f>
        <v>5.0390759634943834E-2</v>
      </c>
      <c r="AH158" s="47">
        <f t="shared" si="104"/>
        <v>4.9879953041304895E-2</v>
      </c>
      <c r="AI158" s="47">
        <f t="shared" si="104"/>
        <v>5.2835021810632668E-2</v>
      </c>
      <c r="AJ158" s="47">
        <f t="shared" si="104"/>
        <v>5.6608673506721781E-2</v>
      </c>
      <c r="AK158" s="47">
        <f t="shared" si="104"/>
        <v>5.0584396331250538E-2</v>
      </c>
      <c r="AL158" s="47">
        <f t="shared" si="104"/>
        <v>4.417647279730097E-2</v>
      </c>
      <c r="AM158" s="47">
        <f t="shared" si="104"/>
        <v>5.5738633854707759E-2</v>
      </c>
      <c r="AN158" s="47">
        <f t="shared" si="104"/>
        <v>4.3572079928356384E-2</v>
      </c>
      <c r="AO158" s="47">
        <f t="shared" si="104"/>
        <v>6.1236978617563435E-2</v>
      </c>
      <c r="AP158" s="47">
        <f t="shared" si="104"/>
        <v>4.6479806040737627E-2</v>
      </c>
      <c r="AQ158" s="47"/>
      <c r="AR158" s="47">
        <f t="shared" ref="AR158:AZ158" si="105">AR132/$BB$132</f>
        <v>5.05507777639118E-2</v>
      </c>
      <c r="AS158" s="47">
        <f t="shared" si="105"/>
        <v>5.5600743710488933E-2</v>
      </c>
      <c r="AT158" s="47">
        <f t="shared" si="105"/>
        <v>6.0664490753160293E-2</v>
      </c>
      <c r="AU158" s="47">
        <f t="shared" si="105"/>
        <v>5.2216306783099263E-2</v>
      </c>
      <c r="AV158" s="47">
        <f t="shared" si="105"/>
        <v>5.3535233367136649E-2</v>
      </c>
      <c r="AW158" s="47">
        <f t="shared" si="105"/>
        <v>5.8550153819997564E-2</v>
      </c>
      <c r="AX158" s="47">
        <f t="shared" si="105"/>
        <v>5.9370073479087307E-2</v>
      </c>
      <c r="AY158" s="47">
        <f t="shared" si="105"/>
        <v>4.2790987987831104E-2</v>
      </c>
      <c r="AZ158" s="48">
        <f t="shared" si="105"/>
        <v>5.5218456771767399E-2</v>
      </c>
      <c r="BA158" s="41">
        <f t="shared" si="73"/>
        <v>1.0000000000000004</v>
      </c>
      <c r="BB158" s="41">
        <f t="shared" si="74"/>
        <v>6.1236978617563435E-2</v>
      </c>
      <c r="BC158" s="41">
        <f t="shared" si="75"/>
        <v>4.2790987987831104E-2</v>
      </c>
      <c r="BD158" s="41">
        <f t="shared" si="76"/>
        <v>1.8445990629732331E-2</v>
      </c>
      <c r="BG158" s="9" t="s">
        <v>13</v>
      </c>
      <c r="BH158" s="40">
        <f t="shared" ref="BH158:BQ158" si="106">(AG158-$BC$158)/$BD$158</f>
        <v>0.41200127440501738</v>
      </c>
      <c r="BI158" s="40">
        <f t="shared" si="106"/>
        <v>0.38430926241756735</v>
      </c>
      <c r="BJ158" s="40">
        <f t="shared" si="106"/>
        <v>0.54451040469531631</v>
      </c>
      <c r="BK158" s="40">
        <f t="shared" si="106"/>
        <v>0.74908882890889683</v>
      </c>
      <c r="BL158" s="40">
        <f t="shared" si="106"/>
        <v>0.4224987695080773</v>
      </c>
      <c r="BM158" s="40">
        <f t="shared" si="106"/>
        <v>7.5110349846793253E-2</v>
      </c>
      <c r="BN158" s="40">
        <f t="shared" si="106"/>
        <v>0.70192195836893023</v>
      </c>
      <c r="BO158" s="40">
        <f t="shared" si="106"/>
        <v>4.2344808484629196E-2</v>
      </c>
      <c r="BP158" s="40">
        <f t="shared" si="106"/>
        <v>1</v>
      </c>
      <c r="BQ158" s="40">
        <f t="shared" si="106"/>
        <v>0.19997939535763773</v>
      </c>
      <c r="BR158" s="40"/>
      <c r="BS158" s="40">
        <f t="shared" ref="BS158:CA158" si="107">(AR158-$BC$158)/$BD$158</f>
        <v>0.42067622888049239</v>
      </c>
      <c r="BT158" s="40">
        <f t="shared" si="107"/>
        <v>0.69444661334752666</v>
      </c>
      <c r="BU158" s="40">
        <f t="shared" si="107"/>
        <v>0.96896410304576575</v>
      </c>
      <c r="BV158" s="40">
        <f t="shared" si="107"/>
        <v>0.5109684258472883</v>
      </c>
      <c r="BW158" s="40">
        <f t="shared" si="107"/>
        <v>0.58247049968611275</v>
      </c>
      <c r="BX158" s="40">
        <f t="shared" si="107"/>
        <v>0.85434098653204937</v>
      </c>
      <c r="BY158" s="40">
        <f t="shared" si="107"/>
        <v>0.8987907358324827</v>
      </c>
      <c r="BZ158" s="40">
        <f t="shared" si="107"/>
        <v>0</v>
      </c>
      <c r="CA158" s="40">
        <f t="shared" si="107"/>
        <v>0.67372195038985716</v>
      </c>
    </row>
    <row r="159" spans="1:79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F159" s="46" t="s">
        <v>14</v>
      </c>
      <c r="AG159" s="47">
        <f t="shared" ref="AG159:AQ159" si="108">AG133/$BB$133</f>
        <v>4.871330056900821E-2</v>
      </c>
      <c r="AH159" s="47">
        <f t="shared" si="108"/>
        <v>5.8671375659214715E-2</v>
      </c>
      <c r="AI159" s="47">
        <f t="shared" si="108"/>
        <v>5.3487233846218611E-2</v>
      </c>
      <c r="AJ159" s="47">
        <f t="shared" si="108"/>
        <v>5.1472424725458286E-2</v>
      </c>
      <c r="AK159" s="47">
        <f t="shared" si="108"/>
        <v>5.3255805427304001E-2</v>
      </c>
      <c r="AL159" s="47">
        <f t="shared" si="108"/>
        <v>5.4633084677180782E-2</v>
      </c>
      <c r="AM159" s="47">
        <f t="shared" si="108"/>
        <v>5.0810534604959011E-2</v>
      </c>
      <c r="AN159" s="47">
        <f t="shared" si="108"/>
        <v>5.507927056190022E-2</v>
      </c>
      <c r="AO159" s="47">
        <f t="shared" si="108"/>
        <v>4.6244766416587153E-2</v>
      </c>
      <c r="AP159" s="47">
        <f t="shared" si="108"/>
        <v>5.4990525903121E-2</v>
      </c>
      <c r="AQ159" s="47">
        <f t="shared" si="108"/>
        <v>4.7035659155315906E-2</v>
      </c>
      <c r="AR159" s="47"/>
      <c r="AS159" s="47">
        <f t="shared" ref="AS159:AZ159" si="109">AS133/$BB$133</f>
        <v>5.3087790746373924E-2</v>
      </c>
      <c r="AT159" s="47">
        <f t="shared" si="109"/>
        <v>5.2727383757969294E-2</v>
      </c>
      <c r="AU159" s="47">
        <f t="shared" si="109"/>
        <v>6.0463019864764815E-2</v>
      </c>
      <c r="AV159" s="47">
        <f t="shared" si="109"/>
        <v>5.8492151246282265E-2</v>
      </c>
      <c r="AW159" s="47">
        <f t="shared" si="109"/>
        <v>4.7367346749419031E-2</v>
      </c>
      <c r="AX159" s="47">
        <f t="shared" si="109"/>
        <v>4.8589537050412447E-2</v>
      </c>
      <c r="AY159" s="47">
        <f t="shared" si="109"/>
        <v>5.2163367599484957E-2</v>
      </c>
      <c r="AZ159" s="48">
        <f t="shared" si="109"/>
        <v>5.2715421439025592E-2</v>
      </c>
      <c r="BA159" s="41">
        <f t="shared" si="73"/>
        <v>1.0000000000000002</v>
      </c>
      <c r="BB159" s="41">
        <f t="shared" si="74"/>
        <v>6.0463019864764815E-2</v>
      </c>
      <c r="BC159" s="41">
        <f t="shared" si="75"/>
        <v>4.6244766416587153E-2</v>
      </c>
      <c r="BD159" s="41">
        <f t="shared" si="76"/>
        <v>1.4218253448177662E-2</v>
      </c>
      <c r="BG159" s="9" t="s">
        <v>14</v>
      </c>
      <c r="BH159" s="40">
        <f t="shared" ref="BH159:BR159" si="110">(AG159-$BC$159)/$BD$159</f>
        <v>0.17361725625572147</v>
      </c>
      <c r="BI159" s="40">
        <f t="shared" si="110"/>
        <v>0.87398985310817257</v>
      </c>
      <c r="BJ159" s="40">
        <f t="shared" si="110"/>
        <v>0.50937813536863885</v>
      </c>
      <c r="BK159" s="40">
        <f t="shared" si="110"/>
        <v>0.36767232543186634</v>
      </c>
      <c r="BL159" s="40">
        <f t="shared" si="110"/>
        <v>0.49310128253589719</v>
      </c>
      <c r="BM159" s="40">
        <f t="shared" si="110"/>
        <v>0.58996826095182253</v>
      </c>
      <c r="BN159" s="40">
        <f t="shared" si="110"/>
        <v>0.32112018575369022</v>
      </c>
      <c r="BO159" s="40">
        <f t="shared" si="110"/>
        <v>0.62134946303446126</v>
      </c>
      <c r="BP159" s="40">
        <f t="shared" si="110"/>
        <v>0</v>
      </c>
      <c r="BQ159" s="40">
        <f t="shared" si="110"/>
        <v>0.61510786246779003</v>
      </c>
      <c r="BR159" s="40">
        <f t="shared" si="110"/>
        <v>5.5625168141177073E-2</v>
      </c>
      <c r="BS159" s="40"/>
      <c r="BT159" s="40">
        <f t="shared" ref="BT159:CA159" si="111">(AS159-$BC$159)/$BD$159</f>
        <v>0.48128445274435822</v>
      </c>
      <c r="BU159" s="40">
        <f t="shared" si="111"/>
        <v>0.45593626284760108</v>
      </c>
      <c r="BV159" s="40">
        <f t="shared" si="111"/>
        <v>1</v>
      </c>
      <c r="BW159" s="40">
        <f t="shared" si="111"/>
        <v>0.86138461902751107</v>
      </c>
      <c r="BX159" s="40">
        <f t="shared" si="111"/>
        <v>7.8953461965172528E-2</v>
      </c>
      <c r="BY159" s="40">
        <f t="shared" si="111"/>
        <v>0.16491270481085851</v>
      </c>
      <c r="BZ159" s="40">
        <f t="shared" si="111"/>
        <v>0.41626780704604643</v>
      </c>
      <c r="CA159" s="40">
        <f t="shared" si="111"/>
        <v>0.45509492751852554</v>
      </c>
    </row>
    <row r="160" spans="1:79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F160" s="46" t="s">
        <v>15</v>
      </c>
      <c r="AG160" s="47">
        <f t="shared" ref="AG160:AR160" si="112">AG134/$BB$134</f>
        <v>5.0910609969702869E-2</v>
      </c>
      <c r="AH160" s="47">
        <f t="shared" si="112"/>
        <v>5.1257676884767824E-2</v>
      </c>
      <c r="AI160" s="47">
        <f t="shared" si="112"/>
        <v>4.943623599307885E-2</v>
      </c>
      <c r="AJ160" s="47">
        <f t="shared" si="112"/>
        <v>5.9106067102011974E-2</v>
      </c>
      <c r="AK160" s="47">
        <f t="shared" si="112"/>
        <v>5.1235818787855048E-2</v>
      </c>
      <c r="AL160" s="47">
        <f t="shared" si="112"/>
        <v>4.6272732204713583E-2</v>
      </c>
      <c r="AM160" s="47">
        <f t="shared" si="112"/>
        <v>5.5808772834378823E-2</v>
      </c>
      <c r="AN160" s="47">
        <f t="shared" si="112"/>
        <v>5.2840918184373406E-2</v>
      </c>
      <c r="AO160" s="47">
        <f t="shared" si="112"/>
        <v>5.473195796928311E-2</v>
      </c>
      <c r="AP160" s="47">
        <f t="shared" si="112"/>
        <v>4.7414707872504708E-2</v>
      </c>
      <c r="AQ160" s="47">
        <f t="shared" si="112"/>
        <v>5.0764712068691889E-2</v>
      </c>
      <c r="AR160" s="47">
        <f t="shared" si="112"/>
        <v>5.2092666250633593E-2</v>
      </c>
      <c r="AS160" s="47"/>
      <c r="AT160" s="47">
        <f t="shared" ref="AT160:AZ160" si="113">AT134/$BB$134</f>
        <v>6.1176736465912082E-2</v>
      </c>
      <c r="AU160" s="47">
        <f t="shared" si="113"/>
        <v>5.1984451593271308E-2</v>
      </c>
      <c r="AV160" s="47">
        <f t="shared" si="113"/>
        <v>5.0057450665560138E-2</v>
      </c>
      <c r="AW160" s="47">
        <f t="shared" si="113"/>
        <v>5.5220720738902197E-2</v>
      </c>
      <c r="AX160" s="47">
        <f t="shared" si="113"/>
        <v>5.4359418534460656E-2</v>
      </c>
      <c r="AY160" s="47">
        <f t="shared" si="113"/>
        <v>5.0377993452130045E-2</v>
      </c>
      <c r="AZ160" s="48">
        <f t="shared" si="113"/>
        <v>5.4950352427767961E-2</v>
      </c>
      <c r="BA160" s="41">
        <f t="shared" si="73"/>
        <v>0.99999999999999989</v>
      </c>
      <c r="BB160" s="41">
        <f t="shared" si="74"/>
        <v>6.1176736465912082E-2</v>
      </c>
      <c r="BC160" s="41">
        <f t="shared" si="75"/>
        <v>4.6272732204713583E-2</v>
      </c>
      <c r="BD160" s="41">
        <f t="shared" si="76"/>
        <v>1.4904004261198499E-2</v>
      </c>
      <c r="BG160" s="9" t="s">
        <v>15</v>
      </c>
      <c r="BH160" s="40">
        <f t="shared" ref="BH160:BS160" si="114">(AG160-$BC$160)/$BD$160</f>
        <v>0.31118333594842468</v>
      </c>
      <c r="BI160" s="40">
        <f t="shared" si="114"/>
        <v>0.33447015934047902</v>
      </c>
      <c r="BJ160" s="40">
        <f t="shared" si="114"/>
        <v>0.21225864760393429</v>
      </c>
      <c r="BK160" s="40">
        <f t="shared" si="114"/>
        <v>0.86106623913876978</v>
      </c>
      <c r="BL160" s="40">
        <f t="shared" si="114"/>
        <v>0.33300356710595569</v>
      </c>
      <c r="BM160" s="40">
        <f t="shared" si="114"/>
        <v>0</v>
      </c>
      <c r="BN160" s="40">
        <f t="shared" si="114"/>
        <v>0.63983077718862669</v>
      </c>
      <c r="BO160" s="40">
        <f t="shared" si="114"/>
        <v>0.44069941638165133</v>
      </c>
      <c r="BP160" s="40">
        <f t="shared" si="114"/>
        <v>0.56758073980108226</v>
      </c>
      <c r="BQ160" s="40">
        <f t="shared" si="114"/>
        <v>7.6622070671582929E-2</v>
      </c>
      <c r="BR160" s="40">
        <f t="shared" si="114"/>
        <v>0.3013941612773724</v>
      </c>
      <c r="BS160" s="40">
        <f t="shared" si="114"/>
        <v>0.39049465794046961</v>
      </c>
      <c r="BT160" s="40"/>
      <c r="BU160" s="40">
        <f t="shared" ref="BU160:CA160" si="115">(AT160-$BC$160)/$BD$160</f>
        <v>1</v>
      </c>
      <c r="BV160" s="40">
        <f t="shared" si="115"/>
        <v>0.38323388053690877</v>
      </c>
      <c r="BW160" s="40">
        <f t="shared" si="115"/>
        <v>0.25393970603590049</v>
      </c>
      <c r="BX160" s="40">
        <f t="shared" si="115"/>
        <v>0.60037479709288977</v>
      </c>
      <c r="BY160" s="40">
        <f t="shared" si="115"/>
        <v>0.54258481063375552</v>
      </c>
      <c r="BZ160" s="40">
        <f t="shared" si="115"/>
        <v>0.27544686484720171</v>
      </c>
      <c r="CA160" s="40">
        <f t="shared" si="115"/>
        <v>0.58223414801657947</v>
      </c>
    </row>
    <row r="161" spans="1:79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AF161" s="46" t="s">
        <v>16</v>
      </c>
      <c r="AG161" s="47">
        <f t="shared" ref="AG161:AS161" si="116">AG135/$BB$135</f>
        <v>4.754839023812242E-2</v>
      </c>
      <c r="AH161" s="47">
        <f t="shared" si="116"/>
        <v>4.9871211485411605E-2</v>
      </c>
      <c r="AI161" s="47">
        <f t="shared" si="116"/>
        <v>5.1623981292203754E-2</v>
      </c>
      <c r="AJ161" s="47">
        <f t="shared" si="116"/>
        <v>5.2878870632872395E-2</v>
      </c>
      <c r="AK161" s="47">
        <f t="shared" si="116"/>
        <v>5.1668486795391905E-2</v>
      </c>
      <c r="AL161" s="47">
        <f t="shared" si="116"/>
        <v>4.9279493980081843E-2</v>
      </c>
      <c r="AM161" s="47">
        <f t="shared" si="116"/>
        <v>5.2696350603633146E-2</v>
      </c>
      <c r="AN161" s="47">
        <f t="shared" si="116"/>
        <v>4.9557221941969674E-2</v>
      </c>
      <c r="AO161" s="47">
        <f t="shared" si="116"/>
        <v>6.0838843464550554E-2</v>
      </c>
      <c r="AP161" s="47">
        <f t="shared" si="116"/>
        <v>4.7420046778119701E-2</v>
      </c>
      <c r="AQ161" s="47">
        <f t="shared" si="116"/>
        <v>5.7540956293422499E-2</v>
      </c>
      <c r="AR161" s="47">
        <f t="shared" si="116"/>
        <v>5.3750109002440108E-2</v>
      </c>
      <c r="AS161" s="47">
        <f t="shared" si="116"/>
        <v>6.3554674365339667E-2</v>
      </c>
      <c r="AT161" s="47"/>
      <c r="AU161" s="47">
        <f t="shared" ref="AU161:AZ161" si="117">AU135/$BB$135</f>
        <v>4.9043767181581988E-2</v>
      </c>
      <c r="AV161" s="47">
        <f t="shared" si="117"/>
        <v>5.1457367587549263E-2</v>
      </c>
      <c r="AW161" s="47">
        <f t="shared" si="117"/>
        <v>5.8471348010694049E-2</v>
      </c>
      <c r="AX161" s="47">
        <f t="shared" si="117"/>
        <v>5.9167405836148664E-2</v>
      </c>
      <c r="AY161" s="47">
        <f t="shared" si="117"/>
        <v>4.3341013590444247E-2</v>
      </c>
      <c r="AZ161" s="48">
        <f t="shared" si="117"/>
        <v>5.0290460920022671E-2</v>
      </c>
      <c r="BA161" s="41">
        <f t="shared" si="73"/>
        <v>1.0000000000000002</v>
      </c>
      <c r="BB161" s="41">
        <f t="shared" si="74"/>
        <v>6.3554674365339667E-2</v>
      </c>
      <c r="BC161" s="41">
        <f t="shared" si="75"/>
        <v>4.3341013590444247E-2</v>
      </c>
      <c r="BD161" s="41">
        <f t="shared" si="76"/>
        <v>2.021366077489542E-2</v>
      </c>
      <c r="BG161" s="9" t="s">
        <v>16</v>
      </c>
      <c r="BH161" s="40">
        <f t="shared" ref="BH161:BT161" si="118">(AG161-$BC$161)/$BD$161</f>
        <v>0.20814520905107756</v>
      </c>
      <c r="BI161" s="40">
        <f t="shared" si="118"/>
        <v>0.32305864670874512</v>
      </c>
      <c r="BJ161" s="40">
        <f t="shared" si="118"/>
        <v>0.40977078788452959</v>
      </c>
      <c r="BK161" s="40">
        <f t="shared" si="118"/>
        <v>0.4718520385121826</v>
      </c>
      <c r="BL161" s="40">
        <f t="shared" si="118"/>
        <v>0.41197254162343794</v>
      </c>
      <c r="BM161" s="40">
        <f t="shared" si="118"/>
        <v>0.29378549762806733</v>
      </c>
      <c r="BN161" s="40">
        <f t="shared" si="118"/>
        <v>0.46282249996041608</v>
      </c>
      <c r="BO161" s="40">
        <f t="shared" si="118"/>
        <v>0.30752511485923995</v>
      </c>
      <c r="BP161" s="40">
        <f t="shared" si="118"/>
        <v>0.86564378758339167</v>
      </c>
      <c r="BQ161" s="40">
        <f t="shared" si="118"/>
        <v>0.20179586632528507</v>
      </c>
      <c r="BR161" s="40">
        <f t="shared" si="118"/>
        <v>0.7024923818160651</v>
      </c>
      <c r="BS161" s="40">
        <f t="shared" si="118"/>
        <v>0.5149535023820897</v>
      </c>
      <c r="BT161" s="40">
        <f t="shared" si="118"/>
        <v>1</v>
      </c>
      <c r="BU161" s="40"/>
      <c r="BV161" s="40">
        <f t="shared" ref="BV161:CA161" si="119">(AU161-$BC$161)/$BD$161</f>
        <v>0.28212374070412516</v>
      </c>
      <c r="BW161" s="40">
        <f t="shared" si="119"/>
        <v>0.4015281589757958</v>
      </c>
      <c r="BX161" s="40">
        <f t="shared" si="119"/>
        <v>0.74852025017858659</v>
      </c>
      <c r="BY161" s="40">
        <f t="shared" si="119"/>
        <v>0.78295527079192795</v>
      </c>
      <c r="BZ161" s="40">
        <f t="shared" si="119"/>
        <v>0</v>
      </c>
      <c r="CA161" s="40">
        <f t="shared" si="119"/>
        <v>0.34379954264441637</v>
      </c>
    </row>
    <row r="162" spans="1:79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AF162" s="46" t="s">
        <v>17</v>
      </c>
      <c r="AG162" s="47">
        <f t="shared" ref="AG162:AT162" si="120">AG136/$BB$136</f>
        <v>5.5071048351544381E-2</v>
      </c>
      <c r="AH162" s="47">
        <f t="shared" si="120"/>
        <v>5.7054466211597966E-2</v>
      </c>
      <c r="AI162" s="47">
        <f t="shared" si="120"/>
        <v>5.2487549330084107E-2</v>
      </c>
      <c r="AJ162" s="47">
        <f t="shared" si="120"/>
        <v>5.3224166883123362E-2</v>
      </c>
      <c r="AK162" s="47">
        <f t="shared" si="120"/>
        <v>5.3544469343994122E-2</v>
      </c>
      <c r="AL162" s="47">
        <f t="shared" si="120"/>
        <v>4.9716946152596954E-2</v>
      </c>
      <c r="AM162" s="47">
        <f t="shared" si="120"/>
        <v>5.48613665076019E-2</v>
      </c>
      <c r="AN162" s="47">
        <f t="shared" si="120"/>
        <v>5.0935355805553362E-2</v>
      </c>
      <c r="AO162" s="47">
        <f t="shared" si="120"/>
        <v>4.5356040229987855E-2</v>
      </c>
      <c r="AP162" s="47">
        <f t="shared" si="120"/>
        <v>5.5495024600251366E-2</v>
      </c>
      <c r="AQ162" s="47">
        <f t="shared" si="120"/>
        <v>4.8299901634911824E-2</v>
      </c>
      <c r="AR162" s="47">
        <f t="shared" si="120"/>
        <v>6.010775905875386E-2</v>
      </c>
      <c r="AS162" s="47">
        <f t="shared" si="120"/>
        <v>5.2666230461042615E-2</v>
      </c>
      <c r="AT162" s="47">
        <f t="shared" si="120"/>
        <v>4.7827909420551262E-2</v>
      </c>
      <c r="AU162" s="47"/>
      <c r="AV162" s="47">
        <f>AV136/$BB$136</f>
        <v>5.9003709192705159E-2</v>
      </c>
      <c r="AW162" s="47">
        <f>AW136/$BB$136</f>
        <v>4.5691182798144554E-2</v>
      </c>
      <c r="AX162" s="47">
        <f>AX136/$BB$136</f>
        <v>4.7550923568110866E-2</v>
      </c>
      <c r="AY162" s="47">
        <f>AY136/$BB$136</f>
        <v>5.5261595139640393E-2</v>
      </c>
      <c r="AZ162" s="48">
        <f>AZ136/$BB$136</f>
        <v>5.5844355309804333E-2</v>
      </c>
      <c r="BA162" s="41">
        <f t="shared" si="73"/>
        <v>1.0000000000000002</v>
      </c>
      <c r="BB162" s="41">
        <f t="shared" si="74"/>
        <v>6.010775905875386E-2</v>
      </c>
      <c r="BC162" s="41">
        <f t="shared" si="75"/>
        <v>4.5356040229987855E-2</v>
      </c>
      <c r="BD162" s="41">
        <f t="shared" si="76"/>
        <v>1.4751718828766004E-2</v>
      </c>
      <c r="BG162" s="9" t="s">
        <v>17</v>
      </c>
      <c r="BH162" s="40">
        <f t="shared" ref="BH162:BU162" si="121">(AG162-$BC$162)/$BD$162</f>
        <v>0.65856787499312686</v>
      </c>
      <c r="BI162" s="40">
        <f t="shared" si="121"/>
        <v>0.79302121450403862</v>
      </c>
      <c r="BJ162" s="40">
        <f t="shared" si="121"/>
        <v>0.48343580723554297</v>
      </c>
      <c r="BK162" s="40">
        <f t="shared" si="121"/>
        <v>0.53337016143451565</v>
      </c>
      <c r="BL162" s="40">
        <f t="shared" si="121"/>
        <v>0.55508305229074362</v>
      </c>
      <c r="BM162" s="40">
        <f t="shared" si="121"/>
        <v>0.29562018997442435</v>
      </c>
      <c r="BN162" s="40">
        <f t="shared" si="121"/>
        <v>0.64435381313522322</v>
      </c>
      <c r="BO162" s="40">
        <f t="shared" si="121"/>
        <v>0.3782146094518683</v>
      </c>
      <c r="BP162" s="40">
        <f t="shared" si="121"/>
        <v>0</v>
      </c>
      <c r="BQ162" s="40">
        <f t="shared" si="121"/>
        <v>0.68730867826008091</v>
      </c>
      <c r="BR162" s="40">
        <f t="shared" si="121"/>
        <v>0.19956056911709896</v>
      </c>
      <c r="BS162" s="40">
        <f t="shared" si="121"/>
        <v>1</v>
      </c>
      <c r="BT162" s="40">
        <f t="shared" si="121"/>
        <v>0.49554837072950531</v>
      </c>
      <c r="BU162" s="40">
        <f t="shared" si="121"/>
        <v>0.16756482544550919</v>
      </c>
      <c r="BV162" s="40"/>
      <c r="BW162" s="40">
        <f>(AV162-$BC$162)/$BD$162</f>
        <v>0.92515788303287128</v>
      </c>
      <c r="BX162" s="40">
        <f>(AW162-$BC$162)/$BD$162</f>
        <v>2.2718882595780459E-2</v>
      </c>
      <c r="BY162" s="40">
        <f>(AX162-$BC$162)/$BD$162</f>
        <v>0.14878831162664008</v>
      </c>
      <c r="BZ162" s="40">
        <f>(AY162-$BC$162)/$BD$162</f>
        <v>0.67148479608604006</v>
      </c>
      <c r="CA162" s="40">
        <f>(AZ162-$BC$162)/$BD$162</f>
        <v>0.71098935666833307</v>
      </c>
    </row>
    <row r="163" spans="1:79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AF163" s="46" t="s">
        <v>18</v>
      </c>
      <c r="AG163" s="47">
        <f t="shared" ref="AG163:AU163" si="122">AG137/$BB$137</f>
        <v>4.7416452962716023E-2</v>
      </c>
      <c r="AH163" s="47">
        <f t="shared" si="122"/>
        <v>5.5743298425866818E-2</v>
      </c>
      <c r="AI163" s="47">
        <f t="shared" si="122"/>
        <v>5.2545259871818004E-2</v>
      </c>
      <c r="AJ163" s="47">
        <f t="shared" si="122"/>
        <v>5.3458531412187101E-2</v>
      </c>
      <c r="AK163" s="47">
        <f t="shared" si="122"/>
        <v>6.1845187994781226E-2</v>
      </c>
      <c r="AL163" s="47">
        <f t="shared" si="122"/>
        <v>5.3822398310096643E-2</v>
      </c>
      <c r="AM163" s="47">
        <f t="shared" si="122"/>
        <v>5.7663748968854282E-2</v>
      </c>
      <c r="AN163" s="47">
        <f t="shared" si="122"/>
        <v>4.9849080261998364E-2</v>
      </c>
      <c r="AO163" s="47">
        <f t="shared" si="122"/>
        <v>4.8205049127352538E-2</v>
      </c>
      <c r="AP163" s="47">
        <f t="shared" si="122"/>
        <v>6.095261944519563E-2</v>
      </c>
      <c r="AQ163" s="47">
        <f t="shared" si="122"/>
        <v>4.8143379034977826E-2</v>
      </c>
      <c r="AR163" s="47">
        <f t="shared" si="122"/>
        <v>5.653209372366795E-2</v>
      </c>
      <c r="AS163" s="47">
        <f t="shared" si="122"/>
        <v>4.9304240150980477E-2</v>
      </c>
      <c r="AT163" s="47">
        <f t="shared" si="122"/>
        <v>4.8786753016566792E-2</v>
      </c>
      <c r="AU163" s="47">
        <f t="shared" si="122"/>
        <v>5.736355888315197E-2</v>
      </c>
      <c r="AV163" s="47"/>
      <c r="AW163" s="47">
        <f>AW137/$BB$137</f>
        <v>4.3692661690761282E-2</v>
      </c>
      <c r="AX163" s="47">
        <f>AX137/$BB$137</f>
        <v>4.6675919229214394E-2</v>
      </c>
      <c r="AY163" s="47">
        <f>AY137/$BB$137</f>
        <v>5.4739139087344846E-2</v>
      </c>
      <c r="AZ163" s="48">
        <f>AZ137/$BB$137</f>
        <v>5.3260628402467827E-2</v>
      </c>
      <c r="BA163" s="41">
        <f t="shared" si="73"/>
        <v>0.99999999999999989</v>
      </c>
      <c r="BB163" s="41">
        <f t="shared" si="74"/>
        <v>6.1845187994781226E-2</v>
      </c>
      <c r="BC163" s="41">
        <f t="shared" si="75"/>
        <v>4.3692661690761282E-2</v>
      </c>
      <c r="BD163" s="41">
        <f t="shared" si="76"/>
        <v>1.8152526304019943E-2</v>
      </c>
      <c r="BG163" s="9" t="s">
        <v>18</v>
      </c>
      <c r="BH163" s="40">
        <f t="shared" ref="BH163:BV163" si="123">(AG163-$BC$163)/$BD$163</f>
        <v>0.2051390098319314</v>
      </c>
      <c r="BI163" s="40">
        <f t="shared" si="123"/>
        <v>0.66385452544073043</v>
      </c>
      <c r="BJ163" s="40">
        <f t="shared" si="123"/>
        <v>0.48767857612724025</v>
      </c>
      <c r="BK163" s="40">
        <f t="shared" si="123"/>
        <v>0.53798956453037228</v>
      </c>
      <c r="BL163" s="40">
        <f t="shared" si="123"/>
        <v>1</v>
      </c>
      <c r="BM163" s="40">
        <f t="shared" si="123"/>
        <v>0.5580345374347202</v>
      </c>
      <c r="BN163" s="40">
        <f t="shared" si="123"/>
        <v>0.76964974704369671</v>
      </c>
      <c r="BO163" s="40">
        <f t="shared" si="123"/>
        <v>0.33914940918574626</v>
      </c>
      <c r="BP163" s="40">
        <f t="shared" si="123"/>
        <v>0.24858178751637292</v>
      </c>
      <c r="BQ163" s="40">
        <f t="shared" si="123"/>
        <v>0.95082951349929001</v>
      </c>
      <c r="BR163" s="40">
        <f t="shared" si="123"/>
        <v>0.24518445915877374</v>
      </c>
      <c r="BS163" s="40">
        <f t="shared" si="123"/>
        <v>0.70730827312247602</v>
      </c>
      <c r="BT163" s="40">
        <f t="shared" si="123"/>
        <v>0.30913484802258573</v>
      </c>
      <c r="BU163" s="40">
        <f t="shared" si="123"/>
        <v>0.28062712817429741</v>
      </c>
      <c r="BV163" s="40">
        <f t="shared" si="123"/>
        <v>0.7531126501859533</v>
      </c>
      <c r="BW163" s="40"/>
      <c r="BX163" s="40">
        <f>(AW163-$BC$163)/$BD$163</f>
        <v>0</v>
      </c>
      <c r="BY163" s="40">
        <f>(AX163-$BC$163)/$BD$163</f>
        <v>0.16434393144454271</v>
      </c>
      <c r="BZ163" s="40">
        <f>(AY163-$BC$163)/$BD$163</f>
        <v>0.60853664176414279</v>
      </c>
      <c r="CA163" s="40">
        <f>(AZ163-$BC$163)/$BD$163</f>
        <v>0.52708733492305604</v>
      </c>
    </row>
    <row r="164" spans="1:79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AF164" s="46" t="s">
        <v>19</v>
      </c>
      <c r="AG164" s="47">
        <f t="shared" ref="AG164:AV164" si="124">AG138/$BB$138</f>
        <v>5.3081002719631377E-2</v>
      </c>
      <c r="AH164" s="47">
        <f t="shared" si="124"/>
        <v>5.1254676492278044E-2</v>
      </c>
      <c r="AI164" s="47">
        <f t="shared" si="124"/>
        <v>5.0980248376824543E-2</v>
      </c>
      <c r="AJ164" s="47">
        <f t="shared" si="124"/>
        <v>5.9491469952338838E-2</v>
      </c>
      <c r="AK164" s="47">
        <f t="shared" si="124"/>
        <v>4.9580019800639759E-2</v>
      </c>
      <c r="AL164" s="47">
        <f t="shared" si="124"/>
        <v>3.7078609722120619E-2</v>
      </c>
      <c r="AM164" s="47">
        <f t="shared" si="124"/>
        <v>5.3717945731697372E-2</v>
      </c>
      <c r="AN164" s="47">
        <f t="shared" si="124"/>
        <v>4.7213135578935674E-2</v>
      </c>
      <c r="AO164" s="47">
        <f t="shared" si="124"/>
        <v>6.0662819407507687E-2</v>
      </c>
      <c r="AP164" s="47">
        <f t="shared" si="124"/>
        <v>4.5062343857799204E-2</v>
      </c>
      <c r="AQ164" s="47">
        <f t="shared" si="124"/>
        <v>5.8756401917882339E-2</v>
      </c>
      <c r="AR164" s="47">
        <f t="shared" si="124"/>
        <v>5.1086578690767305E-2</v>
      </c>
      <c r="AS164" s="47">
        <f t="shared" si="124"/>
        <v>6.0694298568514951E-2</v>
      </c>
      <c r="AT164" s="47">
        <f t="shared" si="124"/>
        <v>6.1862538882836188E-2</v>
      </c>
      <c r="AU164" s="47">
        <f t="shared" si="124"/>
        <v>4.957006155851032E-2</v>
      </c>
      <c r="AV164" s="47">
        <f t="shared" si="124"/>
        <v>4.8757203227148001E-2</v>
      </c>
      <c r="AW164" s="47"/>
      <c r="AX164" s="47">
        <f>AX138/$BB$138</f>
        <v>5.0030319590607393E-2</v>
      </c>
      <c r="AY164" s="47">
        <f>AY138/$BB$138</f>
        <v>4.6491293129580717E-2</v>
      </c>
      <c r="AZ164" s="48">
        <f>AZ138/$BB$138</f>
        <v>6.4629032794379745E-2</v>
      </c>
      <c r="BA164" s="41">
        <f t="shared" si="73"/>
        <v>1</v>
      </c>
      <c r="BB164" s="41">
        <f t="shared" si="74"/>
        <v>6.4629032794379745E-2</v>
      </c>
      <c r="BC164" s="41">
        <f t="shared" si="75"/>
        <v>3.7078609722120619E-2</v>
      </c>
      <c r="BD164" s="41">
        <f t="shared" si="76"/>
        <v>2.7550423072259127E-2</v>
      </c>
      <c r="BG164" s="9" t="s">
        <v>19</v>
      </c>
      <c r="BH164" s="40">
        <f t="shared" ref="BH164:BW164" si="125">(AG164-$BC$164)/$BD$164</f>
        <v>0.58084019093063488</v>
      </c>
      <c r="BI164" s="40">
        <f t="shared" si="125"/>
        <v>0.51454987580323175</v>
      </c>
      <c r="BJ164" s="40">
        <f t="shared" si="125"/>
        <v>0.50458893564874729</v>
      </c>
      <c r="BK164" s="40">
        <f t="shared" si="125"/>
        <v>0.81352145378798246</v>
      </c>
      <c r="BL164" s="40">
        <f t="shared" si="125"/>
        <v>0.45376472244112176</v>
      </c>
      <c r="BM164" s="40">
        <f t="shared" si="125"/>
        <v>0</v>
      </c>
      <c r="BN164" s="40">
        <f t="shared" si="125"/>
        <v>0.60395936446911092</v>
      </c>
      <c r="BO164" s="40">
        <f t="shared" si="125"/>
        <v>0.36785372878791245</v>
      </c>
      <c r="BP164" s="40">
        <f t="shared" si="125"/>
        <v>0.85603802248446448</v>
      </c>
      <c r="BQ164" s="40">
        <f t="shared" si="125"/>
        <v>0.28978626261886736</v>
      </c>
      <c r="BR164" s="40">
        <f t="shared" si="125"/>
        <v>0.78684062814227218</v>
      </c>
      <c r="BS164" s="40">
        <f t="shared" si="125"/>
        <v>0.50844841590659595</v>
      </c>
      <c r="BT164" s="40">
        <f t="shared" si="125"/>
        <v>0.85718062421238361</v>
      </c>
      <c r="BU164" s="40">
        <f t="shared" si="125"/>
        <v>0.89958434016466426</v>
      </c>
      <c r="BV164" s="40">
        <f t="shared" si="125"/>
        <v>0.45340326729746316</v>
      </c>
      <c r="BW164" s="40">
        <f t="shared" si="125"/>
        <v>0.4238988807684303</v>
      </c>
      <c r="BX164" s="40"/>
      <c r="BY164" s="40">
        <f>(AX164-$BC$164)/$BD$164</f>
        <v>0.47010929140787011</v>
      </c>
      <c r="BZ164" s="40">
        <f>(AY164-$BC$164)/$BD$164</f>
        <v>0.34165295330574613</v>
      </c>
      <c r="CA164" s="40">
        <f>(AZ164-$BC$164)/$BD$164</f>
        <v>1</v>
      </c>
    </row>
    <row r="165" spans="1:79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AF165" s="46" t="s">
        <v>20</v>
      </c>
      <c r="AG165" s="47">
        <f t="shared" ref="AG165:AW165" si="126">AG139/$BB$139</f>
        <v>4.7554380024395056E-2</v>
      </c>
      <c r="AH165" s="47">
        <f t="shared" si="126"/>
        <v>4.8232577891189655E-2</v>
      </c>
      <c r="AI165" s="47">
        <f t="shared" si="126"/>
        <v>5.3358650944039514E-2</v>
      </c>
      <c r="AJ165" s="47">
        <f t="shared" si="126"/>
        <v>5.7600424926805407E-2</v>
      </c>
      <c r="AK165" s="47">
        <f t="shared" si="126"/>
        <v>5.1157584245123622E-2</v>
      </c>
      <c r="AL165" s="47">
        <f t="shared" si="126"/>
        <v>4.3893610663570337E-2</v>
      </c>
      <c r="AM165" s="47">
        <f t="shared" si="126"/>
        <v>5.312181072691944E-2</v>
      </c>
      <c r="AN165" s="47">
        <f t="shared" si="126"/>
        <v>4.8782019257962224E-2</v>
      </c>
      <c r="AO165" s="47">
        <f t="shared" si="126"/>
        <v>6.4097772991835306E-2</v>
      </c>
      <c r="AP165" s="47">
        <f t="shared" si="126"/>
        <v>5.0142739593457372E-2</v>
      </c>
      <c r="AQ165" s="47">
        <f t="shared" si="126"/>
        <v>5.985235926087016E-2</v>
      </c>
      <c r="AR165" s="47">
        <f t="shared" si="126"/>
        <v>5.264499105891373E-2</v>
      </c>
      <c r="AS165" s="47">
        <f t="shared" si="126"/>
        <v>6.0021544086598683E-2</v>
      </c>
      <c r="AT165" s="47">
        <f t="shared" si="126"/>
        <v>6.2885960260210691E-2</v>
      </c>
      <c r="AU165" s="47">
        <f t="shared" si="126"/>
        <v>5.1824193138198742E-2</v>
      </c>
      <c r="AV165" s="47">
        <f t="shared" si="126"/>
        <v>5.2325055623587247E-2</v>
      </c>
      <c r="AW165" s="47">
        <f t="shared" si="126"/>
        <v>5.0259690776271959E-2</v>
      </c>
      <c r="AX165" s="47"/>
      <c r="AY165" s="47">
        <f>AY139/$BB$139</f>
        <v>4.8321706903196052E-2</v>
      </c>
      <c r="AZ165" s="48">
        <f>AZ139/$BB$139</f>
        <v>4.392292762685493E-2</v>
      </c>
      <c r="BA165" s="41">
        <f t="shared" si="73"/>
        <v>1</v>
      </c>
      <c r="BB165" s="41">
        <f t="shared" si="74"/>
        <v>6.4097772991835306E-2</v>
      </c>
      <c r="BC165" s="41">
        <f t="shared" si="75"/>
        <v>4.3893610663570337E-2</v>
      </c>
      <c r="BD165" s="41">
        <f t="shared" si="76"/>
        <v>2.0204162328264968E-2</v>
      </c>
      <c r="BG165" s="9" t="s">
        <v>20</v>
      </c>
      <c r="BH165" s="40">
        <f t="shared" ref="BH165:BX165" si="127">(AG165-$BC$165)/$BD$165</f>
        <v>0.18118887095375494</v>
      </c>
      <c r="BI165" s="40">
        <f t="shared" si="127"/>
        <v>0.21475610604995207</v>
      </c>
      <c r="BJ165" s="40">
        <f t="shared" si="127"/>
        <v>0.46846981956920292</v>
      </c>
      <c r="BK165" s="40">
        <f t="shared" si="127"/>
        <v>0.67841537008736463</v>
      </c>
      <c r="BL165" s="40">
        <f t="shared" si="127"/>
        <v>0.35952856958544732</v>
      </c>
      <c r="BM165" s="40">
        <f t="shared" si="127"/>
        <v>0</v>
      </c>
      <c r="BN165" s="40">
        <f t="shared" si="127"/>
        <v>0.4567474718038248</v>
      </c>
      <c r="BO165" s="40">
        <f t="shared" si="127"/>
        <v>0.24195057013342056</v>
      </c>
      <c r="BP165" s="40">
        <f t="shared" si="127"/>
        <v>1</v>
      </c>
      <c r="BQ165" s="40">
        <f t="shared" si="127"/>
        <v>0.309299085423834</v>
      </c>
      <c r="BR165" s="40">
        <f t="shared" si="127"/>
        <v>0.78987430104805934</v>
      </c>
      <c r="BS165" s="40">
        <f t="shared" si="127"/>
        <v>0.43314740067696322</v>
      </c>
      <c r="BT165" s="40">
        <f t="shared" si="127"/>
        <v>0.79824806200779175</v>
      </c>
      <c r="BU165" s="40">
        <f t="shared" si="127"/>
        <v>0.94002162960602786</v>
      </c>
      <c r="BV165" s="40">
        <f t="shared" si="127"/>
        <v>0.3925222113036469</v>
      </c>
      <c r="BW165" s="40">
        <f t="shared" si="127"/>
        <v>0.41731227570972301</v>
      </c>
      <c r="BX165" s="40">
        <f t="shared" si="127"/>
        <v>0.31508755519132225</v>
      </c>
      <c r="BY165" s="40"/>
      <c r="BZ165" s="40">
        <f>(AY165-$BC$165)/$BD$165</f>
        <v>0.21916752437842729</v>
      </c>
      <c r="CA165" s="40">
        <f>(AZ165-$BC$165)/$BD$165</f>
        <v>1.4510358216425015E-3</v>
      </c>
    </row>
    <row r="166" spans="1:79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AF166" s="46" t="s">
        <v>21</v>
      </c>
      <c r="AG166" s="47">
        <f t="shared" ref="AG166:AX166" si="128">AG140/$BB$140</f>
        <v>5.2319653825989743E-2</v>
      </c>
      <c r="AH166" s="47">
        <f t="shared" si="128"/>
        <v>6.0709244306657716E-2</v>
      </c>
      <c r="AI166" s="47">
        <f t="shared" si="128"/>
        <v>5.4831377490718217E-2</v>
      </c>
      <c r="AJ166" s="47">
        <f t="shared" si="128"/>
        <v>5.630006071357118E-2</v>
      </c>
      <c r="AK166" s="47">
        <f t="shared" si="128"/>
        <v>5.7822725880671728E-2</v>
      </c>
      <c r="AL166" s="47">
        <f t="shared" si="128"/>
        <v>4.9482813039227101E-2</v>
      </c>
      <c r="AM166" s="47">
        <f t="shared" si="128"/>
        <v>5.9952778653521652E-2</v>
      </c>
      <c r="AN166" s="47">
        <f t="shared" si="128"/>
        <v>5.8023295269547435E-2</v>
      </c>
      <c r="AO166" s="47">
        <f t="shared" si="128"/>
        <v>4.7362209933744889E-2</v>
      </c>
      <c r="AP166" s="47">
        <f t="shared" si="128"/>
        <v>6.1331167961148694E-2</v>
      </c>
      <c r="AQ166" s="47">
        <f t="shared" si="128"/>
        <v>4.0343849935637166E-2</v>
      </c>
      <c r="AR166" s="47">
        <f t="shared" si="128"/>
        <v>5.2855630080752142E-2</v>
      </c>
      <c r="AS166" s="47">
        <f t="shared" si="128"/>
        <v>5.2021702953318746E-2</v>
      </c>
      <c r="AT166" s="47">
        <f t="shared" si="128"/>
        <v>4.3080582863647417E-2</v>
      </c>
      <c r="AU166" s="47">
        <f t="shared" si="128"/>
        <v>5.6325926952512172E-2</v>
      </c>
      <c r="AV166" s="47">
        <f t="shared" si="128"/>
        <v>5.7388664713825116E-2</v>
      </c>
      <c r="AW166" s="47">
        <f t="shared" si="128"/>
        <v>4.3678679405633629E-2</v>
      </c>
      <c r="AX166" s="47">
        <f t="shared" si="128"/>
        <v>4.5191172038790167E-2</v>
      </c>
      <c r="AY166" s="47"/>
      <c r="AZ166" s="48">
        <f>AZ140/$BB$140</f>
        <v>5.0978463981085055E-2</v>
      </c>
      <c r="BA166" s="41">
        <f t="shared" si="73"/>
        <v>1</v>
      </c>
      <c r="BB166" s="41">
        <f t="shared" si="74"/>
        <v>6.1331167961148694E-2</v>
      </c>
      <c r="BC166" s="41">
        <f t="shared" si="75"/>
        <v>4.0343849935637166E-2</v>
      </c>
      <c r="BD166" s="41">
        <f t="shared" si="76"/>
        <v>2.0987318025511528E-2</v>
      </c>
      <c r="BG166" s="9" t="s">
        <v>21</v>
      </c>
      <c r="BH166" s="40">
        <f t="shared" ref="BH166:BY166" si="129">(AG166-$BC$166)/$BD$166</f>
        <v>0.57062097576237059</v>
      </c>
      <c r="BI166" s="40">
        <f t="shared" si="129"/>
        <v>0.97036669222170324</v>
      </c>
      <c r="BJ166" s="40">
        <f t="shared" si="129"/>
        <v>0.69029913862602477</v>
      </c>
      <c r="BK166" s="40">
        <f t="shared" si="129"/>
        <v>0.76027869585518948</v>
      </c>
      <c r="BL166" s="40">
        <f t="shared" si="129"/>
        <v>0.83283037517170067</v>
      </c>
      <c r="BM166" s="40">
        <f t="shared" si="129"/>
        <v>0.43545169003876039</v>
      </c>
      <c r="BN166" s="40">
        <f t="shared" si="129"/>
        <v>0.93432275119900909</v>
      </c>
      <c r="BO166" s="40">
        <f t="shared" si="129"/>
        <v>0.84238706977326439</v>
      </c>
      <c r="BP166" s="40">
        <f t="shared" si="129"/>
        <v>0.33440957008305799</v>
      </c>
      <c r="BQ166" s="40">
        <f t="shared" si="129"/>
        <v>1</v>
      </c>
      <c r="BR166" s="40">
        <f t="shared" si="129"/>
        <v>0</v>
      </c>
      <c r="BS166" s="40">
        <f t="shared" si="129"/>
        <v>0.5961590771105697</v>
      </c>
      <c r="BT166" s="40">
        <f t="shared" si="129"/>
        <v>0.55642426552484447</v>
      </c>
      <c r="BU166" s="40">
        <f t="shared" si="129"/>
        <v>0.13039936425814691</v>
      </c>
      <c r="BV166" s="40">
        <f t="shared" si="129"/>
        <v>0.76151116581202472</v>
      </c>
      <c r="BW166" s="40">
        <f t="shared" si="129"/>
        <v>0.81214830582301201</v>
      </c>
      <c r="BX166" s="40">
        <f t="shared" si="129"/>
        <v>0.15889736201370505</v>
      </c>
      <c r="BY166" s="40">
        <f t="shared" si="129"/>
        <v>0.23096434224043053</v>
      </c>
      <c r="BZ166" s="40"/>
      <c r="CA166" s="40">
        <f>(AZ166-$BC$166)/$BD$166</f>
        <v>0.50671620035112563</v>
      </c>
    </row>
    <row r="167" spans="1:79" ht="14.4" thickBot="1" x14ac:dyDescent="0.3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AF167" s="49" t="s">
        <v>22</v>
      </c>
      <c r="AG167" s="50">
        <f t="shared" ref="AG167:AY167" si="130">AG141/$BB$141</f>
        <v>5.3579271506017281E-2</v>
      </c>
      <c r="AH167" s="50">
        <f t="shared" si="130"/>
        <v>5.1916403880479092E-2</v>
      </c>
      <c r="AI167" s="50">
        <f t="shared" si="130"/>
        <v>5.2989371479278354E-2</v>
      </c>
      <c r="AJ167" s="50">
        <f t="shared" si="130"/>
        <v>5.430568309447998E-2</v>
      </c>
      <c r="AK167" s="50">
        <f t="shared" si="130"/>
        <v>5.27681630278031E-2</v>
      </c>
      <c r="AL167" s="50">
        <f t="shared" si="130"/>
        <v>4.7299115964906373E-2</v>
      </c>
      <c r="AM167" s="50">
        <f t="shared" si="130"/>
        <v>5.3579862289352888E-2</v>
      </c>
      <c r="AN167" s="50">
        <f t="shared" si="130"/>
        <v>4.8503010497734089E-2</v>
      </c>
      <c r="AO167" s="50">
        <f t="shared" si="130"/>
        <v>4.8994727277414898E-2</v>
      </c>
      <c r="AP167" s="50">
        <f t="shared" si="130"/>
        <v>5.0272435101059193E-2</v>
      </c>
      <c r="AQ167" s="50">
        <f t="shared" si="130"/>
        <v>5.1609105266881505E-2</v>
      </c>
      <c r="AR167" s="50">
        <f t="shared" si="130"/>
        <v>5.295175457527479E-2</v>
      </c>
      <c r="AS167" s="50">
        <f t="shared" si="130"/>
        <v>5.6251126029087897E-2</v>
      </c>
      <c r="AT167" s="50">
        <f t="shared" si="130"/>
        <v>4.9554735443797578E-2</v>
      </c>
      <c r="AU167" s="50">
        <f t="shared" si="130"/>
        <v>5.6426258167123877E-2</v>
      </c>
      <c r="AV167" s="50">
        <f t="shared" si="130"/>
        <v>6.7548995902358772E-2</v>
      </c>
      <c r="AW167" s="50">
        <f t="shared" si="130"/>
        <v>6.01925259865825E-2</v>
      </c>
      <c r="AX167" s="50">
        <f t="shared" si="130"/>
        <v>4.0721114620329062E-2</v>
      </c>
      <c r="AY167" s="50">
        <f t="shared" si="130"/>
        <v>5.0536339890038862E-2</v>
      </c>
      <c r="AZ167" s="51"/>
      <c r="BA167" s="41">
        <f t="shared" si="73"/>
        <v>1</v>
      </c>
      <c r="BB167" s="41">
        <f t="shared" si="74"/>
        <v>6.7548995902358772E-2</v>
      </c>
      <c r="BC167" s="41">
        <f t="shared" si="75"/>
        <v>4.0721114620329062E-2</v>
      </c>
      <c r="BD167" s="41">
        <f t="shared" si="76"/>
        <v>2.682788128202971E-2</v>
      </c>
      <c r="BG167" s="9" t="s">
        <v>22</v>
      </c>
      <c r="BH167" s="40">
        <f t="shared" ref="BH167:BZ167" si="131">(AG167-$BC$167)/$BD$167</f>
        <v>0.47928335266270472</v>
      </c>
      <c r="BI167" s="40">
        <f t="shared" si="131"/>
        <v>0.41730053679822426</v>
      </c>
      <c r="BJ167" s="40">
        <f t="shared" si="131"/>
        <v>0.45729503310300601</v>
      </c>
      <c r="BK167" s="40">
        <f t="shared" si="131"/>
        <v>0.50636009349163014</v>
      </c>
      <c r="BL167" s="40">
        <f t="shared" si="131"/>
        <v>0.44904956454923595</v>
      </c>
      <c r="BM167" s="40">
        <f t="shared" si="131"/>
        <v>0.24519272600865039</v>
      </c>
      <c r="BN167" s="40">
        <f t="shared" si="131"/>
        <v>0.47930537390729705</v>
      </c>
      <c r="BO167" s="40">
        <f t="shared" si="131"/>
        <v>0.29006747851600284</v>
      </c>
      <c r="BP167" s="40">
        <f t="shared" si="131"/>
        <v>0.30839605148498267</v>
      </c>
      <c r="BQ167" s="40">
        <f t="shared" si="131"/>
        <v>0.35602216888919785</v>
      </c>
      <c r="BR167" s="40">
        <f t="shared" si="131"/>
        <v>0.40584608721396181</v>
      </c>
      <c r="BS167" s="40">
        <f t="shared" si="131"/>
        <v>0.4558928760109825</v>
      </c>
      <c r="BT167" s="40">
        <f t="shared" si="131"/>
        <v>0.57887580631130198</v>
      </c>
      <c r="BU167" s="40">
        <f t="shared" si="131"/>
        <v>0.32927016228395184</v>
      </c>
      <c r="BV167" s="40">
        <f t="shared" si="131"/>
        <v>0.58540379621087302</v>
      </c>
      <c r="BW167" s="40">
        <f t="shared" si="131"/>
        <v>1</v>
      </c>
      <c r="BX167" s="40">
        <f t="shared" si="131"/>
        <v>0.7257901271277839</v>
      </c>
      <c r="BY167" s="40">
        <f t="shared" si="131"/>
        <v>0</v>
      </c>
      <c r="BZ167" s="40">
        <f t="shared" si="131"/>
        <v>0.36585912866270193</v>
      </c>
      <c r="CA167" s="40"/>
    </row>
    <row r="168" spans="1:79" s="65" customFormat="1" x14ac:dyDescent="0.25">
      <c r="AF168" s="78"/>
      <c r="AG168" s="47">
        <f>SUM(AG148:AG167)</f>
        <v>0.97862494931183575</v>
      </c>
      <c r="AH168" s="47">
        <f t="shared" ref="AH168:AZ168" si="132">SUM(AH148:AH167)</f>
        <v>1.0179489398526347</v>
      </c>
      <c r="AI168" s="47">
        <f t="shared" si="132"/>
        <v>1.0206493617688337</v>
      </c>
      <c r="AJ168" s="47">
        <f t="shared" si="132"/>
        <v>1.0428769735507961</v>
      </c>
      <c r="AK168" s="47">
        <f t="shared" si="132"/>
        <v>1.0489580122062094</v>
      </c>
      <c r="AL168" s="47">
        <f t="shared" si="132"/>
        <v>0.90459189850238342</v>
      </c>
      <c r="AM168" s="47">
        <f t="shared" si="132"/>
        <v>1.0641946468049484</v>
      </c>
      <c r="AN168" s="47">
        <f t="shared" si="132"/>
        <v>0.98911300685086845</v>
      </c>
      <c r="AO168" s="47">
        <f t="shared" si="132"/>
        <v>0.98164689277890849</v>
      </c>
      <c r="AP168" s="47">
        <f t="shared" si="132"/>
        <v>1.0117931643392644</v>
      </c>
      <c r="AQ168" s="47">
        <f t="shared" si="132"/>
        <v>0.9417643133203526</v>
      </c>
      <c r="AR168" s="47">
        <f t="shared" si="132"/>
        <v>1.0148263292092647</v>
      </c>
      <c r="AS168" s="47">
        <f t="shared" si="132"/>
        <v>1.036134613734309</v>
      </c>
      <c r="AT168" s="47">
        <f t="shared" si="132"/>
        <v>0.99666211259534676</v>
      </c>
      <c r="AU168" s="47">
        <f t="shared" si="132"/>
        <v>1.0203094571045375</v>
      </c>
      <c r="AV168" s="47">
        <f t="shared" si="132"/>
        <v>1.0630771906125218</v>
      </c>
      <c r="AW168" s="47">
        <f t="shared" si="132"/>
        <v>0.93716796101980138</v>
      </c>
      <c r="AX168" s="47">
        <f t="shared" si="132"/>
        <v>0.93331254319187829</v>
      </c>
      <c r="AY168" s="47">
        <f t="shared" si="132"/>
        <v>0.99864216139812956</v>
      </c>
      <c r="AZ168" s="47">
        <f t="shared" si="132"/>
        <v>0.99770547184717595</v>
      </c>
      <c r="BA168" s="41">
        <f t="shared" si="73"/>
        <v>20</v>
      </c>
      <c r="BB168" s="41"/>
      <c r="BC168" s="41"/>
      <c r="BD168" s="41"/>
    </row>
    <row r="169" spans="1:79" s="65" customFormat="1" x14ac:dyDescent="0.25">
      <c r="AF169" s="38" t="s">
        <v>154</v>
      </c>
      <c r="AG169" s="81">
        <f>AG168/$BA$168</f>
        <v>4.8931247465591785E-2</v>
      </c>
      <c r="AH169" s="81">
        <f t="shared" ref="AH169:AZ169" si="133">AH168/$BA$168</f>
        <v>5.0897446992631733E-2</v>
      </c>
      <c r="AI169" s="81">
        <f t="shared" si="133"/>
        <v>5.1032468088441682E-2</v>
      </c>
      <c r="AJ169" s="81">
        <f t="shared" si="133"/>
        <v>5.2143848677539809E-2</v>
      </c>
      <c r="AK169" s="81">
        <f t="shared" si="133"/>
        <v>5.2447900610310474E-2</v>
      </c>
      <c r="AL169" s="81">
        <f t="shared" si="133"/>
        <v>4.5229594925119174E-2</v>
      </c>
      <c r="AM169" s="81">
        <f t="shared" si="133"/>
        <v>5.3209732340247416E-2</v>
      </c>
      <c r="AN169" s="81">
        <f t="shared" si="133"/>
        <v>4.9455650342543421E-2</v>
      </c>
      <c r="AO169" s="81">
        <f t="shared" si="133"/>
        <v>4.9082344638945424E-2</v>
      </c>
      <c r="AP169" s="81">
        <f t="shared" si="133"/>
        <v>5.0589658216963221E-2</v>
      </c>
      <c r="AQ169" s="81">
        <f t="shared" si="133"/>
        <v>4.7088215666017633E-2</v>
      </c>
      <c r="AR169" s="81">
        <f t="shared" si="133"/>
        <v>5.0741316460463239E-2</v>
      </c>
      <c r="AS169" s="81">
        <f t="shared" si="133"/>
        <v>5.1806730686715451E-2</v>
      </c>
      <c r="AT169" s="81">
        <f t="shared" si="133"/>
        <v>4.9833105629767338E-2</v>
      </c>
      <c r="AU169" s="81">
        <f t="shared" si="133"/>
        <v>5.1015472855226875E-2</v>
      </c>
      <c r="AV169" s="81">
        <f t="shared" si="133"/>
        <v>5.3153859530626089E-2</v>
      </c>
      <c r="AW169" s="81">
        <f t="shared" si="133"/>
        <v>4.6858398050990069E-2</v>
      </c>
      <c r="AX169" s="81">
        <f t="shared" si="133"/>
        <v>4.6665627159593916E-2</v>
      </c>
      <c r="AY169" s="81">
        <f t="shared" si="133"/>
        <v>4.9932108069906479E-2</v>
      </c>
      <c r="AZ169" s="81">
        <f t="shared" si="133"/>
        <v>4.9885273592358795E-2</v>
      </c>
      <c r="BA169" s="41">
        <f t="shared" si="73"/>
        <v>1</v>
      </c>
      <c r="BB169" s="41"/>
      <c r="BC169" s="41"/>
      <c r="BD169" s="41"/>
    </row>
    <row r="170" spans="1:79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AG170" s="8">
        <f>(AG169+BH197)/2</f>
        <v>5.2980911287313096E-2</v>
      </c>
      <c r="AH170" s="65">
        <f t="shared" ref="AH170:AZ170" si="134">(AH169+BI197)/2</f>
        <v>5.1350178020803203E-2</v>
      </c>
      <c r="AI170" s="65">
        <f t="shared" si="134"/>
        <v>4.9487321428824518E-2</v>
      </c>
      <c r="AJ170" s="65">
        <f t="shared" si="134"/>
        <v>4.9561912534872833E-2</v>
      </c>
      <c r="AK170" s="65">
        <f t="shared" si="134"/>
        <v>5.1338876981682546E-2</v>
      </c>
      <c r="AL170" s="65">
        <f t="shared" si="134"/>
        <v>4.6275868923373889E-2</v>
      </c>
      <c r="AM170" s="65">
        <f t="shared" si="134"/>
        <v>5.471120423471279E-2</v>
      </c>
      <c r="AN170" s="65">
        <f t="shared" si="134"/>
        <v>5.3029826586835568E-2</v>
      </c>
      <c r="AO170" s="65">
        <f t="shared" si="134"/>
        <v>4.494165594942031E-2</v>
      </c>
      <c r="AP170" s="65">
        <f t="shared" si="134"/>
        <v>5.2773119878097803E-2</v>
      </c>
      <c r="AQ170" s="65">
        <f t="shared" si="134"/>
        <v>4.5594802831103148E-2</v>
      </c>
      <c r="AR170" s="65">
        <f t="shared" si="134"/>
        <v>5.3413129255750862E-2</v>
      </c>
      <c r="AS170" s="65">
        <f t="shared" si="134"/>
        <v>4.5852477699676493E-2</v>
      </c>
      <c r="AT170" s="65">
        <f t="shared" si="134"/>
        <v>4.931349288303756E-2</v>
      </c>
      <c r="AU170" s="65">
        <f t="shared" si="134"/>
        <v>4.9190403586313131E-2</v>
      </c>
      <c r="AV170" s="65">
        <f t="shared" si="134"/>
        <v>5.5343810359440561E-2</v>
      </c>
      <c r="AW170" s="65">
        <f t="shared" si="134"/>
        <v>4.4806795177562891E-2</v>
      </c>
      <c r="AX170" s="65">
        <f t="shared" si="134"/>
        <v>4.7158728878802382E-2</v>
      </c>
      <c r="AY170" s="65">
        <f t="shared" si="134"/>
        <v>5.3017441334433313E-2</v>
      </c>
      <c r="AZ170" s="65">
        <f t="shared" si="134"/>
        <v>4.9858042167943054E-2</v>
      </c>
      <c r="BA170" s="41">
        <f t="shared" si="73"/>
        <v>0.99999999999999989</v>
      </c>
    </row>
    <row r="171" spans="1:79" ht="14.4" thickBot="1" x14ac:dyDescent="0.3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 spans="1:79" ht="14.4" thickBot="1" x14ac:dyDescent="0.3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AF172" s="145" t="s">
        <v>76</v>
      </c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7"/>
      <c r="BA172" s="8" t="s">
        <v>79</v>
      </c>
      <c r="BG172" s="137" t="s">
        <v>82</v>
      </c>
      <c r="BH172" s="138"/>
      <c r="BI172" s="138"/>
      <c r="BJ172" s="138"/>
      <c r="BK172" s="138"/>
      <c r="BL172" s="138"/>
      <c r="BM172" s="138"/>
      <c r="BN172" s="138"/>
      <c r="BO172" s="138"/>
      <c r="BP172" s="138"/>
      <c r="BQ172" s="138"/>
      <c r="BR172" s="138"/>
      <c r="BS172" s="138"/>
      <c r="BT172" s="138"/>
      <c r="BU172" s="138"/>
      <c r="BV172" s="138"/>
      <c r="BW172" s="138"/>
      <c r="BX172" s="138"/>
      <c r="BY172" s="138"/>
      <c r="BZ172" s="138"/>
      <c r="CA172" s="139"/>
    </row>
    <row r="173" spans="1:79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AF173" s="25"/>
      <c r="AG173" s="52" t="s">
        <v>3</v>
      </c>
      <c r="AH173" s="52" t="s">
        <v>4</v>
      </c>
      <c r="AI173" s="52" t="s">
        <v>5</v>
      </c>
      <c r="AJ173" s="52" t="s">
        <v>6</v>
      </c>
      <c r="AK173" s="52" t="s">
        <v>7</v>
      </c>
      <c r="AL173" s="52" t="s">
        <v>8</v>
      </c>
      <c r="AM173" s="52" t="s">
        <v>9</v>
      </c>
      <c r="AN173" s="52" t="s">
        <v>10</v>
      </c>
      <c r="AO173" s="52" t="s">
        <v>11</v>
      </c>
      <c r="AP173" s="52" t="s">
        <v>12</v>
      </c>
      <c r="AQ173" s="52" t="s">
        <v>13</v>
      </c>
      <c r="AR173" s="52" t="s">
        <v>14</v>
      </c>
      <c r="AS173" s="52" t="s">
        <v>15</v>
      </c>
      <c r="AT173" s="52" t="s">
        <v>16</v>
      </c>
      <c r="AU173" s="52" t="s">
        <v>17</v>
      </c>
      <c r="AV173" s="52" t="s">
        <v>18</v>
      </c>
      <c r="AW173" s="52" t="s">
        <v>19</v>
      </c>
      <c r="AX173" s="52" t="s">
        <v>20</v>
      </c>
      <c r="AY173" s="52" t="s">
        <v>21</v>
      </c>
      <c r="AZ173" s="53" t="s">
        <v>22</v>
      </c>
      <c r="BA173" s="41"/>
      <c r="BG173" s="56"/>
      <c r="BH173" s="52" t="s">
        <v>3</v>
      </c>
      <c r="BI173" s="52" t="s">
        <v>4</v>
      </c>
      <c r="BJ173" s="52" t="s">
        <v>5</v>
      </c>
      <c r="BK173" s="52" t="s">
        <v>6</v>
      </c>
      <c r="BL173" s="52" t="s">
        <v>7</v>
      </c>
      <c r="BM173" s="52" t="s">
        <v>8</v>
      </c>
      <c r="BN173" s="52" t="s">
        <v>9</v>
      </c>
      <c r="BO173" s="52" t="s">
        <v>10</v>
      </c>
      <c r="BP173" s="52" t="s">
        <v>11</v>
      </c>
      <c r="BQ173" s="52" t="s">
        <v>12</v>
      </c>
      <c r="BR173" s="52" t="s">
        <v>13</v>
      </c>
      <c r="BS173" s="52" t="s">
        <v>14</v>
      </c>
      <c r="BT173" s="52" t="s">
        <v>15</v>
      </c>
      <c r="BU173" s="52" t="s">
        <v>16</v>
      </c>
      <c r="BV173" s="52" t="s">
        <v>17</v>
      </c>
      <c r="BW173" s="52" t="s">
        <v>18</v>
      </c>
      <c r="BX173" s="52" t="s">
        <v>19</v>
      </c>
      <c r="BY173" s="52" t="s">
        <v>20</v>
      </c>
      <c r="BZ173" s="52" t="s">
        <v>21</v>
      </c>
      <c r="CA173" s="53" t="s">
        <v>22</v>
      </c>
    </row>
    <row r="174" spans="1:79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AF174" s="28" t="s">
        <v>3</v>
      </c>
      <c r="AG174" s="20">
        <f>信任!F3</f>
        <v>0</v>
      </c>
      <c r="AH174" s="20">
        <f>信任!K3</f>
        <v>1</v>
      </c>
      <c r="AI174" s="20">
        <f>信任!P3</f>
        <v>0</v>
      </c>
      <c r="AJ174" s="20">
        <f>信任!U3</f>
        <v>0</v>
      </c>
      <c r="AK174" s="20">
        <f>信任!Z3</f>
        <v>0</v>
      </c>
      <c r="AL174" s="20">
        <f>信任!AE3</f>
        <v>0</v>
      </c>
      <c r="AM174" s="20">
        <f>信任!AJ3</f>
        <v>0.625</v>
      </c>
      <c r="AN174" s="20">
        <f>信任!AO3</f>
        <v>0</v>
      </c>
      <c r="AO174" s="20">
        <f>信任!AT3</f>
        <v>0</v>
      </c>
      <c r="AP174" s="20">
        <f>信任!AY3</f>
        <v>0</v>
      </c>
      <c r="AQ174" s="20">
        <f>信任!F26</f>
        <v>0</v>
      </c>
      <c r="AR174" s="20">
        <f>信任!K26</f>
        <v>0</v>
      </c>
      <c r="AS174" s="20">
        <f>信任!P26</f>
        <v>0</v>
      </c>
      <c r="AT174" s="20">
        <f>信任!U26</f>
        <v>0.75</v>
      </c>
      <c r="AU174" s="20">
        <f>信任!Z26</f>
        <v>0</v>
      </c>
      <c r="AV174" s="20">
        <f>信任!AE26</f>
        <v>0</v>
      </c>
      <c r="AW174" s="20">
        <f>信任!AJ26</f>
        <v>0</v>
      </c>
      <c r="AX174" s="20">
        <f>信任!AO26</f>
        <v>0</v>
      </c>
      <c r="AY174" s="20">
        <f>信任!AT26</f>
        <v>0</v>
      </c>
      <c r="AZ174" s="54">
        <f>信任!AY26</f>
        <v>0</v>
      </c>
      <c r="BA174" s="41">
        <f t="shared" ref="BA174:BA195" si="135">SUM(AG174:AZ174)</f>
        <v>2.375</v>
      </c>
      <c r="BG174" s="28" t="s">
        <v>3</v>
      </c>
      <c r="BH174" s="19">
        <f>AG174*参数!$B$5+BH148*参数!$B$6</f>
        <v>0</v>
      </c>
      <c r="BI174" s="19">
        <f>AH174*参数!$B$5+BI148*参数!$B$6</f>
        <v>0.74805851639654608</v>
      </c>
      <c r="BJ174" s="19">
        <f>AI174*参数!$B$5+BJ148*参数!$B$6</f>
        <v>0.32003435528512258</v>
      </c>
      <c r="BK174" s="19">
        <f>AJ174*参数!$B$5+BK148*参数!$B$6</f>
        <v>0.32318878692243336</v>
      </c>
      <c r="BL174" s="19">
        <f>AK174*参数!$B$5+BL148*参数!$B$6</f>
        <v>0.43232888407155573</v>
      </c>
      <c r="BM174" s="19">
        <f>AL174*参数!$B$5+BM148*参数!$B$6</f>
        <v>0.15909956285980814</v>
      </c>
      <c r="BN174" s="19">
        <f>AM174*参数!$B$5+BN148*参数!$B$6</f>
        <v>0.8125</v>
      </c>
      <c r="BO174" s="19">
        <f>AN174*参数!$B$5+BO148*参数!$B$6</f>
        <v>0.21480820303265022</v>
      </c>
      <c r="BP174" s="19">
        <f>AO174*参数!$B$5+BP148*参数!$B$6</f>
        <v>0.22060706276945619</v>
      </c>
      <c r="BQ174" s="19">
        <f>AP174*参数!$B$5+BQ148*参数!$B$6</f>
        <v>0.24691304245872739</v>
      </c>
      <c r="BR174" s="19">
        <f>AQ174*参数!$B$5+BR148*参数!$B$6</f>
        <v>0.10653305954232326</v>
      </c>
      <c r="BS174" s="19">
        <f>AR174*参数!$B$5+BS148*参数!$B$6</f>
        <v>0.17148836609958965</v>
      </c>
      <c r="BT174" s="19">
        <f>AS174*参数!$B$5+BT148*参数!$B$6</f>
        <v>0.28421495887498405</v>
      </c>
      <c r="BU174" s="19">
        <f>AT174*参数!$B$5+BU148*参数!$B$6</f>
        <v>0.47288789895112582</v>
      </c>
      <c r="BV174" s="19">
        <f>AU174*参数!$B$5+BV148*参数!$B$6</f>
        <v>0.40915831613020459</v>
      </c>
      <c r="BW174" s="19">
        <f>AV174*参数!$B$5+BW148*参数!$B$6</f>
        <v>0.18383396393083329</v>
      </c>
      <c r="BX174" s="19">
        <f>AW174*参数!$B$5+BX148*参数!$B$6</f>
        <v>0.1893857369483897</v>
      </c>
      <c r="BY174" s="19">
        <f>AX174*参数!$B$5+BY148*参数!$B$6</f>
        <v>0</v>
      </c>
      <c r="BZ174" s="19">
        <f>AY174*参数!$B$5+BZ148*参数!$B$6</f>
        <v>0.27536915524429129</v>
      </c>
      <c r="CA174" s="19">
        <f>AZ174*参数!$B$5+CA148*参数!$B$6</f>
        <v>0.33602834970829715</v>
      </c>
    </row>
    <row r="175" spans="1:79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AF175" s="28" t="s">
        <v>4</v>
      </c>
      <c r="AG175" s="20">
        <f>信任!F4</f>
        <v>0.87177815066963993</v>
      </c>
      <c r="AH175" s="20">
        <f>信任!K4</f>
        <v>0</v>
      </c>
      <c r="AI175" s="20">
        <f>信任!P4</f>
        <v>0</v>
      </c>
      <c r="AJ175" s="20">
        <f>信任!U4</f>
        <v>0</v>
      </c>
      <c r="AK175" s="20">
        <f>信任!Z4</f>
        <v>0</v>
      </c>
      <c r="AL175" s="20">
        <f>信任!AE4</f>
        <v>0</v>
      </c>
      <c r="AM175" s="20">
        <f>信任!AJ4</f>
        <v>0</v>
      </c>
      <c r="AN175" s="20">
        <f>信任!AO4</f>
        <v>0.625</v>
      </c>
      <c r="AO175" s="20">
        <f>信任!AT4</f>
        <v>0.58466425565475144</v>
      </c>
      <c r="AP175" s="20">
        <f>信任!AY4</f>
        <v>0</v>
      </c>
      <c r="AQ175" s="20">
        <f>信任!F27</f>
        <v>1</v>
      </c>
      <c r="AR175" s="20">
        <f>信任!K27</f>
        <v>0</v>
      </c>
      <c r="AS175" s="20">
        <f>信任!P27</f>
        <v>0</v>
      </c>
      <c r="AT175" s="20">
        <f>信任!U27</f>
        <v>0</v>
      </c>
      <c r="AU175" s="20">
        <f>信任!Z27</f>
        <v>0</v>
      </c>
      <c r="AV175" s="20">
        <f>信任!AE27</f>
        <v>0.87177815066963993</v>
      </c>
      <c r="AW175" s="20">
        <f>信任!AJ27</f>
        <v>0.87177815066963993</v>
      </c>
      <c r="AX175" s="20">
        <f>信任!AO27</f>
        <v>0</v>
      </c>
      <c r="AY175" s="20">
        <f>信任!AT27</f>
        <v>0</v>
      </c>
      <c r="AZ175" s="54">
        <f>信任!AY27</f>
        <v>1</v>
      </c>
      <c r="BA175" s="41">
        <f t="shared" si="135"/>
        <v>5.8249987076636707</v>
      </c>
      <c r="BG175" s="28" t="s">
        <v>4</v>
      </c>
      <c r="BH175" s="19">
        <f>AG175*参数!$B$5+BH149*参数!$B$6</f>
        <v>0.64207771834854876</v>
      </c>
      <c r="BI175" s="19">
        <f>AH175*参数!$B$5+BI149*参数!$B$6</f>
        <v>0</v>
      </c>
      <c r="BJ175" s="19">
        <f>AI175*参数!$B$5+BJ149*参数!$B$6</f>
        <v>0.33724425566804472</v>
      </c>
      <c r="BK175" s="19">
        <f>AJ175*参数!$B$5+BK149*参数!$B$6</f>
        <v>0.2600407487609559</v>
      </c>
      <c r="BL175" s="19">
        <f>AK175*参数!$B$5+BL149*参数!$B$6</f>
        <v>0.31919445115736472</v>
      </c>
      <c r="BM175" s="19">
        <f>AL175*参数!$B$5+BM149*参数!$B$6</f>
        <v>0.15756221175820823</v>
      </c>
      <c r="BN175" s="19">
        <f>AM175*参数!$B$5+BN149*参数!$B$6</f>
        <v>0.39845869422932478</v>
      </c>
      <c r="BO175" s="19">
        <f>AN175*参数!$B$5+BO149*参数!$B$6</f>
        <v>0.52841956999544748</v>
      </c>
      <c r="BP175" s="19">
        <f>AO175*参数!$B$5+BP149*参数!$B$6</f>
        <v>0.50377358052344412</v>
      </c>
      <c r="BQ175" s="19">
        <f>AP175*参数!$B$5+BQ149*参数!$B$6</f>
        <v>0.4389644362499161</v>
      </c>
      <c r="BR175" s="19">
        <f>AQ175*参数!$B$5+BR149*参数!$B$6</f>
        <v>0.56151978318514839</v>
      </c>
      <c r="BS175" s="19">
        <f>AR175*参数!$B$5+BS149*参数!$B$6</f>
        <v>0.45964349653970055</v>
      </c>
      <c r="BT175" s="19">
        <f>AS175*参数!$B$5+BT149*参数!$B$6</f>
        <v>0.25069088210138918</v>
      </c>
      <c r="BU175" s="19">
        <f>AT175*参数!$B$5+BU149*参数!$B$6</f>
        <v>0.14305500174329186</v>
      </c>
      <c r="BV175" s="19">
        <f>AU175*参数!$B$5+BV149*参数!$B$6</f>
        <v>0.4180871150063562</v>
      </c>
      <c r="BW175" s="19">
        <f>AV175*参数!$B$5+BW149*参数!$B$6</f>
        <v>0.86320930821621422</v>
      </c>
      <c r="BX175" s="19">
        <f>AW175*参数!$B$5+BX149*参数!$B$6</f>
        <v>0.53351065875506731</v>
      </c>
      <c r="BY175" s="19">
        <f>AX175*参数!$B$5+BY149*参数!$B$6</f>
        <v>0</v>
      </c>
      <c r="BZ175" s="19">
        <f>AY175*参数!$B$5+BZ149*参数!$B$6</f>
        <v>0.5</v>
      </c>
      <c r="CA175" s="19">
        <f>AZ175*参数!$B$5+CA149*参数!$B$6</f>
        <v>0.732760258442409</v>
      </c>
    </row>
    <row r="176" spans="1:79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AF176" s="28" t="s">
        <v>5</v>
      </c>
      <c r="AG176" s="20">
        <f>信任!F5</f>
        <v>0</v>
      </c>
      <c r="AH176" s="20">
        <f>信任!K5</f>
        <v>0</v>
      </c>
      <c r="AI176" s="20">
        <f>信任!P5</f>
        <v>0</v>
      </c>
      <c r="AJ176" s="20">
        <f>信任!U5</f>
        <v>0</v>
      </c>
      <c r="AK176" s="20">
        <f>信任!Z5</f>
        <v>0.58466425565475144</v>
      </c>
      <c r="AL176" s="20">
        <f>信任!AE5</f>
        <v>0.52083333333333337</v>
      </c>
      <c r="AM176" s="20">
        <f>信任!AJ5</f>
        <v>0.625</v>
      </c>
      <c r="AN176" s="20">
        <f>信任!AO5</f>
        <v>0</v>
      </c>
      <c r="AO176" s="20">
        <f>信任!AT5</f>
        <v>0.40682980364583193</v>
      </c>
      <c r="AP176" s="20">
        <f>信任!AY5</f>
        <v>0</v>
      </c>
      <c r="AQ176" s="20">
        <f>信任!F28</f>
        <v>0</v>
      </c>
      <c r="AR176" s="20">
        <f>信任!K28</f>
        <v>0</v>
      </c>
      <c r="AS176" s="20">
        <f>信任!P28</f>
        <v>0</v>
      </c>
      <c r="AT176" s="20">
        <f>信任!U28</f>
        <v>0</v>
      </c>
      <c r="AU176" s="20">
        <f>信任!Z28</f>
        <v>0</v>
      </c>
      <c r="AV176" s="20">
        <f>信任!AE28</f>
        <v>0.31481921458332768</v>
      </c>
      <c r="AW176" s="20">
        <f>信任!AJ28</f>
        <v>0</v>
      </c>
      <c r="AX176" s="20">
        <f>信任!AO28</f>
        <v>0</v>
      </c>
      <c r="AY176" s="20">
        <f>信任!AT28</f>
        <v>0.75</v>
      </c>
      <c r="AZ176" s="54">
        <f>信任!AY28</f>
        <v>0</v>
      </c>
      <c r="BA176" s="41">
        <f t="shared" si="135"/>
        <v>3.202146607217244</v>
      </c>
      <c r="BG176" s="28" t="s">
        <v>5</v>
      </c>
      <c r="BH176" s="19">
        <f>AG176*参数!$B$5+BH150*参数!$B$6</f>
        <v>0.27774904125067185</v>
      </c>
      <c r="BI176" s="19">
        <f>AH176*参数!$B$5+BI150*参数!$B$6</f>
        <v>0.33074536400904425</v>
      </c>
      <c r="BJ176" s="19">
        <f>AI176*参数!$B$5+BJ150*参数!$B$6</f>
        <v>0</v>
      </c>
      <c r="BK176" s="19">
        <f>AJ176*参数!$B$5+BK150*参数!$B$6</f>
        <v>0.5</v>
      </c>
      <c r="BL176" s="19">
        <f>AK176*参数!$B$5+BL150*参数!$B$6</f>
        <v>0.74849257019575299</v>
      </c>
      <c r="BM176" s="19">
        <f>AL176*参数!$B$5+BM150*参数!$B$6</f>
        <v>0.26041666666666669</v>
      </c>
      <c r="BN176" s="19">
        <f>AM176*参数!$B$5+BN150*参数!$B$6</f>
        <v>0.74882212595757713</v>
      </c>
      <c r="BO176" s="19">
        <f>AN176*参数!$B$5+BO150*参数!$B$6</f>
        <v>0.46684937703413504</v>
      </c>
      <c r="BP176" s="19">
        <f>AO176*参数!$B$5+BP150*参数!$B$6</f>
        <v>0.35043423235768489</v>
      </c>
      <c r="BQ176" s="19">
        <f>AP176*参数!$B$5+BQ150*参数!$B$6</f>
        <v>0.32493819757815112</v>
      </c>
      <c r="BR176" s="19">
        <f>AQ176*参数!$B$5+BR150*参数!$B$6</f>
        <v>0.17950852078542504</v>
      </c>
      <c r="BS176" s="19">
        <f>AR176*参数!$B$5+BS150*参数!$B$6</f>
        <v>0.29347155023450344</v>
      </c>
      <c r="BT176" s="19">
        <f>AS176*参数!$B$5+BT150*参数!$B$6</f>
        <v>0.2116347701015705</v>
      </c>
      <c r="BU176" s="19">
        <f>AT176*参数!$B$5+BU150*参数!$B$6</f>
        <v>0.21851274648629329</v>
      </c>
      <c r="BV176" s="19">
        <f>AU176*参数!$B$5+BV150*参数!$B$6</f>
        <v>0.27530924443762861</v>
      </c>
      <c r="BW176" s="19">
        <f>AV176*参数!$B$5+BW150*参数!$B$6</f>
        <v>0.4740588922564819</v>
      </c>
      <c r="BX176" s="19">
        <f>AW176*参数!$B$5+BX150*参数!$B$6</f>
        <v>0.12966000207826997</v>
      </c>
      <c r="BY176" s="19">
        <f>AX176*参数!$B$5+BY150*参数!$B$6</f>
        <v>0.18180443976624014</v>
      </c>
      <c r="BZ176" s="19">
        <f>AY176*参数!$B$5+BZ150*参数!$B$6</f>
        <v>0.68496220408483044</v>
      </c>
      <c r="CA176" s="19">
        <f>AZ176*参数!$B$5+CA150*参数!$B$6</f>
        <v>0.2741264247100163</v>
      </c>
    </row>
    <row r="177" spans="1:79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AF177" s="28" t="s">
        <v>6</v>
      </c>
      <c r="AG177" s="20">
        <f>信任!F6</f>
        <v>0</v>
      </c>
      <c r="AH177" s="20">
        <f>信任!K6</f>
        <v>0.72916666666666663</v>
      </c>
      <c r="AI177" s="20">
        <f>信任!P6</f>
        <v>0</v>
      </c>
      <c r="AJ177" s="20">
        <f>信任!U6</f>
        <v>0</v>
      </c>
      <c r="AK177" s="20">
        <f>信任!Z6</f>
        <v>0.3125</v>
      </c>
      <c r="AL177" s="20">
        <f>信任!AE6</f>
        <v>0.625</v>
      </c>
      <c r="AM177" s="20">
        <f>信任!AJ6</f>
        <v>0.75</v>
      </c>
      <c r="AN177" s="20">
        <f>信任!AO6</f>
        <v>0</v>
      </c>
      <c r="AO177" s="20">
        <f>信任!AT6</f>
        <v>0</v>
      </c>
      <c r="AP177" s="20">
        <f>信任!AY6</f>
        <v>0.625</v>
      </c>
      <c r="AQ177" s="20">
        <f>信任!F29</f>
        <v>0</v>
      </c>
      <c r="AR177" s="20">
        <f>信任!K29</f>
        <v>0</v>
      </c>
      <c r="AS177" s="20">
        <f>信任!P29</f>
        <v>0</v>
      </c>
      <c r="AT177" s="20">
        <f>信任!U29</f>
        <v>0</v>
      </c>
      <c r="AU177" s="20">
        <f>信任!Z29</f>
        <v>0.58466425565475144</v>
      </c>
      <c r="AV177" s="20">
        <f>信任!AE29</f>
        <v>0.72916666666666663</v>
      </c>
      <c r="AW177" s="20">
        <f>信任!AJ29</f>
        <v>0</v>
      </c>
      <c r="AX177" s="20">
        <f>信任!AO29</f>
        <v>0</v>
      </c>
      <c r="AY177" s="20">
        <f>信任!AT29</f>
        <v>0</v>
      </c>
      <c r="AZ177" s="54">
        <f>信任!AY29</f>
        <v>0</v>
      </c>
      <c r="BA177" s="41">
        <f t="shared" si="135"/>
        <v>4.3554975889880847</v>
      </c>
      <c r="BG177" s="28" t="s">
        <v>6</v>
      </c>
      <c r="BH177" s="19">
        <f>AG177*参数!$B$5+BH151*参数!$B$6</f>
        <v>0.2809012261824127</v>
      </c>
      <c r="BI177" s="19">
        <f>AH177*参数!$B$5+BI151*参数!$B$6</f>
        <v>0.63654378903673825</v>
      </c>
      <c r="BJ177" s="19">
        <f>AI177*参数!$B$5+BJ151*参数!$B$6</f>
        <v>0.4451896040872565</v>
      </c>
      <c r="BK177" s="19">
        <f>AJ177*参数!$B$5+BK151*参数!$B$6</f>
        <v>0</v>
      </c>
      <c r="BL177" s="19">
        <f>AK177*参数!$B$5+BL151*参数!$B$6</f>
        <v>0.47250587983941933</v>
      </c>
      <c r="BM177" s="19">
        <f>AL177*参数!$B$5+BM151*参数!$B$6</f>
        <v>0.3125</v>
      </c>
      <c r="BN177" s="19">
        <f>AM177*参数!$B$5+BN151*参数!$B$6</f>
        <v>0.875</v>
      </c>
      <c r="BO177" s="19">
        <f>AN177*参数!$B$5+BO151*参数!$B$6</f>
        <v>0.36979047992320041</v>
      </c>
      <c r="BP177" s="19">
        <f>AO177*参数!$B$5+BP151*参数!$B$6</f>
        <v>0.27353259508615785</v>
      </c>
      <c r="BQ177" s="19">
        <f>AP177*参数!$B$5+BQ151*参数!$B$6</f>
        <v>0.52958344872623053</v>
      </c>
      <c r="BR177" s="19">
        <f>AQ177*参数!$B$5+BR151*参数!$B$6</f>
        <v>0.27486394016556154</v>
      </c>
      <c r="BS177" s="19">
        <f>AR177*参数!$B$5+BS151*参数!$B$6</f>
        <v>0.2512507932682006</v>
      </c>
      <c r="BT177" s="19">
        <f>AS177*参数!$B$5+BT151*参数!$B$6</f>
        <v>0.42369714056872887</v>
      </c>
      <c r="BU177" s="19">
        <f>AT177*参数!$B$5+BU151*参数!$B$6</f>
        <v>0.25912845612935637</v>
      </c>
      <c r="BV177" s="19">
        <f>AU177*参数!$B$5+BV151*参数!$B$6</f>
        <v>0.58424701434189252</v>
      </c>
      <c r="BW177" s="19">
        <f>AV177*参数!$B$5+BW151*参数!$B$6</f>
        <v>0.69139548456504429</v>
      </c>
      <c r="BX177" s="19">
        <f>AW177*参数!$B$5+BX151*参数!$B$6</f>
        <v>0.32382710788593494</v>
      </c>
      <c r="BY177" s="19">
        <f>AX177*参数!$B$5+BY151*参数!$B$6</f>
        <v>0.28452506256186333</v>
      </c>
      <c r="BZ177" s="19">
        <f>AY177*参数!$B$5+BZ151*参数!$B$6</f>
        <v>0.33174505369920487</v>
      </c>
      <c r="CA177" s="19">
        <f>AZ177*参数!$B$5+CA151*参数!$B$6</f>
        <v>0.30223804406113641</v>
      </c>
    </row>
    <row r="178" spans="1:79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AF178" s="28" t="s">
        <v>7</v>
      </c>
      <c r="AG178" s="20">
        <f>信任!F7</f>
        <v>0</v>
      </c>
      <c r="AH178" s="20">
        <f>信任!K7</f>
        <v>0.72916666666666663</v>
      </c>
      <c r="AI178" s="20">
        <f>信任!P7</f>
        <v>0.41666666666666669</v>
      </c>
      <c r="AJ178" s="20">
        <f>信任!U7</f>
        <v>0</v>
      </c>
      <c r="AK178" s="20">
        <f>信任!Z7</f>
        <v>0</v>
      </c>
      <c r="AL178" s="20">
        <f>信任!AE7</f>
        <v>0</v>
      </c>
      <c r="AM178" s="20">
        <f>信任!AJ7</f>
        <v>0</v>
      </c>
      <c r="AN178" s="20">
        <f>信任!AO7</f>
        <v>0</v>
      </c>
      <c r="AO178" s="20">
        <f>信任!AT7</f>
        <v>0</v>
      </c>
      <c r="AP178" s="20">
        <f>信任!AY7</f>
        <v>0</v>
      </c>
      <c r="AQ178" s="20">
        <f>信任!F30</f>
        <v>0.52306689040178389</v>
      </c>
      <c r="AR178" s="20">
        <f>信任!K30</f>
        <v>0</v>
      </c>
      <c r="AS178" s="20">
        <f>信任!P30</f>
        <v>0.22487086755951979</v>
      </c>
      <c r="AT178" s="20">
        <f>信任!U30</f>
        <v>0</v>
      </c>
      <c r="AU178" s="20">
        <f>信任!Z30</f>
        <v>0</v>
      </c>
      <c r="AV178" s="20">
        <f>信任!AE30</f>
        <v>0</v>
      </c>
      <c r="AW178" s="20">
        <f>信任!AJ30</f>
        <v>0</v>
      </c>
      <c r="AX178" s="20">
        <f>信任!AO30</f>
        <v>0</v>
      </c>
      <c r="AY178" s="20">
        <f>信任!AT30</f>
        <v>0</v>
      </c>
      <c r="AZ178" s="54">
        <f>信任!AY30</f>
        <v>0.72916666666666663</v>
      </c>
      <c r="BA178" s="41">
        <f t="shared" si="135"/>
        <v>2.6229377579613034</v>
      </c>
      <c r="BG178" s="28" t="s">
        <v>7</v>
      </c>
      <c r="BH178" s="19">
        <f>AG178*参数!$B$5+BH152*参数!$B$6</f>
        <v>0.27963897227557111</v>
      </c>
      <c r="BI178" s="19">
        <f>AH178*参数!$B$5+BI152*参数!$B$6</f>
        <v>0.59700182619167652</v>
      </c>
      <c r="BJ178" s="19">
        <f>AI178*参数!$B$5+BJ152*参数!$B$6</f>
        <v>0.58828314815891813</v>
      </c>
      <c r="BK178" s="19">
        <f>AJ178*参数!$B$5+BK152*参数!$B$6</f>
        <v>0.24432958950475453</v>
      </c>
      <c r="BL178" s="19">
        <f>AK178*参数!$B$5+BL152*参数!$B$6</f>
        <v>0</v>
      </c>
      <c r="BM178" s="19">
        <f>AL178*参数!$B$5+BM152*参数!$B$6</f>
        <v>0.17721051898585968</v>
      </c>
      <c r="BN178" s="19">
        <f>AM178*参数!$B$5+BN152*参数!$B$6</f>
        <v>0.45964590315006026</v>
      </c>
      <c r="BO178" s="19">
        <f>AN178*参数!$B$5+BO152*参数!$B$6</f>
        <v>0.35319299511751451</v>
      </c>
      <c r="BP178" s="19">
        <f>AO178*参数!$B$5+BP152*参数!$B$6</f>
        <v>0.10735383655111654</v>
      </c>
      <c r="BQ178" s="19">
        <f>AP178*参数!$B$5+BQ152*参数!$B$6</f>
        <v>0.41871948139588117</v>
      </c>
      <c r="BR178" s="19">
        <f>AQ178*参数!$B$5+BR152*参数!$B$6</f>
        <v>0.29195887056190334</v>
      </c>
      <c r="BS178" s="19">
        <f>AR178*参数!$B$5+BS152*参数!$B$6</f>
        <v>0.2021571786792376</v>
      </c>
      <c r="BT178" s="19">
        <f>AS178*参数!$B$5+BT152*参数!$B$6</f>
        <v>0.28570002511141918</v>
      </c>
      <c r="BU178" s="19">
        <f>AT178*参数!$B$5+BU152*参数!$B$6</f>
        <v>0.13083142645813278</v>
      </c>
      <c r="BV178" s="19">
        <f>AU178*参数!$B$5+BV152*参数!$B$6</f>
        <v>0.21894871562098323</v>
      </c>
      <c r="BW178" s="19">
        <f>AV178*参数!$B$5+BW152*参数!$B$6</f>
        <v>0.5</v>
      </c>
      <c r="BX178" s="19">
        <f>AW178*参数!$B$5+BX152*参数!$B$6</f>
        <v>0</v>
      </c>
      <c r="BY178" s="19">
        <f>AX178*参数!$B$5+BY152*参数!$B$6</f>
        <v>3.4581349734936054E-2</v>
      </c>
      <c r="BZ178" s="19">
        <f>AY178*参数!$B$5+BZ152*参数!$B$6</f>
        <v>0.30786795403339445</v>
      </c>
      <c r="CA178" s="19">
        <f>AZ178*参数!$B$5+CA152*参数!$B$6</f>
        <v>0.54667401154785344</v>
      </c>
    </row>
    <row r="179" spans="1:79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AF179" s="28" t="s">
        <v>8</v>
      </c>
      <c r="AG179" s="20">
        <f>信任!F8</f>
        <v>0</v>
      </c>
      <c r="AH179" s="20">
        <f>信任!K8</f>
        <v>0</v>
      </c>
      <c r="AI179" s="20">
        <f>信任!P8</f>
        <v>0</v>
      </c>
      <c r="AJ179" s="20">
        <f>信任!U8</f>
        <v>0.52083333333333337</v>
      </c>
      <c r="AK179" s="20">
        <f>信任!Z8</f>
        <v>0</v>
      </c>
      <c r="AL179" s="20">
        <f>信任!AE8</f>
        <v>0</v>
      </c>
      <c r="AM179" s="20">
        <f>信任!AJ8</f>
        <v>0</v>
      </c>
      <c r="AN179" s="20">
        <f>信任!AO8</f>
        <v>0</v>
      </c>
      <c r="AO179" s="20">
        <f>信任!AT8</f>
        <v>0</v>
      </c>
      <c r="AP179" s="20">
        <f>信任!AY8</f>
        <v>0</v>
      </c>
      <c r="AQ179" s="20">
        <f>信任!F31</f>
        <v>0</v>
      </c>
      <c r="AR179" s="20">
        <f>信任!K31</f>
        <v>0.52083333333333337</v>
      </c>
      <c r="AS179" s="20">
        <f>信任!P31</f>
        <v>0</v>
      </c>
      <c r="AT179" s="20">
        <f>信任!U31</f>
        <v>0</v>
      </c>
      <c r="AU179" s="20">
        <f>信任!Z31</f>
        <v>0</v>
      </c>
      <c r="AV179" s="20">
        <f>信任!AE31</f>
        <v>0</v>
      </c>
      <c r="AW179" s="20">
        <f>信任!AJ31</f>
        <v>0.625</v>
      </c>
      <c r="AX179" s="20">
        <f>信任!AO31</f>
        <v>0</v>
      </c>
      <c r="AY179" s="20">
        <f>信任!AT31</f>
        <v>0</v>
      </c>
      <c r="AZ179" s="54">
        <f>信任!AY31</f>
        <v>0</v>
      </c>
      <c r="BA179" s="41">
        <f t="shared" si="135"/>
        <v>1.6666666666666667</v>
      </c>
      <c r="BG179" s="28" t="s">
        <v>8</v>
      </c>
      <c r="BH179" s="19">
        <f>AG179*参数!$B$5+BH153*参数!$B$6</f>
        <v>0.2975886713780318</v>
      </c>
      <c r="BI179" s="19">
        <f>AH179*参数!$B$5+BI153*参数!$B$6</f>
        <v>0.31895391988596489</v>
      </c>
      <c r="BJ179" s="19">
        <f>AI179*参数!$B$5+BJ153*参数!$B$6</f>
        <v>0.1695329965808334</v>
      </c>
      <c r="BK179" s="19">
        <f>AJ179*参数!$B$5+BK153*参数!$B$6</f>
        <v>0.352467340238178</v>
      </c>
      <c r="BL179" s="19">
        <f>AK179*参数!$B$5+BL153*参数!$B$6</f>
        <v>0.38252727939816489</v>
      </c>
      <c r="BM179" s="19">
        <f>AL179*参数!$B$5+BM153*参数!$B$6</f>
        <v>0</v>
      </c>
      <c r="BN179" s="19">
        <f>AM179*参数!$B$5+BN153*参数!$B$6</f>
        <v>0.22861296337721773</v>
      </c>
      <c r="BO179" s="19">
        <f>AN179*参数!$B$5+BO153*参数!$B$6</f>
        <v>0.37733712780805934</v>
      </c>
      <c r="BP179" s="19">
        <f>AO179*参数!$B$5+BP153*参数!$B$6</f>
        <v>0.19312937521104617</v>
      </c>
      <c r="BQ179" s="19">
        <f>AP179*参数!$B$5+BQ153*参数!$B$6</f>
        <v>0.5</v>
      </c>
      <c r="BR179" s="19">
        <f>AQ179*参数!$B$5+BR153*参数!$B$6</f>
        <v>0.14310329630760471</v>
      </c>
      <c r="BS179" s="19">
        <f>AR179*参数!$B$5+BS153*参数!$B$6</f>
        <v>0.69137922377928862</v>
      </c>
      <c r="BT179" s="19">
        <f>AS179*参数!$B$5+BT153*参数!$B$6</f>
        <v>0.27187949592334637</v>
      </c>
      <c r="BU179" s="19">
        <f>AT179*参数!$B$5+BU153*参数!$B$6</f>
        <v>0.29709722326011262</v>
      </c>
      <c r="BV179" s="19">
        <f>AU179*参数!$B$5+BV153*参数!$B$6</f>
        <v>0.33260937873549246</v>
      </c>
      <c r="BW179" s="19">
        <f>AV179*参数!$B$5+BW153*参数!$B$6</f>
        <v>0.4534198336077459</v>
      </c>
      <c r="BX179" s="19">
        <f>AW179*参数!$B$5+BX153*参数!$B$6</f>
        <v>0.3125</v>
      </c>
      <c r="BY179" s="19">
        <f>AX179*参数!$B$5+BY153*参数!$B$6</f>
        <v>0.13050054447921505</v>
      </c>
      <c r="BZ179" s="19">
        <f>AY179*参数!$B$5+BZ153*参数!$B$6</f>
        <v>0.30758498922753041</v>
      </c>
      <c r="CA179" s="19">
        <f>AZ179*参数!$B$5+CA153*参数!$B$6</f>
        <v>0.27041839592618061</v>
      </c>
    </row>
    <row r="180" spans="1:79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AF180" s="28" t="s">
        <v>9</v>
      </c>
      <c r="AG180" s="20">
        <f>信任!F9</f>
        <v>0.87177815066963993</v>
      </c>
      <c r="AH180" s="20">
        <f>信任!K9</f>
        <v>0</v>
      </c>
      <c r="AI180" s="20">
        <f>信任!P9</f>
        <v>0</v>
      </c>
      <c r="AJ180" s="20">
        <f>信任!U9</f>
        <v>0</v>
      </c>
      <c r="AK180" s="20">
        <f>信任!Z9</f>
        <v>0</v>
      </c>
      <c r="AL180" s="20">
        <f>信任!AE9</f>
        <v>0.72916666666666663</v>
      </c>
      <c r="AM180" s="20">
        <f>信任!AJ9</f>
        <v>0</v>
      </c>
      <c r="AN180" s="20">
        <f>信任!AO9</f>
        <v>0.52083333333333337</v>
      </c>
      <c r="AO180" s="20">
        <f>信任!AT9</f>
        <v>0</v>
      </c>
      <c r="AP180" s="20">
        <f>信任!AY9</f>
        <v>0</v>
      </c>
      <c r="AQ180" s="20">
        <f>信任!F32</f>
        <v>0</v>
      </c>
      <c r="AR180" s="20">
        <f>信任!K32</f>
        <v>0</v>
      </c>
      <c r="AS180" s="20">
        <f>信任!P32</f>
        <v>0</v>
      </c>
      <c r="AT180" s="20">
        <f>信任!U32</f>
        <v>0</v>
      </c>
      <c r="AU180" s="20">
        <f>信任!Z32</f>
        <v>0</v>
      </c>
      <c r="AV180" s="20">
        <f>信任!AE32</f>
        <v>0</v>
      </c>
      <c r="AW180" s="20">
        <f>信任!AJ32</f>
        <v>0.87177815066963993</v>
      </c>
      <c r="AX180" s="20">
        <f>信任!AO32</f>
        <v>0</v>
      </c>
      <c r="AY180" s="20">
        <f>信任!AT32</f>
        <v>0.5</v>
      </c>
      <c r="AZ180" s="54">
        <f>信任!AY32</f>
        <v>0</v>
      </c>
      <c r="BA180" s="41">
        <f t="shared" si="135"/>
        <v>3.4935563013392796</v>
      </c>
      <c r="BG180" s="28" t="s">
        <v>9</v>
      </c>
      <c r="BH180" s="19">
        <f>AG180*参数!$B$5+BH154*参数!$B$6</f>
        <v>0.77365301075583481</v>
      </c>
      <c r="BI180" s="19">
        <f>AH180*参数!$B$5+BI154*参数!$B$6</f>
        <v>0.30712135596214074</v>
      </c>
      <c r="BJ180" s="19">
        <f>AI180*参数!$B$5+BJ154*参数!$B$6</f>
        <v>0.36301555474339381</v>
      </c>
      <c r="BK180" s="19">
        <f>AJ180*参数!$B$5+BK154*参数!$B$6</f>
        <v>0.5</v>
      </c>
      <c r="BL180" s="19">
        <f>AK180*参数!$B$5+BL154*参数!$B$6</f>
        <v>0.45846926798922782</v>
      </c>
      <c r="BM180" s="19">
        <f>AL180*参数!$B$5+BM154*参数!$B$6</f>
        <v>0.36458333333333331</v>
      </c>
      <c r="BN180" s="19">
        <f>AM180*参数!$B$5+BN154*参数!$B$6</f>
        <v>0</v>
      </c>
      <c r="BO180" s="19">
        <f>AN180*参数!$B$5+BO154*参数!$B$6</f>
        <v>0.48812332421423937</v>
      </c>
      <c r="BP180" s="19">
        <f>AO180*参数!$B$5+BP154*参数!$B$6</f>
        <v>0.32554682067702112</v>
      </c>
      <c r="BQ180" s="19">
        <f>AP180*参数!$B$5+BQ154*参数!$B$6</f>
        <v>0.21921916058555208</v>
      </c>
      <c r="BR180" s="19">
        <f>AQ180*参数!$B$5+BR154*参数!$B$6</f>
        <v>0.17745607769697519</v>
      </c>
      <c r="BS180" s="19">
        <f>AR180*参数!$B$5+BS154*参数!$B$6</f>
        <v>0.14974985200262819</v>
      </c>
      <c r="BT180" s="19">
        <f>AS180*参数!$B$5+BT154*参数!$B$6</f>
        <v>0.30942915520607506</v>
      </c>
      <c r="BU180" s="19">
        <f>AT180*参数!$B$5+BU154*参数!$B$6</f>
        <v>0.17300367383577916</v>
      </c>
      <c r="BV180" s="19">
        <f>AU180*参数!$B$5+BV154*参数!$B$6</f>
        <v>0.26494938282233649</v>
      </c>
      <c r="BW180" s="19">
        <f>AV180*参数!$B$5+BW154*参数!$B$6</f>
        <v>0.3828435905124844</v>
      </c>
      <c r="BX180" s="19">
        <f>AW180*参数!$B$5+BX154*参数!$B$6</f>
        <v>0.55921882692587022</v>
      </c>
      <c r="BY180" s="19">
        <f>AX180*参数!$B$5+BY154*参数!$B$6</f>
        <v>0.10285706435355724</v>
      </c>
      <c r="BZ180" s="19">
        <f>AY180*参数!$B$5+BZ154*参数!$B$6</f>
        <v>0.61979720947381312</v>
      </c>
      <c r="CA180" s="19">
        <f>AZ180*参数!$B$5+CA154*参数!$B$6</f>
        <v>0.21637184347064387</v>
      </c>
    </row>
    <row r="181" spans="1:79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AF181" s="28" t="s">
        <v>10</v>
      </c>
      <c r="AG181" s="20">
        <f>信任!F10</f>
        <v>0.58466425565475144</v>
      </c>
      <c r="AH181" s="20">
        <f>信任!K10</f>
        <v>0</v>
      </c>
      <c r="AI181" s="20">
        <f>信任!P10</f>
        <v>0.87177815066963993</v>
      </c>
      <c r="AJ181" s="20">
        <f>信任!U10</f>
        <v>0</v>
      </c>
      <c r="AK181" s="20">
        <f>信任!Z10</f>
        <v>0</v>
      </c>
      <c r="AL181" s="20">
        <f>信任!AE10</f>
        <v>0</v>
      </c>
      <c r="AM181" s="20">
        <f>信任!AJ10</f>
        <v>0</v>
      </c>
      <c r="AN181" s="20">
        <f>信任!AO10</f>
        <v>0</v>
      </c>
      <c r="AO181" s="20">
        <f>信任!AT10</f>
        <v>0</v>
      </c>
      <c r="AP181" s="20">
        <f>信任!AY10</f>
        <v>0</v>
      </c>
      <c r="AQ181" s="20">
        <f>信任!F33</f>
        <v>0</v>
      </c>
      <c r="AR181" s="20">
        <f>信任!K33</f>
        <v>0</v>
      </c>
      <c r="AS181" s="20">
        <f>信任!P33</f>
        <v>0</v>
      </c>
      <c r="AT181" s="20">
        <f>信任!U33</f>
        <v>0</v>
      </c>
      <c r="AU181" s="20">
        <f>信任!Z33</f>
        <v>0</v>
      </c>
      <c r="AV181" s="20">
        <f>信任!AE33</f>
        <v>0</v>
      </c>
      <c r="AW181" s="20">
        <f>信任!AJ33</f>
        <v>0.6393039771577359</v>
      </c>
      <c r="AX181" s="20">
        <f>信任!AO33</f>
        <v>0</v>
      </c>
      <c r="AY181" s="20">
        <f>信任!AT33</f>
        <v>0</v>
      </c>
      <c r="AZ181" s="54">
        <f>信任!AY33</f>
        <v>0</v>
      </c>
      <c r="BA181" s="41">
        <f t="shared" si="135"/>
        <v>2.0957463834821275</v>
      </c>
      <c r="BG181" s="28" t="s">
        <v>10</v>
      </c>
      <c r="BH181" s="19">
        <f>AG181*参数!$B$5+BH155*参数!$B$6</f>
        <v>0.53275292978640709</v>
      </c>
      <c r="BI181" s="19">
        <f>AH181*参数!$B$5+BI155*参数!$B$6</f>
        <v>0.27203531329012648</v>
      </c>
      <c r="BJ181" s="19">
        <f>AI181*参数!$B$5+BJ155*参数!$B$6</f>
        <v>0.93588907533481991</v>
      </c>
      <c r="BK181" s="19">
        <f>AJ181*参数!$B$5+BK155*参数!$B$6</f>
        <v>0.43411766294074827</v>
      </c>
      <c r="BL181" s="19">
        <f>AK181*参数!$B$5+BL155*参数!$B$6</f>
        <v>0.46491902062252916</v>
      </c>
      <c r="BM181" s="19">
        <f>AL181*参数!$B$5+BM155*参数!$B$6</f>
        <v>0.29627813567635725</v>
      </c>
      <c r="BN181" s="19">
        <f>AM181*参数!$B$5+BN155*参数!$B$6</f>
        <v>0.33874184508148586</v>
      </c>
      <c r="BO181" s="19">
        <f>AN181*参数!$B$5+BO155*参数!$B$6</f>
        <v>0</v>
      </c>
      <c r="BP181" s="19">
        <f>AO181*参数!$B$5+BP155*参数!$B$6</f>
        <v>7.4310002472820783E-2</v>
      </c>
      <c r="BQ181" s="19">
        <f>AP181*参数!$B$5+BQ155*参数!$B$6</f>
        <v>0.37740626668059246</v>
      </c>
      <c r="BR181" s="19">
        <f>AQ181*参数!$B$5+BR155*参数!$B$6</f>
        <v>0</v>
      </c>
      <c r="BS181" s="19">
        <f>AR181*参数!$B$5+BS155*参数!$B$6</f>
        <v>0.37223631134075563</v>
      </c>
      <c r="BT181" s="19">
        <f>AS181*参数!$B$5+BT155*参数!$B$6</f>
        <v>0.34076814381052645</v>
      </c>
      <c r="BU181" s="19">
        <f>AT181*参数!$B$5+BU155*参数!$B$6</f>
        <v>0.20669323989428826</v>
      </c>
      <c r="BV181" s="19">
        <f>AU181*参数!$B$5+BV155*参数!$B$6</f>
        <v>0.27383561431652792</v>
      </c>
      <c r="BW181" s="19">
        <f>AV181*参数!$B$5+BW155*参数!$B$6</f>
        <v>0.28256787296498503</v>
      </c>
      <c r="BX181" s="19">
        <f>AW181*参数!$B$5+BX155*参数!$B$6</f>
        <v>0.40245343874726802</v>
      </c>
      <c r="BY181" s="19">
        <f>AX181*参数!$B$5+BY155*参数!$B$6</f>
        <v>0.11476410348491484</v>
      </c>
      <c r="BZ181" s="19">
        <f>AY181*参数!$B$5+BZ155*参数!$B$6</f>
        <v>0.42816201291065165</v>
      </c>
      <c r="CA181" s="19">
        <f>AZ181*参数!$B$5+CA155*参数!$B$6</f>
        <v>0.19830101613398926</v>
      </c>
    </row>
    <row r="182" spans="1:79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AF182" s="28" t="s">
        <v>11</v>
      </c>
      <c r="AG182" s="20">
        <f>信任!F11</f>
        <v>0</v>
      </c>
      <c r="AH182" s="20">
        <f>信任!K11</f>
        <v>0</v>
      </c>
      <c r="AI182" s="20">
        <f>信任!P11</f>
        <v>0</v>
      </c>
      <c r="AJ182" s="20">
        <f>信任!U11</f>
        <v>0.6393039771577359</v>
      </c>
      <c r="AK182" s="20">
        <f>信任!Z11</f>
        <v>0.58466425565475144</v>
      </c>
      <c r="AL182" s="20">
        <f>信任!AE11</f>
        <v>1</v>
      </c>
      <c r="AM182" s="20">
        <f>信任!AJ11</f>
        <v>0</v>
      </c>
      <c r="AN182" s="20">
        <f>信任!AO11</f>
        <v>0</v>
      </c>
      <c r="AO182" s="20">
        <f>信任!AT11</f>
        <v>0</v>
      </c>
      <c r="AP182" s="20">
        <f>信任!AY11</f>
        <v>0</v>
      </c>
      <c r="AQ182" s="20">
        <f>信任!F34</f>
        <v>0</v>
      </c>
      <c r="AR182" s="20">
        <f>信任!K34</f>
        <v>0.44479718318376521</v>
      </c>
      <c r="AS182" s="20">
        <f>信任!P34</f>
        <v>0</v>
      </c>
      <c r="AT182" s="20">
        <f>信任!U34</f>
        <v>0.58466425565475144</v>
      </c>
      <c r="AU182" s="20">
        <f>信任!Z34</f>
        <v>0</v>
      </c>
      <c r="AV182" s="20">
        <f>信任!AE34</f>
        <v>0</v>
      </c>
      <c r="AW182" s="20">
        <f>信任!AJ34</f>
        <v>0</v>
      </c>
      <c r="AX182" s="20">
        <f>信任!AO34</f>
        <v>0</v>
      </c>
      <c r="AY182" s="20">
        <f>信任!AT34</f>
        <v>0</v>
      </c>
      <c r="AZ182" s="54">
        <f>信任!AY34</f>
        <v>0</v>
      </c>
      <c r="BA182" s="41">
        <f t="shared" si="135"/>
        <v>3.2534296716510038</v>
      </c>
      <c r="BG182" s="28" t="s">
        <v>11</v>
      </c>
      <c r="BH182" s="19">
        <f>AG182*参数!$B$5+BH156*参数!$B$6</f>
        <v>0.20478679903268063</v>
      </c>
      <c r="BI182" s="19">
        <f>AH182*参数!$B$5+BI156*参数!$B$6</f>
        <v>0.23353868710473946</v>
      </c>
      <c r="BJ182" s="19">
        <f>AI182*参数!$B$5+BJ156*参数!$B$6</f>
        <v>0.13806332169588523</v>
      </c>
      <c r="BK182" s="19">
        <f>AJ182*参数!$B$5+BK156*参数!$B$6</f>
        <v>0.60173619007683576</v>
      </c>
      <c r="BL182" s="19">
        <f>AK182*参数!$B$5+BL156*参数!$B$6</f>
        <v>0.48925952099434677</v>
      </c>
      <c r="BM182" s="19">
        <f>AL182*参数!$B$5+BM156*参数!$B$6</f>
        <v>0.50035068127346105</v>
      </c>
      <c r="BN182" s="19">
        <f>AM182*参数!$B$5+BN156*参数!$B$6</f>
        <v>0.43243098975742439</v>
      </c>
      <c r="BO182" s="19">
        <f>AN182*参数!$B$5+BO156*参数!$B$6</f>
        <v>0</v>
      </c>
      <c r="BP182" s="19">
        <f>AO182*参数!$B$5+BP156*参数!$B$6</f>
        <v>0</v>
      </c>
      <c r="BQ182" s="19">
        <f>AP182*参数!$B$5+BQ156*参数!$B$6</f>
        <v>9.0170142463627798E-2</v>
      </c>
      <c r="BR182" s="19">
        <f>AQ182*参数!$B$5+BR156*参数!$B$6</f>
        <v>0.41678065392247537</v>
      </c>
      <c r="BS182" s="19">
        <f>AR182*参数!$B$5+BS156*参数!$B$6</f>
        <v>0.30863657980285886</v>
      </c>
      <c r="BT182" s="19">
        <f>AS182*参数!$B$5+BT156*参数!$B$6</f>
        <v>0.37978851782687439</v>
      </c>
      <c r="BU182" s="19">
        <f>AT182*参数!$B$5+BU156*参数!$B$6</f>
        <v>0.79233212782737572</v>
      </c>
      <c r="BV182" s="19">
        <f>AU182*参数!$B$5+BV156*参数!$B$6</f>
        <v>6.712560353365829E-2</v>
      </c>
      <c r="BW182" s="19">
        <f>AV182*参数!$B$5+BW156*参数!$B$6</f>
        <v>0.19807016464563645</v>
      </c>
      <c r="BX182" s="19">
        <f>AW182*参数!$B$5+BX156*参数!$B$6</f>
        <v>0.39422817561004964</v>
      </c>
      <c r="BY182" s="19">
        <f>AX182*参数!$B$5+BY156*参数!$B$6</f>
        <v>0.48395103945639811</v>
      </c>
      <c r="BZ182" s="19">
        <f>AY182*参数!$B$5+BZ156*参数!$B$6</f>
        <v>0.10154657260430829</v>
      </c>
      <c r="CA182" s="19">
        <f>AZ182*参数!$B$5+CA156*参数!$B$6</f>
        <v>0.16418636006871509</v>
      </c>
    </row>
    <row r="183" spans="1:79" x14ac:dyDescent="0.25">
      <c r="A183" s="7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7"/>
      <c r="W183" s="27"/>
      <c r="X183" s="27"/>
      <c r="AF183" s="28" t="s">
        <v>12</v>
      </c>
      <c r="AG183" s="20">
        <f>信任!F12</f>
        <v>0</v>
      </c>
      <c r="AH183" s="20">
        <f>信任!K12</f>
        <v>0</v>
      </c>
      <c r="AI183" s="20">
        <f>信任!P12</f>
        <v>0</v>
      </c>
      <c r="AJ183" s="20">
        <f>信任!U12</f>
        <v>0</v>
      </c>
      <c r="AK183" s="20">
        <f>信任!Z12</f>
        <v>0</v>
      </c>
      <c r="AL183" s="20">
        <f>信任!AE12</f>
        <v>0</v>
      </c>
      <c r="AM183" s="20">
        <f>信任!AJ12</f>
        <v>0</v>
      </c>
      <c r="AN183" s="20">
        <f>信任!AO12</f>
        <v>0.87177815066963993</v>
      </c>
      <c r="AO183" s="20">
        <f>信任!AT12</f>
        <v>0.40476756160713562</v>
      </c>
      <c r="AP183" s="20">
        <f>信任!AY12</f>
        <v>0</v>
      </c>
      <c r="AQ183" s="20">
        <f>信任!F35</f>
        <v>0</v>
      </c>
      <c r="AR183" s="20">
        <f>信任!K35</f>
        <v>0</v>
      </c>
      <c r="AS183" s="20">
        <f>信任!P35</f>
        <v>0</v>
      </c>
      <c r="AT183" s="20">
        <f>信任!U35</f>
        <v>0</v>
      </c>
      <c r="AU183" s="20">
        <f>信任!Z35</f>
        <v>0</v>
      </c>
      <c r="AV183" s="20">
        <f>信任!AE35</f>
        <v>0</v>
      </c>
      <c r="AW183" s="20">
        <f>信任!AJ35</f>
        <v>0.29059271688987998</v>
      </c>
      <c r="AX183" s="20">
        <f>信任!AO35</f>
        <v>0</v>
      </c>
      <c r="AY183" s="20">
        <f>信任!AT35</f>
        <v>0</v>
      </c>
      <c r="AZ183" s="54">
        <f>信任!AY35</f>
        <v>0</v>
      </c>
      <c r="BA183" s="41">
        <f t="shared" si="135"/>
        <v>1.5671384291666555</v>
      </c>
      <c r="BG183" s="28" t="s">
        <v>12</v>
      </c>
      <c r="BH183" s="19">
        <f>AG183*参数!$B$5+BH157*参数!$B$6</f>
        <v>0.21265813017695151</v>
      </c>
      <c r="BI183" s="19">
        <f>AH183*参数!$B$5+BI157*参数!$B$6</f>
        <v>0.38180550856165563</v>
      </c>
      <c r="BJ183" s="19">
        <f>AI183*参数!$B$5+BJ157*参数!$B$6</f>
        <v>0.30304219099906055</v>
      </c>
      <c r="BK183" s="19">
        <f>AJ183*参数!$B$5+BK157*参数!$B$6</f>
        <v>0.1868645159590934</v>
      </c>
      <c r="BL183" s="19">
        <f>AK183*参数!$B$5+BL157*参数!$B$6</f>
        <v>0.45288370172620268</v>
      </c>
      <c r="BM183" s="19">
        <f>AL183*参数!$B$5+BM157*参数!$B$6</f>
        <v>0.37811845234560898</v>
      </c>
      <c r="BN183" s="19">
        <f>AM183*参数!$B$5+BN157*参数!$B$6</f>
        <v>0.27407988262661354</v>
      </c>
      <c r="BO183" s="19">
        <f>AN183*参数!$B$5+BO157*参数!$B$6</f>
        <v>0.75301280007208593</v>
      </c>
      <c r="BP183" s="19">
        <f>AO183*参数!$B$5+BP157*参数!$B$6</f>
        <v>0.31022800723318805</v>
      </c>
      <c r="BQ183" s="19">
        <f>AP183*参数!$B$5+BQ157*参数!$B$6</f>
        <v>0</v>
      </c>
      <c r="BR183" s="19">
        <f>AQ183*参数!$B$5+BR157*参数!$B$6</f>
        <v>3.4440408603904273E-2</v>
      </c>
      <c r="BS183" s="19">
        <f>AR183*参数!$B$5+BS157*参数!$B$6</f>
        <v>0.31029594926329984</v>
      </c>
      <c r="BT183" s="19">
        <f>AS183*参数!$B$5+BT157*参数!$B$6</f>
        <v>0.15360600874217589</v>
      </c>
      <c r="BU183" s="19">
        <f>AT183*参数!$B$5+BU157*参数!$B$6</f>
        <v>0.11125772097549623</v>
      </c>
      <c r="BV183" s="19">
        <f>AU183*参数!$B$5+BV157*参数!$B$6</f>
        <v>0.32985257725713502</v>
      </c>
      <c r="BW183" s="19">
        <f>AV183*参数!$B$5+BW157*参数!$B$6</f>
        <v>0.5</v>
      </c>
      <c r="BX183" s="19">
        <f>AW183*参数!$B$5+BX157*参数!$B$6</f>
        <v>0.14529635844493999</v>
      </c>
      <c r="BY183" s="19">
        <f>AX183*参数!$B$5+BY157*参数!$B$6</f>
        <v>0.1056732589590139</v>
      </c>
      <c r="BZ183" s="19">
        <f>AY183*参数!$B$5+BZ157*参数!$B$6</f>
        <v>0.44037741596100882</v>
      </c>
      <c r="CA183" s="19">
        <f>AZ183*参数!$B$5+CA157*参数!$B$6</f>
        <v>0.19418978748336629</v>
      </c>
    </row>
    <row r="184" spans="1:79" x14ac:dyDescent="0.25">
      <c r="A184" s="7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7"/>
      <c r="W184" s="27"/>
      <c r="X184" s="27"/>
      <c r="AF184" s="28" t="s">
        <v>13</v>
      </c>
      <c r="AG184" s="20">
        <f>信任!F13</f>
        <v>0.15559149321861238</v>
      </c>
      <c r="AH184" s="20">
        <f>信任!K13</f>
        <v>0</v>
      </c>
      <c r="AI184" s="20">
        <f>信任!P13</f>
        <v>0</v>
      </c>
      <c r="AJ184" s="20">
        <f>信任!U13</f>
        <v>0</v>
      </c>
      <c r="AK184" s="20">
        <f>信任!Z13</f>
        <v>0</v>
      </c>
      <c r="AL184" s="20">
        <f>信任!AE13</f>
        <v>0</v>
      </c>
      <c r="AM184" s="20">
        <f>信任!AJ13</f>
        <v>0</v>
      </c>
      <c r="AN184" s="20">
        <f>信任!AO13</f>
        <v>0.58466425565475144</v>
      </c>
      <c r="AO184" s="20">
        <f>信任!AT13</f>
        <v>0</v>
      </c>
      <c r="AP184" s="20">
        <f>信任!AY13</f>
        <v>0</v>
      </c>
      <c r="AQ184" s="20">
        <f>信任!F36</f>
        <v>0</v>
      </c>
      <c r="AR184" s="20">
        <f>信任!K36</f>
        <v>0</v>
      </c>
      <c r="AS184" s="20">
        <f>信任!P36</f>
        <v>0.5</v>
      </c>
      <c r="AT184" s="20">
        <f>信任!U36</f>
        <v>0</v>
      </c>
      <c r="AU184" s="20">
        <f>信任!Z36</f>
        <v>0</v>
      </c>
      <c r="AV184" s="20">
        <f>信任!AE36</f>
        <v>0</v>
      </c>
      <c r="AW184" s="20">
        <f>信任!AJ36</f>
        <v>0</v>
      </c>
      <c r="AX184" s="20">
        <f>信任!AO36</f>
        <v>0</v>
      </c>
      <c r="AY184" s="20">
        <f>信任!AT36</f>
        <v>0.72916666666666663</v>
      </c>
      <c r="AZ184" s="54">
        <f>信任!AY36</f>
        <v>0</v>
      </c>
      <c r="BA184" s="41">
        <f t="shared" si="135"/>
        <v>1.9694224155400306</v>
      </c>
      <c r="BG184" s="28" t="s">
        <v>13</v>
      </c>
      <c r="BH184" s="19">
        <f>AG184*参数!$B$5+BH158*参数!$B$6</f>
        <v>0.28379638381181488</v>
      </c>
      <c r="BI184" s="19">
        <f>AH184*参数!$B$5+BI158*参数!$B$6</f>
        <v>0.19215463120878368</v>
      </c>
      <c r="BJ184" s="19">
        <f>AI184*参数!$B$5+BJ158*参数!$B$6</f>
        <v>0.27225520234765815</v>
      </c>
      <c r="BK184" s="19">
        <f>AJ184*参数!$B$5+BK158*参数!$B$6</f>
        <v>0.37454441445444842</v>
      </c>
      <c r="BL184" s="19">
        <f>AK184*参数!$B$5+BL158*参数!$B$6</f>
        <v>0.21124938475403865</v>
      </c>
      <c r="BM184" s="19">
        <f>AL184*参数!$B$5+BM158*参数!$B$6</f>
        <v>3.7555174923396627E-2</v>
      </c>
      <c r="BN184" s="19">
        <f>AM184*参数!$B$5+BN158*参数!$B$6</f>
        <v>0.35096097918446512</v>
      </c>
      <c r="BO184" s="19">
        <f>AN184*参数!$B$5+BO158*参数!$B$6</f>
        <v>0.31350453206969031</v>
      </c>
      <c r="BP184" s="19">
        <f>AO184*参数!$B$5+BP158*参数!$B$6</f>
        <v>0.5</v>
      </c>
      <c r="BQ184" s="19">
        <f>AP184*参数!$B$5+BQ158*参数!$B$6</f>
        <v>9.9989697678818865E-2</v>
      </c>
      <c r="BR184" s="19">
        <f>AQ184*参数!$B$5+BR158*参数!$B$6</f>
        <v>0</v>
      </c>
      <c r="BS184" s="19">
        <f>AR184*参数!$B$5+BS158*参数!$B$6</f>
        <v>0.21033811444024619</v>
      </c>
      <c r="BT184" s="19">
        <f>AS184*参数!$B$5+BT158*参数!$B$6</f>
        <v>0.59722330667376333</v>
      </c>
      <c r="BU184" s="19">
        <f>AT184*参数!$B$5+BU158*参数!$B$6</f>
        <v>0.48448205152288287</v>
      </c>
      <c r="BV184" s="19">
        <f>AU184*参数!$B$5+BV158*参数!$B$6</f>
        <v>0.25548421292364415</v>
      </c>
      <c r="BW184" s="19">
        <f>AV184*参数!$B$5+BW158*参数!$B$6</f>
        <v>0.29123524984305638</v>
      </c>
      <c r="BX184" s="19">
        <f>AW184*参数!$B$5+BX158*参数!$B$6</f>
        <v>0.42717049326602469</v>
      </c>
      <c r="BY184" s="19">
        <f>AX184*参数!$B$5+BY158*参数!$B$6</f>
        <v>0.44939536791624135</v>
      </c>
      <c r="BZ184" s="19">
        <f>AY184*参数!$B$5+BZ158*参数!$B$6</f>
        <v>0.36458333333333331</v>
      </c>
      <c r="CA184" s="19">
        <f>AZ184*参数!$B$5+CA158*参数!$B$6</f>
        <v>0.33686097519492858</v>
      </c>
    </row>
    <row r="185" spans="1:79" x14ac:dyDescent="0.25">
      <c r="A185" s="7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7"/>
      <c r="W185" s="27"/>
      <c r="X185" s="27"/>
      <c r="AF185" s="28" t="s">
        <v>14</v>
      </c>
      <c r="AG185" s="20">
        <f>信任!F14</f>
        <v>0</v>
      </c>
      <c r="AH185" s="20">
        <f>信任!K14</f>
        <v>0</v>
      </c>
      <c r="AI185" s="20">
        <f>信任!P14</f>
        <v>0</v>
      </c>
      <c r="AJ185" s="20">
        <f>信任!U14</f>
        <v>0</v>
      </c>
      <c r="AK185" s="20">
        <f>信任!Z14</f>
        <v>0</v>
      </c>
      <c r="AL185" s="20">
        <f>信任!AE14</f>
        <v>0.4947159086309435</v>
      </c>
      <c r="AM185" s="20">
        <f>信任!AJ14</f>
        <v>0</v>
      </c>
      <c r="AN185" s="20">
        <f>信任!AO14</f>
        <v>0.87177815066963993</v>
      </c>
      <c r="AO185" s="20">
        <f>信任!AT14</f>
        <v>0</v>
      </c>
      <c r="AP185" s="20">
        <f>信任!AY14</f>
        <v>0.3125</v>
      </c>
      <c r="AQ185" s="20">
        <f>信任!F37</f>
        <v>0.52083333333333337</v>
      </c>
      <c r="AR185" s="20">
        <f>信任!K37</f>
        <v>0</v>
      </c>
      <c r="AS185" s="20">
        <f>信任!P37</f>
        <v>0.44479718318376521</v>
      </c>
      <c r="AT185" s="20">
        <f>信任!U37</f>
        <v>0</v>
      </c>
      <c r="AU185" s="20">
        <f>信任!Z37</f>
        <v>0</v>
      </c>
      <c r="AV185" s="20">
        <f>信任!AE37</f>
        <v>0</v>
      </c>
      <c r="AW185" s="20">
        <f>信任!AJ37</f>
        <v>0</v>
      </c>
      <c r="AX185" s="20">
        <f>信任!AO37</f>
        <v>1</v>
      </c>
      <c r="AY185" s="20">
        <f>信任!AT37</f>
        <v>0</v>
      </c>
      <c r="AZ185" s="54">
        <f>信任!AY37</f>
        <v>0</v>
      </c>
      <c r="BA185" s="41">
        <f t="shared" si="135"/>
        <v>3.6446245758176823</v>
      </c>
      <c r="BG185" s="28" t="s">
        <v>14</v>
      </c>
      <c r="BH185" s="19">
        <f>AG185*参数!$B$5+BH159*参数!$B$6</f>
        <v>8.6808628127860735E-2</v>
      </c>
      <c r="BI185" s="19">
        <f>AH185*参数!$B$5+BI159*参数!$B$6</f>
        <v>0.43699492655408628</v>
      </c>
      <c r="BJ185" s="19">
        <f>AI185*参数!$B$5+BJ159*参数!$B$6</f>
        <v>0.25468906768431943</v>
      </c>
      <c r="BK185" s="19">
        <f>AJ185*参数!$B$5+BK159*参数!$B$6</f>
        <v>0.18383616271593317</v>
      </c>
      <c r="BL185" s="19">
        <f>AK185*参数!$B$5+BL159*参数!$B$6</f>
        <v>0.24655064126794859</v>
      </c>
      <c r="BM185" s="19">
        <f>AL185*参数!$B$5+BM159*参数!$B$6</f>
        <v>0.54234208479138302</v>
      </c>
      <c r="BN185" s="19">
        <f>AM185*参数!$B$5+BN159*参数!$B$6</f>
        <v>0.16056009287684511</v>
      </c>
      <c r="BO185" s="19">
        <f>AN185*参数!$B$5+BO159*参数!$B$6</f>
        <v>0.74656380685205059</v>
      </c>
      <c r="BP185" s="19">
        <f>AO185*参数!$B$5+BP159*参数!$B$6</f>
        <v>0</v>
      </c>
      <c r="BQ185" s="19">
        <f>AP185*参数!$B$5+BQ159*参数!$B$6</f>
        <v>0.46380393123389502</v>
      </c>
      <c r="BR185" s="19">
        <f>AQ185*参数!$B$5+BR159*参数!$B$6</f>
        <v>0.28822925073725525</v>
      </c>
      <c r="BS185" s="19">
        <f>AR185*参数!$B$5+BS159*参数!$B$6</f>
        <v>0</v>
      </c>
      <c r="BT185" s="19">
        <f>AS185*参数!$B$5+BT159*参数!$B$6</f>
        <v>0.46304081796406171</v>
      </c>
      <c r="BU185" s="19">
        <f>AT185*参数!$B$5+BU159*参数!$B$6</f>
        <v>0.22796813142380054</v>
      </c>
      <c r="BV185" s="19">
        <f>AU185*参数!$B$5+BV159*参数!$B$6</f>
        <v>0.5</v>
      </c>
      <c r="BW185" s="19">
        <f>AV185*参数!$B$5+BW159*参数!$B$6</f>
        <v>0.43069230951375553</v>
      </c>
      <c r="BX185" s="19">
        <f>AW185*参数!$B$5+BX159*参数!$B$6</f>
        <v>3.9476730982586264E-2</v>
      </c>
      <c r="BY185" s="19">
        <f>AX185*参数!$B$5+BY159*参数!$B$6</f>
        <v>0.58245635240542926</v>
      </c>
      <c r="BZ185" s="19">
        <f>AY185*参数!$B$5+BZ159*参数!$B$6</f>
        <v>0.20813390352302322</v>
      </c>
      <c r="CA185" s="19">
        <f>AZ185*参数!$B$5+CA159*参数!$B$6</f>
        <v>0.22754746375926277</v>
      </c>
    </row>
    <row r="186" spans="1:79" x14ac:dyDescent="0.25">
      <c r="A186" s="7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7"/>
      <c r="W186" s="27"/>
      <c r="X186" s="27"/>
      <c r="AF186" s="28" t="s">
        <v>15</v>
      </c>
      <c r="AG186" s="20">
        <f>信任!F15</f>
        <v>0</v>
      </c>
      <c r="AH186" s="20">
        <f>信任!K15</f>
        <v>0.625</v>
      </c>
      <c r="AI186" s="20">
        <f>信任!P15</f>
        <v>0</v>
      </c>
      <c r="AJ186" s="20">
        <f>信任!U15</f>
        <v>0</v>
      </c>
      <c r="AK186" s="20">
        <f>信任!Z15</f>
        <v>0.52306689040178389</v>
      </c>
      <c r="AL186" s="20">
        <f>信任!AE15</f>
        <v>0</v>
      </c>
      <c r="AM186" s="20">
        <f>信任!AJ15</f>
        <v>0</v>
      </c>
      <c r="AN186" s="20">
        <f>信任!AO15</f>
        <v>0</v>
      </c>
      <c r="AO186" s="20">
        <f>信任!AT15</f>
        <v>0.72916666666666663</v>
      </c>
      <c r="AP186" s="20">
        <f>信任!AY15</f>
        <v>0</v>
      </c>
      <c r="AQ186" s="20">
        <f>信任!F38</f>
        <v>0</v>
      </c>
      <c r="AR186" s="20">
        <f>信任!K38</f>
        <v>0</v>
      </c>
      <c r="AS186" s="20">
        <f>信任!P38</f>
        <v>0</v>
      </c>
      <c r="AT186" s="20">
        <f>信任!U38</f>
        <v>0</v>
      </c>
      <c r="AU186" s="20">
        <f>信任!Z38</f>
        <v>0</v>
      </c>
      <c r="AV186" s="20">
        <f>信任!AE38</f>
        <v>0.31374526480654097</v>
      </c>
      <c r="AW186" s="20">
        <f>信任!AJ38</f>
        <v>0</v>
      </c>
      <c r="AX186" s="20">
        <f>信任!AO38</f>
        <v>0</v>
      </c>
      <c r="AY186" s="20">
        <f>信任!AT38</f>
        <v>0</v>
      </c>
      <c r="AZ186" s="54">
        <f>信任!AY38</f>
        <v>0</v>
      </c>
      <c r="BA186" s="41">
        <f t="shared" si="135"/>
        <v>2.1909788218749915</v>
      </c>
      <c r="BG186" s="28" t="s">
        <v>15</v>
      </c>
      <c r="BH186" s="19">
        <f>AG186*参数!$B$5+BH160*参数!$B$6</f>
        <v>0.15559166797421234</v>
      </c>
      <c r="BI186" s="19">
        <f>AH186*参数!$B$5+BI160*参数!$B$6</f>
        <v>0.47973507967023954</v>
      </c>
      <c r="BJ186" s="19">
        <f>AI186*参数!$B$5+BJ160*参数!$B$6</f>
        <v>0.10612932380196714</v>
      </c>
      <c r="BK186" s="19">
        <f>AJ186*参数!$B$5+BK160*参数!$B$6</f>
        <v>0.43053311956938489</v>
      </c>
      <c r="BL186" s="19">
        <f>AK186*参数!$B$5+BL160*参数!$B$6</f>
        <v>0.42803522875386979</v>
      </c>
      <c r="BM186" s="19">
        <f>AL186*参数!$B$5+BM160*参数!$B$6</f>
        <v>0</v>
      </c>
      <c r="BN186" s="19">
        <f>AM186*参数!$B$5+BN160*参数!$B$6</f>
        <v>0.31991538859431334</v>
      </c>
      <c r="BO186" s="19">
        <f>AN186*参数!$B$5+BO160*参数!$B$6</f>
        <v>0.22034970819082567</v>
      </c>
      <c r="BP186" s="19">
        <f>AO186*参数!$B$5+BP160*参数!$B$6</f>
        <v>0.64837370323387444</v>
      </c>
      <c r="BQ186" s="19">
        <f>AP186*参数!$B$5+BQ160*参数!$B$6</f>
        <v>3.8311035335791464E-2</v>
      </c>
      <c r="BR186" s="19">
        <f>AQ186*参数!$B$5+BR160*参数!$B$6</f>
        <v>0.1506970806386862</v>
      </c>
      <c r="BS186" s="19">
        <f>AR186*参数!$B$5+BS160*参数!$B$6</f>
        <v>0.19524732897023481</v>
      </c>
      <c r="BT186" s="19">
        <f>AS186*参数!$B$5+BT160*参数!$B$6</f>
        <v>0</v>
      </c>
      <c r="BU186" s="19">
        <f>AT186*参数!$B$5+BU160*参数!$B$6</f>
        <v>0.5</v>
      </c>
      <c r="BV186" s="19">
        <f>AU186*参数!$B$5+BV160*参数!$B$6</f>
        <v>0.19161694026845438</v>
      </c>
      <c r="BW186" s="19">
        <f>AV186*参数!$B$5+BW160*参数!$B$6</f>
        <v>0.2838424854212207</v>
      </c>
      <c r="BX186" s="19">
        <f>AW186*参数!$B$5+BX160*参数!$B$6</f>
        <v>0.30018739854644488</v>
      </c>
      <c r="BY186" s="19">
        <f>AX186*参数!$B$5+BY160*参数!$B$6</f>
        <v>0.27129240531687776</v>
      </c>
      <c r="BZ186" s="19">
        <f>AY186*参数!$B$5+BZ160*参数!$B$6</f>
        <v>0.13772343242360086</v>
      </c>
      <c r="CA186" s="19">
        <f>AZ186*参数!$B$5+CA160*参数!$B$6</f>
        <v>0.29111707400828973</v>
      </c>
    </row>
    <row r="187" spans="1:79" x14ac:dyDescent="0.25">
      <c r="A187" s="7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7"/>
      <c r="W187" s="27"/>
      <c r="X187" s="27"/>
      <c r="AF187" s="28" t="s">
        <v>16</v>
      </c>
      <c r="AG187" s="20">
        <f>信任!F16</f>
        <v>0</v>
      </c>
      <c r="AH187" s="20">
        <f>信任!K16</f>
        <v>0.40476756160713562</v>
      </c>
      <c r="AI187" s="20">
        <f>信任!P16</f>
        <v>0</v>
      </c>
      <c r="AJ187" s="20">
        <f>信任!U16</f>
        <v>0.75</v>
      </c>
      <c r="AK187" s="20">
        <f>信任!Z16</f>
        <v>0</v>
      </c>
      <c r="AL187" s="20">
        <f>信任!AE16</f>
        <v>0.44479718318376521</v>
      </c>
      <c r="AM187" s="20">
        <f>信任!AJ16</f>
        <v>0</v>
      </c>
      <c r="AN187" s="20">
        <f>信任!AO16</f>
        <v>0</v>
      </c>
      <c r="AO187" s="20">
        <f>信任!AT16</f>
        <v>0</v>
      </c>
      <c r="AP187" s="20">
        <f>信任!AY16</f>
        <v>0</v>
      </c>
      <c r="AQ187" s="20">
        <f>信任!F39</f>
        <v>0</v>
      </c>
      <c r="AR187" s="20">
        <f>信任!K39</f>
        <v>0</v>
      </c>
      <c r="AS187" s="20">
        <f>信任!P39</f>
        <v>0.41666666666666669</v>
      </c>
      <c r="AT187" s="20">
        <f>信任!U39</f>
        <v>0</v>
      </c>
      <c r="AU187" s="20">
        <f>信任!Z39</f>
        <v>0.375</v>
      </c>
      <c r="AV187" s="20">
        <f>信任!AE39</f>
        <v>0</v>
      </c>
      <c r="AW187" s="20">
        <f>信任!AJ39</f>
        <v>0</v>
      </c>
      <c r="AX187" s="20">
        <f>信任!AO39</f>
        <v>0</v>
      </c>
      <c r="AY187" s="20">
        <f>信任!AT39</f>
        <v>0.87177815066963993</v>
      </c>
      <c r="AZ187" s="54">
        <f>信任!AY39</f>
        <v>0</v>
      </c>
      <c r="BA187" s="41">
        <f t="shared" si="135"/>
        <v>3.2630095621272073</v>
      </c>
      <c r="BG187" s="28" t="s">
        <v>16</v>
      </c>
      <c r="BH187" s="19">
        <f>AG187*参数!$B$5+BH161*参数!$B$6</f>
        <v>0.10407260452553878</v>
      </c>
      <c r="BI187" s="19">
        <f>AH187*参数!$B$5+BI161*参数!$B$6</f>
        <v>0.36391310415794037</v>
      </c>
      <c r="BJ187" s="19">
        <f>AI187*参数!$B$5+BJ161*参数!$B$6</f>
        <v>0.20488539394226479</v>
      </c>
      <c r="BK187" s="19">
        <f>AJ187*参数!$B$5+BK161*参数!$B$6</f>
        <v>0.61092601925609125</v>
      </c>
      <c r="BL187" s="19">
        <f>AK187*参数!$B$5+BL161*参数!$B$6</f>
        <v>0.20598627081171897</v>
      </c>
      <c r="BM187" s="19">
        <f>AL187*参数!$B$5+BM161*参数!$B$6</f>
        <v>0.36929134040591627</v>
      </c>
      <c r="BN187" s="19">
        <f>AM187*参数!$B$5+BN161*参数!$B$6</f>
        <v>0.23141124998020804</v>
      </c>
      <c r="BO187" s="19">
        <f>AN187*参数!$B$5+BO161*参数!$B$6</f>
        <v>0.15376255742961997</v>
      </c>
      <c r="BP187" s="19">
        <f>AO187*参数!$B$5+BP161*参数!$B$6</f>
        <v>0.43282189379169583</v>
      </c>
      <c r="BQ187" s="19">
        <f>AP187*参数!$B$5+BQ161*参数!$B$6</f>
        <v>0.10089793316264253</v>
      </c>
      <c r="BR187" s="19">
        <f>AQ187*参数!$B$5+BR161*参数!$B$6</f>
        <v>0.35124619090803255</v>
      </c>
      <c r="BS187" s="19">
        <f>AR187*参数!$B$5+BS161*参数!$B$6</f>
        <v>0.25747675119104485</v>
      </c>
      <c r="BT187" s="19">
        <f>AS187*参数!$B$5+BT161*参数!$B$6</f>
        <v>0.70833333333333337</v>
      </c>
      <c r="BU187" s="19">
        <f>AT187*参数!$B$5+BU161*参数!$B$6</f>
        <v>0</v>
      </c>
      <c r="BV187" s="19">
        <f>AU187*参数!$B$5+BV161*参数!$B$6</f>
        <v>0.32856187035206258</v>
      </c>
      <c r="BW187" s="19">
        <f>AV187*参数!$B$5+BW161*参数!$B$6</f>
        <v>0.2007640794878979</v>
      </c>
      <c r="BX187" s="19">
        <f>AW187*参数!$B$5+BX161*参数!$B$6</f>
        <v>0.37426012508929329</v>
      </c>
      <c r="BY187" s="19">
        <f>AX187*参数!$B$5+BY161*参数!$B$6</f>
        <v>0.39147763539596397</v>
      </c>
      <c r="BZ187" s="19">
        <f>AY187*参数!$B$5+BZ161*参数!$B$6</f>
        <v>0.43588907533481996</v>
      </c>
      <c r="CA187" s="19">
        <f>AZ187*参数!$B$5+CA161*参数!$B$6</f>
        <v>0.17189977132220818</v>
      </c>
    </row>
    <row r="188" spans="1:79" x14ac:dyDescent="0.25">
      <c r="A188" s="7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7"/>
      <c r="W188" s="27"/>
      <c r="X188" s="27"/>
      <c r="AF188" s="28" t="s">
        <v>17</v>
      </c>
      <c r="AG188" s="20">
        <f>信任!F17</f>
        <v>0</v>
      </c>
      <c r="AH188" s="20">
        <f>信任!K17</f>
        <v>0</v>
      </c>
      <c r="AI188" s="20">
        <f>信任!P17</f>
        <v>0.58466425565475144</v>
      </c>
      <c r="AJ188" s="20">
        <f>信任!U17</f>
        <v>0</v>
      </c>
      <c r="AK188" s="20">
        <f>信任!Z17</f>
        <v>0</v>
      </c>
      <c r="AL188" s="20">
        <f>信任!AE17</f>
        <v>0</v>
      </c>
      <c r="AM188" s="20">
        <f>信任!AJ17</f>
        <v>0</v>
      </c>
      <c r="AN188" s="20">
        <f>信任!AO17</f>
        <v>0</v>
      </c>
      <c r="AO188" s="20">
        <f>信任!AT17</f>
        <v>0</v>
      </c>
      <c r="AP188" s="20">
        <f>信任!AY17</f>
        <v>0</v>
      </c>
      <c r="AQ188" s="20">
        <f>信任!F40</f>
        <v>0</v>
      </c>
      <c r="AR188" s="20">
        <f>信任!K40</f>
        <v>0</v>
      </c>
      <c r="AS188" s="20">
        <f>信任!P40</f>
        <v>0</v>
      </c>
      <c r="AT188" s="20">
        <f>信任!U40</f>
        <v>0</v>
      </c>
      <c r="AU188" s="20">
        <f>信任!Z40</f>
        <v>0</v>
      </c>
      <c r="AV188" s="20">
        <f>信任!AE40</f>
        <v>0.72916666666666663</v>
      </c>
      <c r="AW188" s="20">
        <f>信任!AJ40</f>
        <v>0</v>
      </c>
      <c r="AX188" s="20">
        <f>信任!AO40</f>
        <v>0</v>
      </c>
      <c r="AY188" s="20">
        <f>信任!AT40</f>
        <v>0</v>
      </c>
      <c r="AZ188" s="54">
        <f>信任!AY40</f>
        <v>0</v>
      </c>
      <c r="BA188" s="41">
        <f t="shared" si="135"/>
        <v>1.3138309223214182</v>
      </c>
      <c r="BG188" s="28" t="s">
        <v>17</v>
      </c>
      <c r="BH188" s="19">
        <f>AG188*参数!$B$5+BH162*参数!$B$6</f>
        <v>0.32928393749656343</v>
      </c>
      <c r="BI188" s="19">
        <f>AH188*参数!$B$5+BI162*参数!$B$6</f>
        <v>0.39651060725201931</v>
      </c>
      <c r="BJ188" s="19">
        <f>AI188*参数!$B$5+BJ162*参数!$B$6</f>
        <v>0.53405003144514718</v>
      </c>
      <c r="BK188" s="19">
        <f>AJ188*参数!$B$5+BK162*参数!$B$6</f>
        <v>0.26668508071725783</v>
      </c>
      <c r="BL188" s="19">
        <f>AK188*参数!$B$5+BL162*参数!$B$6</f>
        <v>0.27754152614537181</v>
      </c>
      <c r="BM188" s="19">
        <f>AL188*参数!$B$5+BM162*参数!$B$6</f>
        <v>0.14781009498721218</v>
      </c>
      <c r="BN188" s="19">
        <f>AM188*参数!$B$5+BN162*参数!$B$6</f>
        <v>0.32217690656761161</v>
      </c>
      <c r="BO188" s="19">
        <f>AN188*参数!$B$5+BO162*参数!$B$6</f>
        <v>0.18910730472593415</v>
      </c>
      <c r="BP188" s="19">
        <f>AO188*参数!$B$5+BP162*参数!$B$6</f>
        <v>0</v>
      </c>
      <c r="BQ188" s="19">
        <f>AP188*参数!$B$5+BQ162*参数!$B$6</f>
        <v>0.34365433913004045</v>
      </c>
      <c r="BR188" s="19">
        <f>AQ188*参数!$B$5+BR162*参数!$B$6</f>
        <v>9.9780284558549481E-2</v>
      </c>
      <c r="BS188" s="19">
        <f>AR188*参数!$B$5+BS162*参数!$B$6</f>
        <v>0.5</v>
      </c>
      <c r="BT188" s="19">
        <f>AS188*参数!$B$5+BT162*参数!$B$6</f>
        <v>0.24777418536475265</v>
      </c>
      <c r="BU188" s="19">
        <f>AT188*参数!$B$5+BU162*参数!$B$6</f>
        <v>8.3782412722754593E-2</v>
      </c>
      <c r="BV188" s="19">
        <f>AU188*参数!$B$5+BV162*参数!$B$6</f>
        <v>0</v>
      </c>
      <c r="BW188" s="19">
        <f>AV188*参数!$B$5+BW162*参数!$B$6</f>
        <v>0.8271622748497689</v>
      </c>
      <c r="BX188" s="19">
        <f>AW188*参数!$B$5+BX162*参数!$B$6</f>
        <v>1.1359441297890229E-2</v>
      </c>
      <c r="BY188" s="19">
        <f>AX188*参数!$B$5+BY162*参数!$B$6</f>
        <v>7.439415581332004E-2</v>
      </c>
      <c r="BZ188" s="19">
        <f>AY188*参数!$B$5+BZ162*参数!$B$6</f>
        <v>0.33574239804302003</v>
      </c>
      <c r="CA188" s="19">
        <f>AZ188*参数!$B$5+CA162*参数!$B$6</f>
        <v>0.35549467833416654</v>
      </c>
    </row>
    <row r="189" spans="1:79" x14ac:dyDescent="0.25">
      <c r="A189" s="7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7"/>
      <c r="W189" s="27"/>
      <c r="X189" s="27"/>
      <c r="AF189" s="28" t="s">
        <v>18</v>
      </c>
      <c r="AG189" s="20">
        <f>信任!F18</f>
        <v>0.625</v>
      </c>
      <c r="AH189" s="20">
        <f>信任!K18</f>
        <v>0</v>
      </c>
      <c r="AI189" s="20">
        <f>信任!P18</f>
        <v>0</v>
      </c>
      <c r="AJ189" s="20">
        <f>信任!U18</f>
        <v>0</v>
      </c>
      <c r="AK189" s="20">
        <f>信任!Z18</f>
        <v>0</v>
      </c>
      <c r="AL189" s="20">
        <f>信任!AE18</f>
        <v>0</v>
      </c>
      <c r="AM189" s="20">
        <f>信任!AJ18</f>
        <v>0</v>
      </c>
      <c r="AN189" s="20">
        <f>信任!AO18</f>
        <v>0</v>
      </c>
      <c r="AO189" s="20">
        <f>信任!AT18</f>
        <v>0</v>
      </c>
      <c r="AP189" s="20">
        <f>信任!AY18</f>
        <v>0</v>
      </c>
      <c r="AQ189" s="20">
        <f>信任!F41</f>
        <v>0.52083333333333337</v>
      </c>
      <c r="AR189" s="20">
        <f>信任!K41</f>
        <v>0</v>
      </c>
      <c r="AS189" s="20">
        <f>信任!P41</f>
        <v>0</v>
      </c>
      <c r="AT189" s="20">
        <f>信任!U41</f>
        <v>0</v>
      </c>
      <c r="AU189" s="20">
        <f>信任!Z41</f>
        <v>0</v>
      </c>
      <c r="AV189" s="20">
        <f>信任!AE41</f>
        <v>0.40682980364583193</v>
      </c>
      <c r="AW189" s="20">
        <f>信任!AJ41</f>
        <v>0</v>
      </c>
      <c r="AX189" s="20">
        <f>信任!AO41</f>
        <v>0.44479718318376521</v>
      </c>
      <c r="AY189" s="20">
        <f>信任!AT41</f>
        <v>0</v>
      </c>
      <c r="AZ189" s="54">
        <f>信任!AY41</f>
        <v>0</v>
      </c>
      <c r="BA189" s="41">
        <f t="shared" si="135"/>
        <v>1.9974603201629306</v>
      </c>
      <c r="BG189" s="28" t="s">
        <v>18</v>
      </c>
      <c r="BH189" s="19">
        <f>AG189*参数!$B$5+BH163*参数!$B$6</f>
        <v>0.41506950491596573</v>
      </c>
      <c r="BI189" s="19">
        <f>AH189*参数!$B$5+BI163*参数!$B$6</f>
        <v>0.33192726272036521</v>
      </c>
      <c r="BJ189" s="19">
        <f>AI189*参数!$B$5+BJ163*参数!$B$6</f>
        <v>0.24383928806362012</v>
      </c>
      <c r="BK189" s="19">
        <f>AJ189*参数!$B$5+BK163*参数!$B$6</f>
        <v>0.26899478226518614</v>
      </c>
      <c r="BL189" s="19">
        <f>AK189*参数!$B$5+BL163*参数!$B$6</f>
        <v>0.5</v>
      </c>
      <c r="BM189" s="19">
        <f>AL189*参数!$B$5+BM163*参数!$B$6</f>
        <v>0.2790172687173601</v>
      </c>
      <c r="BN189" s="19">
        <f>AM189*参数!$B$5+BN163*参数!$B$6</f>
        <v>0.38482487352184835</v>
      </c>
      <c r="BO189" s="19">
        <f>AN189*参数!$B$5+BO163*参数!$B$6</f>
        <v>0.16957470459287313</v>
      </c>
      <c r="BP189" s="19">
        <f>AO189*参数!$B$5+BP163*参数!$B$6</f>
        <v>0.12429089375818646</v>
      </c>
      <c r="BQ189" s="19">
        <f>AP189*参数!$B$5+BQ163*参数!$B$6</f>
        <v>0.47541475674964501</v>
      </c>
      <c r="BR189" s="19">
        <f>AQ189*参数!$B$5+BR163*参数!$B$6</f>
        <v>0.38300889624605355</v>
      </c>
      <c r="BS189" s="19">
        <f>AR189*参数!$B$5+BS163*参数!$B$6</f>
        <v>0.35365413656123801</v>
      </c>
      <c r="BT189" s="19">
        <f>AS189*参数!$B$5+BT163*参数!$B$6</f>
        <v>0.15456742401129286</v>
      </c>
      <c r="BU189" s="19">
        <f>AT189*参数!$B$5+BU163*参数!$B$6</f>
        <v>0.14031356408714871</v>
      </c>
      <c r="BV189" s="19">
        <f>AU189*参数!$B$5+BV163*参数!$B$6</f>
        <v>0.37655632509297665</v>
      </c>
      <c r="BW189" s="19">
        <f>AV189*参数!$B$5+BW163*参数!$B$6</f>
        <v>0.20341490182291597</v>
      </c>
      <c r="BX189" s="19">
        <f>AW189*参数!$B$5+BX163*参数!$B$6</f>
        <v>0</v>
      </c>
      <c r="BY189" s="19">
        <f>AX189*参数!$B$5+BY163*参数!$B$6</f>
        <v>0.30457055731415394</v>
      </c>
      <c r="BZ189" s="19">
        <f>AY189*参数!$B$5+BZ163*参数!$B$6</f>
        <v>0.3042683208820714</v>
      </c>
      <c r="CA189" s="19">
        <f>AZ189*参数!$B$5+CA163*参数!$B$6</f>
        <v>0.26354366746152802</v>
      </c>
    </row>
    <row r="190" spans="1:79" x14ac:dyDescent="0.25">
      <c r="A190" s="7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7"/>
      <c r="W190" s="27"/>
      <c r="X190" s="27"/>
      <c r="AF190" s="28" t="s">
        <v>19</v>
      </c>
      <c r="AG190" s="20">
        <f>信任!F19</f>
        <v>0.72916666666666663</v>
      </c>
      <c r="AH190" s="20">
        <f>信任!K19</f>
        <v>0.58466425565475144</v>
      </c>
      <c r="AI190" s="20">
        <f>信任!P19</f>
        <v>0.87177815066963993</v>
      </c>
      <c r="AJ190" s="20">
        <f>信任!U19</f>
        <v>0</v>
      </c>
      <c r="AK190" s="20">
        <f>信任!Z19</f>
        <v>0</v>
      </c>
      <c r="AL190" s="20">
        <f>信任!AE19</f>
        <v>0</v>
      </c>
      <c r="AM190" s="20">
        <f>信任!AJ19</f>
        <v>0.72916666666666663</v>
      </c>
      <c r="AN190" s="20">
        <f>信任!AO19</f>
        <v>0</v>
      </c>
      <c r="AO190" s="20">
        <f>信任!AT19</f>
        <v>0</v>
      </c>
      <c r="AP190" s="20">
        <f>信任!AY19</f>
        <v>0</v>
      </c>
      <c r="AQ190" s="20">
        <f>信任!F42</f>
        <v>0</v>
      </c>
      <c r="AR190" s="20">
        <f>信任!K42</f>
        <v>0</v>
      </c>
      <c r="AS190" s="20">
        <f>信任!P42</f>
        <v>0</v>
      </c>
      <c r="AT190" s="20">
        <f>信任!U42</f>
        <v>0</v>
      </c>
      <c r="AU190" s="20">
        <f>信任!Z42</f>
        <v>0.6393039771577359</v>
      </c>
      <c r="AV190" s="20">
        <f>信任!AE42</f>
        <v>0</v>
      </c>
      <c r="AW190" s="20">
        <f>信任!AJ42</f>
        <v>0</v>
      </c>
      <c r="AX190" s="20">
        <f>信任!AO42</f>
        <v>0</v>
      </c>
      <c r="AY190" s="20">
        <f>信任!AT42</f>
        <v>0.5</v>
      </c>
      <c r="AZ190" s="54">
        <f>信任!AY42</f>
        <v>0</v>
      </c>
      <c r="BA190" s="41">
        <f t="shared" si="135"/>
        <v>4.0540797168154601</v>
      </c>
      <c r="BG190" s="28" t="s">
        <v>19</v>
      </c>
      <c r="BH190" s="19">
        <f>AG190*参数!$B$5+BH164*参数!$B$6</f>
        <v>0.65500342879865081</v>
      </c>
      <c r="BI190" s="19">
        <f>AH190*参数!$B$5+BI164*参数!$B$6</f>
        <v>0.54960706572899154</v>
      </c>
      <c r="BJ190" s="19">
        <f>AI190*参数!$B$5+BJ164*参数!$B$6</f>
        <v>0.68818354315919361</v>
      </c>
      <c r="BK190" s="19">
        <f>AJ190*参数!$B$5+BK164*参数!$B$6</f>
        <v>0.40676072689399123</v>
      </c>
      <c r="BL190" s="19">
        <f>AK190*参数!$B$5+BL164*参数!$B$6</f>
        <v>0.22688236122056088</v>
      </c>
      <c r="BM190" s="19">
        <f>AL190*参数!$B$5+BM164*参数!$B$6</f>
        <v>0</v>
      </c>
      <c r="BN190" s="19">
        <f>AM190*参数!$B$5+BN164*参数!$B$6</f>
        <v>0.66656301556788877</v>
      </c>
      <c r="BO190" s="19">
        <f>AN190*参数!$B$5+BO164*参数!$B$6</f>
        <v>0.18392686439395622</v>
      </c>
      <c r="BP190" s="19">
        <f>AO190*参数!$B$5+BP164*参数!$B$6</f>
        <v>0.42801901124223224</v>
      </c>
      <c r="BQ190" s="19">
        <f>AP190*参数!$B$5+BQ164*参数!$B$6</f>
        <v>0.14489313130943368</v>
      </c>
      <c r="BR190" s="19">
        <f>AQ190*参数!$B$5+BR164*参数!$B$6</f>
        <v>0.39342031407113609</v>
      </c>
      <c r="BS190" s="19">
        <f>AR190*参数!$B$5+BS164*参数!$B$6</f>
        <v>0.25422420795329798</v>
      </c>
      <c r="BT190" s="19">
        <f>AS190*参数!$B$5+BT164*参数!$B$6</f>
        <v>0.42859031210619181</v>
      </c>
      <c r="BU190" s="19">
        <f>AT190*参数!$B$5+BU164*参数!$B$6</f>
        <v>0.44979217008233213</v>
      </c>
      <c r="BV190" s="19">
        <f>AU190*参数!$B$5+BV164*参数!$B$6</f>
        <v>0.54635362222759953</v>
      </c>
      <c r="BW190" s="19">
        <f>AV190*参数!$B$5+BW164*参数!$B$6</f>
        <v>0.21194944038421515</v>
      </c>
      <c r="BX190" s="19">
        <f>AW190*参数!$B$5+BX164*参数!$B$6</f>
        <v>0</v>
      </c>
      <c r="BY190" s="19">
        <f>AX190*参数!$B$5+BY164*参数!$B$6</f>
        <v>0.23505464570393506</v>
      </c>
      <c r="BZ190" s="19">
        <f>AY190*参数!$B$5+BZ164*参数!$B$6</f>
        <v>0.42082647665287309</v>
      </c>
      <c r="CA190" s="19">
        <f>AZ190*参数!$B$5+CA164*参数!$B$6</f>
        <v>0.5</v>
      </c>
    </row>
    <row r="191" spans="1:79" x14ac:dyDescent="0.25">
      <c r="A191" s="7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7"/>
      <c r="W191" s="27"/>
      <c r="X191" s="27"/>
      <c r="AF191" s="28" t="s">
        <v>20</v>
      </c>
      <c r="AG191" s="20">
        <f>信任!F20</f>
        <v>0</v>
      </c>
      <c r="AH191" s="20">
        <f>信任!K20</f>
        <v>0</v>
      </c>
      <c r="AI191" s="20">
        <f>信任!P20</f>
        <v>0</v>
      </c>
      <c r="AJ191" s="20">
        <f>信任!U20</f>
        <v>0.31374526480654097</v>
      </c>
      <c r="AK191" s="20">
        <f>信任!Z20</f>
        <v>0</v>
      </c>
      <c r="AL191" s="20">
        <f>信任!AE20</f>
        <v>0</v>
      </c>
      <c r="AM191" s="20">
        <f>信任!AJ20</f>
        <v>0</v>
      </c>
      <c r="AN191" s="20">
        <f>信任!AO20</f>
        <v>0</v>
      </c>
      <c r="AO191" s="20">
        <f>信任!AT20</f>
        <v>0</v>
      </c>
      <c r="AP191" s="20">
        <f>信任!AY20</f>
        <v>0</v>
      </c>
      <c r="AQ191" s="20">
        <f>信任!F43</f>
        <v>0</v>
      </c>
      <c r="AR191" s="20">
        <f>信任!K43</f>
        <v>0.3125</v>
      </c>
      <c r="AS191" s="20">
        <f>信任!P43</f>
        <v>0</v>
      </c>
      <c r="AT191" s="20">
        <f>信任!U43</f>
        <v>0</v>
      </c>
      <c r="AU191" s="20">
        <f>信任!Z43</f>
        <v>0</v>
      </c>
      <c r="AV191" s="20">
        <f>信任!AE43</f>
        <v>0</v>
      </c>
      <c r="AW191" s="20">
        <f>信任!AJ43</f>
        <v>0</v>
      </c>
      <c r="AX191" s="20">
        <f>信任!AO43</f>
        <v>0.40476756160713562</v>
      </c>
      <c r="AY191" s="20">
        <f>信任!AT43</f>
        <v>0</v>
      </c>
      <c r="AZ191" s="54">
        <f>信任!AY43</f>
        <v>0.5</v>
      </c>
      <c r="BA191" s="41">
        <f t="shared" si="135"/>
        <v>1.5310128264136766</v>
      </c>
      <c r="BG191" s="28" t="s">
        <v>20</v>
      </c>
      <c r="BH191" s="19">
        <f>AG191*参数!$B$5+BH165*参数!$B$6</f>
        <v>9.0594435476877469E-2</v>
      </c>
      <c r="BI191" s="19">
        <f>AH191*参数!$B$5+BI165*参数!$B$6</f>
        <v>0.10737805302497604</v>
      </c>
      <c r="BJ191" s="19">
        <f>AI191*参数!$B$5+BJ165*参数!$B$6</f>
        <v>0.23423490978460146</v>
      </c>
      <c r="BK191" s="19">
        <f>AJ191*参数!$B$5+BK165*参数!$B$6</f>
        <v>0.4960803174469528</v>
      </c>
      <c r="BL191" s="19">
        <f>AK191*参数!$B$5+BL165*参数!$B$6</f>
        <v>0.17976428479272366</v>
      </c>
      <c r="BM191" s="19">
        <f>AL191*参数!$B$5+BM165*参数!$B$6</f>
        <v>0</v>
      </c>
      <c r="BN191" s="19">
        <f>AM191*参数!$B$5+BN165*参数!$B$6</f>
        <v>0.2283737359019124</v>
      </c>
      <c r="BO191" s="19">
        <f>AN191*参数!$B$5+BO165*参数!$B$6</f>
        <v>0.12097528506671028</v>
      </c>
      <c r="BP191" s="19">
        <f>AO191*参数!$B$5+BP165*参数!$B$6</f>
        <v>0.5</v>
      </c>
      <c r="BQ191" s="19">
        <f>AP191*参数!$B$5+BQ165*参数!$B$6</f>
        <v>0.154649542711917</v>
      </c>
      <c r="BR191" s="19">
        <f>AQ191*参数!$B$5+BR165*参数!$B$6</f>
        <v>0.39493715052402967</v>
      </c>
      <c r="BS191" s="19">
        <f>AR191*参数!$B$5+BS165*参数!$B$6</f>
        <v>0.37282370033848161</v>
      </c>
      <c r="BT191" s="19">
        <f>AS191*参数!$B$5+BT165*参数!$B$6</f>
        <v>0.39912403100389587</v>
      </c>
      <c r="BU191" s="19">
        <f>AT191*参数!$B$5+BU165*参数!$B$6</f>
        <v>0.47001081480301393</v>
      </c>
      <c r="BV191" s="19">
        <f>AU191*参数!$B$5+BV165*参数!$B$6</f>
        <v>0.19626110565182345</v>
      </c>
      <c r="BW191" s="19">
        <f>AV191*参数!$B$5+BW165*参数!$B$6</f>
        <v>0.20865613785486151</v>
      </c>
      <c r="BX191" s="19">
        <f>AW191*参数!$B$5+BX165*参数!$B$6</f>
        <v>0.15754377759566113</v>
      </c>
      <c r="BY191" s="19">
        <f>AX191*参数!$B$5+BY165*参数!$B$6</f>
        <v>0.20238378080356781</v>
      </c>
      <c r="BZ191" s="19">
        <f>AY191*参数!$B$5+BZ165*参数!$B$6</f>
        <v>0.10958376218921365</v>
      </c>
      <c r="CA191" s="19">
        <f>AZ191*参数!$B$5+CA165*参数!$B$6</f>
        <v>0.25072551791082126</v>
      </c>
    </row>
    <row r="192" spans="1:79" x14ac:dyDescent="0.25">
      <c r="A192" s="7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7"/>
      <c r="W192" s="27"/>
      <c r="X192" s="27"/>
      <c r="AF192" s="28" t="s">
        <v>21</v>
      </c>
      <c r="AG192" s="20">
        <f>信任!F21</f>
        <v>0</v>
      </c>
      <c r="AH192" s="20">
        <f>信任!K21</f>
        <v>0</v>
      </c>
      <c r="AI192" s="20">
        <f>信任!P21</f>
        <v>0</v>
      </c>
      <c r="AJ192" s="20">
        <f>信任!U21</f>
        <v>0.625</v>
      </c>
      <c r="AK192" s="20">
        <f>信任!Z21</f>
        <v>0</v>
      </c>
      <c r="AL192" s="20">
        <f>信任!AE21</f>
        <v>0</v>
      </c>
      <c r="AM192" s="20">
        <f>信任!AJ21</f>
        <v>0</v>
      </c>
      <c r="AN192" s="20">
        <f>信任!AO21</f>
        <v>0</v>
      </c>
      <c r="AO192" s="20">
        <f>信任!AT21</f>
        <v>0</v>
      </c>
      <c r="AP192" s="20">
        <f>信任!AY21</f>
        <v>0</v>
      </c>
      <c r="AQ192" s="20">
        <f>信任!F44</f>
        <v>0</v>
      </c>
      <c r="AR192" s="20">
        <f>信任!K44</f>
        <v>0</v>
      </c>
      <c r="AS192" s="20">
        <f>信任!P44</f>
        <v>0</v>
      </c>
      <c r="AT192" s="20">
        <f>信任!U44</f>
        <v>0.40682980364583193</v>
      </c>
      <c r="AU192" s="20">
        <f>信任!Z44</f>
        <v>0</v>
      </c>
      <c r="AV192" s="20">
        <f>信任!AE44</f>
        <v>0</v>
      </c>
      <c r="AW192" s="20">
        <f>信任!AJ44</f>
        <v>0</v>
      </c>
      <c r="AX192" s="20">
        <f>信任!AO44</f>
        <v>0</v>
      </c>
      <c r="AY192" s="20">
        <f>信任!AT44</f>
        <v>0</v>
      </c>
      <c r="AZ192" s="54">
        <f>信任!AY44</f>
        <v>0</v>
      </c>
      <c r="BA192" s="41">
        <f t="shared" si="135"/>
        <v>1.031829803645832</v>
      </c>
      <c r="BG192" s="28" t="s">
        <v>21</v>
      </c>
      <c r="BH192" s="19">
        <f>AG192*参数!$B$5+BH166*参数!$B$6</f>
        <v>0.28531048788118529</v>
      </c>
      <c r="BI192" s="19">
        <f>AH192*参数!$B$5+BI166*参数!$B$6</f>
        <v>0.48518334611085162</v>
      </c>
      <c r="BJ192" s="19">
        <f>AI192*参数!$B$5+BJ166*参数!$B$6</f>
        <v>0.34514956931301238</v>
      </c>
      <c r="BK192" s="19">
        <f>AJ192*参数!$B$5+BK166*参数!$B$6</f>
        <v>0.69263934792759474</v>
      </c>
      <c r="BL192" s="19">
        <f>AK192*参数!$B$5+BL166*参数!$B$6</f>
        <v>0.41641518758585033</v>
      </c>
      <c r="BM192" s="19">
        <f>AL192*参数!$B$5+BM166*参数!$B$6</f>
        <v>0.21772584501938019</v>
      </c>
      <c r="BN192" s="19">
        <f>AM192*参数!$B$5+BN166*参数!$B$6</f>
        <v>0.46716137559950455</v>
      </c>
      <c r="BO192" s="19">
        <f>AN192*参数!$B$5+BO166*参数!$B$6</f>
        <v>0.42119353488663219</v>
      </c>
      <c r="BP192" s="19">
        <f>AO192*参数!$B$5+BP166*参数!$B$6</f>
        <v>0.167204785041529</v>
      </c>
      <c r="BQ192" s="19">
        <f>AP192*参数!$B$5+BQ166*参数!$B$6</f>
        <v>0.5</v>
      </c>
      <c r="BR192" s="19">
        <f>AQ192*参数!$B$5+BR166*参数!$B$6</f>
        <v>0</v>
      </c>
      <c r="BS192" s="19">
        <f>AR192*参数!$B$5+BS166*参数!$B$6</f>
        <v>0.29807953855528485</v>
      </c>
      <c r="BT192" s="19">
        <f>AS192*参数!$B$5+BT166*参数!$B$6</f>
        <v>0.27821213276242224</v>
      </c>
      <c r="BU192" s="19">
        <f>AT192*参数!$B$5+BU166*参数!$B$6</f>
        <v>0.26861458395198945</v>
      </c>
      <c r="BV192" s="19">
        <f>AU192*参数!$B$5+BV166*参数!$B$6</f>
        <v>0.38075558290601236</v>
      </c>
      <c r="BW192" s="19">
        <f>AV192*参数!$B$5+BW166*参数!$B$6</f>
        <v>0.406074152911506</v>
      </c>
      <c r="BX192" s="19">
        <f>AW192*参数!$B$5+BX166*参数!$B$6</f>
        <v>7.9448681006852526E-2</v>
      </c>
      <c r="BY192" s="19">
        <f>AX192*参数!$B$5+BY166*参数!$B$6</f>
        <v>0.11548217112021526</v>
      </c>
      <c r="BZ192" s="19">
        <f>AY192*参数!$B$5+BZ166*参数!$B$6</f>
        <v>0</v>
      </c>
      <c r="CA192" s="19">
        <f>AZ192*参数!$B$5+CA166*参数!$B$6</f>
        <v>0.25335810017556282</v>
      </c>
    </row>
    <row r="193" spans="1:80" ht="14.4" thickBot="1" x14ac:dyDescent="0.3">
      <c r="A193" s="7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7"/>
      <c r="W193" s="27"/>
      <c r="X193" s="27"/>
      <c r="AF193" s="29" t="s">
        <v>22</v>
      </c>
      <c r="AG193" s="20">
        <f>信任!F22</f>
        <v>0</v>
      </c>
      <c r="AH193" s="55">
        <f>信任!K22</f>
        <v>0.41666666666666669</v>
      </c>
      <c r="AI193" s="55">
        <f>信任!P22</f>
        <v>0</v>
      </c>
      <c r="AJ193" s="55">
        <f>信任!U22</f>
        <v>0.22239859159188261</v>
      </c>
      <c r="AK193" s="20">
        <f>信任!Z22</f>
        <v>0</v>
      </c>
      <c r="AL193" s="20">
        <f>信任!AE22</f>
        <v>0</v>
      </c>
      <c r="AM193" s="20">
        <f>信任!AJ22</f>
        <v>0</v>
      </c>
      <c r="AN193" s="20">
        <f>信任!AO22</f>
        <v>0</v>
      </c>
      <c r="AO193" s="20">
        <f>信任!AT22</f>
        <v>0</v>
      </c>
      <c r="AP193" s="20">
        <f>信任!AY22</f>
        <v>0.75554106391368792</v>
      </c>
      <c r="AQ193" s="20">
        <f>信任!F45</f>
        <v>0</v>
      </c>
      <c r="AR193" s="20">
        <f>信任!K45</f>
        <v>0</v>
      </c>
      <c r="AS193" s="20">
        <f>信任!P45</f>
        <v>0</v>
      </c>
      <c r="AT193" s="20">
        <f>信任!U45</f>
        <v>0.44479718318376521</v>
      </c>
      <c r="AU193" s="20">
        <f>信任!Z45</f>
        <v>0</v>
      </c>
      <c r="AV193" s="20">
        <f>信任!AE45</f>
        <v>0.52083333333333337</v>
      </c>
      <c r="AW193" s="20">
        <f>信任!AJ45</f>
        <v>0</v>
      </c>
      <c r="AX193" s="20">
        <f>信任!AO45</f>
        <v>0</v>
      </c>
      <c r="AY193" s="20">
        <f>信任!AT45</f>
        <v>0</v>
      </c>
      <c r="AZ193" s="54">
        <f>信任!AY45</f>
        <v>0</v>
      </c>
      <c r="BA193" s="41">
        <f t="shared" si="135"/>
        <v>2.3602368386893358</v>
      </c>
      <c r="BG193" s="29" t="s">
        <v>22</v>
      </c>
      <c r="BH193" s="19">
        <f>AG193*参数!$B$5+BH167*参数!$B$6</f>
        <v>0.23964167633135236</v>
      </c>
      <c r="BI193" s="19">
        <f>AH193*参数!$B$5+BI167*参数!$B$6</f>
        <v>0.41698360173244547</v>
      </c>
      <c r="BJ193" s="19">
        <f>AI193*参数!$B$5+BJ167*参数!$B$6</f>
        <v>0.22864751655150301</v>
      </c>
      <c r="BK193" s="19">
        <f>AJ193*参数!$B$5+BK167*参数!$B$6</f>
        <v>0.36437934254175636</v>
      </c>
      <c r="BL193" s="19">
        <f>AK193*参数!$B$5+BL167*参数!$B$6</f>
        <v>0.22452478227461797</v>
      </c>
      <c r="BM193" s="19">
        <f>AL193*参数!$B$5+BM167*参数!$B$6</f>
        <v>0.12259636300432519</v>
      </c>
      <c r="BN193" s="19">
        <f>AM193*参数!$B$5+BN167*参数!$B$6</f>
        <v>0.23965268695364852</v>
      </c>
      <c r="BO193" s="19">
        <f>AN193*参数!$B$5+BO167*参数!$B$6</f>
        <v>0.14503373925800142</v>
      </c>
      <c r="BP193" s="19">
        <f>AO193*参数!$B$5+BP167*参数!$B$6</f>
        <v>0.15419802574249133</v>
      </c>
      <c r="BQ193" s="19">
        <f>AP193*参数!$B$5+BQ167*参数!$B$6</f>
        <v>0.55578161640144286</v>
      </c>
      <c r="BR193" s="19">
        <f>AQ193*参数!$B$5+BR167*参数!$B$6</f>
        <v>0.20292304360698091</v>
      </c>
      <c r="BS193" s="19">
        <f>AR193*参数!$B$5+BS167*参数!$B$6</f>
        <v>0.22794643800549125</v>
      </c>
      <c r="BT193" s="19">
        <f>AS193*参数!$B$5+BT167*参数!$B$6</f>
        <v>0.28943790315565099</v>
      </c>
      <c r="BU193" s="19">
        <f>AT193*参数!$B$5+BU167*参数!$B$6</f>
        <v>0.38703367273385852</v>
      </c>
      <c r="BV193" s="19">
        <f>AU193*参数!$B$5+BV167*参数!$B$6</f>
        <v>0.29270189810543651</v>
      </c>
      <c r="BW193" s="19">
        <f>AV193*参数!$B$5+BW167*参数!$B$6</f>
        <v>0.76041666666666674</v>
      </c>
      <c r="BX193" s="19">
        <f>AW193*参数!$B$5+BX167*参数!$B$6</f>
        <v>0.36289506356389195</v>
      </c>
      <c r="BY193" s="19">
        <f>AX193*参数!$B$5+BY167*参数!$B$6</f>
        <v>0</v>
      </c>
      <c r="BZ193" s="19">
        <f>AY193*参数!$B$5+BZ167*参数!$B$6</f>
        <v>0.18292956433135096</v>
      </c>
      <c r="CA193" s="19">
        <f>AZ193*参数!$B$5+CA167*参数!$B$6</f>
        <v>0</v>
      </c>
    </row>
    <row r="194" spans="1:80" s="12" customFormat="1" x14ac:dyDescent="0.25">
      <c r="A194" s="11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7"/>
      <c r="W194" s="27"/>
      <c r="X194" s="27"/>
      <c r="AF194" s="63"/>
      <c r="AG194" s="41">
        <f>SUM(AG174:AG193)</f>
        <v>3.8379787168793102</v>
      </c>
      <c r="AH194" s="41">
        <f t="shared" ref="AH194:AZ194" si="136">SUM(AH174:AH193)</f>
        <v>4.4894318172618872</v>
      </c>
      <c r="AI194" s="41">
        <f t="shared" si="136"/>
        <v>2.7448872236606978</v>
      </c>
      <c r="AJ194" s="41">
        <f t="shared" si="136"/>
        <v>3.0712811668894928</v>
      </c>
      <c r="AK194" s="41">
        <f t="shared" si="136"/>
        <v>2.0048954017112868</v>
      </c>
      <c r="AL194" s="41">
        <f t="shared" si="136"/>
        <v>3.814513091814709</v>
      </c>
      <c r="AM194" s="41">
        <f t="shared" si="136"/>
        <v>2.7291666666666665</v>
      </c>
      <c r="AN194" s="41">
        <f t="shared" si="136"/>
        <v>3.4740538903273648</v>
      </c>
      <c r="AO194" s="41">
        <f t="shared" si="136"/>
        <v>2.1254282875743855</v>
      </c>
      <c r="AP194" s="41">
        <f t="shared" si="136"/>
        <v>1.6930410639136879</v>
      </c>
      <c r="AQ194" s="41">
        <f t="shared" si="136"/>
        <v>2.5647335570684509</v>
      </c>
      <c r="AR194" s="41">
        <f t="shared" si="136"/>
        <v>1.2781305165170986</v>
      </c>
      <c r="AS194" s="41">
        <f t="shared" si="136"/>
        <v>1.5863347174099518</v>
      </c>
      <c r="AT194" s="41">
        <f t="shared" si="136"/>
        <v>2.1862912424843488</v>
      </c>
      <c r="AU194" s="41">
        <f t="shared" si="136"/>
        <v>1.5989682328124872</v>
      </c>
      <c r="AV194" s="41">
        <f t="shared" si="136"/>
        <v>3.8863391003720071</v>
      </c>
      <c r="AW194" s="41">
        <f t="shared" si="136"/>
        <v>3.2984529953868957</v>
      </c>
      <c r="AX194" s="41">
        <f t="shared" si="136"/>
        <v>1.8495647447909007</v>
      </c>
      <c r="AY194" s="41">
        <f t="shared" si="136"/>
        <v>3.3509448173363063</v>
      </c>
      <c r="AZ194" s="41">
        <f t="shared" si="136"/>
        <v>2.2291666666666665</v>
      </c>
      <c r="BA194" s="41">
        <f t="shared" si="135"/>
        <v>53.813603917544619</v>
      </c>
      <c r="BB194" s="41"/>
      <c r="BG194" s="59" t="s">
        <v>83</v>
      </c>
      <c r="BH194" s="41">
        <f t="shared" ref="BH194:CA194" si="137">SUM(BH174:BH193)</f>
        <v>6.1469792545271318</v>
      </c>
      <c r="BI194" s="41">
        <f t="shared" si="137"/>
        <v>7.58619195859933</v>
      </c>
      <c r="BJ194" s="41">
        <f t="shared" si="137"/>
        <v>6.7123583486466227</v>
      </c>
      <c r="BK194" s="41">
        <f t="shared" si="137"/>
        <v>7.4981241481915957</v>
      </c>
      <c r="BL194" s="41">
        <f t="shared" si="137"/>
        <v>7.1375302436012653</v>
      </c>
      <c r="BM194" s="41">
        <f t="shared" si="137"/>
        <v>4.3224577347482764</v>
      </c>
      <c r="BN194" s="41">
        <f t="shared" si="137"/>
        <v>7.9398927089279479</v>
      </c>
      <c r="BO194" s="41">
        <f t="shared" si="137"/>
        <v>6.2155259146636253</v>
      </c>
      <c r="BP194" s="41">
        <f t="shared" si="137"/>
        <v>5.3138238256919452</v>
      </c>
      <c r="BQ194" s="41">
        <f t="shared" si="137"/>
        <v>6.023310159852306</v>
      </c>
      <c r="BR194" s="41">
        <f t="shared" si="137"/>
        <v>4.4504068220620452</v>
      </c>
      <c r="BS194" s="41">
        <f t="shared" si="137"/>
        <v>5.8800995170253838</v>
      </c>
      <c r="BT194" s="41">
        <f t="shared" si="137"/>
        <v>6.4777125446424542</v>
      </c>
      <c r="BU194" s="41">
        <f t="shared" si="137"/>
        <v>5.8167969168890323</v>
      </c>
      <c r="BV194" s="41">
        <f t="shared" si="137"/>
        <v>6.2424145197302252</v>
      </c>
      <c r="BW194" s="41">
        <f t="shared" si="137"/>
        <v>8.3536068094552896</v>
      </c>
      <c r="BX194" s="41">
        <f t="shared" si="137"/>
        <v>4.7424220167444355</v>
      </c>
      <c r="BY194" s="41">
        <f t="shared" si="137"/>
        <v>4.0651639345858426</v>
      </c>
      <c r="BZ194" s="41">
        <f t="shared" si="137"/>
        <v>6.4970928339523404</v>
      </c>
      <c r="CA194" s="41">
        <f t="shared" si="137"/>
        <v>5.8858417397193756</v>
      </c>
      <c r="CB194" s="41">
        <f>SUM(BH194:CA194)</f>
        <v>123.30775195225648</v>
      </c>
    </row>
    <row r="195" spans="1:80" s="12" customFormat="1" x14ac:dyDescent="0.25">
      <c r="A195" s="11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7"/>
      <c r="W195" s="27"/>
      <c r="X195" s="27"/>
      <c r="AE195" s="141" t="s">
        <v>120</v>
      </c>
      <c r="AF195" s="141"/>
      <c r="AG195" s="62">
        <f>AG194/$BA$194</f>
        <v>7.1319860360217036E-2</v>
      </c>
      <c r="AH195" s="62">
        <f t="shared" ref="AH195:AZ195" si="138">AH194/$BA$194</f>
        <v>8.3425592980926833E-2</v>
      </c>
      <c r="AI195" s="62">
        <f t="shared" si="138"/>
        <v>5.1007310862631036E-2</v>
      </c>
      <c r="AJ195" s="62">
        <f t="shared" si="138"/>
        <v>5.7072579112066792E-2</v>
      </c>
      <c r="AK195" s="62">
        <f t="shared" si="138"/>
        <v>3.7256293125865883E-2</v>
      </c>
      <c r="AL195" s="62">
        <f t="shared" si="138"/>
        <v>7.08838065865178E-2</v>
      </c>
      <c r="AM195" s="62">
        <f t="shared" si="138"/>
        <v>5.0715181069240521E-2</v>
      </c>
      <c r="AN195" s="62">
        <f t="shared" si="138"/>
        <v>6.4557168400214388E-2</v>
      </c>
      <c r="AO195" s="62">
        <f t="shared" si="138"/>
        <v>3.9496114975519067E-2</v>
      </c>
      <c r="AP195" s="62">
        <f t="shared" si="138"/>
        <v>3.1461209446366649E-2</v>
      </c>
      <c r="AQ195" s="62">
        <f t="shared" si="138"/>
        <v>4.765957621047346E-2</v>
      </c>
      <c r="AR195" s="62">
        <f t="shared" si="138"/>
        <v>2.3751067081021034E-2</v>
      </c>
      <c r="AS195" s="62">
        <f t="shared" si="138"/>
        <v>2.9478321501020411E-2</v>
      </c>
      <c r="AT195" s="62">
        <f t="shared" si="138"/>
        <v>4.0627110680679791E-2</v>
      </c>
      <c r="AU195" s="62">
        <f t="shared" si="138"/>
        <v>2.9713085844659114E-2</v>
      </c>
      <c r="AV195" s="62">
        <f t="shared" si="138"/>
        <v>7.2218525009527579E-2</v>
      </c>
      <c r="AW195" s="62">
        <f t="shared" si="138"/>
        <v>6.1294036363758853E-2</v>
      </c>
      <c r="AX195" s="62">
        <f t="shared" si="138"/>
        <v>3.4369836066450381E-2</v>
      </c>
      <c r="AY195" s="62">
        <f t="shared" si="138"/>
        <v>6.2269474136516845E-2</v>
      </c>
      <c r="AZ195" s="62">
        <f t="shared" si="138"/>
        <v>4.142385018632623E-2</v>
      </c>
      <c r="BA195" s="41">
        <f t="shared" si="135"/>
        <v>0.99999999999999978</v>
      </c>
      <c r="BB195" s="41"/>
      <c r="BG195" s="86" t="s">
        <v>152</v>
      </c>
      <c r="BH195" s="30">
        <f t="shared" ref="BH195:CA195" si="139">BH194/$CB$194</f>
        <v>4.9850712199401542E-2</v>
      </c>
      <c r="BI195" s="30">
        <f t="shared" si="139"/>
        <v>6.1522425301668196E-2</v>
      </c>
      <c r="BJ195" s="30">
        <f t="shared" si="139"/>
        <v>5.4435818043666713E-2</v>
      </c>
      <c r="BK195" s="30">
        <f t="shared" si="139"/>
        <v>6.0808213834721389E-2</v>
      </c>
      <c r="BL195" s="30">
        <f t="shared" si="139"/>
        <v>5.7883872916317906E-2</v>
      </c>
      <c r="BM195" s="30">
        <f t="shared" si="139"/>
        <v>3.5054225434438938E-2</v>
      </c>
      <c r="BN195" s="30">
        <f t="shared" si="139"/>
        <v>6.4390864185101634E-2</v>
      </c>
      <c r="BO195" s="30">
        <f t="shared" si="139"/>
        <v>5.0406611232927306E-2</v>
      </c>
      <c r="BP195" s="30">
        <f t="shared" si="139"/>
        <v>4.3093996456519651E-2</v>
      </c>
      <c r="BQ195" s="30">
        <f t="shared" si="139"/>
        <v>4.8847781785726421E-2</v>
      </c>
      <c r="BR195" s="30">
        <f t="shared" si="139"/>
        <v>3.6091865690530127E-2</v>
      </c>
      <c r="BS195" s="30">
        <f t="shared" si="139"/>
        <v>4.7686373516095719E-2</v>
      </c>
      <c r="BT195" s="30">
        <f t="shared" si="139"/>
        <v>5.2532889798774039E-2</v>
      </c>
      <c r="BU195" s="30">
        <f t="shared" si="139"/>
        <v>4.7173002709036793E-2</v>
      </c>
      <c r="BV195" s="30">
        <f t="shared" si="139"/>
        <v>5.0624672179144299E-2</v>
      </c>
      <c r="BW195" s="30">
        <f t="shared" si="139"/>
        <v>6.7745998748640901E-2</v>
      </c>
      <c r="BX195" s="30">
        <f t="shared" si="139"/>
        <v>3.8460047658485035E-2</v>
      </c>
      <c r="BY195" s="30">
        <f t="shared" si="139"/>
        <v>3.2967626691952287E-2</v>
      </c>
      <c r="BZ195" s="30">
        <f t="shared" si="139"/>
        <v>5.2690059879349264E-2</v>
      </c>
      <c r="CA195" s="30">
        <f t="shared" si="139"/>
        <v>4.7732941737501741E-2</v>
      </c>
      <c r="CB195" s="41">
        <f>SUM(BH195:CA195)</f>
        <v>1</v>
      </c>
    </row>
    <row r="196" spans="1:80" s="12" customFormat="1" x14ac:dyDescent="0.25">
      <c r="A196" s="11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7"/>
      <c r="W196" s="27"/>
      <c r="X196" s="27"/>
      <c r="AE196" s="140" t="s">
        <v>201</v>
      </c>
      <c r="AF196" s="140"/>
      <c r="AG196" s="20">
        <f t="shared" ref="AG196:AZ196" si="140">(AG195+BH197)/2</f>
        <v>6.4175217734625728E-2</v>
      </c>
      <c r="AH196" s="20">
        <f t="shared" si="140"/>
        <v>6.7614251014950749E-2</v>
      </c>
      <c r="AI196" s="20">
        <f t="shared" si="140"/>
        <v>4.9474742815919195E-2</v>
      </c>
      <c r="AJ196" s="20">
        <f t="shared" si="140"/>
        <v>5.2026277752136321E-2</v>
      </c>
      <c r="AK196" s="20">
        <f t="shared" si="140"/>
        <v>4.3743073239460251E-2</v>
      </c>
      <c r="AL196" s="20">
        <f t="shared" si="140"/>
        <v>5.9102974754073202E-2</v>
      </c>
      <c r="AM196" s="20">
        <f t="shared" si="140"/>
        <v>5.3463928599209343E-2</v>
      </c>
      <c r="AN196" s="20">
        <f t="shared" si="140"/>
        <v>6.0580585615671048E-2</v>
      </c>
      <c r="AO196" s="20">
        <f t="shared" si="140"/>
        <v>4.0148541117707132E-2</v>
      </c>
      <c r="AP196" s="20">
        <f t="shared" si="140"/>
        <v>4.3208895492799521E-2</v>
      </c>
      <c r="AQ196" s="20">
        <f t="shared" si="140"/>
        <v>4.5880483103331059E-2</v>
      </c>
      <c r="AR196" s="20">
        <f t="shared" si="140"/>
        <v>3.9918004566029758E-2</v>
      </c>
      <c r="AS196" s="20">
        <f t="shared" si="140"/>
        <v>3.4688273106828975E-2</v>
      </c>
      <c r="AT196" s="20">
        <f t="shared" si="140"/>
        <v>4.471049540849379E-2</v>
      </c>
      <c r="AU196" s="20">
        <f t="shared" si="140"/>
        <v>3.8539210081029257E-2</v>
      </c>
      <c r="AV196" s="20">
        <f t="shared" si="140"/>
        <v>6.4876143098891309E-2</v>
      </c>
      <c r="AW196" s="20">
        <f t="shared" si="140"/>
        <v>5.2024614333947283E-2</v>
      </c>
      <c r="AX196" s="20">
        <f t="shared" si="140"/>
        <v>4.1010833332230615E-2</v>
      </c>
      <c r="AY196" s="20">
        <f t="shared" si="140"/>
        <v>5.9186124367738492E-2</v>
      </c>
      <c r="AZ196" s="20">
        <f t="shared" si="140"/>
        <v>4.5627330464926771E-2</v>
      </c>
      <c r="BA196" s="41">
        <f>SUM(AG196:AZ196)</f>
        <v>0.99999999999999978</v>
      </c>
      <c r="BB196" s="41"/>
      <c r="BG196" s="69" t="s">
        <v>121</v>
      </c>
      <c r="BH196" s="70">
        <f>H123</f>
        <v>0.96205144620237948</v>
      </c>
      <c r="BI196" s="70">
        <f>H124</f>
        <v>0.87386570226190063</v>
      </c>
      <c r="BJ196" s="70">
        <f>H125</f>
        <v>0.80873879463117482</v>
      </c>
      <c r="BK196" s="70">
        <f>H126</f>
        <v>0.79250742508320693</v>
      </c>
      <c r="BL196" s="70">
        <f>H127</f>
        <v>0.84732975195237881</v>
      </c>
      <c r="BM196" s="70">
        <f>H128</f>
        <v>0.79827944831537412</v>
      </c>
      <c r="BN196" s="70">
        <f>H129</f>
        <v>0.9482542699523806</v>
      </c>
      <c r="BO196" s="70">
        <f>H130</f>
        <v>0.95485557844047486</v>
      </c>
      <c r="BP196" s="70">
        <f>H131</f>
        <v>0.68827343023970255</v>
      </c>
      <c r="BQ196" s="70">
        <f>H132</f>
        <v>0.92706515140475976</v>
      </c>
      <c r="BR196" s="70">
        <f>H133</f>
        <v>0.7439484161654073</v>
      </c>
      <c r="BS196" s="70">
        <f>H134</f>
        <v>0.94609951779761692</v>
      </c>
      <c r="BT196" s="70">
        <f>H135</f>
        <v>0.67304502387211407</v>
      </c>
      <c r="BU196" s="70">
        <f>H136</f>
        <v>0.82310625241308832</v>
      </c>
      <c r="BV196" s="70">
        <f>H137</f>
        <v>0.79900804599627329</v>
      </c>
      <c r="BW196" s="70">
        <f>H138</f>
        <v>0.97053971577177445</v>
      </c>
      <c r="BX196" s="70">
        <f>H139</f>
        <v>0.72123934416257773</v>
      </c>
      <c r="BY196" s="70">
        <f>H140</f>
        <v>0.80384096519035297</v>
      </c>
      <c r="BZ196" s="70">
        <f>H141</f>
        <v>0.94640033588483941</v>
      </c>
      <c r="CA196" s="70">
        <f>H142</f>
        <v>0.84059828345748544</v>
      </c>
      <c r="CB196" s="41">
        <f>SUM(BH196:CA196)</f>
        <v>16.869046899195265</v>
      </c>
    </row>
    <row r="197" spans="1:80" s="12" customFormat="1" x14ac:dyDescent="0.25">
      <c r="A197" s="11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7"/>
      <c r="W197" s="27"/>
      <c r="X197" s="27"/>
      <c r="AF197" s="1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41"/>
      <c r="BB197" s="41"/>
      <c r="BG197" s="86" t="s">
        <v>153</v>
      </c>
      <c r="BH197" s="42">
        <f>BH196/$CB$196</f>
        <v>5.7030575109034407E-2</v>
      </c>
      <c r="BI197" s="42">
        <f t="shared" ref="BI197:CA197" si="141">BI196/$CB$196</f>
        <v>5.180290904897468E-2</v>
      </c>
      <c r="BJ197" s="42">
        <f t="shared" si="141"/>
        <v>4.7942174769207355E-2</v>
      </c>
      <c r="BK197" s="42">
        <f t="shared" si="141"/>
        <v>4.6979976392205858E-2</v>
      </c>
      <c r="BL197" s="42">
        <f t="shared" si="141"/>
        <v>5.0229853353054611E-2</v>
      </c>
      <c r="BM197" s="42">
        <f t="shared" si="141"/>
        <v>4.7322142921628604E-2</v>
      </c>
      <c r="BN197" s="42">
        <f t="shared" si="141"/>
        <v>5.6212676129178164E-2</v>
      </c>
      <c r="BO197" s="42">
        <f t="shared" si="141"/>
        <v>5.6604002831127709E-2</v>
      </c>
      <c r="BP197" s="42">
        <f t="shared" si="141"/>
        <v>4.0800967259895196E-2</v>
      </c>
      <c r="BQ197" s="42">
        <f t="shared" si="141"/>
        <v>5.4956581539232385E-2</v>
      </c>
      <c r="BR197" s="42">
        <f t="shared" si="141"/>
        <v>4.4101389996188657E-2</v>
      </c>
      <c r="BS197" s="42">
        <f t="shared" si="141"/>
        <v>5.6084942051038485E-2</v>
      </c>
      <c r="BT197" s="42">
        <f t="shared" si="141"/>
        <v>3.9898224712637535E-2</v>
      </c>
      <c r="BU197" s="42">
        <f t="shared" si="141"/>
        <v>4.8793880136307789E-2</v>
      </c>
      <c r="BV197" s="42">
        <f t="shared" si="141"/>
        <v>4.7365334317399393E-2</v>
      </c>
      <c r="BW197" s="42">
        <f t="shared" si="141"/>
        <v>5.7533761188255032E-2</v>
      </c>
      <c r="BX197" s="42">
        <f t="shared" si="141"/>
        <v>4.2755192304135707E-2</v>
      </c>
      <c r="BY197" s="42">
        <f t="shared" si="141"/>
        <v>4.7651830598010848E-2</v>
      </c>
      <c r="BZ197" s="42">
        <f t="shared" si="141"/>
        <v>5.610277459896014E-2</v>
      </c>
      <c r="CA197" s="42">
        <f t="shared" si="141"/>
        <v>4.9830810743527305E-2</v>
      </c>
      <c r="CB197" s="41">
        <f>SUM(BH197:CA197)</f>
        <v>1</v>
      </c>
    </row>
    <row r="198" spans="1:80" s="58" customFormat="1" x14ac:dyDescent="0.25">
      <c r="A198" s="57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7"/>
      <c r="W198" s="27"/>
      <c r="X198" s="27"/>
      <c r="AF198" s="57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B198" s="41"/>
      <c r="CB198" s="41">
        <f>SUM(BH200:CA200)</f>
        <v>1</v>
      </c>
    </row>
    <row r="199" spans="1:80" s="12" customFormat="1" x14ac:dyDescent="0.25">
      <c r="A199" s="11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7"/>
      <c r="W199" s="27"/>
      <c r="X199" s="27"/>
      <c r="AF199" s="1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B199" s="41"/>
      <c r="BG199" s="8"/>
      <c r="BH199" s="57" t="s">
        <v>3</v>
      </c>
      <c r="BI199" s="57" t="s">
        <v>4</v>
      </c>
      <c r="BJ199" s="57" t="s">
        <v>5</v>
      </c>
      <c r="BK199" s="57" t="s">
        <v>6</v>
      </c>
      <c r="BL199" s="57" t="s">
        <v>7</v>
      </c>
      <c r="BM199" s="57" t="s">
        <v>8</v>
      </c>
      <c r="BN199" s="57" t="s">
        <v>9</v>
      </c>
      <c r="BO199" s="57" t="s">
        <v>10</v>
      </c>
      <c r="BP199" s="57" t="s">
        <v>11</v>
      </c>
      <c r="BQ199" s="57" t="s">
        <v>12</v>
      </c>
      <c r="BR199" s="57" t="s">
        <v>13</v>
      </c>
      <c r="BS199" s="57" t="s">
        <v>14</v>
      </c>
      <c r="BT199" s="57" t="s">
        <v>15</v>
      </c>
      <c r="BU199" s="57" t="s">
        <v>16</v>
      </c>
      <c r="BV199" s="57" t="s">
        <v>17</v>
      </c>
      <c r="BW199" s="57" t="s">
        <v>18</v>
      </c>
      <c r="BX199" s="57" t="s">
        <v>19</v>
      </c>
      <c r="BY199" s="57" t="s">
        <v>20</v>
      </c>
      <c r="BZ199" s="57" t="s">
        <v>21</v>
      </c>
      <c r="CA199" s="57" t="s">
        <v>22</v>
      </c>
      <c r="CB199" s="41"/>
    </row>
    <row r="200" spans="1:80" x14ac:dyDescent="0.25">
      <c r="A200" s="7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7"/>
      <c r="W200" s="27"/>
      <c r="X200" s="27"/>
      <c r="BG200" s="79" t="s">
        <v>124</v>
      </c>
      <c r="BH200" s="64">
        <f t="shared" ref="BH200:CA200" si="142">(BH195+BH197)/2</f>
        <v>5.3440643654217974E-2</v>
      </c>
      <c r="BI200" s="64">
        <f t="shared" si="142"/>
        <v>5.6662667175321438E-2</v>
      </c>
      <c r="BJ200" s="64">
        <f t="shared" si="142"/>
        <v>5.1188996406437037E-2</v>
      </c>
      <c r="BK200" s="64">
        <f t="shared" si="142"/>
        <v>5.3894095113463623E-2</v>
      </c>
      <c r="BL200" s="64">
        <f t="shared" si="142"/>
        <v>5.4056863134686259E-2</v>
      </c>
      <c r="BM200" s="64">
        <f t="shared" si="142"/>
        <v>4.1188184178033771E-2</v>
      </c>
      <c r="BN200" s="64">
        <f t="shared" si="142"/>
        <v>6.0301770157139903E-2</v>
      </c>
      <c r="BO200" s="64">
        <f t="shared" si="142"/>
        <v>5.3505307032027508E-2</v>
      </c>
      <c r="BP200" s="64">
        <f t="shared" si="142"/>
        <v>4.1947481858207424E-2</v>
      </c>
      <c r="BQ200" s="64">
        <f t="shared" si="142"/>
        <v>5.1902181662479403E-2</v>
      </c>
      <c r="BR200" s="64">
        <f t="shared" si="142"/>
        <v>4.0096627843359392E-2</v>
      </c>
      <c r="BS200" s="64">
        <f t="shared" si="142"/>
        <v>5.1885657783567102E-2</v>
      </c>
      <c r="BT200" s="64">
        <f t="shared" si="142"/>
        <v>4.6215557255705787E-2</v>
      </c>
      <c r="BU200" s="64">
        <f t="shared" si="142"/>
        <v>4.7983441422672288E-2</v>
      </c>
      <c r="BV200" s="64">
        <f t="shared" si="142"/>
        <v>4.8995003248271843E-2</v>
      </c>
      <c r="BW200" s="64">
        <f t="shared" si="142"/>
        <v>6.263987996844797E-2</v>
      </c>
      <c r="BX200" s="64">
        <f t="shared" si="142"/>
        <v>4.0607619981310371E-2</v>
      </c>
      <c r="BY200" s="64">
        <f t="shared" si="142"/>
        <v>4.0309728644981571E-2</v>
      </c>
      <c r="BZ200" s="64">
        <f t="shared" si="142"/>
        <v>5.4396417239154699E-2</v>
      </c>
      <c r="CA200" s="64">
        <f t="shared" si="142"/>
        <v>4.8781876240514527E-2</v>
      </c>
      <c r="CB200" s="41"/>
    </row>
    <row r="201" spans="1:80" x14ac:dyDescent="0.25">
      <c r="A201" s="7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7"/>
      <c r="W201" s="27"/>
      <c r="X201" s="27"/>
      <c r="BG201" s="79" t="s">
        <v>123</v>
      </c>
      <c r="BH201" s="8">
        <f t="shared" ref="BH201:CA201" si="143">(BH195*BH197)^0.5</f>
        <v>5.3319928603917197E-2</v>
      </c>
      <c r="BI201" s="65">
        <f t="shared" si="143"/>
        <v>5.6453880312823994E-2</v>
      </c>
      <c r="BJ201" s="65">
        <f t="shared" si="143"/>
        <v>5.1085922741536546E-2</v>
      </c>
      <c r="BK201" s="65">
        <f t="shared" si="143"/>
        <v>5.3448746013423143E-2</v>
      </c>
      <c r="BL201" s="65">
        <f t="shared" si="143"/>
        <v>5.3921224467675971E-2</v>
      </c>
      <c r="BM201" s="65">
        <f t="shared" si="143"/>
        <v>4.0728872633741142E-2</v>
      </c>
      <c r="BN201" s="65">
        <f t="shared" si="143"/>
        <v>6.0162968627844621E-2</v>
      </c>
      <c r="BO201" s="65">
        <f t="shared" si="143"/>
        <v>5.3415503039250418E-2</v>
      </c>
      <c r="BP201" s="65">
        <f t="shared" si="143"/>
        <v>4.1931810580041709E-2</v>
      </c>
      <c r="BQ201" s="65">
        <f t="shared" si="143"/>
        <v>5.1812229277631981E-2</v>
      </c>
      <c r="BR201" s="65">
        <f t="shared" si="143"/>
        <v>3.9896133202456226E-2</v>
      </c>
      <c r="BS201" s="65">
        <f t="shared" si="143"/>
        <v>5.1715447356417643E-2</v>
      </c>
      <c r="BT201" s="65">
        <f t="shared" si="143"/>
        <v>4.5781754466115765E-2</v>
      </c>
      <c r="BU201" s="65">
        <f t="shared" si="143"/>
        <v>4.797659679317056E-2</v>
      </c>
      <c r="BV201" s="65">
        <f t="shared" si="143"/>
        <v>4.8967892771426443E-2</v>
      </c>
      <c r="BW201" s="65">
        <f t="shared" si="143"/>
        <v>6.2431419281193105E-2</v>
      </c>
      <c r="BX201" s="65">
        <f t="shared" si="143"/>
        <v>4.0550792022656622E-2</v>
      </c>
      <c r="BY201" s="65">
        <f t="shared" si="143"/>
        <v>3.9635435690091397E-2</v>
      </c>
      <c r="BZ201" s="65">
        <f t="shared" si="143"/>
        <v>5.4369647350491844E-2</v>
      </c>
      <c r="CA201" s="65">
        <f t="shared" si="143"/>
        <v>4.8770597555835474E-2</v>
      </c>
      <c r="CB201" s="41">
        <f>SUM(BH201:CA201)</f>
        <v>0.99637680278774188</v>
      </c>
    </row>
    <row r="202" spans="1:80" x14ac:dyDescent="0.25">
      <c r="A202" s="7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7"/>
      <c r="W202" s="27"/>
      <c r="X202" s="27"/>
      <c r="BH202" s="37">
        <f t="shared" ref="BH202:CA202" si="144">BH201/$CB$201</f>
        <v>5.3513819726367054E-2</v>
      </c>
      <c r="BI202" s="37">
        <f t="shared" si="144"/>
        <v>5.6659167651106346E-2</v>
      </c>
      <c r="BJ202" s="37">
        <f t="shared" si="144"/>
        <v>5.1271690186487993E-2</v>
      </c>
      <c r="BK202" s="37">
        <f t="shared" si="144"/>
        <v>5.3643105563959348E-2</v>
      </c>
      <c r="BL202" s="37">
        <f t="shared" si="144"/>
        <v>5.4117302125873366E-2</v>
      </c>
      <c r="BM202" s="37">
        <f t="shared" si="144"/>
        <v>4.0876977986427102E-2</v>
      </c>
      <c r="BN202" s="37">
        <f t="shared" si="144"/>
        <v>6.0381743592901709E-2</v>
      </c>
      <c r="BO202" s="37">
        <f t="shared" si="144"/>
        <v>5.3609741705949294E-2</v>
      </c>
      <c r="BP202" s="37">
        <f t="shared" si="144"/>
        <v>4.2084290263203206E-2</v>
      </c>
      <c r="BQ202" s="37">
        <f t="shared" si="144"/>
        <v>5.2000637843702929E-2</v>
      </c>
      <c r="BR202" s="37">
        <f t="shared" si="144"/>
        <v>4.0041210404368775E-2</v>
      </c>
      <c r="BS202" s="37">
        <f t="shared" si="144"/>
        <v>5.1903503987371112E-2</v>
      </c>
      <c r="BT202" s="37">
        <f t="shared" si="144"/>
        <v>4.5948233979378028E-2</v>
      </c>
      <c r="BU202" s="37">
        <f t="shared" si="144"/>
        <v>4.8151057570728101E-2</v>
      </c>
      <c r="BV202" s="37">
        <f t="shared" si="144"/>
        <v>4.9145958270425602E-2</v>
      </c>
      <c r="BW202" s="37">
        <f t="shared" si="144"/>
        <v>6.2658443177839487E-2</v>
      </c>
      <c r="BX202" s="37">
        <f t="shared" si="144"/>
        <v>4.0698249807904409E-2</v>
      </c>
      <c r="BY202" s="37">
        <f t="shared" si="144"/>
        <v>3.9779564898737345E-2</v>
      </c>
      <c r="BZ202" s="37">
        <f t="shared" si="144"/>
        <v>5.4567355641331812E-2</v>
      </c>
      <c r="CA202" s="37">
        <f t="shared" si="144"/>
        <v>4.8947945615936898E-2</v>
      </c>
      <c r="CB202" s="41">
        <f>SUM(BH202:CA202)</f>
        <v>1</v>
      </c>
    </row>
    <row r="203" spans="1:80" s="65" customFormat="1" x14ac:dyDescent="0.25">
      <c r="A203" s="66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7"/>
      <c r="W203" s="27"/>
      <c r="X203" s="27"/>
      <c r="BG203" s="80" t="s">
        <v>122</v>
      </c>
      <c r="BH203" s="8">
        <f t="shared" ref="BH203:CA203" si="145">(BH195*BH197)/(BH195+BH197-BH195*BH197)</f>
        <v>2.7326624302827212E-2</v>
      </c>
      <c r="BI203" s="65">
        <f t="shared" si="145"/>
        <v>2.8936716685106337E-2</v>
      </c>
      <c r="BJ203" s="65">
        <f t="shared" si="145"/>
        <v>2.615834449159473E-2</v>
      </c>
      <c r="BK203" s="65">
        <f t="shared" si="145"/>
        <v>2.7225099994277087E-2</v>
      </c>
      <c r="BL203" s="65">
        <f t="shared" si="145"/>
        <v>2.7636181890606931E-2</v>
      </c>
      <c r="BM203" s="65">
        <f t="shared" si="145"/>
        <v>2.0551187848639046E-2</v>
      </c>
      <c r="BN203" s="65">
        <f t="shared" si="145"/>
        <v>3.0940847538784115E-2</v>
      </c>
      <c r="BO203" s="65">
        <f t="shared" si="145"/>
        <v>2.7393310672190346E-2</v>
      </c>
      <c r="BP203" s="65">
        <f t="shared" si="145"/>
        <v>2.1406716087705207E-2</v>
      </c>
      <c r="BQ203" s="65">
        <f t="shared" si="145"/>
        <v>2.6547774126754128E-2</v>
      </c>
      <c r="BR203" s="65">
        <f t="shared" si="145"/>
        <v>2.0250254080260328E-2</v>
      </c>
      <c r="BS203" s="65">
        <f t="shared" si="145"/>
        <v>2.6454712242538158E-2</v>
      </c>
      <c r="BT203" s="65">
        <f t="shared" si="145"/>
        <v>2.3202143873287152E-2</v>
      </c>
      <c r="BU203" s="65">
        <f t="shared" si="145"/>
        <v>2.4574287830421378E-2</v>
      </c>
      <c r="BV203" s="65">
        <f t="shared" si="145"/>
        <v>2.5084219498734139E-2</v>
      </c>
      <c r="BW203" s="65">
        <f t="shared" si="145"/>
        <v>3.2110853458398404E-2</v>
      </c>
      <c r="BX203" s="65">
        <f t="shared" si="145"/>
        <v>2.0665435314920783E-2</v>
      </c>
      <c r="BY203" s="65">
        <f t="shared" si="145"/>
        <v>1.9873469711201384E-2</v>
      </c>
      <c r="BZ203" s="65">
        <f t="shared" si="145"/>
        <v>2.7930353387781295E-2</v>
      </c>
      <c r="CA203" s="65">
        <f t="shared" si="145"/>
        <v>2.498888118497827E-2</v>
      </c>
      <c r="CB203" s="41">
        <f>SUM(BH203:CA203)</f>
        <v>0.50925741422100634</v>
      </c>
    </row>
    <row r="204" spans="1:80" s="65" customFormat="1" x14ac:dyDescent="0.25">
      <c r="A204" s="72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7"/>
      <c r="W204" s="27"/>
      <c r="X204" s="27"/>
      <c r="BG204" s="80"/>
      <c r="BH204" s="65">
        <f>BH203/$CB$203</f>
        <v>5.3659747584878688E-2</v>
      </c>
      <c r="BI204" s="65">
        <f t="shared" ref="BI204:CA204" si="146">BI203/$CB$203</f>
        <v>5.6821394990134493E-2</v>
      </c>
      <c r="BJ204" s="65">
        <f t="shared" si="146"/>
        <v>5.1365662553206529E-2</v>
      </c>
      <c r="BK204" s="65">
        <f t="shared" si="146"/>
        <v>5.3460390038547384E-2</v>
      </c>
      <c r="BL204" s="65">
        <f t="shared" si="146"/>
        <v>5.4267608323152354E-2</v>
      </c>
      <c r="BM204" s="65">
        <f t="shared" si="146"/>
        <v>4.0355205981783292E-2</v>
      </c>
      <c r="BN204" s="65">
        <f t="shared" si="146"/>
        <v>6.0756793469788302E-2</v>
      </c>
      <c r="BO204" s="65">
        <f t="shared" si="146"/>
        <v>5.3790695839142484E-2</v>
      </c>
      <c r="BP204" s="65">
        <f t="shared" si="146"/>
        <v>4.2035158428572569E-2</v>
      </c>
      <c r="BQ204" s="65">
        <f t="shared" si="146"/>
        <v>5.2130363516382672E-2</v>
      </c>
      <c r="BR204" s="65">
        <f t="shared" si="146"/>
        <v>3.9764279350230865E-2</v>
      </c>
      <c r="BS204" s="65">
        <f t="shared" si="146"/>
        <v>5.1947623154402232E-2</v>
      </c>
      <c r="BT204" s="65">
        <f t="shared" si="146"/>
        <v>4.5560738489745269E-2</v>
      </c>
      <c r="BU204" s="65">
        <f t="shared" si="146"/>
        <v>4.8255140021892122E-2</v>
      </c>
      <c r="BV204" s="65">
        <f t="shared" si="146"/>
        <v>4.9256464016541837E-2</v>
      </c>
      <c r="BW204" s="65">
        <f t="shared" si="146"/>
        <v>6.3054267962926527E-2</v>
      </c>
      <c r="BX204" s="65">
        <f t="shared" si="146"/>
        <v>4.057954727381239E-2</v>
      </c>
      <c r="BY204" s="65">
        <f t="shared" si="146"/>
        <v>3.9024409181359E-2</v>
      </c>
      <c r="BZ204" s="65">
        <f t="shared" si="146"/>
        <v>5.4845256264958661E-2</v>
      </c>
      <c r="CA204" s="65">
        <f t="shared" si="146"/>
        <v>4.9069253558542504E-2</v>
      </c>
      <c r="CB204" s="41">
        <f>SUM(BH204:CA204)</f>
        <v>1.0000000000000002</v>
      </c>
    </row>
    <row r="205" spans="1:80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BG205" s="59" t="s">
        <v>200</v>
      </c>
      <c r="BH205" s="68">
        <f>BH197*参数!$E$5+BH195*参数!$E$6</f>
        <v>5.3440643654217974E-2</v>
      </c>
      <c r="BI205" s="68">
        <f>BI197*参数!$E$5+BI195*参数!$E$6</f>
        <v>5.6662667175321438E-2</v>
      </c>
      <c r="BJ205" s="68">
        <f>BJ197*参数!$E$5+BJ195*参数!$E$6</f>
        <v>5.1188996406437037E-2</v>
      </c>
      <c r="BK205" s="68">
        <f>BK197*参数!$E$5+BK195*参数!$E$6</f>
        <v>5.3894095113463623E-2</v>
      </c>
      <c r="BL205" s="68">
        <f>BL197*参数!$E$5+BL195*参数!$E$6</f>
        <v>5.4056863134686259E-2</v>
      </c>
      <c r="BM205" s="68">
        <f>BM197*参数!$E$5+BM195*参数!$E$6</f>
        <v>4.1188184178033771E-2</v>
      </c>
      <c r="BN205" s="68">
        <f>BN197*参数!$E$5+BN195*参数!$E$6</f>
        <v>6.0301770157139903E-2</v>
      </c>
      <c r="BO205" s="68">
        <f>BO197*参数!$E$5+BO195*参数!$E$6</f>
        <v>5.3505307032027508E-2</v>
      </c>
      <c r="BP205" s="68">
        <f>BP197*参数!$E$5+BP195*参数!$E$6</f>
        <v>4.1947481858207424E-2</v>
      </c>
      <c r="BQ205" s="68">
        <f>BQ197*参数!$E$5+BQ195*参数!$E$6</f>
        <v>5.1902181662479403E-2</v>
      </c>
      <c r="BR205" s="68">
        <f>BR197*参数!$E$5+BR195*参数!$E$6</f>
        <v>4.0096627843359392E-2</v>
      </c>
      <c r="BS205" s="68">
        <f>BS197*参数!$E$5+BS195*参数!$E$6</f>
        <v>5.1885657783567102E-2</v>
      </c>
      <c r="BT205" s="68">
        <f>BT197*参数!$E$5+BT195*参数!$E$6</f>
        <v>4.6215557255705787E-2</v>
      </c>
      <c r="BU205" s="68">
        <f>BU197*参数!$E$5+BU195*参数!$E$6</f>
        <v>4.7983441422672288E-2</v>
      </c>
      <c r="BV205" s="68">
        <f>BV197*参数!$E$5+BV195*参数!$E$6</f>
        <v>4.8995003248271843E-2</v>
      </c>
      <c r="BW205" s="68">
        <f>BW197*参数!$E$5+BW195*参数!$E$6</f>
        <v>6.263987996844797E-2</v>
      </c>
      <c r="BX205" s="68">
        <f>BX197*参数!$E$5+BX195*参数!$E$6</f>
        <v>4.0607619981310371E-2</v>
      </c>
      <c r="BY205" s="68">
        <f>BY197*参数!$E$5+BY195*参数!$E$6</f>
        <v>4.0309728644981571E-2</v>
      </c>
      <c r="BZ205" s="68">
        <f>BZ197*参数!$E$5+BZ195*参数!$E$6</f>
        <v>5.4396417239154699E-2</v>
      </c>
      <c r="CA205" s="68">
        <f>CA197*参数!$E$5+CA195*参数!$E$6</f>
        <v>4.8781876240514527E-2</v>
      </c>
      <c r="CB205" s="41">
        <f>SUM(BH205:CA205)</f>
        <v>1</v>
      </c>
    </row>
    <row r="206" spans="1:80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23" spans="80:80" x14ac:dyDescent="0.25">
      <c r="CB223" s="19"/>
    </row>
    <row r="229" spans="59:80" x14ac:dyDescent="0.25">
      <c r="CB229" s="41"/>
    </row>
    <row r="230" spans="59:80" x14ac:dyDescent="0.25">
      <c r="CB230" s="41"/>
    </row>
    <row r="231" spans="59:80" x14ac:dyDescent="0.25"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41"/>
    </row>
    <row r="233" spans="59:80" x14ac:dyDescent="0.25"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</row>
    <row r="234" spans="59:80" s="58" customFormat="1" x14ac:dyDescent="0.25"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</row>
    <row r="235" spans="59:80" x14ac:dyDescent="0.25"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</row>
    <row r="236" spans="59:80" s="58" customFormat="1" x14ac:dyDescent="0.25"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</row>
    <row r="238" spans="59:80" s="58" customFormat="1" x14ac:dyDescent="0.25"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</row>
  </sheetData>
  <mergeCells count="44">
    <mergeCell ref="AE196:AF196"/>
    <mergeCell ref="K120:AE120"/>
    <mergeCell ref="AF120:AZ120"/>
    <mergeCell ref="AE195:AF195"/>
    <mergeCell ref="A70:F70"/>
    <mergeCell ref="H70:M70"/>
    <mergeCell ref="O70:T70"/>
    <mergeCell ref="V70:AA70"/>
    <mergeCell ref="AC70:AH70"/>
    <mergeCell ref="AJ70:AO70"/>
    <mergeCell ref="A93:F93"/>
    <mergeCell ref="AF146:AZ146"/>
    <mergeCell ref="AF172:AZ172"/>
    <mergeCell ref="A121:H121"/>
    <mergeCell ref="BG146:CA146"/>
    <mergeCell ref="BG172:CA172"/>
    <mergeCell ref="A1:F1"/>
    <mergeCell ref="H1:M1"/>
    <mergeCell ref="O1:T1"/>
    <mergeCell ref="V1:AA1"/>
    <mergeCell ref="AC1:AH1"/>
    <mergeCell ref="AJ1:AO1"/>
    <mergeCell ref="AQ1:AV1"/>
    <mergeCell ref="A24:F24"/>
    <mergeCell ref="H24:M24"/>
    <mergeCell ref="O24:T24"/>
    <mergeCell ref="V24:AA24"/>
    <mergeCell ref="AC24:AH24"/>
    <mergeCell ref="AJ24:AO24"/>
    <mergeCell ref="AQ24:AV24"/>
    <mergeCell ref="AQ47:AV47"/>
    <mergeCell ref="AQ70:AV70"/>
    <mergeCell ref="AQ93:AV93"/>
    <mergeCell ref="H93:M93"/>
    <mergeCell ref="O93:T93"/>
    <mergeCell ref="V93:AA93"/>
    <mergeCell ref="AC93:AH93"/>
    <mergeCell ref="AJ93:AO93"/>
    <mergeCell ref="AJ47:AO47"/>
    <mergeCell ref="A47:F47"/>
    <mergeCell ref="H47:M47"/>
    <mergeCell ref="O47:T47"/>
    <mergeCell ref="V47:AA47"/>
    <mergeCell ref="AC47:AH47"/>
  </mergeCells>
  <phoneticPr fontId="1" type="noConversion"/>
  <conditionalFormatting sqref="AG196:AZ199 AG174:AZ193">
    <cfRule type="cellIs" dxfId="11" priority="8" operator="greaterThan">
      <formula>0</formula>
    </cfRule>
  </conditionalFormatting>
  <conditionalFormatting sqref="CB223 BH174:CA193">
    <cfRule type="top10" dxfId="10" priority="6" percent="1" rank="20"/>
  </conditionalFormatting>
  <conditionalFormatting sqref="BH148:CA167">
    <cfRule type="top10" dxfId="9" priority="3" percent="1" bottom="1" rank="20"/>
  </conditionalFormatting>
  <conditionalFormatting sqref="L122:AE141">
    <cfRule type="cellIs" dxfId="8" priority="2" operator="equal">
      <formula>0</formula>
    </cfRule>
  </conditionalFormatting>
  <conditionalFormatting sqref="AG122:AZ141">
    <cfRule type="cellIs" dxfId="7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6"/>
  <sheetViews>
    <sheetView topLeftCell="A7" zoomScale="85" zoomScaleNormal="85" workbookViewId="0">
      <pane xSplit="1" topLeftCell="B1" activePane="topRight" state="frozen"/>
      <selection activeCell="A25" sqref="A25"/>
      <selection pane="topRight" activeCell="G8" sqref="G8"/>
    </sheetView>
  </sheetViews>
  <sheetFormatPr defaultRowHeight="13.8" x14ac:dyDescent="0.25"/>
  <cols>
    <col min="1" max="1" width="4.6640625" style="85" bestFit="1" customWidth="1"/>
    <col min="2" max="3" width="3.6640625" style="85" bestFit="1" customWidth="1"/>
    <col min="4" max="4" width="5.77734375" style="85" bestFit="1" customWidth="1"/>
    <col min="5" max="6" width="7.77734375" style="85" bestFit="1" customWidth="1"/>
    <col min="7" max="8" width="3.6640625" style="85" bestFit="1" customWidth="1"/>
    <col min="9" max="9" width="5.77734375" style="85" bestFit="1" customWidth="1"/>
    <col min="10" max="11" width="7.77734375" style="85" bestFit="1" customWidth="1"/>
    <col min="12" max="13" width="3.6640625" style="85" bestFit="1" customWidth="1"/>
    <col min="14" max="14" width="5.77734375" style="85" bestFit="1" customWidth="1"/>
    <col min="15" max="16" width="7.77734375" style="85" bestFit="1" customWidth="1"/>
    <col min="17" max="18" width="3.6640625" style="85" bestFit="1" customWidth="1"/>
    <col min="19" max="19" width="5.77734375" style="85" bestFit="1" customWidth="1"/>
    <col min="20" max="21" width="7.77734375" style="85" bestFit="1" customWidth="1"/>
    <col min="22" max="23" width="3.6640625" style="85" bestFit="1" customWidth="1"/>
    <col min="24" max="24" width="5.77734375" style="85" bestFit="1" customWidth="1"/>
    <col min="25" max="26" width="7.77734375" style="85" bestFit="1" customWidth="1"/>
    <col min="27" max="28" width="3.6640625" style="85" bestFit="1" customWidth="1"/>
    <col min="29" max="29" width="5.77734375" style="85" bestFit="1" customWidth="1"/>
    <col min="30" max="31" width="7.77734375" style="85" bestFit="1" customWidth="1"/>
    <col min="32" max="33" width="3.6640625" style="85" bestFit="1" customWidth="1"/>
    <col min="34" max="34" width="5.77734375" style="85" bestFit="1" customWidth="1"/>
    <col min="35" max="36" width="7.77734375" style="85" bestFit="1" customWidth="1"/>
    <col min="37" max="38" width="3.6640625" style="85" bestFit="1" customWidth="1"/>
    <col min="39" max="39" width="5.77734375" style="85" bestFit="1" customWidth="1"/>
    <col min="40" max="41" width="7.77734375" style="85" bestFit="1" customWidth="1"/>
    <col min="42" max="43" width="3.6640625" style="85" bestFit="1" customWidth="1"/>
    <col min="44" max="44" width="5.77734375" style="85" bestFit="1" customWidth="1"/>
    <col min="45" max="46" width="7.77734375" style="85" bestFit="1" customWidth="1"/>
    <col min="47" max="48" width="3.6640625" style="85" bestFit="1" customWidth="1"/>
    <col min="49" max="49" width="5.77734375" style="85" bestFit="1" customWidth="1"/>
    <col min="50" max="51" width="7.77734375" style="85" bestFit="1" customWidth="1"/>
    <col min="52" max="53" width="9.5546875" style="85" bestFit="1" customWidth="1"/>
    <col min="54" max="57" width="3.6640625" style="85" bestFit="1" customWidth="1"/>
    <col min="58" max="63" width="2.5546875" style="85" bestFit="1" customWidth="1"/>
    <col min="64" max="64" width="7.77734375" style="85" bestFit="1" customWidth="1"/>
    <col min="65" max="66" width="9.5546875" style="85" bestFit="1" customWidth="1"/>
    <col min="67" max="70" width="3.6640625" style="85" bestFit="1" customWidth="1"/>
    <col min="71" max="76" width="2.5546875" style="85" bestFit="1" customWidth="1"/>
    <col min="77" max="77" width="7.77734375" style="85" bestFit="1" customWidth="1"/>
    <col min="78" max="79" width="9.5546875" style="85" bestFit="1" customWidth="1"/>
    <col min="80" max="83" width="3.6640625" style="85" bestFit="1" customWidth="1"/>
    <col min="84" max="89" width="2.5546875" style="85" bestFit="1" customWidth="1"/>
    <col min="90" max="90" width="7.77734375" style="85" bestFit="1" customWidth="1"/>
    <col min="91" max="92" width="9.5546875" style="85" bestFit="1" customWidth="1"/>
    <col min="93" max="96" width="3.6640625" style="85" bestFit="1" customWidth="1"/>
    <col min="97" max="102" width="2.5546875" style="85" bestFit="1" customWidth="1"/>
    <col min="103" max="103" width="7.77734375" style="85" bestFit="1" customWidth="1"/>
    <col min="104" max="105" width="9.5546875" style="85" bestFit="1" customWidth="1"/>
    <col min="106" max="109" width="3.6640625" style="85" bestFit="1" customWidth="1"/>
    <col min="110" max="115" width="2.5546875" style="85" bestFit="1" customWidth="1"/>
    <col min="116" max="116" width="7.77734375" style="85" bestFit="1" customWidth="1"/>
    <col min="117" max="118" width="9.5546875" style="85" bestFit="1" customWidth="1"/>
    <col min="119" max="122" width="3.6640625" style="85" bestFit="1" customWidth="1"/>
    <col min="123" max="127" width="2.5546875" style="85" bestFit="1" customWidth="1"/>
    <col min="128" max="128" width="2.5546875" style="85" customWidth="1"/>
    <col min="129" max="129" width="7.77734375" style="85" bestFit="1" customWidth="1"/>
    <col min="130" max="131" width="9.5546875" style="85" bestFit="1" customWidth="1"/>
    <col min="132" max="16384" width="8.88671875" style="85"/>
  </cols>
  <sheetData>
    <row r="1" spans="1:89" x14ac:dyDescent="0.25">
      <c r="B1" s="140" t="s">
        <v>3</v>
      </c>
      <c r="C1" s="140"/>
      <c r="D1" s="140"/>
      <c r="E1" s="140"/>
      <c r="F1" s="140"/>
      <c r="G1" s="140" t="s">
        <v>4</v>
      </c>
      <c r="H1" s="140"/>
      <c r="I1" s="140"/>
      <c r="J1" s="140"/>
      <c r="K1" s="140"/>
      <c r="L1" s="140" t="s">
        <v>5</v>
      </c>
      <c r="M1" s="140"/>
      <c r="N1" s="140"/>
      <c r="O1" s="140"/>
      <c r="P1" s="140"/>
      <c r="Q1" s="140" t="s">
        <v>6</v>
      </c>
      <c r="R1" s="140"/>
      <c r="S1" s="140"/>
      <c r="T1" s="140"/>
      <c r="U1" s="140"/>
      <c r="V1" s="140" t="s">
        <v>7</v>
      </c>
      <c r="W1" s="140"/>
      <c r="X1" s="140"/>
      <c r="Y1" s="140"/>
      <c r="Z1" s="140"/>
      <c r="AA1" s="140" t="s">
        <v>8</v>
      </c>
      <c r="AB1" s="140"/>
      <c r="AC1" s="140"/>
      <c r="AD1" s="140"/>
      <c r="AE1" s="140"/>
      <c r="AF1" s="140" t="s">
        <v>9</v>
      </c>
      <c r="AG1" s="140"/>
      <c r="AH1" s="140"/>
      <c r="AI1" s="140"/>
      <c r="AJ1" s="140"/>
      <c r="AK1" s="140" t="s">
        <v>10</v>
      </c>
      <c r="AL1" s="140"/>
      <c r="AM1" s="140"/>
      <c r="AN1" s="140"/>
      <c r="AO1" s="140"/>
      <c r="AP1" s="140" t="s">
        <v>11</v>
      </c>
      <c r="AQ1" s="140"/>
      <c r="AR1" s="140"/>
      <c r="AS1" s="140"/>
      <c r="AT1" s="140"/>
      <c r="AU1" s="140" t="s">
        <v>12</v>
      </c>
      <c r="AV1" s="140"/>
      <c r="AW1" s="140"/>
      <c r="AX1" s="140"/>
      <c r="AY1" s="140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</row>
    <row r="2" spans="1:89" x14ac:dyDescent="0.25">
      <c r="B2" s="85">
        <v>-4</v>
      </c>
      <c r="C2" s="85">
        <v>4</v>
      </c>
      <c r="D2" s="85" t="s">
        <v>128</v>
      </c>
      <c r="E2" s="85" t="s">
        <v>150</v>
      </c>
      <c r="F2" s="75" t="s">
        <v>74</v>
      </c>
      <c r="G2" s="85">
        <v>-4</v>
      </c>
      <c r="H2" s="85">
        <v>4</v>
      </c>
      <c r="I2" s="85" t="s">
        <v>128</v>
      </c>
      <c r="J2" s="85" t="s">
        <v>150</v>
      </c>
      <c r="K2" s="75" t="s">
        <v>74</v>
      </c>
      <c r="L2" s="85">
        <v>-4</v>
      </c>
      <c r="M2" s="85">
        <v>4</v>
      </c>
      <c r="N2" s="85" t="s">
        <v>128</v>
      </c>
      <c r="O2" s="85" t="s">
        <v>150</v>
      </c>
      <c r="P2" s="75" t="s">
        <v>74</v>
      </c>
      <c r="Q2" s="85">
        <v>-4</v>
      </c>
      <c r="R2" s="85">
        <v>4</v>
      </c>
      <c r="S2" s="85" t="s">
        <v>128</v>
      </c>
      <c r="T2" s="85" t="s">
        <v>150</v>
      </c>
      <c r="U2" s="75" t="s">
        <v>74</v>
      </c>
      <c r="V2" s="85">
        <v>-4</v>
      </c>
      <c r="W2" s="85">
        <v>4</v>
      </c>
      <c r="X2" s="85" t="s">
        <v>128</v>
      </c>
      <c r="Y2" s="85" t="s">
        <v>150</v>
      </c>
      <c r="Z2" s="75" t="s">
        <v>74</v>
      </c>
      <c r="AA2" s="85">
        <v>-4</v>
      </c>
      <c r="AB2" s="85">
        <v>4</v>
      </c>
      <c r="AC2" s="85" t="s">
        <v>128</v>
      </c>
      <c r="AD2" s="85" t="s">
        <v>150</v>
      </c>
      <c r="AE2" s="75" t="s">
        <v>74</v>
      </c>
      <c r="AF2" s="85">
        <v>-4</v>
      </c>
      <c r="AG2" s="85">
        <v>4</v>
      </c>
      <c r="AH2" s="85" t="s">
        <v>128</v>
      </c>
      <c r="AI2" s="85" t="s">
        <v>150</v>
      </c>
      <c r="AJ2" s="75" t="s">
        <v>74</v>
      </c>
      <c r="AK2" s="85">
        <v>-4</v>
      </c>
      <c r="AL2" s="85">
        <v>4</v>
      </c>
      <c r="AM2" s="85" t="s">
        <v>128</v>
      </c>
      <c r="AN2" s="85" t="s">
        <v>150</v>
      </c>
      <c r="AO2" s="75" t="s">
        <v>74</v>
      </c>
      <c r="AP2" s="85">
        <v>-4</v>
      </c>
      <c r="AQ2" s="85">
        <v>4</v>
      </c>
      <c r="AR2" s="85" t="s">
        <v>128</v>
      </c>
      <c r="AS2" s="85" t="s">
        <v>150</v>
      </c>
      <c r="AT2" s="75" t="s">
        <v>74</v>
      </c>
      <c r="AU2" s="85">
        <v>-4</v>
      </c>
      <c r="AV2" s="85">
        <v>4</v>
      </c>
      <c r="AW2" s="85" t="s">
        <v>128</v>
      </c>
      <c r="AX2" s="85" t="s">
        <v>150</v>
      </c>
      <c r="AY2" s="75" t="s">
        <v>74</v>
      </c>
      <c r="BE2" s="75"/>
      <c r="BG2" s="75"/>
    </row>
    <row r="3" spans="1:89" x14ac:dyDescent="0.25">
      <c r="A3" s="85" t="s">
        <v>3</v>
      </c>
      <c r="B3" s="85">
        <v>-4</v>
      </c>
      <c r="C3" s="85">
        <v>-4</v>
      </c>
      <c r="D3" s="85">
        <f t="shared" ref="D3:D22" si="0">C3-B3+1</f>
        <v>1</v>
      </c>
      <c r="E3" s="75">
        <f t="shared" ref="E3:E22" si="1">D3*LN(D3)/(9*LN(9))</f>
        <v>0</v>
      </c>
      <c r="F3" s="75">
        <f>(1-E3)*((B3+C3)*D3/2-参数!$B$1*D3)/参数!$G$1/D3</f>
        <v>0</v>
      </c>
      <c r="G3" s="85">
        <v>4</v>
      </c>
      <c r="H3" s="85">
        <v>4</v>
      </c>
      <c r="I3" s="85">
        <f t="shared" ref="I3:I22" si="2">H3-G3+1</f>
        <v>1</v>
      </c>
      <c r="J3" s="75">
        <f t="shared" ref="J3:J22" si="3">I3*LN(I3)/(9*LN(9))</f>
        <v>0</v>
      </c>
      <c r="K3" s="75">
        <f>(1-J3)*((G3+H3)*I3/2-参数!$B$1*I3)/参数!$G$1/I3</f>
        <v>1</v>
      </c>
      <c r="L3" s="85">
        <v>-4</v>
      </c>
      <c r="M3" s="85">
        <v>-4</v>
      </c>
      <c r="N3" s="85">
        <f t="shared" ref="N3:N22" si="4">M3-L3+1</f>
        <v>1</v>
      </c>
      <c r="O3" s="75">
        <f t="shared" ref="O3:O22" si="5">N3*LN(N3)/(9*LN(9))</f>
        <v>0</v>
      </c>
      <c r="P3" s="75">
        <f>(1-O3)*((L3+M3)*N3/2-参数!$B$1*N3)/参数!$G$1/N3</f>
        <v>0</v>
      </c>
      <c r="Q3" s="85">
        <v>-4</v>
      </c>
      <c r="R3" s="85">
        <v>-4</v>
      </c>
      <c r="S3" s="85">
        <f t="shared" ref="S3:S22" si="6">R3-Q3+1</f>
        <v>1</v>
      </c>
      <c r="T3" s="75">
        <f t="shared" ref="T3:T22" si="7">S3*LN(S3)/(9*LN(9))</f>
        <v>0</v>
      </c>
      <c r="U3" s="75">
        <f>(1-T3)*((Q3+R3)*S3/2-参数!$B$1*S3)/参数!$G$1/S3</f>
        <v>0</v>
      </c>
      <c r="V3" s="85">
        <v>-4</v>
      </c>
      <c r="W3" s="85">
        <v>-4</v>
      </c>
      <c r="X3" s="85">
        <f t="shared" ref="X3:X22" si="8">W3-V3+1</f>
        <v>1</v>
      </c>
      <c r="Y3" s="75">
        <f t="shared" ref="Y3:Y22" si="9">X3*LN(X3)/(9*LN(9))</f>
        <v>0</v>
      </c>
      <c r="Z3" s="75">
        <f>(1-Y3)*((V3+W3)*X3/2-参数!$B$1*X3)/参数!$G$1/X3</f>
        <v>0</v>
      </c>
      <c r="AA3" s="85">
        <v>-4</v>
      </c>
      <c r="AB3" s="85">
        <v>-4</v>
      </c>
      <c r="AC3" s="85">
        <f t="shared" ref="AC3:AC22" si="10">AB3-AA3+1</f>
        <v>1</v>
      </c>
      <c r="AD3" s="75">
        <f t="shared" ref="AD3:AD22" si="11">AC3*LN(AC3)/(9*LN(9))</f>
        <v>0</v>
      </c>
      <c r="AE3" s="75">
        <f>(1-AD3)*((AA3+AB3)*AC3/2-参数!$B$1*AC3)/参数!$G$1/AC3</f>
        <v>0</v>
      </c>
      <c r="AF3" s="85">
        <v>1</v>
      </c>
      <c r="AG3" s="85">
        <v>3</v>
      </c>
      <c r="AH3" s="85">
        <f t="shared" ref="AH3:AH22" si="12">AG3-AF3+1</f>
        <v>3</v>
      </c>
      <c r="AI3" s="75">
        <f t="shared" ref="AI3:AI22" si="13">AH3*LN(AH3)/(9*LN(9))</f>
        <v>0.16666666666666666</v>
      </c>
      <c r="AJ3" s="75">
        <f>(1-AI3)*((AF3+AG3)*AH3/2-参数!$B$1*AH3)/参数!$G$1/AH3</f>
        <v>0.625</v>
      </c>
      <c r="AK3" s="85">
        <v>-4</v>
      </c>
      <c r="AL3" s="85">
        <v>-4</v>
      </c>
      <c r="AM3" s="85">
        <f t="shared" ref="AM3:AM22" si="14">AL3-AK3+1</f>
        <v>1</v>
      </c>
      <c r="AN3" s="75">
        <f t="shared" ref="AN3:AN22" si="15">AM3*LN(AM3)/(9*LN(9))</f>
        <v>0</v>
      </c>
      <c r="AO3" s="75">
        <f>(1-AN3)*((AK3+AL3)*AM3/2-参数!$B$1*AM3)/参数!$G$1/AM3</f>
        <v>0</v>
      </c>
      <c r="AP3" s="85">
        <v>-4</v>
      </c>
      <c r="AQ3" s="85">
        <v>-4</v>
      </c>
      <c r="AR3" s="85">
        <f t="shared" ref="AR3:AR22" si="16">AQ3-AP3+1</f>
        <v>1</v>
      </c>
      <c r="AS3" s="75">
        <f t="shared" ref="AS3:AS22" si="17">AR3*LN(AR3)/(9*LN(9))</f>
        <v>0</v>
      </c>
      <c r="AT3" s="75">
        <f>(1-AS3)*((AP3+AQ3)*AR3/2-参数!$B$1*AR3)/参数!$G$1/AR3</f>
        <v>0</v>
      </c>
      <c r="AU3" s="85">
        <v>-4</v>
      </c>
      <c r="AV3" s="85">
        <v>-4</v>
      </c>
      <c r="AW3" s="85">
        <f t="shared" ref="AW3:AW22" si="18">AV3-AU3+1</f>
        <v>1</v>
      </c>
      <c r="AX3" s="75">
        <f t="shared" ref="AX3:AX22" si="19">AW3*LN(AW3)/(9*LN(9))</f>
        <v>0</v>
      </c>
      <c r="AY3" s="75">
        <f>(1-AX3)*((AU3+AV3)*AW3/2-参数!$B$1*AW3)/参数!$G$1/AW3</f>
        <v>0</v>
      </c>
    </row>
    <row r="4" spans="1:89" x14ac:dyDescent="0.25">
      <c r="A4" s="85" t="s">
        <v>4</v>
      </c>
      <c r="B4" s="85">
        <v>3</v>
      </c>
      <c r="C4" s="85">
        <v>4</v>
      </c>
      <c r="D4" s="85">
        <f t="shared" si="0"/>
        <v>2</v>
      </c>
      <c r="E4" s="75">
        <f t="shared" si="1"/>
        <v>7.0103305952384162E-2</v>
      </c>
      <c r="F4" s="75">
        <f>(1-E4)*((B4+C4)*D4/2-参数!$B$1*D4)/参数!$G$1/D4</f>
        <v>0.87177815066963993</v>
      </c>
      <c r="G4" s="85">
        <v>-4</v>
      </c>
      <c r="H4" s="85">
        <v>-4</v>
      </c>
      <c r="I4" s="85">
        <f t="shared" si="2"/>
        <v>1</v>
      </c>
      <c r="J4" s="75">
        <f t="shared" si="3"/>
        <v>0</v>
      </c>
      <c r="K4" s="75">
        <f>(1-J4)*((G4+H4)*I4/2-参数!$B$1*I4)/参数!$G$1/I4</f>
        <v>0</v>
      </c>
      <c r="L4" s="85">
        <v>-4</v>
      </c>
      <c r="M4" s="85">
        <v>-4</v>
      </c>
      <c r="N4" s="85">
        <f t="shared" si="4"/>
        <v>1</v>
      </c>
      <c r="O4" s="75">
        <f t="shared" si="5"/>
        <v>0</v>
      </c>
      <c r="P4" s="75">
        <f>(1-O4)*((L4+M4)*N4/2-参数!$B$1*N4)/参数!$G$1/N4</f>
        <v>0</v>
      </c>
      <c r="Q4" s="85">
        <v>-4</v>
      </c>
      <c r="R4" s="85">
        <v>-4</v>
      </c>
      <c r="S4" s="85">
        <f t="shared" si="6"/>
        <v>1</v>
      </c>
      <c r="T4" s="75">
        <f t="shared" si="7"/>
        <v>0</v>
      </c>
      <c r="U4" s="75">
        <f>(1-T4)*((Q4+R4)*S4/2-参数!$B$1*S4)/参数!$G$1/S4</f>
        <v>0</v>
      </c>
      <c r="V4" s="85">
        <v>-4</v>
      </c>
      <c r="W4" s="85">
        <v>-4</v>
      </c>
      <c r="X4" s="85">
        <f t="shared" si="8"/>
        <v>1</v>
      </c>
      <c r="Y4" s="75">
        <f t="shared" si="9"/>
        <v>0</v>
      </c>
      <c r="Z4" s="75">
        <f>(1-Y4)*((V4+W4)*X4/2-参数!$B$1*X4)/参数!$G$1/X4</f>
        <v>0</v>
      </c>
      <c r="AA4" s="85">
        <v>-4</v>
      </c>
      <c r="AB4" s="85">
        <v>-4</v>
      </c>
      <c r="AC4" s="85">
        <f t="shared" si="10"/>
        <v>1</v>
      </c>
      <c r="AD4" s="75">
        <f t="shared" si="11"/>
        <v>0</v>
      </c>
      <c r="AE4" s="75">
        <f>(1-AD4)*((AA4+AB4)*AC4/2-参数!$B$1*AC4)/参数!$G$1/AC4</f>
        <v>0</v>
      </c>
      <c r="AF4" s="85">
        <v>-4</v>
      </c>
      <c r="AG4" s="85">
        <v>-4</v>
      </c>
      <c r="AH4" s="85">
        <f t="shared" si="12"/>
        <v>1</v>
      </c>
      <c r="AI4" s="75">
        <f t="shared" si="13"/>
        <v>0</v>
      </c>
      <c r="AJ4" s="75">
        <f>(1-AI4)*((AF4+AG4)*AH4/2-参数!$B$1*AH4)/参数!$G$1/AH4</f>
        <v>0</v>
      </c>
      <c r="AK4" s="85">
        <v>1</v>
      </c>
      <c r="AL4" s="85">
        <v>3</v>
      </c>
      <c r="AM4" s="85">
        <f t="shared" si="14"/>
        <v>3</v>
      </c>
      <c r="AN4" s="75">
        <f t="shared" si="15"/>
        <v>0.16666666666666666</v>
      </c>
      <c r="AO4" s="75">
        <f>(1-AN4)*((AK4+AL4)*AM4/2-参数!$B$1*AM4)/参数!$G$1/AM4</f>
        <v>0.625</v>
      </c>
      <c r="AP4" s="85">
        <v>1</v>
      </c>
      <c r="AQ4" s="85">
        <v>4</v>
      </c>
      <c r="AR4" s="85">
        <f t="shared" si="16"/>
        <v>4</v>
      </c>
      <c r="AS4" s="75">
        <f t="shared" si="17"/>
        <v>0.28041322380953665</v>
      </c>
      <c r="AT4" s="75">
        <f>(1-AS4)*((AP4+AQ4)*AR4/2-参数!$B$1*AR4)/参数!$G$1/AR4</f>
        <v>0.58466425565475144</v>
      </c>
      <c r="AU4" s="85">
        <v>-4</v>
      </c>
      <c r="AV4" s="85">
        <v>-4</v>
      </c>
      <c r="AW4" s="85">
        <f t="shared" si="18"/>
        <v>1</v>
      </c>
      <c r="AX4" s="75">
        <f t="shared" si="19"/>
        <v>0</v>
      </c>
      <c r="AY4" s="75">
        <f>(1-AX4)*((AU4+AV4)*AW4/2-参数!$B$1*AW4)/参数!$G$1/AW4</f>
        <v>0</v>
      </c>
    </row>
    <row r="5" spans="1:89" x14ac:dyDescent="0.25">
      <c r="A5" s="85" t="s">
        <v>5</v>
      </c>
      <c r="B5" s="85">
        <v>-4</v>
      </c>
      <c r="C5" s="85">
        <v>-4</v>
      </c>
      <c r="D5" s="85">
        <f t="shared" si="0"/>
        <v>1</v>
      </c>
      <c r="E5" s="75">
        <f t="shared" si="1"/>
        <v>0</v>
      </c>
      <c r="F5" s="75">
        <f>(1-E5)*((B5+C5)*D5/2-参数!$B$1*D5)/参数!$G$1/D5</f>
        <v>0</v>
      </c>
      <c r="G5" s="85">
        <v>-4</v>
      </c>
      <c r="H5" s="85">
        <v>-4</v>
      </c>
      <c r="I5" s="85">
        <f t="shared" si="2"/>
        <v>1</v>
      </c>
      <c r="J5" s="75">
        <f t="shared" si="3"/>
        <v>0</v>
      </c>
      <c r="K5" s="75">
        <f>(1-J5)*((G5+H5)*I5/2-参数!$B$1*I5)/参数!$G$1/I5</f>
        <v>0</v>
      </c>
      <c r="L5" s="85">
        <v>-4</v>
      </c>
      <c r="M5" s="85">
        <v>-4</v>
      </c>
      <c r="N5" s="85">
        <f t="shared" si="4"/>
        <v>1</v>
      </c>
      <c r="O5" s="75">
        <f t="shared" si="5"/>
        <v>0</v>
      </c>
      <c r="P5" s="75">
        <f>(1-O5)*((L5+M5)*N5/2-参数!$B$1*N5)/参数!$G$1/N5</f>
        <v>0</v>
      </c>
      <c r="Q5" s="85">
        <v>-4</v>
      </c>
      <c r="R5" s="85">
        <v>-4</v>
      </c>
      <c r="S5" s="85">
        <f t="shared" si="6"/>
        <v>1</v>
      </c>
      <c r="T5" s="75">
        <f t="shared" si="7"/>
        <v>0</v>
      </c>
      <c r="U5" s="75">
        <f>(1-T5)*((Q5+R5)*S5/2-参数!$B$1*S5)/参数!$G$1/S5</f>
        <v>0</v>
      </c>
      <c r="V5" s="85">
        <v>1</v>
      </c>
      <c r="W5" s="85">
        <v>4</v>
      </c>
      <c r="X5" s="85">
        <f t="shared" si="8"/>
        <v>4</v>
      </c>
      <c r="Y5" s="75">
        <f t="shared" si="9"/>
        <v>0.28041322380953665</v>
      </c>
      <c r="Z5" s="75">
        <f>(1-Y5)*((V5+W5)*X5/2-参数!$B$1*X5)/参数!$G$1/X5</f>
        <v>0.58466425565475144</v>
      </c>
      <c r="AA5" s="85">
        <v>0</v>
      </c>
      <c r="AB5" s="85">
        <v>2</v>
      </c>
      <c r="AC5" s="85">
        <f t="shared" si="10"/>
        <v>3</v>
      </c>
      <c r="AD5" s="75">
        <f t="shared" si="11"/>
        <v>0.16666666666666666</v>
      </c>
      <c r="AE5" s="75">
        <f>(1-AD5)*((AA5+AB5)*AC5/2-参数!$B$1*AC5)/参数!$G$1/AC5</f>
        <v>0.52083333333333337</v>
      </c>
      <c r="AF5" s="85">
        <v>1</v>
      </c>
      <c r="AG5" s="85">
        <v>1</v>
      </c>
      <c r="AH5" s="85">
        <f t="shared" si="12"/>
        <v>1</v>
      </c>
      <c r="AI5" s="75">
        <f t="shared" si="13"/>
        <v>0</v>
      </c>
      <c r="AJ5" s="75">
        <f>(1-AI5)*((AF5+AG5)*AH5/2-参数!$B$1*AH5)/参数!$G$1/AH5</f>
        <v>0.625</v>
      </c>
      <c r="AK5" s="85">
        <v>-4</v>
      </c>
      <c r="AL5" s="85">
        <v>-4</v>
      </c>
      <c r="AM5" s="85">
        <f t="shared" si="14"/>
        <v>1</v>
      </c>
      <c r="AN5" s="75">
        <f t="shared" si="15"/>
        <v>0</v>
      </c>
      <c r="AO5" s="75">
        <f>(1-AN5)*((AK5+AL5)*AM5/2-参数!$B$1*AM5)/参数!$G$1/AM5</f>
        <v>0</v>
      </c>
      <c r="AP5" s="85">
        <v>-1</v>
      </c>
      <c r="AQ5" s="85">
        <v>0</v>
      </c>
      <c r="AR5" s="85">
        <f t="shared" si="16"/>
        <v>2</v>
      </c>
      <c r="AS5" s="75">
        <f t="shared" si="17"/>
        <v>7.0103305952384162E-2</v>
      </c>
      <c r="AT5" s="75">
        <f>(1-AS5)*((AP5+AQ5)*AR5/2-参数!$B$1*AR5)/参数!$G$1/AR5</f>
        <v>0.40682980364583193</v>
      </c>
      <c r="AU5" s="85">
        <v>-4</v>
      </c>
      <c r="AV5" s="85">
        <v>-4</v>
      </c>
      <c r="AW5" s="85">
        <f t="shared" si="18"/>
        <v>1</v>
      </c>
      <c r="AX5" s="75">
        <f t="shared" si="19"/>
        <v>0</v>
      </c>
      <c r="AY5" s="75">
        <f>(1-AX5)*((AU5+AV5)*AW5/2-参数!$B$1*AW5)/参数!$G$1/AW5</f>
        <v>0</v>
      </c>
    </row>
    <row r="6" spans="1:89" x14ac:dyDescent="0.25">
      <c r="A6" s="85" t="s">
        <v>6</v>
      </c>
      <c r="B6" s="85">
        <v>-4</v>
      </c>
      <c r="C6" s="85">
        <v>-4</v>
      </c>
      <c r="D6" s="85">
        <f t="shared" si="0"/>
        <v>1</v>
      </c>
      <c r="E6" s="75">
        <f t="shared" si="1"/>
        <v>0</v>
      </c>
      <c r="F6" s="75">
        <f>(1-E6)*((B6+C6)*D6/2-参数!$B$1*D6)/参数!$G$1/D6</f>
        <v>0</v>
      </c>
      <c r="G6" s="85">
        <v>2</v>
      </c>
      <c r="H6" s="85">
        <v>4</v>
      </c>
      <c r="I6" s="85">
        <f t="shared" si="2"/>
        <v>3</v>
      </c>
      <c r="J6" s="75">
        <f t="shared" si="3"/>
        <v>0.16666666666666666</v>
      </c>
      <c r="K6" s="75">
        <f>(1-J6)*((G6+H6)*I6/2-参数!$B$1*I6)/参数!$G$1/I6</f>
        <v>0.72916666666666663</v>
      </c>
      <c r="L6" s="85">
        <v>-4</v>
      </c>
      <c r="M6" s="85">
        <v>-4</v>
      </c>
      <c r="N6" s="85">
        <f t="shared" si="4"/>
        <v>1</v>
      </c>
      <c r="O6" s="75">
        <f t="shared" si="5"/>
        <v>0</v>
      </c>
      <c r="P6" s="75">
        <f>(1-O6)*((L6+M6)*N6/2-参数!$B$1*N6)/参数!$G$1/N6</f>
        <v>0</v>
      </c>
      <c r="Q6" s="85">
        <v>-4</v>
      </c>
      <c r="R6" s="85">
        <v>-4</v>
      </c>
      <c r="S6" s="85">
        <f t="shared" si="6"/>
        <v>1</v>
      </c>
      <c r="T6" s="75">
        <f t="shared" si="7"/>
        <v>0</v>
      </c>
      <c r="U6" s="75">
        <f>(1-T6)*((Q6+R6)*S6/2-参数!$B$1*S6)/参数!$G$1/S6</f>
        <v>0</v>
      </c>
      <c r="V6" s="85">
        <v>-2</v>
      </c>
      <c r="W6" s="85">
        <v>0</v>
      </c>
      <c r="X6" s="85">
        <f t="shared" si="8"/>
        <v>3</v>
      </c>
      <c r="Y6" s="75">
        <f t="shared" si="9"/>
        <v>0.16666666666666666</v>
      </c>
      <c r="Z6" s="75">
        <f>(1-Y6)*((V6+W6)*X6/2-参数!$B$1*X6)/参数!$G$1/X6</f>
        <v>0.3125</v>
      </c>
      <c r="AA6" s="85">
        <v>1</v>
      </c>
      <c r="AB6" s="85">
        <v>1</v>
      </c>
      <c r="AC6" s="85">
        <f t="shared" si="10"/>
        <v>1</v>
      </c>
      <c r="AD6" s="75">
        <f t="shared" si="11"/>
        <v>0</v>
      </c>
      <c r="AE6" s="75">
        <f>(1-AD6)*((AA6+AB6)*AC6/2-参数!$B$1*AC6)/参数!$G$1/AC6</f>
        <v>0.625</v>
      </c>
      <c r="AF6" s="85">
        <v>2</v>
      </c>
      <c r="AG6" s="85">
        <v>2</v>
      </c>
      <c r="AH6" s="85">
        <f t="shared" si="12"/>
        <v>1</v>
      </c>
      <c r="AI6" s="75">
        <f t="shared" si="13"/>
        <v>0</v>
      </c>
      <c r="AJ6" s="75">
        <f>(1-AI6)*((AF6+AG6)*AH6/2-参数!$B$1*AH6)/参数!$G$1/AH6</f>
        <v>0.75</v>
      </c>
      <c r="AK6" s="85">
        <v>-4</v>
      </c>
      <c r="AL6" s="85">
        <v>-4</v>
      </c>
      <c r="AM6" s="85">
        <f t="shared" si="14"/>
        <v>1</v>
      </c>
      <c r="AN6" s="75">
        <f t="shared" si="15"/>
        <v>0</v>
      </c>
      <c r="AO6" s="75">
        <f>(1-AN6)*((AK6+AL6)*AM6/2-参数!$B$1*AM6)/参数!$G$1/AM6</f>
        <v>0</v>
      </c>
      <c r="AP6" s="85">
        <v>-4</v>
      </c>
      <c r="AQ6" s="85">
        <v>-4</v>
      </c>
      <c r="AR6" s="85">
        <f t="shared" si="16"/>
        <v>1</v>
      </c>
      <c r="AS6" s="75">
        <f t="shared" si="17"/>
        <v>0</v>
      </c>
      <c r="AT6" s="75">
        <f>(1-AS6)*((AP6+AQ6)*AR6/2-参数!$B$1*AR6)/参数!$G$1/AR6</f>
        <v>0</v>
      </c>
      <c r="AU6" s="85">
        <v>1</v>
      </c>
      <c r="AV6" s="85">
        <v>3</v>
      </c>
      <c r="AW6" s="85">
        <f t="shared" si="18"/>
        <v>3</v>
      </c>
      <c r="AX6" s="75">
        <f t="shared" si="19"/>
        <v>0.16666666666666666</v>
      </c>
      <c r="AY6" s="75">
        <f>(1-AX6)*((AU6+AV6)*AW6/2-参数!$B$1*AW6)/参数!$G$1/AW6</f>
        <v>0.625</v>
      </c>
    </row>
    <row r="7" spans="1:89" x14ac:dyDescent="0.25">
      <c r="A7" s="85" t="s">
        <v>7</v>
      </c>
      <c r="B7" s="85">
        <v>-4</v>
      </c>
      <c r="C7" s="85">
        <v>-4</v>
      </c>
      <c r="D7" s="85">
        <f t="shared" si="0"/>
        <v>1</v>
      </c>
      <c r="E7" s="75">
        <f t="shared" si="1"/>
        <v>0</v>
      </c>
      <c r="F7" s="75">
        <f>(1-E7)*((B7+C7)*D7/2-参数!$B$1*D7)/参数!$G$1/D7</f>
        <v>0</v>
      </c>
      <c r="G7" s="85">
        <v>2</v>
      </c>
      <c r="H7" s="85">
        <v>4</v>
      </c>
      <c r="I7" s="85">
        <f t="shared" si="2"/>
        <v>3</v>
      </c>
      <c r="J7" s="75">
        <f t="shared" si="3"/>
        <v>0.16666666666666666</v>
      </c>
      <c r="K7" s="75">
        <f>(1-J7)*((G7+H7)*I7/2-参数!$B$1*I7)/参数!$G$1/I7</f>
        <v>0.72916666666666663</v>
      </c>
      <c r="L7" s="85">
        <v>-1</v>
      </c>
      <c r="M7" s="85">
        <v>1</v>
      </c>
      <c r="N7" s="85">
        <f t="shared" si="4"/>
        <v>3</v>
      </c>
      <c r="O7" s="75">
        <f t="shared" si="5"/>
        <v>0.16666666666666666</v>
      </c>
      <c r="P7" s="75">
        <f>(1-O7)*((L7+M7)*N7/2-参数!$B$1*N7)/参数!$G$1/N7</f>
        <v>0.41666666666666669</v>
      </c>
      <c r="Q7" s="85">
        <v>-4</v>
      </c>
      <c r="R7" s="85">
        <v>-4</v>
      </c>
      <c r="S7" s="85">
        <f t="shared" si="6"/>
        <v>1</v>
      </c>
      <c r="T7" s="75">
        <f t="shared" si="7"/>
        <v>0</v>
      </c>
      <c r="U7" s="75">
        <f>(1-T7)*((Q7+R7)*S7/2-参数!$B$1*S7)/参数!$G$1/S7</f>
        <v>0</v>
      </c>
      <c r="V7" s="85">
        <v>-4</v>
      </c>
      <c r="W7" s="85">
        <v>-4</v>
      </c>
      <c r="X7" s="85">
        <f t="shared" si="8"/>
        <v>1</v>
      </c>
      <c r="Y7" s="75">
        <f t="shared" si="9"/>
        <v>0</v>
      </c>
      <c r="Z7" s="75">
        <f>(1-Y7)*((V7+W7)*X7/2-参数!$B$1*X7)/参数!$G$1/X7</f>
        <v>0</v>
      </c>
      <c r="AA7" s="85">
        <v>-4</v>
      </c>
      <c r="AB7" s="85">
        <v>-4</v>
      </c>
      <c r="AC7" s="85">
        <f t="shared" si="10"/>
        <v>1</v>
      </c>
      <c r="AD7" s="75">
        <f t="shared" si="11"/>
        <v>0</v>
      </c>
      <c r="AE7" s="75">
        <f>(1-AD7)*((AA7+AB7)*AC7/2-参数!$B$1*AC7)/参数!$G$1/AC7</f>
        <v>0</v>
      </c>
      <c r="AF7" s="85">
        <v>-4</v>
      </c>
      <c r="AG7" s="85">
        <v>-4</v>
      </c>
      <c r="AH7" s="85">
        <f t="shared" si="12"/>
        <v>1</v>
      </c>
      <c r="AI7" s="75">
        <f t="shared" si="13"/>
        <v>0</v>
      </c>
      <c r="AJ7" s="75">
        <f>(1-AI7)*((AF7+AG7)*AH7/2-参数!$B$1*AH7)/参数!$G$1/AH7</f>
        <v>0</v>
      </c>
      <c r="AK7" s="85">
        <v>-4</v>
      </c>
      <c r="AL7" s="85">
        <v>-4</v>
      </c>
      <c r="AM7" s="85">
        <f t="shared" si="14"/>
        <v>1</v>
      </c>
      <c r="AN7" s="75">
        <f t="shared" si="15"/>
        <v>0</v>
      </c>
      <c r="AO7" s="75">
        <f>(1-AN7)*((AK7+AL7)*AM7/2-参数!$B$1*AM7)/参数!$G$1/AM7</f>
        <v>0</v>
      </c>
      <c r="AP7" s="85">
        <v>-4</v>
      </c>
      <c r="AQ7" s="85">
        <v>-4</v>
      </c>
      <c r="AR7" s="85">
        <f t="shared" si="16"/>
        <v>1</v>
      </c>
      <c r="AS7" s="75">
        <f t="shared" si="17"/>
        <v>0</v>
      </c>
      <c r="AT7" s="75">
        <f>(1-AS7)*((AP7+AQ7)*AR7/2-参数!$B$1*AR7)/参数!$G$1/AR7</f>
        <v>0</v>
      </c>
      <c r="AU7" s="85">
        <v>-4</v>
      </c>
      <c r="AV7" s="85">
        <v>-4</v>
      </c>
      <c r="AW7" s="85">
        <f t="shared" si="18"/>
        <v>1</v>
      </c>
      <c r="AX7" s="75">
        <f t="shared" si="19"/>
        <v>0</v>
      </c>
      <c r="AY7" s="75">
        <f>(1-AX7)*((AU7+AV7)*AW7/2-参数!$B$1*AW7)/参数!$G$1/AW7</f>
        <v>0</v>
      </c>
    </row>
    <row r="8" spans="1:89" x14ac:dyDescent="0.25">
      <c r="A8" s="85" t="s">
        <v>8</v>
      </c>
      <c r="B8" s="85">
        <v>-4</v>
      </c>
      <c r="C8" s="85">
        <v>-4</v>
      </c>
      <c r="D8" s="85">
        <f t="shared" si="0"/>
        <v>1</v>
      </c>
      <c r="E8" s="75">
        <f t="shared" si="1"/>
        <v>0</v>
      </c>
      <c r="F8" s="75">
        <f>(1-E8)*((B8+C8)*D8/2-参数!$B$1*D8)/参数!$G$1/D8</f>
        <v>0</v>
      </c>
      <c r="G8" s="85">
        <v>-4</v>
      </c>
      <c r="H8" s="85">
        <v>-4</v>
      </c>
      <c r="I8" s="85">
        <f t="shared" si="2"/>
        <v>1</v>
      </c>
      <c r="J8" s="75">
        <f t="shared" si="3"/>
        <v>0</v>
      </c>
      <c r="K8" s="75">
        <f>(1-J8)*((G8+H8)*I8/2-参数!$B$1*I8)/参数!$G$1/I8</f>
        <v>0</v>
      </c>
      <c r="L8" s="85">
        <v>-4</v>
      </c>
      <c r="M8" s="85">
        <v>-4</v>
      </c>
      <c r="N8" s="85">
        <f t="shared" si="4"/>
        <v>1</v>
      </c>
      <c r="O8" s="75">
        <f t="shared" si="5"/>
        <v>0</v>
      </c>
      <c r="P8" s="75">
        <f>(1-O8)*((L8+M8)*N8/2-参数!$B$1*N8)/参数!$G$1/N8</f>
        <v>0</v>
      </c>
      <c r="Q8" s="85">
        <v>0</v>
      </c>
      <c r="R8" s="85">
        <v>2</v>
      </c>
      <c r="S8" s="85">
        <f t="shared" si="6"/>
        <v>3</v>
      </c>
      <c r="T8" s="75">
        <f t="shared" si="7"/>
        <v>0.16666666666666666</v>
      </c>
      <c r="U8" s="75">
        <f>(1-T8)*((Q8+R8)*S8/2-参数!$B$1*S8)/参数!$G$1/S8</f>
        <v>0.52083333333333337</v>
      </c>
      <c r="V8" s="85">
        <v>-4</v>
      </c>
      <c r="W8" s="85">
        <v>-4</v>
      </c>
      <c r="X8" s="85">
        <f t="shared" si="8"/>
        <v>1</v>
      </c>
      <c r="Y8" s="75">
        <f t="shared" si="9"/>
        <v>0</v>
      </c>
      <c r="Z8" s="75">
        <f>(1-Y8)*((V8+W8)*X8/2-参数!$B$1*X8)/参数!$G$1/X8</f>
        <v>0</v>
      </c>
      <c r="AA8" s="85">
        <v>-4</v>
      </c>
      <c r="AB8" s="85">
        <v>-4</v>
      </c>
      <c r="AC8" s="85">
        <f t="shared" si="10"/>
        <v>1</v>
      </c>
      <c r="AD8" s="75">
        <f t="shared" si="11"/>
        <v>0</v>
      </c>
      <c r="AE8" s="75">
        <f>(1-AD8)*((AA8+AB8)*AC8/2-参数!$B$1*AC8)/参数!$G$1/AC8</f>
        <v>0</v>
      </c>
      <c r="AF8" s="85">
        <v>-4</v>
      </c>
      <c r="AG8" s="85">
        <v>-4</v>
      </c>
      <c r="AH8" s="85">
        <f t="shared" si="12"/>
        <v>1</v>
      </c>
      <c r="AI8" s="75">
        <f t="shared" si="13"/>
        <v>0</v>
      </c>
      <c r="AJ8" s="75">
        <f>(1-AI8)*((AF8+AG8)*AH8/2-参数!$B$1*AH8)/参数!$G$1/AH8</f>
        <v>0</v>
      </c>
      <c r="AK8" s="85">
        <v>-4</v>
      </c>
      <c r="AL8" s="85">
        <v>-4</v>
      </c>
      <c r="AM8" s="85">
        <f t="shared" si="14"/>
        <v>1</v>
      </c>
      <c r="AN8" s="75">
        <f t="shared" si="15"/>
        <v>0</v>
      </c>
      <c r="AO8" s="75">
        <f>(1-AN8)*((AK8+AL8)*AM8/2-参数!$B$1*AM8)/参数!$G$1/AM8</f>
        <v>0</v>
      </c>
      <c r="AP8" s="85">
        <v>-4</v>
      </c>
      <c r="AQ8" s="85">
        <v>-4</v>
      </c>
      <c r="AR8" s="85">
        <f t="shared" si="16"/>
        <v>1</v>
      </c>
      <c r="AS8" s="75">
        <f t="shared" si="17"/>
        <v>0</v>
      </c>
      <c r="AT8" s="75">
        <f>(1-AS8)*((AP8+AQ8)*AR8/2-参数!$B$1*AR8)/参数!$G$1/AR8</f>
        <v>0</v>
      </c>
      <c r="AU8" s="85">
        <v>-4</v>
      </c>
      <c r="AV8" s="85">
        <v>-4</v>
      </c>
      <c r="AW8" s="85">
        <f t="shared" si="18"/>
        <v>1</v>
      </c>
      <c r="AX8" s="75">
        <f t="shared" si="19"/>
        <v>0</v>
      </c>
      <c r="AY8" s="75">
        <f>(1-AX8)*((AU8+AV8)*AW8/2-参数!$B$1*AW8)/参数!$G$1/AW8</f>
        <v>0</v>
      </c>
    </row>
    <row r="9" spans="1:89" x14ac:dyDescent="0.25">
      <c r="A9" s="85" t="s">
        <v>9</v>
      </c>
      <c r="B9" s="85">
        <v>3</v>
      </c>
      <c r="C9" s="85">
        <v>4</v>
      </c>
      <c r="D9" s="85">
        <f t="shared" si="0"/>
        <v>2</v>
      </c>
      <c r="E9" s="75">
        <f t="shared" si="1"/>
        <v>7.0103305952384162E-2</v>
      </c>
      <c r="F9" s="75">
        <f>(1-E9)*((B9+C9)*D9/2-参数!$B$1*D9)/参数!$G$1/D9</f>
        <v>0.87177815066963993</v>
      </c>
      <c r="G9" s="85">
        <v>-4</v>
      </c>
      <c r="H9" s="85">
        <v>-4</v>
      </c>
      <c r="I9" s="85">
        <f t="shared" si="2"/>
        <v>1</v>
      </c>
      <c r="J9" s="75">
        <f t="shared" si="3"/>
        <v>0</v>
      </c>
      <c r="K9" s="75">
        <f>(1-J9)*((G9+H9)*I9/2-参数!$B$1*I9)/参数!$G$1/I9</f>
        <v>0</v>
      </c>
      <c r="L9" s="85">
        <v>-4</v>
      </c>
      <c r="M9" s="85">
        <v>-4</v>
      </c>
      <c r="N9" s="85">
        <f t="shared" si="4"/>
        <v>1</v>
      </c>
      <c r="O9" s="75">
        <f t="shared" si="5"/>
        <v>0</v>
      </c>
      <c r="P9" s="75">
        <f>(1-O9)*((L9+M9)*N9/2-参数!$B$1*N9)/参数!$G$1/N9</f>
        <v>0</v>
      </c>
      <c r="Q9" s="85">
        <v>-4</v>
      </c>
      <c r="R9" s="85">
        <v>-4</v>
      </c>
      <c r="S9" s="85">
        <f t="shared" si="6"/>
        <v>1</v>
      </c>
      <c r="T9" s="75">
        <f t="shared" si="7"/>
        <v>0</v>
      </c>
      <c r="U9" s="75">
        <f>(1-T9)*((Q9+R9)*S9/2-参数!$B$1*S9)/参数!$G$1/S9</f>
        <v>0</v>
      </c>
      <c r="V9" s="85">
        <v>-4</v>
      </c>
      <c r="W9" s="85">
        <v>-4</v>
      </c>
      <c r="X9" s="85">
        <f t="shared" si="8"/>
        <v>1</v>
      </c>
      <c r="Y9" s="75">
        <f t="shared" si="9"/>
        <v>0</v>
      </c>
      <c r="Z9" s="75">
        <f>(1-Y9)*((V9+W9)*X9/2-参数!$B$1*X9)/参数!$G$1/X9</f>
        <v>0</v>
      </c>
      <c r="AA9" s="85">
        <v>2</v>
      </c>
      <c r="AB9" s="85">
        <v>4</v>
      </c>
      <c r="AC9" s="85">
        <f t="shared" si="10"/>
        <v>3</v>
      </c>
      <c r="AD9" s="75">
        <f t="shared" si="11"/>
        <v>0.16666666666666666</v>
      </c>
      <c r="AE9" s="75">
        <f>(1-AD9)*((AA9+AB9)*AC9/2-参数!$B$1*AC9)/参数!$G$1/AC9</f>
        <v>0.72916666666666663</v>
      </c>
      <c r="AF9" s="85">
        <v>-4</v>
      </c>
      <c r="AG9" s="85">
        <v>-4</v>
      </c>
      <c r="AH9" s="85">
        <f t="shared" si="12"/>
        <v>1</v>
      </c>
      <c r="AI9" s="75">
        <f t="shared" si="13"/>
        <v>0</v>
      </c>
      <c r="AJ9" s="75">
        <f>(1-AI9)*((AF9+AG9)*AH9/2-参数!$B$1*AH9)/参数!$G$1/AH9</f>
        <v>0</v>
      </c>
      <c r="AK9" s="85">
        <v>0</v>
      </c>
      <c r="AL9" s="85">
        <v>2</v>
      </c>
      <c r="AM9" s="85">
        <f t="shared" si="14"/>
        <v>3</v>
      </c>
      <c r="AN9" s="75">
        <f t="shared" si="15"/>
        <v>0.16666666666666666</v>
      </c>
      <c r="AO9" s="75">
        <f>(1-AN9)*((AK9+AL9)*AM9/2-参数!$B$1*AM9)/参数!$G$1/AM9</f>
        <v>0.52083333333333337</v>
      </c>
      <c r="AP9" s="85">
        <v>-4</v>
      </c>
      <c r="AQ9" s="85">
        <v>-4</v>
      </c>
      <c r="AR9" s="85">
        <f t="shared" si="16"/>
        <v>1</v>
      </c>
      <c r="AS9" s="75">
        <f t="shared" si="17"/>
        <v>0</v>
      </c>
      <c r="AT9" s="75">
        <f>(1-AS9)*((AP9+AQ9)*AR9/2-参数!$B$1*AR9)/参数!$G$1/AR9</f>
        <v>0</v>
      </c>
      <c r="AU9" s="85">
        <v>-4</v>
      </c>
      <c r="AV9" s="85">
        <v>-4</v>
      </c>
      <c r="AW9" s="85">
        <f t="shared" si="18"/>
        <v>1</v>
      </c>
      <c r="AX9" s="75">
        <f t="shared" si="19"/>
        <v>0</v>
      </c>
      <c r="AY9" s="75">
        <f>(1-AX9)*((AU9+AV9)*AW9/2-参数!$B$1*AW9)/参数!$G$1/AW9</f>
        <v>0</v>
      </c>
    </row>
    <row r="10" spans="1:89" x14ac:dyDescent="0.25">
      <c r="A10" s="85" t="s">
        <v>10</v>
      </c>
      <c r="B10" s="85">
        <v>1</v>
      </c>
      <c r="C10" s="85">
        <v>4</v>
      </c>
      <c r="D10" s="85">
        <f t="shared" si="0"/>
        <v>4</v>
      </c>
      <c r="E10" s="75">
        <f t="shared" si="1"/>
        <v>0.28041322380953665</v>
      </c>
      <c r="F10" s="75">
        <f>(1-E10)*((B10+C10)*D10/2-参数!$B$1*D10)/参数!$G$1/D10</f>
        <v>0.58466425565475144</v>
      </c>
      <c r="G10" s="85">
        <v>-4</v>
      </c>
      <c r="H10" s="85">
        <v>-4</v>
      </c>
      <c r="I10" s="85">
        <f t="shared" si="2"/>
        <v>1</v>
      </c>
      <c r="J10" s="75">
        <f t="shared" si="3"/>
        <v>0</v>
      </c>
      <c r="K10" s="75">
        <f>(1-J10)*((G10+H10)*I10/2-参数!$B$1*I10)/参数!$G$1/I10</f>
        <v>0</v>
      </c>
      <c r="L10" s="85">
        <v>3</v>
      </c>
      <c r="M10" s="85">
        <v>4</v>
      </c>
      <c r="N10" s="85">
        <f t="shared" si="4"/>
        <v>2</v>
      </c>
      <c r="O10" s="75">
        <f t="shared" si="5"/>
        <v>7.0103305952384162E-2</v>
      </c>
      <c r="P10" s="75">
        <f>(1-O10)*((L10+M10)*N10/2-参数!$B$1*N10)/参数!$G$1/N10</f>
        <v>0.87177815066963993</v>
      </c>
      <c r="Q10" s="85">
        <v>-4</v>
      </c>
      <c r="R10" s="85">
        <v>-4</v>
      </c>
      <c r="S10" s="85">
        <f t="shared" si="6"/>
        <v>1</v>
      </c>
      <c r="T10" s="75">
        <f t="shared" si="7"/>
        <v>0</v>
      </c>
      <c r="U10" s="75">
        <f>(1-T10)*((Q10+R10)*S10/2-参数!$B$1*S10)/参数!$G$1/S10</f>
        <v>0</v>
      </c>
      <c r="V10" s="85">
        <v>-4</v>
      </c>
      <c r="W10" s="85">
        <v>-4</v>
      </c>
      <c r="X10" s="85">
        <f t="shared" si="8"/>
        <v>1</v>
      </c>
      <c r="Y10" s="75">
        <f t="shared" si="9"/>
        <v>0</v>
      </c>
      <c r="Z10" s="75">
        <f>(1-Y10)*((V10+W10)*X10/2-参数!$B$1*X10)/参数!$G$1/X10</f>
        <v>0</v>
      </c>
      <c r="AA10" s="85">
        <v>-4</v>
      </c>
      <c r="AB10" s="85">
        <v>-4</v>
      </c>
      <c r="AC10" s="85">
        <f t="shared" si="10"/>
        <v>1</v>
      </c>
      <c r="AD10" s="75">
        <f t="shared" si="11"/>
        <v>0</v>
      </c>
      <c r="AE10" s="75">
        <f>(1-AD10)*((AA10+AB10)*AC10/2-参数!$B$1*AC10)/参数!$G$1/AC10</f>
        <v>0</v>
      </c>
      <c r="AF10" s="85">
        <v>-4</v>
      </c>
      <c r="AG10" s="85">
        <v>-4</v>
      </c>
      <c r="AH10" s="85">
        <f t="shared" si="12"/>
        <v>1</v>
      </c>
      <c r="AI10" s="75">
        <f t="shared" si="13"/>
        <v>0</v>
      </c>
      <c r="AJ10" s="75">
        <f>(1-AI10)*((AF10+AG10)*AH10/2-参数!$B$1*AH10)/参数!$G$1/AH10</f>
        <v>0</v>
      </c>
      <c r="AK10" s="85">
        <v>-4</v>
      </c>
      <c r="AL10" s="85">
        <v>-4</v>
      </c>
      <c r="AM10" s="85">
        <f t="shared" si="14"/>
        <v>1</v>
      </c>
      <c r="AN10" s="75">
        <f t="shared" si="15"/>
        <v>0</v>
      </c>
      <c r="AO10" s="75">
        <f>(1-AN10)*((AK10+AL10)*AM10/2-参数!$B$1*AM10)/参数!$G$1/AM10</f>
        <v>0</v>
      </c>
      <c r="AP10" s="85">
        <v>-4</v>
      </c>
      <c r="AQ10" s="85">
        <v>-4</v>
      </c>
      <c r="AR10" s="85">
        <f t="shared" si="16"/>
        <v>1</v>
      </c>
      <c r="AS10" s="75">
        <f t="shared" si="17"/>
        <v>0</v>
      </c>
      <c r="AT10" s="75">
        <f>(1-AS10)*((AP10+AQ10)*AR10/2-参数!$B$1*AR10)/参数!$G$1/AR10</f>
        <v>0</v>
      </c>
      <c r="AU10" s="85">
        <v>-4</v>
      </c>
      <c r="AV10" s="85">
        <v>-4</v>
      </c>
      <c r="AW10" s="85">
        <f t="shared" si="18"/>
        <v>1</v>
      </c>
      <c r="AX10" s="75">
        <f t="shared" si="19"/>
        <v>0</v>
      </c>
      <c r="AY10" s="75">
        <f>(1-AX10)*((AU10+AV10)*AW10/2-参数!$B$1*AW10)/参数!$G$1/AW10</f>
        <v>0</v>
      </c>
    </row>
    <row r="11" spans="1:89" x14ac:dyDescent="0.25">
      <c r="A11" s="85" t="s">
        <v>11</v>
      </c>
      <c r="B11" s="85">
        <v>-4</v>
      </c>
      <c r="C11" s="85">
        <v>-4</v>
      </c>
      <c r="D11" s="85">
        <f t="shared" si="0"/>
        <v>1</v>
      </c>
      <c r="E11" s="75">
        <f t="shared" si="1"/>
        <v>0</v>
      </c>
      <c r="F11" s="75">
        <f>(1-E11)*((B11+C11)*D11/2-参数!$B$1*D11)/参数!$G$1/D11</f>
        <v>0</v>
      </c>
      <c r="G11" s="85">
        <v>-4</v>
      </c>
      <c r="H11" s="85">
        <v>-4</v>
      </c>
      <c r="I11" s="85">
        <f t="shared" si="2"/>
        <v>1</v>
      </c>
      <c r="J11" s="75">
        <f t="shared" si="3"/>
        <v>0</v>
      </c>
      <c r="K11" s="75">
        <f>(1-J11)*((G11+H11)*I11/2-参数!$B$1*I11)/参数!$G$1/I11</f>
        <v>0</v>
      </c>
      <c r="L11" s="85">
        <v>-4</v>
      </c>
      <c r="M11" s="85">
        <v>-4</v>
      </c>
      <c r="N11" s="85">
        <f t="shared" si="4"/>
        <v>1</v>
      </c>
      <c r="O11" s="75">
        <f t="shared" si="5"/>
        <v>0</v>
      </c>
      <c r="P11" s="75">
        <f>(1-O11)*((L11+M11)*N11/2-参数!$B$1*N11)/参数!$G$1/N11</f>
        <v>0</v>
      </c>
      <c r="Q11" s="85">
        <v>1</v>
      </c>
      <c r="R11" s="85">
        <v>2</v>
      </c>
      <c r="S11" s="85">
        <f t="shared" si="6"/>
        <v>2</v>
      </c>
      <c r="T11" s="75">
        <f t="shared" si="7"/>
        <v>7.0103305952384162E-2</v>
      </c>
      <c r="U11" s="75">
        <f>(1-T11)*((Q11+R11)*S11/2-参数!$B$1*S11)/参数!$G$1/S11</f>
        <v>0.6393039771577359</v>
      </c>
      <c r="V11" s="85">
        <v>1</v>
      </c>
      <c r="W11" s="85">
        <v>4</v>
      </c>
      <c r="X11" s="85">
        <f t="shared" si="8"/>
        <v>4</v>
      </c>
      <c r="Y11" s="75">
        <f t="shared" si="9"/>
        <v>0.28041322380953665</v>
      </c>
      <c r="Z11" s="75">
        <f>(1-Y11)*((V11+W11)*X11/2-参数!$B$1*X11)/参数!$G$1/X11</f>
        <v>0.58466425565475144</v>
      </c>
      <c r="AA11" s="85">
        <v>4</v>
      </c>
      <c r="AB11" s="85">
        <v>4</v>
      </c>
      <c r="AC11" s="85">
        <f t="shared" si="10"/>
        <v>1</v>
      </c>
      <c r="AD11" s="75">
        <f t="shared" si="11"/>
        <v>0</v>
      </c>
      <c r="AE11" s="75">
        <f>(1-AD11)*((AA11+AB11)*AC11/2-参数!$B$1*AC11)/参数!$G$1/AC11</f>
        <v>1</v>
      </c>
      <c r="AF11" s="85">
        <v>-4</v>
      </c>
      <c r="AG11" s="85">
        <v>-4</v>
      </c>
      <c r="AH11" s="85">
        <f t="shared" si="12"/>
        <v>1</v>
      </c>
      <c r="AI11" s="75">
        <f t="shared" si="13"/>
        <v>0</v>
      </c>
      <c r="AJ11" s="75">
        <f>(1-AI11)*((AF11+AG11)*AH11/2-参数!$B$1*AH11)/参数!$G$1/AH11</f>
        <v>0</v>
      </c>
      <c r="AK11" s="85">
        <v>-4</v>
      </c>
      <c r="AL11" s="85">
        <v>-4</v>
      </c>
      <c r="AM11" s="85">
        <f t="shared" si="14"/>
        <v>1</v>
      </c>
      <c r="AN11" s="75">
        <f t="shared" si="15"/>
        <v>0</v>
      </c>
      <c r="AO11" s="75">
        <f>(1-AN11)*((AK11+AL11)*AM11/2-参数!$B$1*AM11)/参数!$G$1/AM11</f>
        <v>0</v>
      </c>
      <c r="AP11" s="85">
        <v>-4</v>
      </c>
      <c r="AQ11" s="85">
        <v>-4</v>
      </c>
      <c r="AR11" s="85">
        <f t="shared" si="16"/>
        <v>1</v>
      </c>
      <c r="AS11" s="75">
        <f t="shared" si="17"/>
        <v>0</v>
      </c>
      <c r="AT11" s="75">
        <f>(1-AS11)*((AP11+AQ11)*AR11/2-参数!$B$1*AR11)/参数!$G$1/AR11</f>
        <v>0</v>
      </c>
      <c r="AU11" s="85">
        <v>-4</v>
      </c>
      <c r="AV11" s="85">
        <v>-4</v>
      </c>
      <c r="AW11" s="85">
        <f t="shared" si="18"/>
        <v>1</v>
      </c>
      <c r="AX11" s="75">
        <f t="shared" si="19"/>
        <v>0</v>
      </c>
      <c r="AY11" s="75">
        <f>(1-AX11)*((AU11+AV11)*AW11/2-参数!$B$1*AW11)/参数!$G$1/AW11</f>
        <v>0</v>
      </c>
    </row>
    <row r="12" spans="1:89" x14ac:dyDescent="0.25">
      <c r="A12" s="85" t="s">
        <v>12</v>
      </c>
      <c r="B12" s="85">
        <v>-4</v>
      </c>
      <c r="C12" s="85">
        <v>-4</v>
      </c>
      <c r="D12" s="85">
        <f t="shared" si="0"/>
        <v>1</v>
      </c>
      <c r="E12" s="75">
        <f t="shared" si="1"/>
        <v>0</v>
      </c>
      <c r="F12" s="75">
        <f>(1-E12)*((B12+C12)*D12/2-参数!$B$1*D12)/参数!$G$1/D12</f>
        <v>0</v>
      </c>
      <c r="G12" s="85">
        <v>-4</v>
      </c>
      <c r="H12" s="85">
        <v>-4</v>
      </c>
      <c r="I12" s="85">
        <f t="shared" si="2"/>
        <v>1</v>
      </c>
      <c r="J12" s="75">
        <f t="shared" si="3"/>
        <v>0</v>
      </c>
      <c r="K12" s="75">
        <f>(1-J12)*((G12+H12)*I12/2-参数!$B$1*I12)/参数!$G$1/I12</f>
        <v>0</v>
      </c>
      <c r="L12" s="85">
        <v>-4</v>
      </c>
      <c r="M12" s="85">
        <v>-4</v>
      </c>
      <c r="N12" s="85">
        <f t="shared" si="4"/>
        <v>1</v>
      </c>
      <c r="O12" s="75">
        <f t="shared" si="5"/>
        <v>0</v>
      </c>
      <c r="P12" s="75">
        <f>(1-O12)*((L12+M12)*N12/2-参数!$B$1*N12)/参数!$G$1/N12</f>
        <v>0</v>
      </c>
      <c r="Q12" s="85">
        <v>-4</v>
      </c>
      <c r="R12" s="85">
        <v>-4</v>
      </c>
      <c r="S12" s="85">
        <f t="shared" si="6"/>
        <v>1</v>
      </c>
      <c r="T12" s="75">
        <f t="shared" si="7"/>
        <v>0</v>
      </c>
      <c r="U12" s="75">
        <f>(1-T12)*((Q12+R12)*S12/2-参数!$B$1*S12)/参数!$G$1/S12</f>
        <v>0</v>
      </c>
      <c r="V12" s="85">
        <v>-4</v>
      </c>
      <c r="W12" s="85">
        <v>-4</v>
      </c>
      <c r="X12" s="85">
        <f t="shared" si="8"/>
        <v>1</v>
      </c>
      <c r="Y12" s="75">
        <f t="shared" si="9"/>
        <v>0</v>
      </c>
      <c r="Z12" s="75">
        <f>(1-Y12)*((V12+W12)*X12/2-参数!$B$1*X12)/参数!$G$1/X12</f>
        <v>0</v>
      </c>
      <c r="AA12" s="85">
        <v>-4</v>
      </c>
      <c r="AB12" s="85">
        <v>-4</v>
      </c>
      <c r="AC12" s="85">
        <f t="shared" si="10"/>
        <v>1</v>
      </c>
      <c r="AD12" s="75">
        <f t="shared" si="11"/>
        <v>0</v>
      </c>
      <c r="AE12" s="75">
        <f>(1-AD12)*((AA12+AB12)*AC12/2-参数!$B$1*AC12)/参数!$G$1/AC12</f>
        <v>0</v>
      </c>
      <c r="AF12" s="85">
        <v>-4</v>
      </c>
      <c r="AG12" s="85">
        <v>-4</v>
      </c>
      <c r="AH12" s="85">
        <f t="shared" si="12"/>
        <v>1</v>
      </c>
      <c r="AI12" s="75">
        <f t="shared" si="13"/>
        <v>0</v>
      </c>
      <c r="AJ12" s="75">
        <f>(1-AI12)*((AF12+AG12)*AH12/2-参数!$B$1*AH12)/参数!$G$1/AH12</f>
        <v>0</v>
      </c>
      <c r="AK12" s="85">
        <v>3</v>
      </c>
      <c r="AL12" s="85">
        <v>4</v>
      </c>
      <c r="AM12" s="85">
        <f t="shared" si="14"/>
        <v>2</v>
      </c>
      <c r="AN12" s="75">
        <f t="shared" si="15"/>
        <v>7.0103305952384162E-2</v>
      </c>
      <c r="AO12" s="75">
        <f>(1-AN12)*((AK12+AL12)*AM12/2-参数!$B$1*AM12)/参数!$G$1/AM12</f>
        <v>0.87177815066963993</v>
      </c>
      <c r="AP12" s="85">
        <v>-1</v>
      </c>
      <c r="AQ12" s="85">
        <v>2</v>
      </c>
      <c r="AR12" s="85">
        <f t="shared" si="16"/>
        <v>4</v>
      </c>
      <c r="AS12" s="75">
        <f t="shared" si="17"/>
        <v>0.28041322380953665</v>
      </c>
      <c r="AT12" s="75">
        <f>(1-AS12)*((AP12+AQ12)*AR12/2-参数!$B$1*AR12)/参数!$G$1/AR12</f>
        <v>0.40476756160713562</v>
      </c>
      <c r="AU12" s="85">
        <v>-4</v>
      </c>
      <c r="AV12" s="85">
        <v>-4</v>
      </c>
      <c r="AW12" s="85">
        <f t="shared" si="18"/>
        <v>1</v>
      </c>
      <c r="AX12" s="75">
        <f t="shared" si="19"/>
        <v>0</v>
      </c>
      <c r="AY12" s="75">
        <f>(1-AX12)*((AU12+AV12)*AW12/2-参数!$B$1*AW12)/参数!$G$1/AW12</f>
        <v>0</v>
      </c>
    </row>
    <row r="13" spans="1:89" x14ac:dyDescent="0.25">
      <c r="A13" s="85" t="s">
        <v>13</v>
      </c>
      <c r="B13" s="85">
        <v>-3</v>
      </c>
      <c r="C13" s="85">
        <v>3</v>
      </c>
      <c r="D13" s="85">
        <f t="shared" si="0"/>
        <v>7</v>
      </c>
      <c r="E13" s="75">
        <f t="shared" si="1"/>
        <v>0.68881701356277525</v>
      </c>
      <c r="F13" s="75">
        <f>(1-E13)*((B13+C13)*D13/2-参数!$B$1*D13)/参数!$G$1/D13</f>
        <v>0.15559149321861238</v>
      </c>
      <c r="G13" s="85">
        <v>-4</v>
      </c>
      <c r="H13" s="85">
        <v>-4</v>
      </c>
      <c r="I13" s="85">
        <f t="shared" si="2"/>
        <v>1</v>
      </c>
      <c r="J13" s="75">
        <f t="shared" si="3"/>
        <v>0</v>
      </c>
      <c r="K13" s="75">
        <f>(1-J13)*((G13+H13)*I13/2-参数!$B$1*I13)/参数!$G$1/I13</f>
        <v>0</v>
      </c>
      <c r="L13" s="85">
        <v>-4</v>
      </c>
      <c r="M13" s="85">
        <v>-4</v>
      </c>
      <c r="N13" s="85">
        <f t="shared" si="4"/>
        <v>1</v>
      </c>
      <c r="O13" s="75">
        <f t="shared" si="5"/>
        <v>0</v>
      </c>
      <c r="P13" s="75">
        <f>(1-O13)*((L13+M13)*N13/2-参数!$B$1*N13)/参数!$G$1/N13</f>
        <v>0</v>
      </c>
      <c r="Q13" s="85">
        <v>-4</v>
      </c>
      <c r="R13" s="85">
        <v>-4</v>
      </c>
      <c r="S13" s="85">
        <f t="shared" si="6"/>
        <v>1</v>
      </c>
      <c r="T13" s="75">
        <f t="shared" si="7"/>
        <v>0</v>
      </c>
      <c r="U13" s="75">
        <f>(1-T13)*((Q13+R13)*S13/2-参数!$B$1*S13)/参数!$G$1/S13</f>
        <v>0</v>
      </c>
      <c r="V13" s="85">
        <v>-4</v>
      </c>
      <c r="W13" s="85">
        <v>-4</v>
      </c>
      <c r="X13" s="85">
        <f t="shared" si="8"/>
        <v>1</v>
      </c>
      <c r="Y13" s="75">
        <f t="shared" si="9"/>
        <v>0</v>
      </c>
      <c r="Z13" s="75">
        <f>(1-Y13)*((V13+W13)*X13/2-参数!$B$1*X13)/参数!$G$1/X13</f>
        <v>0</v>
      </c>
      <c r="AA13" s="85">
        <v>-4</v>
      </c>
      <c r="AB13" s="85">
        <v>-4</v>
      </c>
      <c r="AC13" s="85">
        <f t="shared" si="10"/>
        <v>1</v>
      </c>
      <c r="AD13" s="75">
        <f t="shared" si="11"/>
        <v>0</v>
      </c>
      <c r="AE13" s="75">
        <f>(1-AD13)*((AA13+AB13)*AC13/2-参数!$B$1*AC13)/参数!$G$1/AC13</f>
        <v>0</v>
      </c>
      <c r="AF13" s="85">
        <v>-4</v>
      </c>
      <c r="AG13" s="85">
        <v>-4</v>
      </c>
      <c r="AH13" s="85">
        <f t="shared" si="12"/>
        <v>1</v>
      </c>
      <c r="AI13" s="75">
        <f t="shared" si="13"/>
        <v>0</v>
      </c>
      <c r="AJ13" s="75">
        <f>(1-AI13)*((AF13+AG13)*AH13/2-参数!$B$1*AH13)/参数!$G$1/AH13</f>
        <v>0</v>
      </c>
      <c r="AK13" s="85">
        <v>1</v>
      </c>
      <c r="AL13" s="85">
        <v>4</v>
      </c>
      <c r="AM13" s="85">
        <f t="shared" si="14"/>
        <v>4</v>
      </c>
      <c r="AN13" s="75">
        <f t="shared" si="15"/>
        <v>0.28041322380953665</v>
      </c>
      <c r="AO13" s="75">
        <f>(1-AN13)*((AK13+AL13)*AM13/2-参数!$B$1*AM13)/参数!$G$1/AM13</f>
        <v>0.58466425565475144</v>
      </c>
      <c r="AP13" s="85">
        <v>-4</v>
      </c>
      <c r="AQ13" s="85">
        <v>-4</v>
      </c>
      <c r="AR13" s="85">
        <f t="shared" si="16"/>
        <v>1</v>
      </c>
      <c r="AS13" s="75">
        <f t="shared" si="17"/>
        <v>0</v>
      </c>
      <c r="AT13" s="75">
        <f>(1-AS13)*((AP13+AQ13)*AR13/2-参数!$B$1*AR13)/参数!$G$1/AR13</f>
        <v>0</v>
      </c>
      <c r="AU13" s="85">
        <v>-4</v>
      </c>
      <c r="AV13" s="85">
        <v>-4</v>
      </c>
      <c r="AW13" s="85">
        <f t="shared" si="18"/>
        <v>1</v>
      </c>
      <c r="AX13" s="75">
        <f t="shared" si="19"/>
        <v>0</v>
      </c>
      <c r="AY13" s="75">
        <f>(1-AX13)*((AU13+AV13)*AW13/2-参数!$B$1*AW13)/参数!$G$1/AW13</f>
        <v>0</v>
      </c>
    </row>
    <row r="14" spans="1:89" x14ac:dyDescent="0.25">
      <c r="A14" s="85" t="s">
        <v>14</v>
      </c>
      <c r="B14" s="85">
        <v>-4</v>
      </c>
      <c r="C14" s="85">
        <v>-4</v>
      </c>
      <c r="D14" s="85">
        <f t="shared" si="0"/>
        <v>1</v>
      </c>
      <c r="E14" s="75">
        <f t="shared" si="1"/>
        <v>0</v>
      </c>
      <c r="F14" s="75">
        <f>(1-E14)*((B14+C14)*D14/2-参数!$B$1*D14)/参数!$G$1/D14</f>
        <v>0</v>
      </c>
      <c r="G14" s="85">
        <v>-4</v>
      </c>
      <c r="H14" s="85">
        <v>-4</v>
      </c>
      <c r="I14" s="85">
        <f t="shared" si="2"/>
        <v>1</v>
      </c>
      <c r="J14" s="75">
        <f t="shared" si="3"/>
        <v>0</v>
      </c>
      <c r="K14" s="75">
        <f>(1-J14)*((G14+H14)*I14/2-参数!$B$1*I14)/参数!$G$1/I14</f>
        <v>0</v>
      </c>
      <c r="L14" s="85">
        <v>-4</v>
      </c>
      <c r="M14" s="85">
        <v>-4</v>
      </c>
      <c r="N14" s="85">
        <f t="shared" si="4"/>
        <v>1</v>
      </c>
      <c r="O14" s="75">
        <f t="shared" si="5"/>
        <v>0</v>
      </c>
      <c r="P14" s="75">
        <f>(1-O14)*((L14+M14)*N14/2-参数!$B$1*N14)/参数!$G$1/N14</f>
        <v>0</v>
      </c>
      <c r="Q14" s="85">
        <v>-4</v>
      </c>
      <c r="R14" s="85">
        <v>-4</v>
      </c>
      <c r="S14" s="85">
        <f t="shared" si="6"/>
        <v>1</v>
      </c>
      <c r="T14" s="75">
        <f t="shared" si="7"/>
        <v>0</v>
      </c>
      <c r="U14" s="75">
        <f>(1-T14)*((Q14+R14)*S14/2-参数!$B$1*S14)/参数!$G$1/S14</f>
        <v>0</v>
      </c>
      <c r="V14" s="85">
        <v>-4</v>
      </c>
      <c r="W14" s="85">
        <v>-4</v>
      </c>
      <c r="X14" s="85">
        <f t="shared" si="8"/>
        <v>1</v>
      </c>
      <c r="Y14" s="75">
        <f t="shared" si="9"/>
        <v>0</v>
      </c>
      <c r="Z14" s="75">
        <f>(1-Y14)*((V14+W14)*X14/2-参数!$B$1*X14)/参数!$G$1/X14</f>
        <v>0</v>
      </c>
      <c r="AA14" s="85">
        <v>0</v>
      </c>
      <c r="AB14" s="85">
        <v>3</v>
      </c>
      <c r="AC14" s="85">
        <f t="shared" si="10"/>
        <v>4</v>
      </c>
      <c r="AD14" s="75">
        <f t="shared" si="11"/>
        <v>0.28041322380953665</v>
      </c>
      <c r="AE14" s="75">
        <f>(1-AD14)*((AA14+AB14)*AC14/2-参数!$B$1*AC14)/参数!$G$1/AC14</f>
        <v>0.4947159086309435</v>
      </c>
      <c r="AF14" s="85">
        <v>-4</v>
      </c>
      <c r="AG14" s="85">
        <v>-4</v>
      </c>
      <c r="AH14" s="85">
        <f t="shared" si="12"/>
        <v>1</v>
      </c>
      <c r="AI14" s="75">
        <f t="shared" si="13"/>
        <v>0</v>
      </c>
      <c r="AJ14" s="75">
        <f>(1-AI14)*((AF14+AG14)*AH14/2-参数!$B$1*AH14)/参数!$G$1/AH14</f>
        <v>0</v>
      </c>
      <c r="AK14" s="85">
        <v>3</v>
      </c>
      <c r="AL14" s="85">
        <v>4</v>
      </c>
      <c r="AM14" s="85">
        <f t="shared" si="14"/>
        <v>2</v>
      </c>
      <c r="AN14" s="75">
        <f t="shared" si="15"/>
        <v>7.0103305952384162E-2</v>
      </c>
      <c r="AO14" s="75">
        <f>(1-AN14)*((AK14+AL14)*AM14/2-参数!$B$1*AM14)/参数!$G$1/AM14</f>
        <v>0.87177815066963993</v>
      </c>
      <c r="AP14" s="85">
        <v>-4</v>
      </c>
      <c r="AQ14" s="85">
        <v>-4</v>
      </c>
      <c r="AR14" s="85">
        <f t="shared" si="16"/>
        <v>1</v>
      </c>
      <c r="AS14" s="75">
        <f t="shared" si="17"/>
        <v>0</v>
      </c>
      <c r="AT14" s="75">
        <f>(1-AS14)*((AP14+AQ14)*AR14/2-参数!$B$1*AR14)/参数!$G$1/AR14</f>
        <v>0</v>
      </c>
      <c r="AU14" s="85">
        <v>-2</v>
      </c>
      <c r="AV14" s="85">
        <v>0</v>
      </c>
      <c r="AW14" s="85">
        <f t="shared" si="18"/>
        <v>3</v>
      </c>
      <c r="AX14" s="75">
        <f t="shared" si="19"/>
        <v>0.16666666666666666</v>
      </c>
      <c r="AY14" s="75">
        <f>(1-AX14)*((AU14+AV14)*AW14/2-参数!$B$1*AW14)/参数!$G$1/AW14</f>
        <v>0.3125</v>
      </c>
    </row>
    <row r="15" spans="1:89" x14ac:dyDescent="0.25">
      <c r="A15" s="85" t="s">
        <v>15</v>
      </c>
      <c r="B15" s="85">
        <v>-4</v>
      </c>
      <c r="C15" s="85">
        <v>-4</v>
      </c>
      <c r="D15" s="85">
        <f t="shared" si="0"/>
        <v>1</v>
      </c>
      <c r="E15" s="75">
        <f t="shared" si="1"/>
        <v>0</v>
      </c>
      <c r="F15" s="75">
        <f>(1-E15)*((B15+C15)*D15/2-参数!$B$1*D15)/参数!$G$1/D15</f>
        <v>0</v>
      </c>
      <c r="G15" s="85">
        <v>1</v>
      </c>
      <c r="H15" s="85">
        <v>3</v>
      </c>
      <c r="I15" s="85">
        <f t="shared" si="2"/>
        <v>3</v>
      </c>
      <c r="J15" s="75">
        <f t="shared" si="3"/>
        <v>0.16666666666666666</v>
      </c>
      <c r="K15" s="75">
        <f>(1-J15)*((G15+H15)*I15/2-参数!$B$1*I15)/参数!$G$1/I15</f>
        <v>0.625</v>
      </c>
      <c r="L15" s="85">
        <v>-4</v>
      </c>
      <c r="M15" s="85">
        <v>-4</v>
      </c>
      <c r="N15" s="85">
        <f t="shared" si="4"/>
        <v>1</v>
      </c>
      <c r="O15" s="75">
        <f t="shared" si="5"/>
        <v>0</v>
      </c>
      <c r="P15" s="75">
        <f>(1-O15)*((L15+M15)*N15/2-参数!$B$1*N15)/参数!$G$1/N15</f>
        <v>0</v>
      </c>
      <c r="Q15" s="85">
        <v>-4</v>
      </c>
      <c r="R15" s="85">
        <v>-4</v>
      </c>
      <c r="S15" s="85">
        <f t="shared" si="6"/>
        <v>1</v>
      </c>
      <c r="T15" s="75">
        <f t="shared" si="7"/>
        <v>0</v>
      </c>
      <c r="U15" s="75">
        <f>(1-T15)*((Q15+R15)*S15/2-参数!$B$1*S15)/参数!$G$1/S15</f>
        <v>0</v>
      </c>
      <c r="V15" s="85">
        <v>0</v>
      </c>
      <c r="W15" s="85">
        <v>1</v>
      </c>
      <c r="X15" s="85">
        <f t="shared" si="8"/>
        <v>2</v>
      </c>
      <c r="Y15" s="75">
        <f t="shared" si="9"/>
        <v>7.0103305952384162E-2</v>
      </c>
      <c r="Z15" s="75">
        <f>(1-Y15)*((V15+W15)*X15/2-参数!$B$1*X15)/参数!$G$1/X15</f>
        <v>0.52306689040178389</v>
      </c>
      <c r="AA15" s="85">
        <v>-4</v>
      </c>
      <c r="AB15" s="85">
        <v>-4</v>
      </c>
      <c r="AC15" s="85">
        <f t="shared" si="10"/>
        <v>1</v>
      </c>
      <c r="AD15" s="75">
        <f t="shared" si="11"/>
        <v>0</v>
      </c>
      <c r="AE15" s="75">
        <f>(1-AD15)*((AA15+AB15)*AC15/2-参数!$B$1*AC15)/参数!$G$1/AC15</f>
        <v>0</v>
      </c>
      <c r="AF15" s="85">
        <v>-4</v>
      </c>
      <c r="AG15" s="85">
        <v>-4</v>
      </c>
      <c r="AH15" s="85">
        <f t="shared" si="12"/>
        <v>1</v>
      </c>
      <c r="AI15" s="75">
        <f t="shared" si="13"/>
        <v>0</v>
      </c>
      <c r="AJ15" s="75">
        <f>(1-AI15)*((AF15+AG15)*AH15/2-参数!$B$1*AH15)/参数!$G$1/AH15</f>
        <v>0</v>
      </c>
      <c r="AK15" s="85">
        <v>-4</v>
      </c>
      <c r="AL15" s="85">
        <v>-4</v>
      </c>
      <c r="AM15" s="85">
        <f t="shared" si="14"/>
        <v>1</v>
      </c>
      <c r="AN15" s="75">
        <f t="shared" si="15"/>
        <v>0</v>
      </c>
      <c r="AO15" s="75">
        <f>(1-AN15)*((AK15+AL15)*AM15/2-参数!$B$1*AM15)/参数!$G$1/AM15</f>
        <v>0</v>
      </c>
      <c r="AP15" s="85">
        <v>2</v>
      </c>
      <c r="AQ15" s="85">
        <v>4</v>
      </c>
      <c r="AR15" s="85">
        <f t="shared" si="16"/>
        <v>3</v>
      </c>
      <c r="AS15" s="75">
        <f t="shared" si="17"/>
        <v>0.16666666666666666</v>
      </c>
      <c r="AT15" s="75">
        <f>(1-AS15)*((AP15+AQ15)*AR15/2-参数!$B$1*AR15)/参数!$G$1/AR15</f>
        <v>0.72916666666666663</v>
      </c>
      <c r="AU15" s="85">
        <v>-4</v>
      </c>
      <c r="AV15" s="85">
        <v>-4</v>
      </c>
      <c r="AW15" s="85">
        <f t="shared" si="18"/>
        <v>1</v>
      </c>
      <c r="AX15" s="75">
        <f t="shared" si="19"/>
        <v>0</v>
      </c>
      <c r="AY15" s="75">
        <f>(1-AX15)*((AU15+AV15)*AW15/2-参数!$B$1*AW15)/参数!$G$1/AW15</f>
        <v>0</v>
      </c>
    </row>
    <row r="16" spans="1:89" x14ac:dyDescent="0.25">
      <c r="A16" s="85" t="s">
        <v>16</v>
      </c>
      <c r="B16" s="85">
        <v>-4</v>
      </c>
      <c r="C16" s="85">
        <v>-4</v>
      </c>
      <c r="D16" s="85">
        <f t="shared" si="0"/>
        <v>1</v>
      </c>
      <c r="E16" s="75">
        <f t="shared" si="1"/>
        <v>0</v>
      </c>
      <c r="F16" s="75">
        <f>(1-E16)*((B16+C16)*D16/2-参数!$B$1*D16)/参数!$G$1/D16</f>
        <v>0</v>
      </c>
      <c r="G16" s="85">
        <v>-1</v>
      </c>
      <c r="H16" s="85">
        <v>2</v>
      </c>
      <c r="I16" s="85">
        <f t="shared" si="2"/>
        <v>4</v>
      </c>
      <c r="J16" s="75">
        <f t="shared" si="3"/>
        <v>0.28041322380953665</v>
      </c>
      <c r="K16" s="75">
        <f>(1-J16)*((G16+H16)*I16/2-参数!$B$1*I16)/参数!$G$1/I16</f>
        <v>0.40476756160713562</v>
      </c>
      <c r="L16" s="85">
        <v>-4</v>
      </c>
      <c r="M16" s="85">
        <v>-4</v>
      </c>
      <c r="N16" s="85">
        <f t="shared" si="4"/>
        <v>1</v>
      </c>
      <c r="O16" s="75">
        <f t="shared" si="5"/>
        <v>0</v>
      </c>
      <c r="P16" s="75">
        <f>(1-O16)*((L16+M16)*N16/2-参数!$B$1*N16)/参数!$G$1/N16</f>
        <v>0</v>
      </c>
      <c r="Q16" s="85">
        <v>2</v>
      </c>
      <c r="R16" s="85">
        <v>2</v>
      </c>
      <c r="S16" s="85">
        <f t="shared" si="6"/>
        <v>1</v>
      </c>
      <c r="T16" s="75">
        <f t="shared" si="7"/>
        <v>0</v>
      </c>
      <c r="U16" s="75">
        <f>(1-T16)*((Q16+R16)*S16/2-参数!$B$1*S16)/参数!$G$1/S16</f>
        <v>0.75</v>
      </c>
      <c r="V16" s="85">
        <v>-4</v>
      </c>
      <c r="W16" s="85">
        <v>-4</v>
      </c>
      <c r="X16" s="85">
        <f t="shared" si="8"/>
        <v>1</v>
      </c>
      <c r="Y16" s="75">
        <f t="shared" si="9"/>
        <v>0</v>
      </c>
      <c r="Z16" s="75">
        <f>(1-Y16)*((V16+W16)*X16/2-参数!$B$1*X16)/参数!$G$1/X16</f>
        <v>0</v>
      </c>
      <c r="AA16" s="85">
        <v>0</v>
      </c>
      <c r="AB16" s="85">
        <v>4</v>
      </c>
      <c r="AC16" s="85">
        <f t="shared" si="10"/>
        <v>5</v>
      </c>
      <c r="AD16" s="75">
        <f t="shared" si="11"/>
        <v>0.40693708908831311</v>
      </c>
      <c r="AE16" s="75">
        <f>(1-AD16)*((AA16+AB16)*AC16/2-参数!$B$1*AC16)/参数!$G$1/AC16</f>
        <v>0.44479718318376521</v>
      </c>
      <c r="AF16" s="85">
        <v>-4</v>
      </c>
      <c r="AG16" s="85">
        <v>-4</v>
      </c>
      <c r="AH16" s="85">
        <f t="shared" si="12"/>
        <v>1</v>
      </c>
      <c r="AI16" s="75">
        <f t="shared" si="13"/>
        <v>0</v>
      </c>
      <c r="AJ16" s="75">
        <f>(1-AI16)*((AF16+AG16)*AH16/2-参数!$B$1*AH16)/参数!$G$1/AH16</f>
        <v>0</v>
      </c>
      <c r="AK16" s="85">
        <v>-4</v>
      </c>
      <c r="AL16" s="85">
        <v>-4</v>
      </c>
      <c r="AM16" s="85">
        <f t="shared" si="14"/>
        <v>1</v>
      </c>
      <c r="AN16" s="75">
        <f t="shared" si="15"/>
        <v>0</v>
      </c>
      <c r="AO16" s="75">
        <f>(1-AN16)*((AK16+AL16)*AM16/2-参数!$B$1*AM16)/参数!$G$1/AM16</f>
        <v>0</v>
      </c>
      <c r="AP16" s="85">
        <v>-4</v>
      </c>
      <c r="AQ16" s="85">
        <v>-4</v>
      </c>
      <c r="AR16" s="85">
        <f t="shared" si="16"/>
        <v>1</v>
      </c>
      <c r="AS16" s="75">
        <f t="shared" si="17"/>
        <v>0</v>
      </c>
      <c r="AT16" s="75">
        <f>(1-AS16)*((AP16+AQ16)*AR16/2-参数!$B$1*AR16)/参数!$G$1/AR16</f>
        <v>0</v>
      </c>
      <c r="AU16" s="85">
        <v>-4</v>
      </c>
      <c r="AV16" s="85">
        <v>-4</v>
      </c>
      <c r="AW16" s="85">
        <f t="shared" si="18"/>
        <v>1</v>
      </c>
      <c r="AX16" s="75">
        <f t="shared" si="19"/>
        <v>0</v>
      </c>
      <c r="AY16" s="75">
        <f>(1-AX16)*((AU16+AV16)*AW16/2-参数!$B$1*AW16)/参数!$G$1/AW16</f>
        <v>0</v>
      </c>
    </row>
    <row r="17" spans="1:51" x14ac:dyDescent="0.25">
      <c r="A17" s="85" t="s">
        <v>17</v>
      </c>
      <c r="B17" s="85">
        <v>-4</v>
      </c>
      <c r="C17" s="85">
        <v>-4</v>
      </c>
      <c r="D17" s="85">
        <f t="shared" si="0"/>
        <v>1</v>
      </c>
      <c r="E17" s="75">
        <f t="shared" si="1"/>
        <v>0</v>
      </c>
      <c r="F17" s="75">
        <f>(1-E17)*((B17+C17)*D17/2-参数!$B$1*D17)/参数!$G$1/D17</f>
        <v>0</v>
      </c>
      <c r="G17" s="85">
        <v>-4</v>
      </c>
      <c r="H17" s="85">
        <v>-4</v>
      </c>
      <c r="I17" s="85">
        <f t="shared" si="2"/>
        <v>1</v>
      </c>
      <c r="J17" s="75">
        <f t="shared" si="3"/>
        <v>0</v>
      </c>
      <c r="K17" s="75">
        <f>(1-J17)*((G17+H17)*I17/2-参数!$B$1*I17)/参数!$G$1/I17</f>
        <v>0</v>
      </c>
      <c r="L17" s="85">
        <v>1</v>
      </c>
      <c r="M17" s="85">
        <v>4</v>
      </c>
      <c r="N17" s="85">
        <f t="shared" si="4"/>
        <v>4</v>
      </c>
      <c r="O17" s="75">
        <f t="shared" si="5"/>
        <v>0.28041322380953665</v>
      </c>
      <c r="P17" s="75">
        <f>(1-O17)*((L17+M17)*N17/2-参数!$B$1*N17)/参数!$G$1/N17</f>
        <v>0.58466425565475144</v>
      </c>
      <c r="Q17" s="85">
        <v>-4</v>
      </c>
      <c r="R17" s="85">
        <v>-4</v>
      </c>
      <c r="S17" s="85">
        <f t="shared" si="6"/>
        <v>1</v>
      </c>
      <c r="T17" s="75">
        <f t="shared" si="7"/>
        <v>0</v>
      </c>
      <c r="U17" s="75">
        <f>(1-T17)*((Q17+R17)*S17/2-参数!$B$1*S17)/参数!$G$1/S17</f>
        <v>0</v>
      </c>
      <c r="V17" s="85">
        <v>-4</v>
      </c>
      <c r="W17" s="85">
        <v>-4</v>
      </c>
      <c r="X17" s="85">
        <f t="shared" si="8"/>
        <v>1</v>
      </c>
      <c r="Y17" s="75">
        <f t="shared" si="9"/>
        <v>0</v>
      </c>
      <c r="Z17" s="75">
        <f>(1-Y17)*((V17+W17)*X17/2-参数!$B$1*X17)/参数!$G$1/X17</f>
        <v>0</v>
      </c>
      <c r="AA17" s="85">
        <v>-4</v>
      </c>
      <c r="AB17" s="85">
        <v>-4</v>
      </c>
      <c r="AC17" s="85">
        <f t="shared" si="10"/>
        <v>1</v>
      </c>
      <c r="AD17" s="75">
        <f t="shared" si="11"/>
        <v>0</v>
      </c>
      <c r="AE17" s="75">
        <f>(1-AD17)*((AA17+AB17)*AC17/2-参数!$B$1*AC17)/参数!$G$1/AC17</f>
        <v>0</v>
      </c>
      <c r="AF17" s="85">
        <v>-4</v>
      </c>
      <c r="AG17" s="85">
        <v>-4</v>
      </c>
      <c r="AH17" s="85">
        <f t="shared" si="12"/>
        <v>1</v>
      </c>
      <c r="AI17" s="75">
        <f t="shared" si="13"/>
        <v>0</v>
      </c>
      <c r="AJ17" s="75">
        <f>(1-AI17)*((AF17+AG17)*AH17/2-参数!$B$1*AH17)/参数!$G$1/AH17</f>
        <v>0</v>
      </c>
      <c r="AK17" s="85">
        <v>-4</v>
      </c>
      <c r="AL17" s="85">
        <v>-4</v>
      </c>
      <c r="AM17" s="85">
        <f t="shared" si="14"/>
        <v>1</v>
      </c>
      <c r="AN17" s="75">
        <f t="shared" si="15"/>
        <v>0</v>
      </c>
      <c r="AO17" s="75">
        <f>(1-AN17)*((AK17+AL17)*AM17/2-参数!$B$1*AM17)/参数!$G$1/AM17</f>
        <v>0</v>
      </c>
      <c r="AP17" s="85">
        <v>-4</v>
      </c>
      <c r="AQ17" s="85">
        <v>-4</v>
      </c>
      <c r="AR17" s="85">
        <f t="shared" si="16"/>
        <v>1</v>
      </c>
      <c r="AS17" s="75">
        <f t="shared" si="17"/>
        <v>0</v>
      </c>
      <c r="AT17" s="75">
        <f>(1-AS17)*((AP17+AQ17)*AR17/2-参数!$B$1*AR17)/参数!$G$1/AR17</f>
        <v>0</v>
      </c>
      <c r="AU17" s="85">
        <v>-4</v>
      </c>
      <c r="AV17" s="85">
        <v>-4</v>
      </c>
      <c r="AW17" s="85">
        <f t="shared" si="18"/>
        <v>1</v>
      </c>
      <c r="AX17" s="75">
        <f t="shared" si="19"/>
        <v>0</v>
      </c>
      <c r="AY17" s="75">
        <f>(1-AX17)*((AU17+AV17)*AW17/2-参数!$B$1*AW17)/参数!$G$1/AW17</f>
        <v>0</v>
      </c>
    </row>
    <row r="18" spans="1:51" x14ac:dyDescent="0.25">
      <c r="A18" s="85" t="s">
        <v>18</v>
      </c>
      <c r="B18" s="85">
        <v>1</v>
      </c>
      <c r="C18" s="85">
        <v>3</v>
      </c>
      <c r="D18" s="85">
        <f t="shared" si="0"/>
        <v>3</v>
      </c>
      <c r="E18" s="75">
        <f t="shared" si="1"/>
        <v>0.16666666666666666</v>
      </c>
      <c r="F18" s="75">
        <f>(1-E18)*((B18+C18)*D18/2-参数!$B$1*D18)/参数!$G$1/D18</f>
        <v>0.625</v>
      </c>
      <c r="G18" s="85">
        <v>-4</v>
      </c>
      <c r="H18" s="85">
        <v>-4</v>
      </c>
      <c r="I18" s="85">
        <f t="shared" si="2"/>
        <v>1</v>
      </c>
      <c r="J18" s="75">
        <f t="shared" si="3"/>
        <v>0</v>
      </c>
      <c r="K18" s="75">
        <f>(1-J18)*((G18+H18)*I18/2-参数!$B$1*I18)/参数!$G$1/I18</f>
        <v>0</v>
      </c>
      <c r="L18" s="85">
        <v>-4</v>
      </c>
      <c r="M18" s="85">
        <v>-4</v>
      </c>
      <c r="N18" s="85">
        <f t="shared" si="4"/>
        <v>1</v>
      </c>
      <c r="O18" s="75">
        <f t="shared" si="5"/>
        <v>0</v>
      </c>
      <c r="P18" s="75">
        <f>(1-O18)*((L18+M18)*N18/2-参数!$B$1*N18)/参数!$G$1/N18</f>
        <v>0</v>
      </c>
      <c r="Q18" s="85">
        <v>-4</v>
      </c>
      <c r="R18" s="85">
        <v>-4</v>
      </c>
      <c r="S18" s="85">
        <f t="shared" si="6"/>
        <v>1</v>
      </c>
      <c r="T18" s="75">
        <f t="shared" si="7"/>
        <v>0</v>
      </c>
      <c r="U18" s="75">
        <f>(1-T18)*((Q18+R18)*S18/2-参数!$B$1*S18)/参数!$G$1/S18</f>
        <v>0</v>
      </c>
      <c r="V18" s="85">
        <v>-4</v>
      </c>
      <c r="W18" s="85">
        <v>-4</v>
      </c>
      <c r="X18" s="85">
        <f t="shared" si="8"/>
        <v>1</v>
      </c>
      <c r="Y18" s="75">
        <f t="shared" si="9"/>
        <v>0</v>
      </c>
      <c r="Z18" s="75">
        <f>(1-Y18)*((V18+W18)*X18/2-参数!$B$1*X18)/参数!$G$1/X18</f>
        <v>0</v>
      </c>
      <c r="AA18" s="85">
        <v>-4</v>
      </c>
      <c r="AB18" s="85">
        <v>-4</v>
      </c>
      <c r="AC18" s="85">
        <f t="shared" si="10"/>
        <v>1</v>
      </c>
      <c r="AD18" s="75">
        <f t="shared" si="11"/>
        <v>0</v>
      </c>
      <c r="AE18" s="75">
        <f>(1-AD18)*((AA18+AB18)*AC18/2-参数!$B$1*AC18)/参数!$G$1/AC18</f>
        <v>0</v>
      </c>
      <c r="AF18" s="85">
        <v>-4</v>
      </c>
      <c r="AG18" s="85">
        <v>-4</v>
      </c>
      <c r="AH18" s="85">
        <f t="shared" si="12"/>
        <v>1</v>
      </c>
      <c r="AI18" s="75">
        <f t="shared" si="13"/>
        <v>0</v>
      </c>
      <c r="AJ18" s="75">
        <f>(1-AI18)*((AF18+AG18)*AH18/2-参数!$B$1*AH18)/参数!$G$1/AH18</f>
        <v>0</v>
      </c>
      <c r="AK18" s="85">
        <v>-4</v>
      </c>
      <c r="AL18" s="85">
        <v>-4</v>
      </c>
      <c r="AM18" s="85">
        <f t="shared" si="14"/>
        <v>1</v>
      </c>
      <c r="AN18" s="75">
        <f t="shared" si="15"/>
        <v>0</v>
      </c>
      <c r="AO18" s="75">
        <f>(1-AN18)*((AK18+AL18)*AM18/2-参数!$B$1*AM18)/参数!$G$1/AM18</f>
        <v>0</v>
      </c>
      <c r="AP18" s="85">
        <v>-4</v>
      </c>
      <c r="AQ18" s="85">
        <v>-4</v>
      </c>
      <c r="AR18" s="85">
        <f t="shared" si="16"/>
        <v>1</v>
      </c>
      <c r="AS18" s="75">
        <f t="shared" si="17"/>
        <v>0</v>
      </c>
      <c r="AT18" s="75">
        <f>(1-AS18)*((AP18+AQ18)*AR18/2-参数!$B$1*AR18)/参数!$G$1/AR18</f>
        <v>0</v>
      </c>
      <c r="AU18" s="85">
        <v>-4</v>
      </c>
      <c r="AV18" s="85">
        <v>-4</v>
      </c>
      <c r="AW18" s="85">
        <f t="shared" si="18"/>
        <v>1</v>
      </c>
      <c r="AX18" s="75">
        <f t="shared" si="19"/>
        <v>0</v>
      </c>
      <c r="AY18" s="75">
        <f>(1-AX18)*((AU18+AV18)*AW18/2-参数!$B$1*AW18)/参数!$G$1/AW18</f>
        <v>0</v>
      </c>
    </row>
    <row r="19" spans="1:51" x14ac:dyDescent="0.25">
      <c r="A19" s="85" t="s">
        <v>19</v>
      </c>
      <c r="B19" s="85">
        <v>2</v>
      </c>
      <c r="C19" s="85">
        <v>4</v>
      </c>
      <c r="D19" s="85">
        <f t="shared" si="0"/>
        <v>3</v>
      </c>
      <c r="E19" s="75">
        <f t="shared" si="1"/>
        <v>0.16666666666666666</v>
      </c>
      <c r="F19" s="75">
        <f>(1-E19)*((B19+C19)*D19/2-参数!$B$1*D19)/参数!$G$1/D19</f>
        <v>0.72916666666666663</v>
      </c>
      <c r="G19" s="85">
        <v>1</v>
      </c>
      <c r="H19" s="85">
        <v>4</v>
      </c>
      <c r="I19" s="85">
        <f t="shared" si="2"/>
        <v>4</v>
      </c>
      <c r="J19" s="75">
        <f t="shared" si="3"/>
        <v>0.28041322380953665</v>
      </c>
      <c r="K19" s="75">
        <f>(1-J19)*((G19+H19)*I19/2-参数!$B$1*I19)/参数!$G$1/I19</f>
        <v>0.58466425565475144</v>
      </c>
      <c r="L19" s="85">
        <v>3</v>
      </c>
      <c r="M19" s="85">
        <v>4</v>
      </c>
      <c r="N19" s="85">
        <f t="shared" si="4"/>
        <v>2</v>
      </c>
      <c r="O19" s="75">
        <f t="shared" si="5"/>
        <v>7.0103305952384162E-2</v>
      </c>
      <c r="P19" s="75">
        <f>(1-O19)*((L19+M19)*N19/2-参数!$B$1*N19)/参数!$G$1/N19</f>
        <v>0.87177815066963993</v>
      </c>
      <c r="Q19" s="85">
        <v>-4</v>
      </c>
      <c r="R19" s="85">
        <v>-4</v>
      </c>
      <c r="S19" s="85">
        <f t="shared" si="6"/>
        <v>1</v>
      </c>
      <c r="T19" s="75">
        <f t="shared" si="7"/>
        <v>0</v>
      </c>
      <c r="U19" s="75">
        <f>(1-T19)*((Q19+R19)*S19/2-参数!$B$1*S19)/参数!$G$1/S19</f>
        <v>0</v>
      </c>
      <c r="V19" s="85">
        <v>-4</v>
      </c>
      <c r="W19" s="85">
        <v>-4</v>
      </c>
      <c r="X19" s="85">
        <f t="shared" si="8"/>
        <v>1</v>
      </c>
      <c r="Y19" s="75">
        <f t="shared" si="9"/>
        <v>0</v>
      </c>
      <c r="Z19" s="75">
        <f>(1-Y19)*((V19+W19)*X19/2-参数!$B$1*X19)/参数!$G$1/X19</f>
        <v>0</v>
      </c>
      <c r="AA19" s="85">
        <v>-4</v>
      </c>
      <c r="AB19" s="85">
        <v>-4</v>
      </c>
      <c r="AC19" s="85">
        <f t="shared" si="10"/>
        <v>1</v>
      </c>
      <c r="AD19" s="75">
        <f t="shared" si="11"/>
        <v>0</v>
      </c>
      <c r="AE19" s="75">
        <f>(1-AD19)*((AA19+AB19)*AC19/2-参数!$B$1*AC19)/参数!$G$1/AC19</f>
        <v>0</v>
      </c>
      <c r="AF19" s="85">
        <v>2</v>
      </c>
      <c r="AG19" s="85">
        <v>4</v>
      </c>
      <c r="AH19" s="85">
        <f t="shared" si="12"/>
        <v>3</v>
      </c>
      <c r="AI19" s="75">
        <f t="shared" si="13"/>
        <v>0.16666666666666666</v>
      </c>
      <c r="AJ19" s="75">
        <f>(1-AI19)*((AF19+AG19)*AH19/2-参数!$B$1*AH19)/参数!$G$1/AH19</f>
        <v>0.72916666666666663</v>
      </c>
      <c r="AK19" s="85">
        <v>-4</v>
      </c>
      <c r="AL19" s="85">
        <v>-4</v>
      </c>
      <c r="AM19" s="85">
        <f t="shared" si="14"/>
        <v>1</v>
      </c>
      <c r="AN19" s="75">
        <f t="shared" si="15"/>
        <v>0</v>
      </c>
      <c r="AO19" s="75">
        <f>(1-AN19)*((AK19+AL19)*AM19/2-参数!$B$1*AM19)/参数!$G$1/AM19</f>
        <v>0</v>
      </c>
      <c r="AP19" s="85">
        <v>-4</v>
      </c>
      <c r="AQ19" s="85">
        <v>-4</v>
      </c>
      <c r="AR19" s="85">
        <f t="shared" si="16"/>
        <v>1</v>
      </c>
      <c r="AS19" s="75">
        <f t="shared" si="17"/>
        <v>0</v>
      </c>
      <c r="AT19" s="75">
        <f>(1-AS19)*((AP19+AQ19)*AR19/2-参数!$B$1*AR19)/参数!$G$1/AR19</f>
        <v>0</v>
      </c>
      <c r="AU19" s="85">
        <v>-4</v>
      </c>
      <c r="AV19" s="85">
        <v>-4</v>
      </c>
      <c r="AW19" s="85">
        <f t="shared" si="18"/>
        <v>1</v>
      </c>
      <c r="AX19" s="75">
        <f t="shared" si="19"/>
        <v>0</v>
      </c>
      <c r="AY19" s="75">
        <f>(1-AX19)*((AU19+AV19)*AW19/2-参数!$B$1*AW19)/参数!$G$1/AW19</f>
        <v>0</v>
      </c>
    </row>
    <row r="20" spans="1:51" x14ac:dyDescent="0.25">
      <c r="A20" s="85" t="s">
        <v>20</v>
      </c>
      <c r="B20" s="85">
        <v>-4</v>
      </c>
      <c r="C20" s="85">
        <v>-4</v>
      </c>
      <c r="D20" s="85">
        <f t="shared" si="0"/>
        <v>1</v>
      </c>
      <c r="E20" s="75">
        <f t="shared" si="1"/>
        <v>0</v>
      </c>
      <c r="F20" s="75">
        <f>(1-E20)*((B20+C20)*D20/2-参数!$B$1*D20)/参数!$G$1/D20</f>
        <v>0</v>
      </c>
      <c r="G20" s="85">
        <v>-4</v>
      </c>
      <c r="H20" s="85">
        <v>-4</v>
      </c>
      <c r="I20" s="85">
        <f t="shared" si="2"/>
        <v>1</v>
      </c>
      <c r="J20" s="75">
        <f t="shared" si="3"/>
        <v>0</v>
      </c>
      <c r="K20" s="75">
        <f>(1-J20)*((G20+H20)*I20/2-参数!$B$1*I20)/参数!$G$1/I20</f>
        <v>0</v>
      </c>
      <c r="L20" s="85">
        <v>-4</v>
      </c>
      <c r="M20" s="85">
        <v>-4</v>
      </c>
      <c r="N20" s="85">
        <f t="shared" si="4"/>
        <v>1</v>
      </c>
      <c r="O20" s="75">
        <f t="shared" si="5"/>
        <v>0</v>
      </c>
      <c r="P20" s="75">
        <f>(1-O20)*((L20+M20)*N20/2-参数!$B$1*N20)/参数!$G$1/N20</f>
        <v>0</v>
      </c>
      <c r="Q20" s="85">
        <v>-1</v>
      </c>
      <c r="R20" s="85">
        <v>4</v>
      </c>
      <c r="S20" s="85">
        <f t="shared" si="6"/>
        <v>6</v>
      </c>
      <c r="T20" s="75">
        <f t="shared" si="7"/>
        <v>0.54364325119048584</v>
      </c>
      <c r="U20" s="75">
        <f>(1-T20)*((Q20+R20)*S20/2-参数!$B$1*S20)/参数!$G$1/S20</f>
        <v>0.31374526480654097</v>
      </c>
      <c r="V20" s="85">
        <v>-4</v>
      </c>
      <c r="W20" s="85">
        <v>-4</v>
      </c>
      <c r="X20" s="85">
        <f t="shared" si="8"/>
        <v>1</v>
      </c>
      <c r="Y20" s="75">
        <f t="shared" si="9"/>
        <v>0</v>
      </c>
      <c r="Z20" s="75">
        <f>(1-Y20)*((V20+W20)*X20/2-参数!$B$1*X20)/参数!$G$1/X20</f>
        <v>0</v>
      </c>
      <c r="AA20" s="85">
        <v>-4</v>
      </c>
      <c r="AB20" s="85">
        <v>-4</v>
      </c>
      <c r="AC20" s="85">
        <f t="shared" si="10"/>
        <v>1</v>
      </c>
      <c r="AD20" s="75">
        <f t="shared" si="11"/>
        <v>0</v>
      </c>
      <c r="AE20" s="75">
        <f>(1-AD20)*((AA20+AB20)*AC20/2-参数!$B$1*AC20)/参数!$G$1/AC20</f>
        <v>0</v>
      </c>
      <c r="AF20" s="85">
        <v>-4</v>
      </c>
      <c r="AG20" s="85">
        <v>-4</v>
      </c>
      <c r="AH20" s="85">
        <f t="shared" si="12"/>
        <v>1</v>
      </c>
      <c r="AI20" s="75">
        <f t="shared" si="13"/>
        <v>0</v>
      </c>
      <c r="AJ20" s="75">
        <f>(1-AI20)*((AF20+AG20)*AH20/2-参数!$B$1*AH20)/参数!$G$1/AH20</f>
        <v>0</v>
      </c>
      <c r="AK20" s="85">
        <v>-4</v>
      </c>
      <c r="AL20" s="85">
        <v>-4</v>
      </c>
      <c r="AM20" s="85">
        <f t="shared" si="14"/>
        <v>1</v>
      </c>
      <c r="AN20" s="75">
        <f t="shared" si="15"/>
        <v>0</v>
      </c>
      <c r="AO20" s="75">
        <f>(1-AN20)*((AK20+AL20)*AM20/2-参数!$B$1*AM20)/参数!$G$1/AM20</f>
        <v>0</v>
      </c>
      <c r="AP20" s="85">
        <v>-4</v>
      </c>
      <c r="AQ20" s="85">
        <v>-4</v>
      </c>
      <c r="AR20" s="85">
        <f t="shared" si="16"/>
        <v>1</v>
      </c>
      <c r="AS20" s="75">
        <f t="shared" si="17"/>
        <v>0</v>
      </c>
      <c r="AT20" s="75">
        <f>(1-AS20)*((AP20+AQ20)*AR20/2-参数!$B$1*AR20)/参数!$G$1/AR20</f>
        <v>0</v>
      </c>
      <c r="AU20" s="85">
        <v>-4</v>
      </c>
      <c r="AV20" s="85">
        <v>-4</v>
      </c>
      <c r="AW20" s="85">
        <f t="shared" si="18"/>
        <v>1</v>
      </c>
      <c r="AX20" s="75">
        <f t="shared" si="19"/>
        <v>0</v>
      </c>
      <c r="AY20" s="75">
        <f>(1-AX20)*((AU20+AV20)*AW20/2-参数!$B$1*AW20)/参数!$G$1/AW20</f>
        <v>0</v>
      </c>
    </row>
    <row r="21" spans="1:51" x14ac:dyDescent="0.25">
      <c r="A21" s="85" t="s">
        <v>21</v>
      </c>
      <c r="B21" s="85">
        <v>-4</v>
      </c>
      <c r="C21" s="85">
        <v>-4</v>
      </c>
      <c r="D21" s="85">
        <f t="shared" si="0"/>
        <v>1</v>
      </c>
      <c r="E21" s="75">
        <f t="shared" si="1"/>
        <v>0</v>
      </c>
      <c r="F21" s="75">
        <f>(1-E21)*((B21+C21)*D21/2-参数!$B$1*D21)/参数!$G$1/D21</f>
        <v>0</v>
      </c>
      <c r="G21" s="85">
        <v>-4</v>
      </c>
      <c r="H21" s="85">
        <v>-4</v>
      </c>
      <c r="I21" s="85">
        <f t="shared" si="2"/>
        <v>1</v>
      </c>
      <c r="J21" s="75">
        <f t="shared" si="3"/>
        <v>0</v>
      </c>
      <c r="K21" s="75">
        <f>(1-J21)*((G21+H21)*I21/2-参数!$B$1*I21)/参数!$G$1/I21</f>
        <v>0</v>
      </c>
      <c r="L21" s="85">
        <v>-4</v>
      </c>
      <c r="M21" s="85">
        <v>-4</v>
      </c>
      <c r="N21" s="85">
        <f t="shared" si="4"/>
        <v>1</v>
      </c>
      <c r="O21" s="75">
        <f t="shared" si="5"/>
        <v>0</v>
      </c>
      <c r="P21" s="75">
        <f>(1-O21)*((L21+M21)*N21/2-参数!$B$1*N21)/参数!$G$1/N21</f>
        <v>0</v>
      </c>
      <c r="Q21" s="85">
        <v>1</v>
      </c>
      <c r="R21" s="85">
        <v>3</v>
      </c>
      <c r="S21" s="85">
        <f t="shared" si="6"/>
        <v>3</v>
      </c>
      <c r="T21" s="75">
        <f t="shared" si="7"/>
        <v>0.16666666666666666</v>
      </c>
      <c r="U21" s="75">
        <f>(1-T21)*((Q21+R21)*S21/2-参数!$B$1*S21)/参数!$G$1/S21</f>
        <v>0.625</v>
      </c>
      <c r="V21" s="85">
        <v>-4</v>
      </c>
      <c r="W21" s="85">
        <v>-4</v>
      </c>
      <c r="X21" s="85">
        <f t="shared" si="8"/>
        <v>1</v>
      </c>
      <c r="Y21" s="75">
        <f t="shared" si="9"/>
        <v>0</v>
      </c>
      <c r="Z21" s="75">
        <f>(1-Y21)*((V21+W21)*X21/2-参数!$B$1*X21)/参数!$G$1/X21</f>
        <v>0</v>
      </c>
      <c r="AA21" s="85">
        <v>-4</v>
      </c>
      <c r="AB21" s="85">
        <v>-4</v>
      </c>
      <c r="AC21" s="85">
        <f t="shared" si="10"/>
        <v>1</v>
      </c>
      <c r="AD21" s="75">
        <f t="shared" si="11"/>
        <v>0</v>
      </c>
      <c r="AE21" s="75">
        <f>(1-AD21)*((AA21+AB21)*AC21/2-参数!$B$1*AC21)/参数!$G$1/AC21</f>
        <v>0</v>
      </c>
      <c r="AF21" s="85">
        <v>-4</v>
      </c>
      <c r="AG21" s="85">
        <v>-4</v>
      </c>
      <c r="AH21" s="85">
        <f t="shared" si="12"/>
        <v>1</v>
      </c>
      <c r="AI21" s="75">
        <f t="shared" si="13"/>
        <v>0</v>
      </c>
      <c r="AJ21" s="75">
        <f>(1-AI21)*((AF21+AG21)*AH21/2-参数!$B$1*AH21)/参数!$G$1/AH21</f>
        <v>0</v>
      </c>
      <c r="AK21" s="85">
        <v>-4</v>
      </c>
      <c r="AL21" s="85">
        <v>-4</v>
      </c>
      <c r="AM21" s="85">
        <f t="shared" si="14"/>
        <v>1</v>
      </c>
      <c r="AN21" s="75">
        <f t="shared" si="15"/>
        <v>0</v>
      </c>
      <c r="AO21" s="75">
        <f>(1-AN21)*((AK21+AL21)*AM21/2-参数!$B$1*AM21)/参数!$G$1/AM21</f>
        <v>0</v>
      </c>
      <c r="AP21" s="85">
        <v>-4</v>
      </c>
      <c r="AQ21" s="85">
        <v>-4</v>
      </c>
      <c r="AR21" s="85">
        <f t="shared" si="16"/>
        <v>1</v>
      </c>
      <c r="AS21" s="75">
        <f t="shared" si="17"/>
        <v>0</v>
      </c>
      <c r="AT21" s="75">
        <f>(1-AS21)*((AP21+AQ21)*AR21/2-参数!$B$1*AR21)/参数!$G$1/AR21</f>
        <v>0</v>
      </c>
      <c r="AU21" s="85">
        <v>-4</v>
      </c>
      <c r="AV21" s="85">
        <v>-4</v>
      </c>
      <c r="AW21" s="85">
        <f t="shared" si="18"/>
        <v>1</v>
      </c>
      <c r="AX21" s="75">
        <f t="shared" si="19"/>
        <v>0</v>
      </c>
      <c r="AY21" s="75">
        <f>(1-AX21)*((AU21+AV21)*AW21/2-参数!$B$1*AW21)/参数!$G$1/AW21</f>
        <v>0</v>
      </c>
    </row>
    <row r="22" spans="1:51" x14ac:dyDescent="0.25">
      <c r="A22" s="85" t="s">
        <v>22</v>
      </c>
      <c r="B22" s="85">
        <v>-4</v>
      </c>
      <c r="C22" s="85">
        <v>-4</v>
      </c>
      <c r="D22" s="85">
        <f t="shared" si="0"/>
        <v>1</v>
      </c>
      <c r="E22" s="75">
        <f t="shared" si="1"/>
        <v>0</v>
      </c>
      <c r="F22" s="75">
        <f>(1-E22)*((B22+C22)*D22/2-参数!$B$1*D22)/参数!$G$1/D22</f>
        <v>0</v>
      </c>
      <c r="G22" s="85">
        <v>-1</v>
      </c>
      <c r="H22" s="85">
        <v>1</v>
      </c>
      <c r="I22" s="85">
        <f t="shared" si="2"/>
        <v>3</v>
      </c>
      <c r="J22" s="75">
        <f t="shared" si="3"/>
        <v>0.16666666666666666</v>
      </c>
      <c r="K22" s="75">
        <f>(1-J22)*((G22+H22)*I22/2-参数!$B$1*I22)/参数!$G$1/I22</f>
        <v>0.41666666666666669</v>
      </c>
      <c r="L22" s="85">
        <v>-4</v>
      </c>
      <c r="M22" s="85">
        <v>-4</v>
      </c>
      <c r="N22" s="85">
        <f t="shared" si="4"/>
        <v>1</v>
      </c>
      <c r="O22" s="75">
        <f t="shared" si="5"/>
        <v>0</v>
      </c>
      <c r="P22" s="75">
        <f>(1-O22)*((L22+M22)*N22/2-参数!$B$1*N22)/参数!$G$1/N22</f>
        <v>0</v>
      </c>
      <c r="Q22" s="85">
        <v>-3</v>
      </c>
      <c r="R22" s="85">
        <v>1</v>
      </c>
      <c r="S22" s="85">
        <f t="shared" si="6"/>
        <v>5</v>
      </c>
      <c r="T22" s="75">
        <f t="shared" si="7"/>
        <v>0.40693708908831311</v>
      </c>
      <c r="U22" s="75">
        <f>(1-T22)*((Q22+R22)*S22/2-参数!$B$1*S22)/参数!$G$1/S22</f>
        <v>0.22239859159188261</v>
      </c>
      <c r="V22" s="85">
        <v>-4</v>
      </c>
      <c r="W22" s="85">
        <v>-4</v>
      </c>
      <c r="X22" s="85">
        <f t="shared" si="8"/>
        <v>1</v>
      </c>
      <c r="Y22" s="75">
        <f t="shared" si="9"/>
        <v>0</v>
      </c>
      <c r="Z22" s="75">
        <f>(1-Y22)*((V22+W22)*X22/2-参数!$B$1*X22)/参数!$G$1/X22</f>
        <v>0</v>
      </c>
      <c r="AA22" s="85">
        <v>-4</v>
      </c>
      <c r="AB22" s="85">
        <v>-4</v>
      </c>
      <c r="AC22" s="85">
        <f t="shared" si="10"/>
        <v>1</v>
      </c>
      <c r="AD22" s="75">
        <f t="shared" si="11"/>
        <v>0</v>
      </c>
      <c r="AE22" s="75">
        <f>(1-AD22)*((AA22+AB22)*AC22/2-参数!$B$1*AC22)/参数!$G$1/AC22</f>
        <v>0</v>
      </c>
      <c r="AF22" s="85">
        <v>-4</v>
      </c>
      <c r="AG22" s="85">
        <v>-4</v>
      </c>
      <c r="AH22" s="85">
        <f t="shared" si="12"/>
        <v>1</v>
      </c>
      <c r="AI22" s="75">
        <f t="shared" si="13"/>
        <v>0</v>
      </c>
      <c r="AJ22" s="75">
        <f>(1-AI22)*((AF22+AG22)*AH22/2-参数!$B$1*AH22)/参数!$G$1/AH22</f>
        <v>0</v>
      </c>
      <c r="AK22" s="85">
        <v>-4</v>
      </c>
      <c r="AL22" s="85">
        <v>-4</v>
      </c>
      <c r="AM22" s="85">
        <f t="shared" si="14"/>
        <v>1</v>
      </c>
      <c r="AN22" s="75">
        <f t="shared" si="15"/>
        <v>0</v>
      </c>
      <c r="AO22" s="75">
        <f>(1-AN22)*((AK22+AL22)*AM22/2-参数!$B$1*AM22)/参数!$G$1/AM22</f>
        <v>0</v>
      </c>
      <c r="AP22" s="85">
        <v>-4</v>
      </c>
      <c r="AQ22" s="85">
        <v>-4</v>
      </c>
      <c r="AR22" s="85">
        <f t="shared" si="16"/>
        <v>1</v>
      </c>
      <c r="AS22" s="75">
        <f t="shared" si="17"/>
        <v>0</v>
      </c>
      <c r="AT22" s="75">
        <f>(1-AS22)*((AP22+AQ22)*AR22/2-参数!$B$1*AR22)/参数!$G$1/AR22</f>
        <v>0</v>
      </c>
      <c r="AU22" s="85">
        <v>2</v>
      </c>
      <c r="AV22" s="85">
        <v>3</v>
      </c>
      <c r="AW22" s="85">
        <f t="shared" si="18"/>
        <v>2</v>
      </c>
      <c r="AX22" s="75">
        <f t="shared" si="19"/>
        <v>7.0103305952384162E-2</v>
      </c>
      <c r="AY22" s="75">
        <f>(1-AX22)*((AU22+AV22)*AW22/2-参数!$B$1*AW22)/参数!$G$1/AW22</f>
        <v>0.75554106391368792</v>
      </c>
    </row>
    <row r="24" spans="1:51" x14ac:dyDescent="0.25">
      <c r="B24" s="140" t="s">
        <v>75</v>
      </c>
      <c r="C24" s="140"/>
      <c r="D24" s="140"/>
      <c r="E24" s="140"/>
      <c r="F24" s="140"/>
      <c r="G24" s="140" t="s">
        <v>14</v>
      </c>
      <c r="H24" s="140"/>
      <c r="I24" s="140"/>
      <c r="J24" s="140"/>
      <c r="K24" s="140"/>
      <c r="L24" s="140" t="s">
        <v>15</v>
      </c>
      <c r="M24" s="140"/>
      <c r="N24" s="140"/>
      <c r="O24" s="140"/>
      <c r="P24" s="140"/>
      <c r="Q24" s="140" t="s">
        <v>16</v>
      </c>
      <c r="R24" s="140"/>
      <c r="S24" s="140"/>
      <c r="T24" s="140"/>
      <c r="U24" s="140"/>
      <c r="V24" s="140" t="s">
        <v>17</v>
      </c>
      <c r="W24" s="140"/>
      <c r="X24" s="140"/>
      <c r="Y24" s="140"/>
      <c r="Z24" s="140"/>
      <c r="AA24" s="140" t="s">
        <v>18</v>
      </c>
      <c r="AB24" s="140"/>
      <c r="AC24" s="140"/>
      <c r="AD24" s="140"/>
      <c r="AE24" s="140"/>
      <c r="AF24" s="140" t="s">
        <v>19</v>
      </c>
      <c r="AG24" s="140"/>
      <c r="AH24" s="140"/>
      <c r="AI24" s="140"/>
      <c r="AJ24" s="140"/>
      <c r="AK24" s="140" t="s">
        <v>20</v>
      </c>
      <c r="AL24" s="140"/>
      <c r="AM24" s="140"/>
      <c r="AN24" s="140"/>
      <c r="AO24" s="140"/>
      <c r="AP24" s="140" t="s">
        <v>21</v>
      </c>
      <c r="AQ24" s="140"/>
      <c r="AR24" s="140"/>
      <c r="AS24" s="140"/>
      <c r="AT24" s="140"/>
      <c r="AU24" s="140" t="s">
        <v>22</v>
      </c>
      <c r="AV24" s="140"/>
      <c r="AW24" s="140"/>
      <c r="AX24" s="140"/>
      <c r="AY24" s="140"/>
    </row>
    <row r="25" spans="1:51" x14ac:dyDescent="0.25">
      <c r="B25" s="85">
        <v>-4</v>
      </c>
      <c r="C25" s="85">
        <v>4</v>
      </c>
      <c r="D25" s="85" t="s">
        <v>128</v>
      </c>
      <c r="E25" s="85" t="s">
        <v>150</v>
      </c>
      <c r="F25" s="75" t="s">
        <v>74</v>
      </c>
      <c r="G25" s="85">
        <v>-4</v>
      </c>
      <c r="H25" s="85">
        <v>4</v>
      </c>
      <c r="I25" s="85" t="s">
        <v>128</v>
      </c>
      <c r="J25" s="85" t="s">
        <v>150</v>
      </c>
      <c r="K25" s="75" t="s">
        <v>74</v>
      </c>
      <c r="L25" s="85">
        <v>-4</v>
      </c>
      <c r="M25" s="85">
        <v>4</v>
      </c>
      <c r="N25" s="85" t="s">
        <v>128</v>
      </c>
      <c r="O25" s="85" t="s">
        <v>150</v>
      </c>
      <c r="P25" s="75" t="s">
        <v>74</v>
      </c>
      <c r="Q25" s="85">
        <v>-4</v>
      </c>
      <c r="R25" s="85">
        <v>4</v>
      </c>
      <c r="S25" s="85" t="s">
        <v>128</v>
      </c>
      <c r="T25" s="85" t="s">
        <v>150</v>
      </c>
      <c r="U25" s="75" t="s">
        <v>74</v>
      </c>
      <c r="V25" s="85">
        <v>-4</v>
      </c>
      <c r="W25" s="85">
        <v>4</v>
      </c>
      <c r="X25" s="85" t="s">
        <v>128</v>
      </c>
      <c r="Y25" s="85" t="s">
        <v>150</v>
      </c>
      <c r="Z25" s="75" t="s">
        <v>74</v>
      </c>
      <c r="AA25" s="85">
        <v>-4</v>
      </c>
      <c r="AB25" s="85">
        <v>4</v>
      </c>
      <c r="AC25" s="85" t="s">
        <v>128</v>
      </c>
      <c r="AD25" s="85" t="s">
        <v>150</v>
      </c>
      <c r="AE25" s="75" t="s">
        <v>74</v>
      </c>
      <c r="AF25" s="85">
        <v>-4</v>
      </c>
      <c r="AG25" s="85">
        <v>4</v>
      </c>
      <c r="AH25" s="85" t="s">
        <v>128</v>
      </c>
      <c r="AI25" s="85" t="s">
        <v>150</v>
      </c>
      <c r="AJ25" s="75" t="s">
        <v>74</v>
      </c>
      <c r="AK25" s="85">
        <v>-4</v>
      </c>
      <c r="AL25" s="85">
        <v>4</v>
      </c>
      <c r="AM25" s="85" t="s">
        <v>128</v>
      </c>
      <c r="AN25" s="85" t="s">
        <v>150</v>
      </c>
      <c r="AO25" s="75" t="s">
        <v>74</v>
      </c>
      <c r="AP25" s="85">
        <v>-4</v>
      </c>
      <c r="AQ25" s="85">
        <v>4</v>
      </c>
      <c r="AR25" s="85" t="s">
        <v>128</v>
      </c>
      <c r="AS25" s="85" t="s">
        <v>150</v>
      </c>
      <c r="AT25" s="75" t="s">
        <v>74</v>
      </c>
      <c r="AU25" s="85">
        <v>-4</v>
      </c>
      <c r="AV25" s="85">
        <v>4</v>
      </c>
      <c r="AW25" s="85" t="s">
        <v>128</v>
      </c>
      <c r="AX25" s="85" t="s">
        <v>150</v>
      </c>
      <c r="AY25" s="75" t="s">
        <v>74</v>
      </c>
    </row>
    <row r="26" spans="1:51" x14ac:dyDescent="0.25">
      <c r="A26" s="85" t="s">
        <v>3</v>
      </c>
      <c r="B26" s="85">
        <v>-4</v>
      </c>
      <c r="C26" s="85">
        <v>-4</v>
      </c>
      <c r="D26" s="85">
        <f t="shared" ref="D26:D46" si="20">C26-B26+1</f>
        <v>1</v>
      </c>
      <c r="E26" s="75">
        <f t="shared" ref="E26:E46" si="21">D26*LN(D26)/(9*LN(9))</f>
        <v>0</v>
      </c>
      <c r="F26" s="75">
        <f>(1-E26)*((B26+C26)*D26/2-参数!$B$1*D26)/参数!$G$1/D26</f>
        <v>0</v>
      </c>
      <c r="G26" s="85">
        <v>-4</v>
      </c>
      <c r="H26" s="85">
        <v>-4</v>
      </c>
      <c r="I26" s="85">
        <f t="shared" ref="I26:I45" si="22">H26-G26+1</f>
        <v>1</v>
      </c>
      <c r="J26" s="75">
        <f t="shared" ref="J26:J45" si="23">I26*LN(I26)/(9*LN(9))</f>
        <v>0</v>
      </c>
      <c r="K26" s="75">
        <f>(1-J26)*((G26+H26)*I26/2-参数!$B$1*I26)/参数!$G$1/I26</f>
        <v>0</v>
      </c>
      <c r="L26" s="85">
        <v>-4</v>
      </c>
      <c r="M26" s="85">
        <v>-4</v>
      </c>
      <c r="N26" s="85">
        <f t="shared" ref="N26:N45" si="24">M26-L26+1</f>
        <v>1</v>
      </c>
      <c r="O26" s="75">
        <f t="shared" ref="O26:O45" si="25">N26*LN(N26)/(9*LN(9))</f>
        <v>0</v>
      </c>
      <c r="P26" s="75">
        <f>(1-O26)*((L26+M26)*N26/2-参数!$B$1*N26)/参数!$G$1/N26</f>
        <v>0</v>
      </c>
      <c r="Q26" s="85">
        <v>2</v>
      </c>
      <c r="R26" s="85">
        <v>2</v>
      </c>
      <c r="S26" s="85">
        <f t="shared" ref="S26:S45" si="26">R26-Q26+1</f>
        <v>1</v>
      </c>
      <c r="T26" s="75">
        <f t="shared" ref="T26:T45" si="27">S26*LN(S26)/(9*LN(9))</f>
        <v>0</v>
      </c>
      <c r="U26" s="75">
        <f>(1-T26)*((Q26+R26)*S26/2-参数!$B$1*S26)/参数!$G$1/S26</f>
        <v>0.75</v>
      </c>
      <c r="V26" s="85">
        <v>-4</v>
      </c>
      <c r="W26" s="85">
        <v>-4</v>
      </c>
      <c r="X26" s="85">
        <f t="shared" ref="X26:X45" si="28">W26-V26+1</f>
        <v>1</v>
      </c>
      <c r="Y26" s="75">
        <f t="shared" ref="Y26:Y45" si="29">X26*LN(X26)/(9*LN(9))</f>
        <v>0</v>
      </c>
      <c r="Z26" s="75">
        <f>(1-Y26)*((V26+W26)*X26/2-参数!$B$1*X26)/参数!$G$1/X26</f>
        <v>0</v>
      </c>
      <c r="AA26" s="85">
        <v>-4</v>
      </c>
      <c r="AB26" s="85">
        <v>-4</v>
      </c>
      <c r="AC26" s="85">
        <f t="shared" ref="AC26:AC45" si="30">AB26-AA26+1</f>
        <v>1</v>
      </c>
      <c r="AD26" s="75">
        <f t="shared" ref="AD26:AD45" si="31">AC26*LN(AC26)/(9*LN(9))</f>
        <v>0</v>
      </c>
      <c r="AE26" s="75">
        <f>(1-AD26)*((AA26+AB26)*AC26/2-参数!$B$1*AC26)/参数!$G$1/AC26</f>
        <v>0</v>
      </c>
      <c r="AF26" s="85">
        <v>-4</v>
      </c>
      <c r="AG26" s="85">
        <v>-4</v>
      </c>
      <c r="AH26" s="85">
        <f t="shared" ref="AH26:AH45" si="32">AG26-AF26+1</f>
        <v>1</v>
      </c>
      <c r="AI26" s="75">
        <f t="shared" ref="AI26:AI45" si="33">AH26*LN(AH26)/(9*LN(9))</f>
        <v>0</v>
      </c>
      <c r="AJ26" s="75">
        <f>(1-AI26)*((AF26+AG26)*AH26/2-参数!$B$1*AH26)/参数!$G$1/AH26</f>
        <v>0</v>
      </c>
      <c r="AK26" s="85">
        <v>-4</v>
      </c>
      <c r="AL26" s="85">
        <v>-4</v>
      </c>
      <c r="AM26" s="85">
        <f t="shared" ref="AM26:AM45" si="34">AL26-AK26+1</f>
        <v>1</v>
      </c>
      <c r="AN26" s="75">
        <f t="shared" ref="AN26:AN45" si="35">AM26*LN(AM26)/(9*LN(9))</f>
        <v>0</v>
      </c>
      <c r="AO26" s="75">
        <f>(1-AN26)*((AK26+AL26)*AM26/2-参数!$B$1*AM26)/参数!$G$1/AM26</f>
        <v>0</v>
      </c>
      <c r="AP26" s="85">
        <v>-4</v>
      </c>
      <c r="AQ26" s="85">
        <v>-4</v>
      </c>
      <c r="AR26" s="85">
        <f t="shared" ref="AR26:AR45" si="36">AQ26-AP26+1</f>
        <v>1</v>
      </c>
      <c r="AS26" s="75">
        <f t="shared" ref="AS26:AS45" si="37">AR26*LN(AR26)/(9*LN(9))</f>
        <v>0</v>
      </c>
      <c r="AT26" s="75">
        <f>(1-AS26)*((AP26+AQ26)*AR26/2-参数!$B$1*AR26)/参数!$G$1/AR26</f>
        <v>0</v>
      </c>
      <c r="AU26" s="85">
        <v>-4</v>
      </c>
      <c r="AV26" s="85">
        <v>-4</v>
      </c>
      <c r="AW26" s="85">
        <f t="shared" ref="AW26:AW45" si="38">AV26-AU26+1</f>
        <v>1</v>
      </c>
      <c r="AX26" s="75">
        <f t="shared" ref="AX26:AX45" si="39">AW26*LN(AW26)/(9*LN(9))</f>
        <v>0</v>
      </c>
      <c r="AY26" s="75">
        <f>(1-AX26)*((AU26+AV26)*AW26/2-参数!$B$1*AW26)/参数!$G$1/AW26</f>
        <v>0</v>
      </c>
    </row>
    <row r="27" spans="1:51" x14ac:dyDescent="0.25">
      <c r="A27" s="85" t="s">
        <v>4</v>
      </c>
      <c r="B27" s="85">
        <v>4</v>
      </c>
      <c r="C27" s="85">
        <v>4</v>
      </c>
      <c r="D27" s="85">
        <f t="shared" si="20"/>
        <v>1</v>
      </c>
      <c r="E27" s="75">
        <f t="shared" si="21"/>
        <v>0</v>
      </c>
      <c r="F27" s="75">
        <f>(1-E27)*((B27+C27)*D27/2-参数!$B$1*D27)/参数!$G$1/D27</f>
        <v>1</v>
      </c>
      <c r="G27" s="85">
        <v>-4</v>
      </c>
      <c r="H27" s="85">
        <v>-4</v>
      </c>
      <c r="I27" s="85">
        <f t="shared" si="22"/>
        <v>1</v>
      </c>
      <c r="J27" s="75">
        <f t="shared" si="23"/>
        <v>0</v>
      </c>
      <c r="K27" s="75">
        <f>(1-J27)*((G27+H27)*I27/2-参数!$B$1*I27)/参数!$G$1/I27</f>
        <v>0</v>
      </c>
      <c r="L27" s="85">
        <v>-4</v>
      </c>
      <c r="M27" s="85">
        <v>-4</v>
      </c>
      <c r="N27" s="85">
        <f t="shared" si="24"/>
        <v>1</v>
      </c>
      <c r="O27" s="75">
        <f t="shared" si="25"/>
        <v>0</v>
      </c>
      <c r="P27" s="75">
        <f>(1-O27)*((L27+M27)*N27/2-参数!$B$1*N27)/参数!$G$1/N27</f>
        <v>0</v>
      </c>
      <c r="Q27" s="85">
        <v>-4</v>
      </c>
      <c r="R27" s="85">
        <v>-4</v>
      </c>
      <c r="S27" s="85">
        <f t="shared" si="26"/>
        <v>1</v>
      </c>
      <c r="T27" s="75">
        <f t="shared" si="27"/>
        <v>0</v>
      </c>
      <c r="U27" s="75">
        <f>(1-T27)*((Q27+R27)*S27/2-参数!$B$1*S27)/参数!$G$1/S27</f>
        <v>0</v>
      </c>
      <c r="V27" s="85">
        <v>-4</v>
      </c>
      <c r="W27" s="85">
        <v>-4</v>
      </c>
      <c r="X27" s="85">
        <f t="shared" si="28"/>
        <v>1</v>
      </c>
      <c r="Y27" s="75">
        <f t="shared" si="29"/>
        <v>0</v>
      </c>
      <c r="Z27" s="75">
        <f>(1-Y27)*((V27+W27)*X27/2-参数!$B$1*X27)/参数!$G$1/X27</f>
        <v>0</v>
      </c>
      <c r="AA27" s="85">
        <v>3</v>
      </c>
      <c r="AB27" s="85">
        <v>4</v>
      </c>
      <c r="AC27" s="85">
        <f t="shared" si="30"/>
        <v>2</v>
      </c>
      <c r="AD27" s="75">
        <f t="shared" si="31"/>
        <v>7.0103305952384162E-2</v>
      </c>
      <c r="AE27" s="75">
        <f>(1-AD27)*((AA27+AB27)*AC27/2-参数!$B$1*AC27)/参数!$G$1/AC27</f>
        <v>0.87177815066963993</v>
      </c>
      <c r="AF27" s="85">
        <v>3</v>
      </c>
      <c r="AG27" s="85">
        <v>4</v>
      </c>
      <c r="AH27" s="85">
        <f t="shared" si="32"/>
        <v>2</v>
      </c>
      <c r="AI27" s="75">
        <f t="shared" si="33"/>
        <v>7.0103305952384162E-2</v>
      </c>
      <c r="AJ27" s="75">
        <f>(1-AI27)*((AF27+AG27)*AH27/2-参数!$B$1*AH27)/参数!$G$1/AH27</f>
        <v>0.87177815066963993</v>
      </c>
      <c r="AK27" s="85">
        <v>-4</v>
      </c>
      <c r="AL27" s="85">
        <v>-4</v>
      </c>
      <c r="AM27" s="85">
        <f t="shared" si="34"/>
        <v>1</v>
      </c>
      <c r="AN27" s="75">
        <f t="shared" si="35"/>
        <v>0</v>
      </c>
      <c r="AO27" s="75">
        <f>(1-AN27)*((AK27+AL27)*AM27/2-参数!$B$1*AM27)/参数!$G$1/AM27</f>
        <v>0</v>
      </c>
      <c r="AP27" s="85">
        <v>-4</v>
      </c>
      <c r="AQ27" s="85">
        <v>-4</v>
      </c>
      <c r="AR27" s="85">
        <f t="shared" si="36"/>
        <v>1</v>
      </c>
      <c r="AS27" s="75">
        <f t="shared" si="37"/>
        <v>0</v>
      </c>
      <c r="AT27" s="75">
        <f>(1-AS27)*((AP27+AQ27)*AR27/2-参数!$B$1*AR27)/参数!$G$1/AR27</f>
        <v>0</v>
      </c>
      <c r="AU27" s="85">
        <v>4</v>
      </c>
      <c r="AV27" s="85">
        <v>4</v>
      </c>
      <c r="AW27" s="85">
        <f t="shared" si="38"/>
        <v>1</v>
      </c>
      <c r="AX27" s="75">
        <f t="shared" si="39"/>
        <v>0</v>
      </c>
      <c r="AY27" s="75">
        <f>(1-AX27)*((AU27+AV27)*AW27/2-参数!$B$1*AW27)/参数!$G$1/AW27</f>
        <v>1</v>
      </c>
    </row>
    <row r="28" spans="1:51" x14ac:dyDescent="0.25">
      <c r="A28" s="85" t="s">
        <v>5</v>
      </c>
      <c r="B28" s="85">
        <v>-4</v>
      </c>
      <c r="C28" s="85">
        <v>-4</v>
      </c>
      <c r="D28" s="85">
        <f t="shared" si="20"/>
        <v>1</v>
      </c>
      <c r="E28" s="75">
        <f t="shared" si="21"/>
        <v>0</v>
      </c>
      <c r="F28" s="75">
        <f>(1-E28)*((B28+C28)*D28/2-参数!$B$1*D28)/参数!$G$1/D28</f>
        <v>0</v>
      </c>
      <c r="G28" s="85">
        <v>-4</v>
      </c>
      <c r="H28" s="85">
        <v>-4</v>
      </c>
      <c r="I28" s="85">
        <f t="shared" si="22"/>
        <v>1</v>
      </c>
      <c r="J28" s="75">
        <f t="shared" si="23"/>
        <v>0</v>
      </c>
      <c r="K28" s="75">
        <f>(1-J28)*((G28+H28)*I28/2-参数!$B$1*I28)/参数!$G$1/I28</f>
        <v>0</v>
      </c>
      <c r="L28" s="85">
        <v>-4</v>
      </c>
      <c r="M28" s="85">
        <v>-4</v>
      </c>
      <c r="N28" s="85">
        <f t="shared" si="24"/>
        <v>1</v>
      </c>
      <c r="O28" s="75">
        <f t="shared" si="25"/>
        <v>0</v>
      </c>
      <c r="P28" s="75">
        <f>(1-O28)*((L28+M28)*N28/2-参数!$B$1*N28)/参数!$G$1/N28</f>
        <v>0</v>
      </c>
      <c r="Q28" s="85">
        <v>-4</v>
      </c>
      <c r="R28" s="85">
        <v>-4</v>
      </c>
      <c r="S28" s="85">
        <f t="shared" si="26"/>
        <v>1</v>
      </c>
      <c r="T28" s="75">
        <f t="shared" si="27"/>
        <v>0</v>
      </c>
      <c r="U28" s="75">
        <f>(1-T28)*((Q28+R28)*S28/2-参数!$B$1*S28)/参数!$G$1/S28</f>
        <v>0</v>
      </c>
      <c r="V28" s="85">
        <v>-4</v>
      </c>
      <c r="W28" s="85">
        <v>-4</v>
      </c>
      <c r="X28" s="85">
        <f t="shared" si="28"/>
        <v>1</v>
      </c>
      <c r="Y28" s="75">
        <f t="shared" si="29"/>
        <v>0</v>
      </c>
      <c r="Z28" s="75">
        <f>(1-Y28)*((V28+W28)*X28/2-参数!$B$1*X28)/参数!$G$1/X28</f>
        <v>0</v>
      </c>
      <c r="AA28" s="85">
        <v>-2</v>
      </c>
      <c r="AB28" s="85">
        <v>1</v>
      </c>
      <c r="AC28" s="85">
        <f t="shared" si="30"/>
        <v>4</v>
      </c>
      <c r="AD28" s="75">
        <f t="shared" si="31"/>
        <v>0.28041322380953665</v>
      </c>
      <c r="AE28" s="75">
        <f>(1-AD28)*((AA28+AB28)*AC28/2-参数!$B$1*AC28)/参数!$G$1/AC28</f>
        <v>0.31481921458332768</v>
      </c>
      <c r="AF28" s="85">
        <v>-4</v>
      </c>
      <c r="AG28" s="85">
        <v>-4</v>
      </c>
      <c r="AH28" s="85">
        <f t="shared" si="32"/>
        <v>1</v>
      </c>
      <c r="AI28" s="75">
        <f t="shared" si="33"/>
        <v>0</v>
      </c>
      <c r="AJ28" s="75">
        <f>(1-AI28)*((AF28+AG28)*AH28/2-参数!$B$1*AH28)/参数!$G$1/AH28</f>
        <v>0</v>
      </c>
      <c r="AK28" s="85">
        <v>-4</v>
      </c>
      <c r="AL28" s="85">
        <v>-4</v>
      </c>
      <c r="AM28" s="85">
        <f t="shared" si="34"/>
        <v>1</v>
      </c>
      <c r="AN28" s="75">
        <f t="shared" si="35"/>
        <v>0</v>
      </c>
      <c r="AO28" s="75">
        <f>(1-AN28)*((AK28+AL28)*AM28/2-参数!$B$1*AM28)/参数!$G$1/AM28</f>
        <v>0</v>
      </c>
      <c r="AP28" s="85">
        <v>2</v>
      </c>
      <c r="AQ28" s="85">
        <v>2</v>
      </c>
      <c r="AR28" s="85">
        <f t="shared" si="36"/>
        <v>1</v>
      </c>
      <c r="AS28" s="75">
        <f t="shared" si="37"/>
        <v>0</v>
      </c>
      <c r="AT28" s="75">
        <f>(1-AS28)*((AP28+AQ28)*AR28/2-参数!$B$1*AR28)/参数!$G$1/AR28</f>
        <v>0.75</v>
      </c>
      <c r="AU28" s="85">
        <v>-4</v>
      </c>
      <c r="AV28" s="85">
        <v>-4</v>
      </c>
      <c r="AW28" s="85">
        <f t="shared" si="38"/>
        <v>1</v>
      </c>
      <c r="AX28" s="75">
        <f t="shared" si="39"/>
        <v>0</v>
      </c>
      <c r="AY28" s="75">
        <f>(1-AX28)*((AU28+AV28)*AW28/2-参数!$B$1*AW28)/参数!$G$1/AW28</f>
        <v>0</v>
      </c>
    </row>
    <row r="29" spans="1:51" x14ac:dyDescent="0.25">
      <c r="A29" s="85" t="s">
        <v>6</v>
      </c>
      <c r="B29" s="85">
        <v>-4</v>
      </c>
      <c r="C29" s="85">
        <v>-4</v>
      </c>
      <c r="D29" s="85">
        <f t="shared" si="20"/>
        <v>1</v>
      </c>
      <c r="E29" s="75">
        <f t="shared" si="21"/>
        <v>0</v>
      </c>
      <c r="F29" s="75">
        <f>(1-E29)*((B29+C29)*D29/2-参数!$B$1*D29)/参数!$G$1/D29</f>
        <v>0</v>
      </c>
      <c r="G29" s="85">
        <v>-4</v>
      </c>
      <c r="H29" s="85">
        <v>-4</v>
      </c>
      <c r="I29" s="85">
        <f t="shared" si="22"/>
        <v>1</v>
      </c>
      <c r="J29" s="75">
        <f t="shared" si="23"/>
        <v>0</v>
      </c>
      <c r="K29" s="75">
        <f>(1-J29)*((G29+H29)*I29/2-参数!$B$1*I29)/参数!$G$1/I29</f>
        <v>0</v>
      </c>
      <c r="L29" s="85">
        <v>-4</v>
      </c>
      <c r="M29" s="85">
        <v>-4</v>
      </c>
      <c r="N29" s="85">
        <f t="shared" si="24"/>
        <v>1</v>
      </c>
      <c r="O29" s="75">
        <f t="shared" si="25"/>
        <v>0</v>
      </c>
      <c r="P29" s="75">
        <f>(1-O29)*((L29+M29)*N29/2-参数!$B$1*N29)/参数!$G$1/N29</f>
        <v>0</v>
      </c>
      <c r="Q29" s="85">
        <v>-4</v>
      </c>
      <c r="R29" s="85">
        <v>-4</v>
      </c>
      <c r="S29" s="85">
        <f t="shared" si="26"/>
        <v>1</v>
      </c>
      <c r="T29" s="75">
        <f t="shared" si="27"/>
        <v>0</v>
      </c>
      <c r="U29" s="75">
        <f>(1-T29)*((Q29+R29)*S29/2-参数!$B$1*S29)/参数!$G$1/S29</f>
        <v>0</v>
      </c>
      <c r="V29" s="85">
        <v>1</v>
      </c>
      <c r="W29" s="85">
        <v>4</v>
      </c>
      <c r="X29" s="85">
        <f t="shared" si="28"/>
        <v>4</v>
      </c>
      <c r="Y29" s="75">
        <f t="shared" si="29"/>
        <v>0.28041322380953665</v>
      </c>
      <c r="Z29" s="75">
        <f>(1-Y29)*((V29+W29)*X29/2-参数!$B$1*X29)/参数!$G$1/X29</f>
        <v>0.58466425565475144</v>
      </c>
      <c r="AA29" s="85">
        <v>2</v>
      </c>
      <c r="AB29" s="85">
        <v>4</v>
      </c>
      <c r="AC29" s="85">
        <f t="shared" si="30"/>
        <v>3</v>
      </c>
      <c r="AD29" s="75">
        <f t="shared" si="31"/>
        <v>0.16666666666666666</v>
      </c>
      <c r="AE29" s="75">
        <f>(1-AD29)*((AA29+AB29)*AC29/2-参数!$B$1*AC29)/参数!$G$1/AC29</f>
        <v>0.72916666666666663</v>
      </c>
      <c r="AF29" s="85">
        <v>-4</v>
      </c>
      <c r="AG29" s="85">
        <v>-4</v>
      </c>
      <c r="AH29" s="85">
        <f t="shared" si="32"/>
        <v>1</v>
      </c>
      <c r="AI29" s="75">
        <f t="shared" si="33"/>
        <v>0</v>
      </c>
      <c r="AJ29" s="75">
        <f>(1-AI29)*((AF29+AG29)*AH29/2-参数!$B$1*AH29)/参数!$G$1/AH29</f>
        <v>0</v>
      </c>
      <c r="AK29" s="85">
        <v>-4</v>
      </c>
      <c r="AL29" s="85">
        <v>-4</v>
      </c>
      <c r="AM29" s="85">
        <f t="shared" si="34"/>
        <v>1</v>
      </c>
      <c r="AN29" s="75">
        <f t="shared" si="35"/>
        <v>0</v>
      </c>
      <c r="AO29" s="75">
        <f>(1-AN29)*((AK29+AL29)*AM29/2-参数!$B$1*AM29)/参数!$G$1/AM29</f>
        <v>0</v>
      </c>
      <c r="AP29" s="85">
        <v>-4</v>
      </c>
      <c r="AQ29" s="85">
        <v>-4</v>
      </c>
      <c r="AR29" s="85">
        <f t="shared" si="36"/>
        <v>1</v>
      </c>
      <c r="AS29" s="75">
        <f t="shared" si="37"/>
        <v>0</v>
      </c>
      <c r="AT29" s="75">
        <f>(1-AS29)*((AP29+AQ29)*AR29/2-参数!$B$1*AR29)/参数!$G$1/AR29</f>
        <v>0</v>
      </c>
      <c r="AU29" s="85">
        <v>-4</v>
      </c>
      <c r="AV29" s="85">
        <v>-4</v>
      </c>
      <c r="AW29" s="85">
        <f t="shared" si="38"/>
        <v>1</v>
      </c>
      <c r="AX29" s="75">
        <f t="shared" si="39"/>
        <v>0</v>
      </c>
      <c r="AY29" s="75">
        <f>(1-AX29)*((AU29+AV29)*AW29/2-参数!$B$1*AW29)/参数!$G$1/AW29</f>
        <v>0</v>
      </c>
    </row>
    <row r="30" spans="1:51" x14ac:dyDescent="0.25">
      <c r="A30" s="85" t="s">
        <v>7</v>
      </c>
      <c r="B30" s="85">
        <v>0</v>
      </c>
      <c r="C30" s="85">
        <v>1</v>
      </c>
      <c r="D30" s="85">
        <f t="shared" si="20"/>
        <v>2</v>
      </c>
      <c r="E30" s="75">
        <f t="shared" si="21"/>
        <v>7.0103305952384162E-2</v>
      </c>
      <c r="F30" s="75">
        <f>(1-E30)*((B30+C30)*D30/2-参数!$B$1*D30)/参数!$G$1/D30</f>
        <v>0.52306689040178389</v>
      </c>
      <c r="G30" s="85">
        <v>-4</v>
      </c>
      <c r="H30" s="85">
        <v>-4</v>
      </c>
      <c r="I30" s="85">
        <f t="shared" si="22"/>
        <v>1</v>
      </c>
      <c r="J30" s="75">
        <f t="shared" si="23"/>
        <v>0</v>
      </c>
      <c r="K30" s="75">
        <f>(1-J30)*((G30+H30)*I30/2-参数!$B$1*I30)/参数!$G$1/I30</f>
        <v>0</v>
      </c>
      <c r="L30" s="85">
        <v>-3</v>
      </c>
      <c r="M30" s="85">
        <v>0</v>
      </c>
      <c r="N30" s="85">
        <f t="shared" si="24"/>
        <v>4</v>
      </c>
      <c r="O30" s="75">
        <f t="shared" si="25"/>
        <v>0.28041322380953665</v>
      </c>
      <c r="P30" s="75">
        <f>(1-O30)*((L30+M30)*N30/2-参数!$B$1*N30)/参数!$G$1/N30</f>
        <v>0.22487086755951979</v>
      </c>
      <c r="Q30" s="85">
        <v>-4</v>
      </c>
      <c r="R30" s="85">
        <v>-4</v>
      </c>
      <c r="S30" s="85">
        <f t="shared" si="26"/>
        <v>1</v>
      </c>
      <c r="T30" s="75">
        <f t="shared" si="27"/>
        <v>0</v>
      </c>
      <c r="U30" s="75">
        <f>(1-T30)*((Q30+R30)*S30/2-参数!$B$1*S30)/参数!$G$1/S30</f>
        <v>0</v>
      </c>
      <c r="V30" s="85">
        <v>-4</v>
      </c>
      <c r="W30" s="85">
        <v>-4</v>
      </c>
      <c r="X30" s="85">
        <f t="shared" si="28"/>
        <v>1</v>
      </c>
      <c r="Y30" s="75">
        <f t="shared" si="29"/>
        <v>0</v>
      </c>
      <c r="Z30" s="75">
        <f>(1-Y30)*((V30+W30)*X30/2-参数!$B$1*X30)/参数!$G$1/X30</f>
        <v>0</v>
      </c>
      <c r="AA30" s="85">
        <v>-4</v>
      </c>
      <c r="AB30" s="85">
        <v>-4</v>
      </c>
      <c r="AC30" s="85">
        <f t="shared" si="30"/>
        <v>1</v>
      </c>
      <c r="AD30" s="75">
        <f t="shared" si="31"/>
        <v>0</v>
      </c>
      <c r="AE30" s="75">
        <f>(1-AD30)*((AA30+AB30)*AC30/2-参数!$B$1*AC30)/参数!$G$1/AC30</f>
        <v>0</v>
      </c>
      <c r="AF30" s="85">
        <v>-4</v>
      </c>
      <c r="AG30" s="85">
        <v>-4</v>
      </c>
      <c r="AH30" s="85">
        <f t="shared" si="32"/>
        <v>1</v>
      </c>
      <c r="AI30" s="75">
        <f t="shared" si="33"/>
        <v>0</v>
      </c>
      <c r="AJ30" s="75">
        <f>(1-AI30)*((AF30+AG30)*AH30/2-参数!$B$1*AH30)/参数!$G$1/AH30</f>
        <v>0</v>
      </c>
      <c r="AK30" s="85">
        <v>-4</v>
      </c>
      <c r="AL30" s="85">
        <v>-4</v>
      </c>
      <c r="AM30" s="85">
        <f t="shared" si="34"/>
        <v>1</v>
      </c>
      <c r="AN30" s="75">
        <f t="shared" si="35"/>
        <v>0</v>
      </c>
      <c r="AO30" s="75">
        <f>(1-AN30)*((AK30+AL30)*AM30/2-参数!$B$1*AM30)/参数!$G$1/AM30</f>
        <v>0</v>
      </c>
      <c r="AP30" s="85">
        <v>-4</v>
      </c>
      <c r="AQ30" s="85">
        <v>-4</v>
      </c>
      <c r="AR30" s="85">
        <f t="shared" si="36"/>
        <v>1</v>
      </c>
      <c r="AS30" s="75">
        <f t="shared" si="37"/>
        <v>0</v>
      </c>
      <c r="AT30" s="75">
        <f>(1-AS30)*((AP30+AQ30)*AR30/2-参数!$B$1*AR30)/参数!$G$1/AR30</f>
        <v>0</v>
      </c>
      <c r="AU30" s="85">
        <v>2</v>
      </c>
      <c r="AV30" s="85">
        <v>4</v>
      </c>
      <c r="AW30" s="85">
        <f t="shared" si="38"/>
        <v>3</v>
      </c>
      <c r="AX30" s="75">
        <f t="shared" si="39"/>
        <v>0.16666666666666666</v>
      </c>
      <c r="AY30" s="75">
        <f>(1-AX30)*((AU30+AV30)*AW30/2-参数!$B$1*AW30)/参数!$G$1/AW30</f>
        <v>0.72916666666666663</v>
      </c>
    </row>
    <row r="31" spans="1:51" x14ac:dyDescent="0.25">
      <c r="A31" s="85" t="s">
        <v>8</v>
      </c>
      <c r="B31" s="85">
        <v>-4</v>
      </c>
      <c r="C31" s="85">
        <v>-4</v>
      </c>
      <c r="D31" s="85">
        <f t="shared" si="20"/>
        <v>1</v>
      </c>
      <c r="E31" s="75">
        <f t="shared" si="21"/>
        <v>0</v>
      </c>
      <c r="F31" s="75">
        <f>(1-E31)*((B31+C31)*D31/2-参数!$B$1*D31)/参数!$G$1/D31</f>
        <v>0</v>
      </c>
      <c r="G31" s="85">
        <v>0</v>
      </c>
      <c r="H31" s="85">
        <v>2</v>
      </c>
      <c r="I31" s="85">
        <f t="shared" si="22"/>
        <v>3</v>
      </c>
      <c r="J31" s="75">
        <f t="shared" si="23"/>
        <v>0.16666666666666666</v>
      </c>
      <c r="K31" s="75">
        <f>(1-J31)*((G31+H31)*I31/2-参数!$B$1*I31)/参数!$G$1/I31</f>
        <v>0.52083333333333337</v>
      </c>
      <c r="L31" s="85">
        <v>-4</v>
      </c>
      <c r="M31" s="85">
        <v>-4</v>
      </c>
      <c r="N31" s="85">
        <f t="shared" si="24"/>
        <v>1</v>
      </c>
      <c r="O31" s="75">
        <f t="shared" si="25"/>
        <v>0</v>
      </c>
      <c r="P31" s="75">
        <f>(1-O31)*((L31+M31)*N31/2-参数!$B$1*N31)/参数!$G$1/N31</f>
        <v>0</v>
      </c>
      <c r="Q31" s="85">
        <v>-4</v>
      </c>
      <c r="R31" s="85">
        <v>-4</v>
      </c>
      <c r="S31" s="85">
        <f t="shared" si="26"/>
        <v>1</v>
      </c>
      <c r="T31" s="75">
        <f t="shared" si="27"/>
        <v>0</v>
      </c>
      <c r="U31" s="75">
        <f>(1-T31)*((Q31+R31)*S31/2-参数!$B$1*S31)/参数!$G$1/S31</f>
        <v>0</v>
      </c>
      <c r="V31" s="85">
        <v>-4</v>
      </c>
      <c r="W31" s="85">
        <v>-4</v>
      </c>
      <c r="X31" s="85">
        <f t="shared" si="28"/>
        <v>1</v>
      </c>
      <c r="Y31" s="75">
        <f t="shared" si="29"/>
        <v>0</v>
      </c>
      <c r="Z31" s="75">
        <f>(1-Y31)*((V31+W31)*X31/2-参数!$B$1*X31)/参数!$G$1/X31</f>
        <v>0</v>
      </c>
      <c r="AA31" s="85">
        <v>-4</v>
      </c>
      <c r="AB31" s="85">
        <v>-4</v>
      </c>
      <c r="AC31" s="85">
        <f t="shared" si="30"/>
        <v>1</v>
      </c>
      <c r="AD31" s="75">
        <f t="shared" si="31"/>
        <v>0</v>
      </c>
      <c r="AE31" s="75">
        <f>(1-AD31)*((AA31+AB31)*AC31/2-参数!$B$1*AC31)/参数!$G$1/AC31</f>
        <v>0</v>
      </c>
      <c r="AF31" s="85">
        <v>1</v>
      </c>
      <c r="AG31" s="85">
        <v>1</v>
      </c>
      <c r="AH31" s="85">
        <f t="shared" si="32"/>
        <v>1</v>
      </c>
      <c r="AI31" s="75">
        <f t="shared" si="33"/>
        <v>0</v>
      </c>
      <c r="AJ31" s="75">
        <f>(1-AI31)*((AF31+AG31)*AH31/2-参数!$B$1*AH31)/参数!$G$1/AH31</f>
        <v>0.625</v>
      </c>
      <c r="AK31" s="85">
        <v>-4</v>
      </c>
      <c r="AL31" s="85">
        <v>-4</v>
      </c>
      <c r="AM31" s="85">
        <f t="shared" si="34"/>
        <v>1</v>
      </c>
      <c r="AN31" s="75">
        <f t="shared" si="35"/>
        <v>0</v>
      </c>
      <c r="AO31" s="75">
        <f>(1-AN31)*((AK31+AL31)*AM31/2-参数!$B$1*AM31)/参数!$G$1/AM31</f>
        <v>0</v>
      </c>
      <c r="AP31" s="85">
        <v>-4</v>
      </c>
      <c r="AQ31" s="85">
        <v>-4</v>
      </c>
      <c r="AR31" s="85">
        <f t="shared" si="36"/>
        <v>1</v>
      </c>
      <c r="AS31" s="75">
        <f t="shared" si="37"/>
        <v>0</v>
      </c>
      <c r="AT31" s="75">
        <f>(1-AS31)*((AP31+AQ31)*AR31/2-参数!$B$1*AR31)/参数!$G$1/AR31</f>
        <v>0</v>
      </c>
      <c r="AU31" s="85">
        <v>-4</v>
      </c>
      <c r="AV31" s="85">
        <v>-4</v>
      </c>
      <c r="AW31" s="85">
        <f t="shared" si="38"/>
        <v>1</v>
      </c>
      <c r="AX31" s="75">
        <f t="shared" si="39"/>
        <v>0</v>
      </c>
      <c r="AY31" s="75">
        <f>(1-AX31)*((AU31+AV31)*AW31/2-参数!$B$1*AW31)/参数!$G$1/AW31</f>
        <v>0</v>
      </c>
    </row>
    <row r="32" spans="1:51" x14ac:dyDescent="0.25">
      <c r="A32" s="85" t="s">
        <v>9</v>
      </c>
      <c r="B32" s="85">
        <v>-4</v>
      </c>
      <c r="C32" s="85">
        <v>-4</v>
      </c>
      <c r="D32" s="85">
        <f t="shared" si="20"/>
        <v>1</v>
      </c>
      <c r="E32" s="75">
        <f t="shared" si="21"/>
        <v>0</v>
      </c>
      <c r="F32" s="75">
        <f>(1-E32)*((B32+C32)*D32/2-参数!$B$1*D32)/参数!$G$1/D32</f>
        <v>0</v>
      </c>
      <c r="G32" s="85">
        <v>-4</v>
      </c>
      <c r="H32" s="85">
        <v>-4</v>
      </c>
      <c r="I32" s="85">
        <f t="shared" si="22"/>
        <v>1</v>
      </c>
      <c r="J32" s="75">
        <f t="shared" si="23"/>
        <v>0</v>
      </c>
      <c r="K32" s="75">
        <f>(1-J32)*((G32+H32)*I32/2-参数!$B$1*I32)/参数!$G$1/I32</f>
        <v>0</v>
      </c>
      <c r="L32" s="85">
        <v>-4</v>
      </c>
      <c r="M32" s="85">
        <v>-4</v>
      </c>
      <c r="N32" s="85">
        <f t="shared" si="24"/>
        <v>1</v>
      </c>
      <c r="O32" s="75">
        <f t="shared" si="25"/>
        <v>0</v>
      </c>
      <c r="P32" s="75">
        <f>(1-O32)*((L32+M32)*N32/2-参数!$B$1*N32)/参数!$G$1/N32</f>
        <v>0</v>
      </c>
      <c r="Q32" s="85">
        <v>-4</v>
      </c>
      <c r="R32" s="85">
        <v>-4</v>
      </c>
      <c r="S32" s="85">
        <f t="shared" si="26"/>
        <v>1</v>
      </c>
      <c r="T32" s="75">
        <f t="shared" si="27"/>
        <v>0</v>
      </c>
      <c r="U32" s="75">
        <f>(1-T32)*((Q32+R32)*S32/2-参数!$B$1*S32)/参数!$G$1/S32</f>
        <v>0</v>
      </c>
      <c r="V32" s="85">
        <v>-4</v>
      </c>
      <c r="W32" s="85">
        <v>-4</v>
      </c>
      <c r="X32" s="85">
        <f t="shared" si="28"/>
        <v>1</v>
      </c>
      <c r="Y32" s="75">
        <f t="shared" si="29"/>
        <v>0</v>
      </c>
      <c r="Z32" s="75">
        <f>(1-Y32)*((V32+W32)*X32/2-参数!$B$1*X32)/参数!$G$1/X32</f>
        <v>0</v>
      </c>
      <c r="AA32" s="85">
        <v>-4</v>
      </c>
      <c r="AB32" s="85">
        <v>-4</v>
      </c>
      <c r="AC32" s="85">
        <f t="shared" si="30"/>
        <v>1</v>
      </c>
      <c r="AD32" s="75">
        <f t="shared" si="31"/>
        <v>0</v>
      </c>
      <c r="AE32" s="75">
        <f>(1-AD32)*((AA32+AB32)*AC32/2-参数!$B$1*AC32)/参数!$G$1/AC32</f>
        <v>0</v>
      </c>
      <c r="AF32" s="85">
        <v>3</v>
      </c>
      <c r="AG32" s="85">
        <v>4</v>
      </c>
      <c r="AH32" s="85">
        <f t="shared" si="32"/>
        <v>2</v>
      </c>
      <c r="AI32" s="75">
        <f t="shared" si="33"/>
        <v>7.0103305952384162E-2</v>
      </c>
      <c r="AJ32" s="75">
        <f>(1-AI32)*((AF32+AG32)*AH32/2-参数!$B$1*AH32)/参数!$G$1/AH32</f>
        <v>0.87177815066963993</v>
      </c>
      <c r="AK32" s="85">
        <v>-4</v>
      </c>
      <c r="AL32" s="85">
        <v>-4</v>
      </c>
      <c r="AM32" s="85">
        <f t="shared" si="34"/>
        <v>1</v>
      </c>
      <c r="AN32" s="75">
        <f t="shared" si="35"/>
        <v>0</v>
      </c>
      <c r="AO32" s="75">
        <f>(1-AN32)*((AK32+AL32)*AM32/2-参数!$B$1*AM32)/参数!$G$1/AM32</f>
        <v>0</v>
      </c>
      <c r="AP32" s="85">
        <v>0</v>
      </c>
      <c r="AQ32" s="85">
        <v>0</v>
      </c>
      <c r="AR32" s="85">
        <f t="shared" si="36"/>
        <v>1</v>
      </c>
      <c r="AS32" s="75">
        <f t="shared" si="37"/>
        <v>0</v>
      </c>
      <c r="AT32" s="75">
        <f>(1-AS32)*((AP32+AQ32)*AR32/2-参数!$B$1*AR32)/参数!$G$1/AR32</f>
        <v>0.5</v>
      </c>
      <c r="AU32" s="85">
        <v>-4</v>
      </c>
      <c r="AV32" s="85">
        <v>-4</v>
      </c>
      <c r="AW32" s="85">
        <f t="shared" si="38"/>
        <v>1</v>
      </c>
      <c r="AX32" s="75">
        <f t="shared" si="39"/>
        <v>0</v>
      </c>
      <c r="AY32" s="75">
        <f>(1-AX32)*((AU32+AV32)*AW32/2-参数!$B$1*AW32)/参数!$G$1/AW32</f>
        <v>0</v>
      </c>
    </row>
    <row r="33" spans="1:51" x14ac:dyDescent="0.25">
      <c r="A33" s="85" t="s">
        <v>10</v>
      </c>
      <c r="B33" s="85">
        <v>-4</v>
      </c>
      <c r="C33" s="85">
        <v>-4</v>
      </c>
      <c r="D33" s="85">
        <f t="shared" si="20"/>
        <v>1</v>
      </c>
      <c r="E33" s="75">
        <f t="shared" si="21"/>
        <v>0</v>
      </c>
      <c r="F33" s="75">
        <f>(1-E33)*((B33+C33)*D33/2-参数!$B$1*D33)/参数!$G$1/D33</f>
        <v>0</v>
      </c>
      <c r="G33" s="85">
        <v>-4</v>
      </c>
      <c r="H33" s="85">
        <v>-4</v>
      </c>
      <c r="I33" s="85">
        <f t="shared" si="22"/>
        <v>1</v>
      </c>
      <c r="J33" s="75">
        <f t="shared" si="23"/>
        <v>0</v>
      </c>
      <c r="K33" s="75">
        <f>(1-J33)*((G33+H33)*I33/2-参数!$B$1*I33)/参数!$G$1/I33</f>
        <v>0</v>
      </c>
      <c r="L33" s="85">
        <v>-4</v>
      </c>
      <c r="M33" s="85">
        <v>-4</v>
      </c>
      <c r="N33" s="85">
        <f t="shared" si="24"/>
        <v>1</v>
      </c>
      <c r="O33" s="75">
        <f t="shared" si="25"/>
        <v>0</v>
      </c>
      <c r="P33" s="75">
        <f>(1-O33)*((L33+M33)*N33/2-参数!$B$1*N33)/参数!$G$1/N33</f>
        <v>0</v>
      </c>
      <c r="Q33" s="85">
        <v>-4</v>
      </c>
      <c r="R33" s="85">
        <v>-4</v>
      </c>
      <c r="S33" s="85">
        <f t="shared" si="26"/>
        <v>1</v>
      </c>
      <c r="T33" s="75">
        <f t="shared" si="27"/>
        <v>0</v>
      </c>
      <c r="U33" s="75">
        <f>(1-T33)*((Q33+R33)*S33/2-参数!$B$1*S33)/参数!$G$1/S33</f>
        <v>0</v>
      </c>
      <c r="V33" s="85">
        <v>-4</v>
      </c>
      <c r="W33" s="85">
        <v>-4</v>
      </c>
      <c r="X33" s="85">
        <f t="shared" si="28"/>
        <v>1</v>
      </c>
      <c r="Y33" s="75">
        <f t="shared" si="29"/>
        <v>0</v>
      </c>
      <c r="Z33" s="75">
        <f>(1-Y33)*((V33+W33)*X33/2-参数!$B$1*X33)/参数!$G$1/X33</f>
        <v>0</v>
      </c>
      <c r="AA33" s="85">
        <v>-4</v>
      </c>
      <c r="AB33" s="85">
        <v>-4</v>
      </c>
      <c r="AC33" s="85">
        <f t="shared" si="30"/>
        <v>1</v>
      </c>
      <c r="AD33" s="75">
        <f t="shared" si="31"/>
        <v>0</v>
      </c>
      <c r="AE33" s="75">
        <f>(1-AD33)*((AA33+AB33)*AC33/2-参数!$B$1*AC33)/参数!$G$1/AC33</f>
        <v>0</v>
      </c>
      <c r="AF33" s="85">
        <v>1</v>
      </c>
      <c r="AG33" s="85">
        <v>2</v>
      </c>
      <c r="AH33" s="85">
        <f t="shared" si="32"/>
        <v>2</v>
      </c>
      <c r="AI33" s="75">
        <f t="shared" si="33"/>
        <v>7.0103305952384162E-2</v>
      </c>
      <c r="AJ33" s="75">
        <f>(1-AI33)*((AF33+AG33)*AH33/2-参数!$B$1*AH33)/参数!$G$1/AH33</f>
        <v>0.6393039771577359</v>
      </c>
      <c r="AK33" s="85">
        <v>-4</v>
      </c>
      <c r="AL33" s="85">
        <v>-4</v>
      </c>
      <c r="AM33" s="85">
        <f t="shared" si="34"/>
        <v>1</v>
      </c>
      <c r="AN33" s="75">
        <f t="shared" si="35"/>
        <v>0</v>
      </c>
      <c r="AO33" s="75">
        <f>(1-AN33)*((AK33+AL33)*AM33/2-参数!$B$1*AM33)/参数!$G$1/AM33</f>
        <v>0</v>
      </c>
      <c r="AP33" s="85">
        <v>-4</v>
      </c>
      <c r="AQ33" s="85">
        <v>-4</v>
      </c>
      <c r="AR33" s="85">
        <f t="shared" si="36"/>
        <v>1</v>
      </c>
      <c r="AS33" s="75">
        <f t="shared" si="37"/>
        <v>0</v>
      </c>
      <c r="AT33" s="75">
        <f>(1-AS33)*((AP33+AQ33)*AR33/2-参数!$B$1*AR33)/参数!$G$1/AR33</f>
        <v>0</v>
      </c>
      <c r="AU33" s="85">
        <v>-4</v>
      </c>
      <c r="AV33" s="85">
        <v>-4</v>
      </c>
      <c r="AW33" s="85">
        <f t="shared" si="38"/>
        <v>1</v>
      </c>
      <c r="AX33" s="75">
        <f t="shared" si="39"/>
        <v>0</v>
      </c>
      <c r="AY33" s="75">
        <f>(1-AX33)*((AU33+AV33)*AW33/2-参数!$B$1*AW33)/参数!$G$1/AW33</f>
        <v>0</v>
      </c>
    </row>
    <row r="34" spans="1:51" x14ac:dyDescent="0.25">
      <c r="A34" s="85" t="s">
        <v>11</v>
      </c>
      <c r="B34" s="85">
        <v>-4</v>
      </c>
      <c r="C34" s="85">
        <v>-4</v>
      </c>
      <c r="D34" s="85">
        <f t="shared" si="20"/>
        <v>1</v>
      </c>
      <c r="E34" s="75">
        <f t="shared" si="21"/>
        <v>0</v>
      </c>
      <c r="F34" s="75">
        <f>(1-E34)*((B34+C34)*D34/2-参数!$B$1*D34)/参数!$G$1/D34</f>
        <v>0</v>
      </c>
      <c r="G34" s="85">
        <v>0</v>
      </c>
      <c r="H34" s="85">
        <v>4</v>
      </c>
      <c r="I34" s="85">
        <f t="shared" si="22"/>
        <v>5</v>
      </c>
      <c r="J34" s="75">
        <f t="shared" si="23"/>
        <v>0.40693708908831311</v>
      </c>
      <c r="K34" s="75">
        <f>(1-J34)*((G34+H34)*I34/2-参数!$B$1*I34)/参数!$G$1/I34</f>
        <v>0.44479718318376521</v>
      </c>
      <c r="L34" s="85">
        <v>-4</v>
      </c>
      <c r="M34" s="85">
        <v>-4</v>
      </c>
      <c r="N34" s="85">
        <f t="shared" si="24"/>
        <v>1</v>
      </c>
      <c r="O34" s="75">
        <f t="shared" si="25"/>
        <v>0</v>
      </c>
      <c r="P34" s="75">
        <f>(1-O34)*((L34+M34)*N34/2-参数!$B$1*N34)/参数!$G$1/N34</f>
        <v>0</v>
      </c>
      <c r="Q34" s="85">
        <v>1</v>
      </c>
      <c r="R34" s="85">
        <v>4</v>
      </c>
      <c r="S34" s="85">
        <f t="shared" si="26"/>
        <v>4</v>
      </c>
      <c r="T34" s="75">
        <f t="shared" si="27"/>
        <v>0.28041322380953665</v>
      </c>
      <c r="U34" s="75">
        <f>(1-T34)*((Q34+R34)*S34/2-参数!$B$1*S34)/参数!$G$1/S34</f>
        <v>0.58466425565475144</v>
      </c>
      <c r="V34" s="85">
        <v>-4</v>
      </c>
      <c r="W34" s="85">
        <v>-4</v>
      </c>
      <c r="X34" s="85">
        <f t="shared" si="28"/>
        <v>1</v>
      </c>
      <c r="Y34" s="75">
        <f t="shared" si="29"/>
        <v>0</v>
      </c>
      <c r="Z34" s="75">
        <f>(1-Y34)*((V34+W34)*X34/2-参数!$B$1*X34)/参数!$G$1/X34</f>
        <v>0</v>
      </c>
      <c r="AA34" s="85">
        <v>-4</v>
      </c>
      <c r="AB34" s="85">
        <v>-4</v>
      </c>
      <c r="AC34" s="85">
        <f t="shared" si="30"/>
        <v>1</v>
      </c>
      <c r="AD34" s="75">
        <f t="shared" si="31"/>
        <v>0</v>
      </c>
      <c r="AE34" s="75">
        <f>(1-AD34)*((AA34+AB34)*AC34/2-参数!$B$1*AC34)/参数!$G$1/AC34</f>
        <v>0</v>
      </c>
      <c r="AF34" s="85">
        <v>-4</v>
      </c>
      <c r="AG34" s="85">
        <v>-4</v>
      </c>
      <c r="AH34" s="85">
        <f t="shared" si="32"/>
        <v>1</v>
      </c>
      <c r="AI34" s="75">
        <f t="shared" si="33"/>
        <v>0</v>
      </c>
      <c r="AJ34" s="75">
        <f>(1-AI34)*((AF34+AG34)*AH34/2-参数!$B$1*AH34)/参数!$G$1/AH34</f>
        <v>0</v>
      </c>
      <c r="AK34" s="85">
        <v>-4</v>
      </c>
      <c r="AL34" s="85">
        <v>-4</v>
      </c>
      <c r="AM34" s="85">
        <f t="shared" si="34"/>
        <v>1</v>
      </c>
      <c r="AN34" s="75">
        <f t="shared" si="35"/>
        <v>0</v>
      </c>
      <c r="AO34" s="75">
        <f>(1-AN34)*((AK34+AL34)*AM34/2-参数!$B$1*AM34)/参数!$G$1/AM34</f>
        <v>0</v>
      </c>
      <c r="AP34" s="85">
        <v>-4</v>
      </c>
      <c r="AQ34" s="85">
        <v>-4</v>
      </c>
      <c r="AR34" s="85">
        <f t="shared" si="36"/>
        <v>1</v>
      </c>
      <c r="AS34" s="75">
        <f t="shared" si="37"/>
        <v>0</v>
      </c>
      <c r="AT34" s="75">
        <f>(1-AS34)*((AP34+AQ34)*AR34/2-参数!$B$1*AR34)/参数!$G$1/AR34</f>
        <v>0</v>
      </c>
      <c r="AU34" s="85">
        <v>-4</v>
      </c>
      <c r="AV34" s="85">
        <v>-4</v>
      </c>
      <c r="AW34" s="85">
        <f t="shared" si="38"/>
        <v>1</v>
      </c>
      <c r="AX34" s="75">
        <f t="shared" si="39"/>
        <v>0</v>
      </c>
      <c r="AY34" s="75">
        <f>(1-AX34)*((AU34+AV34)*AW34/2-参数!$B$1*AW34)/参数!$G$1/AW34</f>
        <v>0</v>
      </c>
    </row>
    <row r="35" spans="1:51" x14ac:dyDescent="0.25">
      <c r="A35" s="85" t="s">
        <v>12</v>
      </c>
      <c r="B35" s="85">
        <v>-4</v>
      </c>
      <c r="C35" s="85">
        <v>-4</v>
      </c>
      <c r="D35" s="85">
        <f t="shared" si="20"/>
        <v>1</v>
      </c>
      <c r="E35" s="75">
        <f t="shared" si="21"/>
        <v>0</v>
      </c>
      <c r="F35" s="75">
        <f>(1-E35)*((B35+C35)*D35/2-参数!$B$1*D35)/参数!$G$1/D35</f>
        <v>0</v>
      </c>
      <c r="G35" s="85">
        <v>-4</v>
      </c>
      <c r="H35" s="85">
        <v>-4</v>
      </c>
      <c r="I35" s="85">
        <f t="shared" si="22"/>
        <v>1</v>
      </c>
      <c r="J35" s="75">
        <f t="shared" si="23"/>
        <v>0</v>
      </c>
      <c r="K35" s="75">
        <f>(1-J35)*((G35+H35)*I35/2-参数!$B$1*I35)/参数!$G$1/I35</f>
        <v>0</v>
      </c>
      <c r="L35" s="85">
        <v>-4</v>
      </c>
      <c r="M35" s="85">
        <v>-4</v>
      </c>
      <c r="N35" s="85">
        <f t="shared" si="24"/>
        <v>1</v>
      </c>
      <c r="O35" s="75">
        <f t="shared" si="25"/>
        <v>0</v>
      </c>
      <c r="P35" s="75">
        <f>(1-O35)*((L35+M35)*N35/2-参数!$B$1*N35)/参数!$G$1/N35</f>
        <v>0</v>
      </c>
      <c r="Q35" s="85">
        <v>-4</v>
      </c>
      <c r="R35" s="85">
        <v>-4</v>
      </c>
      <c r="S35" s="85">
        <f t="shared" si="26"/>
        <v>1</v>
      </c>
      <c r="T35" s="75">
        <f t="shared" si="27"/>
        <v>0</v>
      </c>
      <c r="U35" s="75">
        <f>(1-T35)*((Q35+R35)*S35/2-参数!$B$1*S35)/参数!$G$1/S35</f>
        <v>0</v>
      </c>
      <c r="V35" s="85">
        <v>-4</v>
      </c>
      <c r="W35" s="85">
        <v>-4</v>
      </c>
      <c r="X35" s="85">
        <f t="shared" si="28"/>
        <v>1</v>
      </c>
      <c r="Y35" s="75">
        <f t="shared" si="29"/>
        <v>0</v>
      </c>
      <c r="Z35" s="75">
        <f>(1-Y35)*((V35+W35)*X35/2-参数!$B$1*X35)/参数!$G$1/X35</f>
        <v>0</v>
      </c>
      <c r="AA35" s="85">
        <v>-4</v>
      </c>
      <c r="AB35" s="85">
        <v>-4</v>
      </c>
      <c r="AC35" s="85">
        <f t="shared" si="30"/>
        <v>1</v>
      </c>
      <c r="AD35" s="75">
        <f t="shared" si="31"/>
        <v>0</v>
      </c>
      <c r="AE35" s="75">
        <f>(1-AD35)*((AA35+AB35)*AC35/2-参数!$B$1*AC35)/参数!$G$1/AC35</f>
        <v>0</v>
      </c>
      <c r="AF35" s="85">
        <v>-2</v>
      </c>
      <c r="AG35" s="85">
        <v>-1</v>
      </c>
      <c r="AH35" s="85">
        <f t="shared" si="32"/>
        <v>2</v>
      </c>
      <c r="AI35" s="75">
        <f t="shared" si="33"/>
        <v>7.0103305952384162E-2</v>
      </c>
      <c r="AJ35" s="75">
        <f>(1-AI35)*((AF35+AG35)*AH35/2-参数!$B$1*AH35)/参数!$G$1/AH35</f>
        <v>0.29059271688987998</v>
      </c>
      <c r="AK35" s="85">
        <v>-4</v>
      </c>
      <c r="AL35" s="85">
        <v>-4</v>
      </c>
      <c r="AM35" s="85">
        <f t="shared" si="34"/>
        <v>1</v>
      </c>
      <c r="AN35" s="75">
        <f t="shared" si="35"/>
        <v>0</v>
      </c>
      <c r="AO35" s="75">
        <f>(1-AN35)*((AK35+AL35)*AM35/2-参数!$B$1*AM35)/参数!$G$1/AM35</f>
        <v>0</v>
      </c>
      <c r="AP35" s="85">
        <v>-4</v>
      </c>
      <c r="AQ35" s="85">
        <v>-4</v>
      </c>
      <c r="AR35" s="85">
        <f t="shared" si="36"/>
        <v>1</v>
      </c>
      <c r="AS35" s="75">
        <f t="shared" si="37"/>
        <v>0</v>
      </c>
      <c r="AT35" s="75">
        <f>(1-AS35)*((AP35+AQ35)*AR35/2-参数!$B$1*AR35)/参数!$G$1/AR35</f>
        <v>0</v>
      </c>
      <c r="AU35" s="85">
        <v>-4</v>
      </c>
      <c r="AV35" s="85">
        <v>-4</v>
      </c>
      <c r="AW35" s="85">
        <f t="shared" si="38"/>
        <v>1</v>
      </c>
      <c r="AX35" s="75">
        <f t="shared" si="39"/>
        <v>0</v>
      </c>
      <c r="AY35" s="75">
        <f>(1-AX35)*((AU35+AV35)*AW35/2-参数!$B$1*AW35)/参数!$G$1/AW35</f>
        <v>0</v>
      </c>
    </row>
    <row r="36" spans="1:51" x14ac:dyDescent="0.25">
      <c r="A36" s="85" t="s">
        <v>13</v>
      </c>
      <c r="B36" s="85">
        <v>-4</v>
      </c>
      <c r="C36" s="85">
        <v>-4</v>
      </c>
      <c r="D36" s="85">
        <f t="shared" si="20"/>
        <v>1</v>
      </c>
      <c r="E36" s="75">
        <f t="shared" si="21"/>
        <v>0</v>
      </c>
      <c r="F36" s="75">
        <f>(1-E36)*((B36+C36)*D36/2-参数!$B$1*D36)/参数!$G$1/D36</f>
        <v>0</v>
      </c>
      <c r="G36" s="85">
        <v>-4</v>
      </c>
      <c r="H36" s="85">
        <v>-4</v>
      </c>
      <c r="I36" s="85">
        <f t="shared" si="22"/>
        <v>1</v>
      </c>
      <c r="J36" s="75">
        <f t="shared" si="23"/>
        <v>0</v>
      </c>
      <c r="K36" s="75">
        <f>(1-J36)*((G36+H36)*I36/2-参数!$B$1*I36)/参数!$G$1/I36</f>
        <v>0</v>
      </c>
      <c r="L36" s="85">
        <v>0</v>
      </c>
      <c r="M36" s="85">
        <v>0</v>
      </c>
      <c r="N36" s="85">
        <f t="shared" si="24"/>
        <v>1</v>
      </c>
      <c r="O36" s="75">
        <f t="shared" si="25"/>
        <v>0</v>
      </c>
      <c r="P36" s="75">
        <f>(1-O36)*((L36+M36)*N36/2-参数!$B$1*N36)/参数!$G$1/N36</f>
        <v>0.5</v>
      </c>
      <c r="Q36" s="85">
        <v>-4</v>
      </c>
      <c r="R36" s="85">
        <v>-4</v>
      </c>
      <c r="S36" s="85">
        <f t="shared" si="26"/>
        <v>1</v>
      </c>
      <c r="T36" s="75">
        <f t="shared" si="27"/>
        <v>0</v>
      </c>
      <c r="U36" s="75">
        <f>(1-T36)*((Q36+R36)*S36/2-参数!$B$1*S36)/参数!$G$1/S36</f>
        <v>0</v>
      </c>
      <c r="V36" s="85">
        <v>-4</v>
      </c>
      <c r="W36" s="85">
        <v>-4</v>
      </c>
      <c r="X36" s="85">
        <f t="shared" si="28"/>
        <v>1</v>
      </c>
      <c r="Y36" s="75">
        <f t="shared" si="29"/>
        <v>0</v>
      </c>
      <c r="Z36" s="75">
        <f>(1-Y36)*((V36+W36)*X36/2-参数!$B$1*X36)/参数!$G$1/X36</f>
        <v>0</v>
      </c>
      <c r="AA36" s="85">
        <v>-4</v>
      </c>
      <c r="AB36" s="85">
        <v>-4</v>
      </c>
      <c r="AC36" s="85">
        <f t="shared" si="30"/>
        <v>1</v>
      </c>
      <c r="AD36" s="75">
        <f t="shared" si="31"/>
        <v>0</v>
      </c>
      <c r="AE36" s="75">
        <f>(1-AD36)*((AA36+AB36)*AC36/2-参数!$B$1*AC36)/参数!$G$1/AC36</f>
        <v>0</v>
      </c>
      <c r="AF36" s="85">
        <v>-4</v>
      </c>
      <c r="AG36" s="85">
        <v>-4</v>
      </c>
      <c r="AH36" s="85">
        <f t="shared" si="32"/>
        <v>1</v>
      </c>
      <c r="AI36" s="75">
        <f t="shared" si="33"/>
        <v>0</v>
      </c>
      <c r="AJ36" s="75">
        <f>(1-AI36)*((AF36+AG36)*AH36/2-参数!$B$1*AH36)/参数!$G$1/AH36</f>
        <v>0</v>
      </c>
      <c r="AK36" s="85">
        <v>-4</v>
      </c>
      <c r="AL36" s="85">
        <v>-4</v>
      </c>
      <c r="AM36" s="85">
        <f t="shared" si="34"/>
        <v>1</v>
      </c>
      <c r="AN36" s="75">
        <f t="shared" si="35"/>
        <v>0</v>
      </c>
      <c r="AO36" s="75">
        <f>(1-AN36)*((AK36+AL36)*AM36/2-参数!$B$1*AM36)/参数!$G$1/AM36</f>
        <v>0</v>
      </c>
      <c r="AP36" s="85">
        <v>2</v>
      </c>
      <c r="AQ36" s="85">
        <v>4</v>
      </c>
      <c r="AR36" s="85">
        <f t="shared" si="36"/>
        <v>3</v>
      </c>
      <c r="AS36" s="75">
        <f t="shared" si="37"/>
        <v>0.16666666666666666</v>
      </c>
      <c r="AT36" s="75">
        <f>(1-AS36)*((AP36+AQ36)*AR36/2-参数!$B$1*AR36)/参数!$G$1/AR36</f>
        <v>0.72916666666666663</v>
      </c>
      <c r="AU36" s="85">
        <v>-4</v>
      </c>
      <c r="AV36" s="85">
        <v>-4</v>
      </c>
      <c r="AW36" s="85">
        <f t="shared" si="38"/>
        <v>1</v>
      </c>
      <c r="AX36" s="75">
        <f t="shared" si="39"/>
        <v>0</v>
      </c>
      <c r="AY36" s="75">
        <f>(1-AX36)*((AU36+AV36)*AW36/2-参数!$B$1*AW36)/参数!$G$1/AW36</f>
        <v>0</v>
      </c>
    </row>
    <row r="37" spans="1:51" x14ac:dyDescent="0.25">
      <c r="A37" s="85" t="s">
        <v>14</v>
      </c>
      <c r="B37" s="85">
        <v>0</v>
      </c>
      <c r="C37" s="85">
        <v>2</v>
      </c>
      <c r="D37" s="85">
        <f t="shared" si="20"/>
        <v>3</v>
      </c>
      <c r="E37" s="75">
        <f t="shared" si="21"/>
        <v>0.16666666666666666</v>
      </c>
      <c r="F37" s="75">
        <f>(1-E37)*((B37+C37)*D37/2-参数!$B$1*D37)/参数!$G$1/D37</f>
        <v>0.52083333333333337</v>
      </c>
      <c r="G37" s="85">
        <v>-4</v>
      </c>
      <c r="H37" s="85">
        <v>-4</v>
      </c>
      <c r="I37" s="85">
        <f t="shared" si="22"/>
        <v>1</v>
      </c>
      <c r="J37" s="75">
        <f t="shared" si="23"/>
        <v>0</v>
      </c>
      <c r="K37" s="75">
        <f>(1-J37)*((G37+H37)*I37/2-参数!$B$1*I37)/参数!$G$1/I37</f>
        <v>0</v>
      </c>
      <c r="L37" s="85">
        <v>0</v>
      </c>
      <c r="M37" s="85">
        <v>4</v>
      </c>
      <c r="N37" s="85">
        <f t="shared" si="24"/>
        <v>5</v>
      </c>
      <c r="O37" s="75">
        <f t="shared" si="25"/>
        <v>0.40693708908831311</v>
      </c>
      <c r="P37" s="75">
        <f>(1-O37)*((L37+M37)*N37/2-参数!$B$1*N37)/参数!$G$1/N37</f>
        <v>0.44479718318376521</v>
      </c>
      <c r="Q37" s="85">
        <v>-4</v>
      </c>
      <c r="R37" s="85">
        <v>-4</v>
      </c>
      <c r="S37" s="85">
        <f t="shared" si="26"/>
        <v>1</v>
      </c>
      <c r="T37" s="75">
        <f t="shared" si="27"/>
        <v>0</v>
      </c>
      <c r="U37" s="75">
        <f>(1-T37)*((Q37+R37)*S37/2-参数!$B$1*S37)/参数!$G$1/S37</f>
        <v>0</v>
      </c>
      <c r="V37" s="85">
        <v>-4</v>
      </c>
      <c r="W37" s="85">
        <v>-4</v>
      </c>
      <c r="X37" s="85">
        <f t="shared" si="28"/>
        <v>1</v>
      </c>
      <c r="Y37" s="75">
        <f t="shared" si="29"/>
        <v>0</v>
      </c>
      <c r="Z37" s="75">
        <f>(1-Y37)*((V37+W37)*X37/2-参数!$B$1*X37)/参数!$G$1/X37</f>
        <v>0</v>
      </c>
      <c r="AA37" s="85">
        <v>-4</v>
      </c>
      <c r="AB37" s="85">
        <v>-4</v>
      </c>
      <c r="AC37" s="85">
        <f t="shared" si="30"/>
        <v>1</v>
      </c>
      <c r="AD37" s="75">
        <f t="shared" si="31"/>
        <v>0</v>
      </c>
      <c r="AE37" s="75">
        <f>(1-AD37)*((AA37+AB37)*AC37/2-参数!$B$1*AC37)/参数!$G$1/AC37</f>
        <v>0</v>
      </c>
      <c r="AF37" s="85">
        <v>-4</v>
      </c>
      <c r="AG37" s="85">
        <v>-4</v>
      </c>
      <c r="AH37" s="85">
        <f t="shared" si="32"/>
        <v>1</v>
      </c>
      <c r="AI37" s="75">
        <f t="shared" si="33"/>
        <v>0</v>
      </c>
      <c r="AJ37" s="75">
        <f>(1-AI37)*((AF37+AG37)*AH37/2-参数!$B$1*AH37)/参数!$G$1/AH37</f>
        <v>0</v>
      </c>
      <c r="AK37" s="85">
        <v>4</v>
      </c>
      <c r="AL37" s="85">
        <v>4</v>
      </c>
      <c r="AM37" s="85">
        <f t="shared" si="34"/>
        <v>1</v>
      </c>
      <c r="AN37" s="75">
        <f t="shared" si="35"/>
        <v>0</v>
      </c>
      <c r="AO37" s="75">
        <f>(1-AN37)*((AK37+AL37)*AM37/2-参数!$B$1*AM37)/参数!$G$1/AM37</f>
        <v>1</v>
      </c>
      <c r="AP37" s="85">
        <v>-4</v>
      </c>
      <c r="AQ37" s="85">
        <v>-4</v>
      </c>
      <c r="AR37" s="85">
        <f t="shared" si="36"/>
        <v>1</v>
      </c>
      <c r="AS37" s="75">
        <f t="shared" si="37"/>
        <v>0</v>
      </c>
      <c r="AT37" s="75">
        <f>(1-AS37)*((AP37+AQ37)*AR37/2-参数!$B$1*AR37)/参数!$G$1/AR37</f>
        <v>0</v>
      </c>
      <c r="AU37" s="85">
        <v>-4</v>
      </c>
      <c r="AV37" s="85">
        <v>-4</v>
      </c>
      <c r="AW37" s="85">
        <f t="shared" si="38"/>
        <v>1</v>
      </c>
      <c r="AX37" s="75">
        <f t="shared" si="39"/>
        <v>0</v>
      </c>
      <c r="AY37" s="75">
        <f>(1-AX37)*((AU37+AV37)*AW37/2-参数!$B$1*AW37)/参数!$G$1/AW37</f>
        <v>0</v>
      </c>
    </row>
    <row r="38" spans="1:51" x14ac:dyDescent="0.25">
      <c r="A38" s="85" t="s">
        <v>15</v>
      </c>
      <c r="B38" s="85">
        <v>-4</v>
      </c>
      <c r="C38" s="85">
        <v>-4</v>
      </c>
      <c r="D38" s="85">
        <f t="shared" si="20"/>
        <v>1</v>
      </c>
      <c r="E38" s="75">
        <f t="shared" si="21"/>
        <v>0</v>
      </c>
      <c r="F38" s="75">
        <f>(1-E38)*((B38+C38)*D38/2-参数!$B$1*D38)/参数!$G$1/D38</f>
        <v>0</v>
      </c>
      <c r="G38" s="85">
        <v>-4</v>
      </c>
      <c r="H38" s="85">
        <v>-4</v>
      </c>
      <c r="I38" s="85">
        <f t="shared" si="22"/>
        <v>1</v>
      </c>
      <c r="J38" s="75">
        <f t="shared" si="23"/>
        <v>0</v>
      </c>
      <c r="K38" s="75">
        <f>(1-J38)*((G38+H38)*I38/2-参数!$B$1*I38)/参数!$G$1/I38</f>
        <v>0</v>
      </c>
      <c r="L38" s="85">
        <v>-4</v>
      </c>
      <c r="M38" s="85">
        <v>-4</v>
      </c>
      <c r="N38" s="85">
        <f t="shared" si="24"/>
        <v>1</v>
      </c>
      <c r="O38" s="75">
        <f t="shared" si="25"/>
        <v>0</v>
      </c>
      <c r="P38" s="75">
        <f>(1-O38)*((L38+M38)*N38/2-参数!$B$1*N38)/参数!$G$1/N38</f>
        <v>0</v>
      </c>
      <c r="Q38" s="85">
        <v>-4</v>
      </c>
      <c r="R38" s="85">
        <v>-4</v>
      </c>
      <c r="S38" s="85">
        <f t="shared" si="26"/>
        <v>1</v>
      </c>
      <c r="T38" s="75">
        <f t="shared" si="27"/>
        <v>0</v>
      </c>
      <c r="U38" s="75">
        <f>(1-T38)*((Q38+R38)*S38/2-参数!$B$1*S38)/参数!$G$1/S38</f>
        <v>0</v>
      </c>
      <c r="V38" s="85">
        <v>-4</v>
      </c>
      <c r="W38" s="85">
        <v>-4</v>
      </c>
      <c r="X38" s="85">
        <f t="shared" si="28"/>
        <v>1</v>
      </c>
      <c r="Y38" s="75">
        <f t="shared" si="29"/>
        <v>0</v>
      </c>
      <c r="Z38" s="75">
        <f>(1-Y38)*((V38+W38)*X38/2-参数!$B$1*X38)/参数!$G$1/X38</f>
        <v>0</v>
      </c>
      <c r="AA38" s="85">
        <v>-1</v>
      </c>
      <c r="AB38" s="85">
        <v>4</v>
      </c>
      <c r="AC38" s="85">
        <f t="shared" si="30"/>
        <v>6</v>
      </c>
      <c r="AD38" s="75">
        <f t="shared" si="31"/>
        <v>0.54364325119048584</v>
      </c>
      <c r="AE38" s="75">
        <f>(1-AD38)*((AA38+AB38)*AC38/2-参数!$B$1*AC38)/参数!$G$1/AC38</f>
        <v>0.31374526480654097</v>
      </c>
      <c r="AF38" s="85">
        <v>-4</v>
      </c>
      <c r="AG38" s="85">
        <v>-4</v>
      </c>
      <c r="AH38" s="85">
        <f t="shared" si="32"/>
        <v>1</v>
      </c>
      <c r="AI38" s="75">
        <f t="shared" si="33"/>
        <v>0</v>
      </c>
      <c r="AJ38" s="75">
        <f>(1-AI38)*((AF38+AG38)*AH38/2-参数!$B$1*AH38)/参数!$G$1/AH38</f>
        <v>0</v>
      </c>
      <c r="AK38" s="85">
        <v>-4</v>
      </c>
      <c r="AL38" s="85">
        <v>-4</v>
      </c>
      <c r="AM38" s="85">
        <f t="shared" si="34"/>
        <v>1</v>
      </c>
      <c r="AN38" s="75">
        <f t="shared" si="35"/>
        <v>0</v>
      </c>
      <c r="AO38" s="75">
        <f>(1-AN38)*((AK38+AL38)*AM38/2-参数!$B$1*AM38)/参数!$G$1/AM38</f>
        <v>0</v>
      </c>
      <c r="AP38" s="85">
        <v>-4</v>
      </c>
      <c r="AQ38" s="85">
        <v>-4</v>
      </c>
      <c r="AR38" s="85">
        <f t="shared" si="36"/>
        <v>1</v>
      </c>
      <c r="AS38" s="75">
        <f t="shared" si="37"/>
        <v>0</v>
      </c>
      <c r="AT38" s="75">
        <f>(1-AS38)*((AP38+AQ38)*AR38/2-参数!$B$1*AR38)/参数!$G$1/AR38</f>
        <v>0</v>
      </c>
      <c r="AU38" s="85">
        <v>-4</v>
      </c>
      <c r="AV38" s="85">
        <v>-4</v>
      </c>
      <c r="AW38" s="85">
        <f t="shared" si="38"/>
        <v>1</v>
      </c>
      <c r="AX38" s="75">
        <f t="shared" si="39"/>
        <v>0</v>
      </c>
      <c r="AY38" s="75">
        <f>(1-AX38)*((AU38+AV38)*AW38/2-参数!$B$1*AW38)/参数!$G$1/AW38</f>
        <v>0</v>
      </c>
    </row>
    <row r="39" spans="1:51" x14ac:dyDescent="0.25">
      <c r="A39" s="85" t="s">
        <v>16</v>
      </c>
      <c r="B39" s="85">
        <v>-4</v>
      </c>
      <c r="C39" s="85">
        <v>-4</v>
      </c>
      <c r="D39" s="85">
        <f t="shared" si="20"/>
        <v>1</v>
      </c>
      <c r="E39" s="75">
        <f t="shared" si="21"/>
        <v>0</v>
      </c>
      <c r="F39" s="75">
        <f>(1-E39)*((B39+C39)*D39/2-参数!$B$1*D39)/参数!$G$1/D39</f>
        <v>0</v>
      </c>
      <c r="G39" s="85">
        <v>-4</v>
      </c>
      <c r="H39" s="85">
        <v>-4</v>
      </c>
      <c r="I39" s="85">
        <f t="shared" si="22"/>
        <v>1</v>
      </c>
      <c r="J39" s="75">
        <f t="shared" si="23"/>
        <v>0</v>
      </c>
      <c r="K39" s="75">
        <f>(1-J39)*((G39+H39)*I39/2-参数!$B$1*I39)/参数!$G$1/I39</f>
        <v>0</v>
      </c>
      <c r="L39" s="85">
        <v>-1</v>
      </c>
      <c r="M39" s="85">
        <v>1</v>
      </c>
      <c r="N39" s="85">
        <f t="shared" si="24"/>
        <v>3</v>
      </c>
      <c r="O39" s="75">
        <f t="shared" si="25"/>
        <v>0.16666666666666666</v>
      </c>
      <c r="P39" s="75">
        <f>(1-O39)*((L39+M39)*N39/2-参数!$B$1*N39)/参数!$G$1/N39</f>
        <v>0.41666666666666669</v>
      </c>
      <c r="Q39" s="85">
        <v>-4</v>
      </c>
      <c r="R39" s="85">
        <v>-4</v>
      </c>
      <c r="S39" s="85">
        <f t="shared" si="26"/>
        <v>1</v>
      </c>
      <c r="T39" s="75">
        <f t="shared" si="27"/>
        <v>0</v>
      </c>
      <c r="U39" s="75">
        <f>(1-T39)*((Q39+R39)*S39/2-参数!$B$1*S39)/参数!$G$1/S39</f>
        <v>0</v>
      </c>
      <c r="V39" s="85">
        <v>-1</v>
      </c>
      <c r="W39" s="85">
        <v>-1</v>
      </c>
      <c r="X39" s="85">
        <f t="shared" si="28"/>
        <v>1</v>
      </c>
      <c r="Y39" s="75">
        <f t="shared" si="29"/>
        <v>0</v>
      </c>
      <c r="Z39" s="75">
        <f>(1-Y39)*((V39+W39)*X39/2-参数!$B$1*X39)/参数!$G$1/X39</f>
        <v>0.375</v>
      </c>
      <c r="AA39" s="85">
        <v>-4</v>
      </c>
      <c r="AB39" s="85">
        <v>-4</v>
      </c>
      <c r="AC39" s="85">
        <f t="shared" si="30"/>
        <v>1</v>
      </c>
      <c r="AD39" s="75">
        <f t="shared" si="31"/>
        <v>0</v>
      </c>
      <c r="AE39" s="75">
        <f>(1-AD39)*((AA39+AB39)*AC39/2-参数!$B$1*AC39)/参数!$G$1/AC39</f>
        <v>0</v>
      </c>
      <c r="AF39" s="85">
        <v>-4</v>
      </c>
      <c r="AG39" s="85">
        <v>-4</v>
      </c>
      <c r="AH39" s="85">
        <f t="shared" si="32"/>
        <v>1</v>
      </c>
      <c r="AI39" s="75">
        <f t="shared" si="33"/>
        <v>0</v>
      </c>
      <c r="AJ39" s="75">
        <f>(1-AI39)*((AF39+AG39)*AH39/2-参数!$B$1*AH39)/参数!$G$1/AH39</f>
        <v>0</v>
      </c>
      <c r="AK39" s="85">
        <v>-4</v>
      </c>
      <c r="AL39" s="85">
        <v>-4</v>
      </c>
      <c r="AM39" s="85">
        <f t="shared" si="34"/>
        <v>1</v>
      </c>
      <c r="AN39" s="75">
        <f t="shared" si="35"/>
        <v>0</v>
      </c>
      <c r="AO39" s="75">
        <f>(1-AN39)*((AK39+AL39)*AM39/2-参数!$B$1*AM39)/参数!$G$1/AM39</f>
        <v>0</v>
      </c>
      <c r="AP39" s="85">
        <v>3</v>
      </c>
      <c r="AQ39" s="85">
        <v>4</v>
      </c>
      <c r="AR39" s="85">
        <f t="shared" si="36"/>
        <v>2</v>
      </c>
      <c r="AS39" s="75">
        <f t="shared" si="37"/>
        <v>7.0103305952384162E-2</v>
      </c>
      <c r="AT39" s="75">
        <f>(1-AS39)*((AP39+AQ39)*AR39/2-参数!$B$1*AR39)/参数!$G$1/AR39</f>
        <v>0.87177815066963993</v>
      </c>
      <c r="AU39" s="85">
        <v>-4</v>
      </c>
      <c r="AV39" s="85">
        <v>-4</v>
      </c>
      <c r="AW39" s="85">
        <f t="shared" si="38"/>
        <v>1</v>
      </c>
      <c r="AX39" s="75">
        <f t="shared" si="39"/>
        <v>0</v>
      </c>
      <c r="AY39" s="75">
        <f>(1-AX39)*((AU39+AV39)*AW39/2-参数!$B$1*AW39)/参数!$G$1/AW39</f>
        <v>0</v>
      </c>
    </row>
    <row r="40" spans="1:51" x14ac:dyDescent="0.25">
      <c r="A40" s="85" t="s">
        <v>17</v>
      </c>
      <c r="B40" s="85">
        <v>-4</v>
      </c>
      <c r="C40" s="85">
        <v>-4</v>
      </c>
      <c r="D40" s="85">
        <f t="shared" si="20"/>
        <v>1</v>
      </c>
      <c r="E40" s="75">
        <f t="shared" si="21"/>
        <v>0</v>
      </c>
      <c r="F40" s="75">
        <f>(1-E40)*((B40+C40)*D40/2-参数!$B$1*D40)/参数!$G$1/D40</f>
        <v>0</v>
      </c>
      <c r="G40" s="85">
        <v>-4</v>
      </c>
      <c r="H40" s="85">
        <v>-4</v>
      </c>
      <c r="I40" s="85">
        <f t="shared" si="22"/>
        <v>1</v>
      </c>
      <c r="J40" s="75">
        <f t="shared" si="23"/>
        <v>0</v>
      </c>
      <c r="K40" s="75">
        <f>(1-J40)*((G40+H40)*I40/2-参数!$B$1*I40)/参数!$G$1/I40</f>
        <v>0</v>
      </c>
      <c r="L40" s="85">
        <v>-4</v>
      </c>
      <c r="M40" s="85">
        <v>-4</v>
      </c>
      <c r="N40" s="85">
        <f t="shared" si="24"/>
        <v>1</v>
      </c>
      <c r="O40" s="75">
        <f t="shared" si="25"/>
        <v>0</v>
      </c>
      <c r="P40" s="75">
        <f>(1-O40)*((L40+M40)*N40/2-参数!$B$1*N40)/参数!$G$1/N40</f>
        <v>0</v>
      </c>
      <c r="Q40" s="85">
        <v>-4</v>
      </c>
      <c r="R40" s="85">
        <v>-4</v>
      </c>
      <c r="S40" s="85">
        <f t="shared" si="26"/>
        <v>1</v>
      </c>
      <c r="T40" s="75">
        <f t="shared" si="27"/>
        <v>0</v>
      </c>
      <c r="U40" s="75">
        <f>(1-T40)*((Q40+R40)*S40/2-参数!$B$1*S40)/参数!$G$1/S40</f>
        <v>0</v>
      </c>
      <c r="V40" s="85">
        <v>-4</v>
      </c>
      <c r="W40" s="85">
        <v>-4</v>
      </c>
      <c r="X40" s="85">
        <f t="shared" si="28"/>
        <v>1</v>
      </c>
      <c r="Y40" s="75">
        <f t="shared" si="29"/>
        <v>0</v>
      </c>
      <c r="Z40" s="75">
        <f>(1-Y40)*((V40+W40)*X40/2-参数!$B$1*X40)/参数!$G$1/X40</f>
        <v>0</v>
      </c>
      <c r="AA40" s="85">
        <v>2</v>
      </c>
      <c r="AB40" s="85">
        <v>4</v>
      </c>
      <c r="AC40" s="85">
        <f t="shared" si="30"/>
        <v>3</v>
      </c>
      <c r="AD40" s="75">
        <f t="shared" si="31"/>
        <v>0.16666666666666666</v>
      </c>
      <c r="AE40" s="75">
        <f>(1-AD40)*((AA40+AB40)*AC40/2-参数!$B$1*AC40)/参数!$G$1/AC40</f>
        <v>0.72916666666666663</v>
      </c>
      <c r="AF40" s="85">
        <v>-4</v>
      </c>
      <c r="AG40" s="85">
        <v>-4</v>
      </c>
      <c r="AH40" s="85">
        <f t="shared" si="32"/>
        <v>1</v>
      </c>
      <c r="AI40" s="75">
        <f t="shared" si="33"/>
        <v>0</v>
      </c>
      <c r="AJ40" s="75">
        <f>(1-AI40)*((AF40+AG40)*AH40/2-参数!$B$1*AH40)/参数!$G$1/AH40</f>
        <v>0</v>
      </c>
      <c r="AK40" s="85">
        <v>-4</v>
      </c>
      <c r="AL40" s="85">
        <v>-4</v>
      </c>
      <c r="AM40" s="85">
        <f t="shared" si="34"/>
        <v>1</v>
      </c>
      <c r="AN40" s="75">
        <f t="shared" si="35"/>
        <v>0</v>
      </c>
      <c r="AO40" s="75">
        <f>(1-AN40)*((AK40+AL40)*AM40/2-参数!$B$1*AM40)/参数!$G$1/AM40</f>
        <v>0</v>
      </c>
      <c r="AP40" s="85">
        <v>-4</v>
      </c>
      <c r="AQ40" s="85">
        <v>-4</v>
      </c>
      <c r="AR40" s="85">
        <f t="shared" si="36"/>
        <v>1</v>
      </c>
      <c r="AS40" s="75">
        <f t="shared" si="37"/>
        <v>0</v>
      </c>
      <c r="AT40" s="75">
        <f>(1-AS40)*((AP40+AQ40)*AR40/2-参数!$B$1*AR40)/参数!$G$1/AR40</f>
        <v>0</v>
      </c>
      <c r="AU40" s="85">
        <v>-4</v>
      </c>
      <c r="AV40" s="85">
        <v>-4</v>
      </c>
      <c r="AW40" s="85">
        <f t="shared" si="38"/>
        <v>1</v>
      </c>
      <c r="AX40" s="75">
        <f t="shared" si="39"/>
        <v>0</v>
      </c>
      <c r="AY40" s="75">
        <f>(1-AX40)*((AU40+AV40)*AW40/2-参数!$B$1*AW40)/参数!$G$1/AW40</f>
        <v>0</v>
      </c>
    </row>
    <row r="41" spans="1:51" x14ac:dyDescent="0.25">
      <c r="A41" s="85" t="s">
        <v>18</v>
      </c>
      <c r="B41" s="85">
        <v>0</v>
      </c>
      <c r="C41" s="85">
        <v>2</v>
      </c>
      <c r="D41" s="85">
        <f t="shared" si="20"/>
        <v>3</v>
      </c>
      <c r="E41" s="75">
        <f t="shared" si="21"/>
        <v>0.16666666666666666</v>
      </c>
      <c r="F41" s="75">
        <f>(1-E41)*((B41+C41)*D41/2-参数!$B$1*D41)/参数!$G$1/D41</f>
        <v>0.52083333333333337</v>
      </c>
      <c r="G41" s="85">
        <v>-4</v>
      </c>
      <c r="H41" s="85">
        <v>-4</v>
      </c>
      <c r="I41" s="85">
        <f t="shared" si="22"/>
        <v>1</v>
      </c>
      <c r="J41" s="75">
        <f t="shared" si="23"/>
        <v>0</v>
      </c>
      <c r="K41" s="75">
        <f>(1-J41)*((G41+H41)*I41/2-参数!$B$1*I41)/参数!$G$1/I41</f>
        <v>0</v>
      </c>
      <c r="L41" s="85">
        <v>-4</v>
      </c>
      <c r="M41" s="85">
        <v>-4</v>
      </c>
      <c r="N41" s="85">
        <f t="shared" si="24"/>
        <v>1</v>
      </c>
      <c r="O41" s="75">
        <f t="shared" si="25"/>
        <v>0</v>
      </c>
      <c r="P41" s="75">
        <f>(1-O41)*((L41+M41)*N41/2-参数!$B$1*N41)/参数!$G$1/N41</f>
        <v>0</v>
      </c>
      <c r="Q41" s="85">
        <v>-4</v>
      </c>
      <c r="R41" s="85">
        <v>-4</v>
      </c>
      <c r="S41" s="85">
        <f t="shared" si="26"/>
        <v>1</v>
      </c>
      <c r="T41" s="75">
        <f t="shared" si="27"/>
        <v>0</v>
      </c>
      <c r="U41" s="75">
        <f>(1-T41)*((Q41+R41)*S41/2-参数!$B$1*S41)/参数!$G$1/S41</f>
        <v>0</v>
      </c>
      <c r="V41" s="85">
        <v>-4</v>
      </c>
      <c r="W41" s="85">
        <v>-4</v>
      </c>
      <c r="X41" s="85">
        <f t="shared" si="28"/>
        <v>1</v>
      </c>
      <c r="Y41" s="75">
        <f t="shared" si="29"/>
        <v>0</v>
      </c>
      <c r="Z41" s="75">
        <f>(1-Y41)*((V41+W41)*X41/2-参数!$B$1*X41)/参数!$G$1/X41</f>
        <v>0</v>
      </c>
      <c r="AA41" s="85">
        <v>-1</v>
      </c>
      <c r="AB41" s="85">
        <v>0</v>
      </c>
      <c r="AC41" s="85">
        <f t="shared" si="30"/>
        <v>2</v>
      </c>
      <c r="AD41" s="75">
        <f t="shared" si="31"/>
        <v>7.0103305952384162E-2</v>
      </c>
      <c r="AE41" s="75">
        <f>(1-AD41)*((AA41+AB41)*AC41/2-参数!$B$1*AC41)/参数!$G$1/AC41</f>
        <v>0.40682980364583193</v>
      </c>
      <c r="AF41" s="85">
        <v>-4</v>
      </c>
      <c r="AG41" s="85">
        <v>-4</v>
      </c>
      <c r="AH41" s="85">
        <f t="shared" si="32"/>
        <v>1</v>
      </c>
      <c r="AI41" s="75">
        <f t="shared" si="33"/>
        <v>0</v>
      </c>
      <c r="AJ41" s="75">
        <f>(1-AI41)*((AF41+AG41)*AH41/2-参数!$B$1*AH41)/参数!$G$1/AH41</f>
        <v>0</v>
      </c>
      <c r="AK41" s="85">
        <v>0</v>
      </c>
      <c r="AL41" s="85">
        <v>4</v>
      </c>
      <c r="AM41" s="85">
        <f t="shared" si="34"/>
        <v>5</v>
      </c>
      <c r="AN41" s="75">
        <f t="shared" si="35"/>
        <v>0.40693708908831311</v>
      </c>
      <c r="AO41" s="75">
        <f>(1-AN41)*((AK41+AL41)*AM41/2-参数!$B$1*AM41)/参数!$G$1/AM41</f>
        <v>0.44479718318376521</v>
      </c>
      <c r="AP41" s="85">
        <v>-4</v>
      </c>
      <c r="AQ41" s="85">
        <v>-4</v>
      </c>
      <c r="AR41" s="85">
        <f t="shared" si="36"/>
        <v>1</v>
      </c>
      <c r="AS41" s="75">
        <f t="shared" si="37"/>
        <v>0</v>
      </c>
      <c r="AT41" s="75">
        <f>(1-AS41)*((AP41+AQ41)*AR41/2-参数!$B$1*AR41)/参数!$G$1/AR41</f>
        <v>0</v>
      </c>
      <c r="AU41" s="85">
        <v>-4</v>
      </c>
      <c r="AV41" s="85">
        <v>-4</v>
      </c>
      <c r="AW41" s="85">
        <f t="shared" si="38"/>
        <v>1</v>
      </c>
      <c r="AX41" s="75">
        <f t="shared" si="39"/>
        <v>0</v>
      </c>
      <c r="AY41" s="75">
        <f>(1-AX41)*((AU41+AV41)*AW41/2-参数!$B$1*AW41)/参数!$G$1/AW41</f>
        <v>0</v>
      </c>
    </row>
    <row r="42" spans="1:51" x14ac:dyDescent="0.25">
      <c r="A42" s="85" t="s">
        <v>19</v>
      </c>
      <c r="B42" s="85">
        <v>-4</v>
      </c>
      <c r="C42" s="85">
        <v>-4</v>
      </c>
      <c r="D42" s="85">
        <f t="shared" si="20"/>
        <v>1</v>
      </c>
      <c r="E42" s="75">
        <f t="shared" si="21"/>
        <v>0</v>
      </c>
      <c r="F42" s="75">
        <f>(1-E42)*((B42+C42)*D42/2-参数!$B$1*D42)/参数!$G$1/D42</f>
        <v>0</v>
      </c>
      <c r="G42" s="85">
        <v>-4</v>
      </c>
      <c r="H42" s="85">
        <v>-4</v>
      </c>
      <c r="I42" s="85">
        <f t="shared" si="22"/>
        <v>1</v>
      </c>
      <c r="J42" s="75">
        <f t="shared" si="23"/>
        <v>0</v>
      </c>
      <c r="K42" s="75">
        <f>(1-J42)*((G42+H42)*I42/2-参数!$B$1*I42)/参数!$G$1/I42</f>
        <v>0</v>
      </c>
      <c r="L42" s="85">
        <v>-4</v>
      </c>
      <c r="M42" s="85">
        <v>-4</v>
      </c>
      <c r="N42" s="85">
        <f t="shared" si="24"/>
        <v>1</v>
      </c>
      <c r="O42" s="75">
        <f t="shared" si="25"/>
        <v>0</v>
      </c>
      <c r="P42" s="75">
        <f>(1-O42)*((L42+M42)*N42/2-参数!$B$1*N42)/参数!$G$1/N42</f>
        <v>0</v>
      </c>
      <c r="Q42" s="85">
        <v>-4</v>
      </c>
      <c r="R42" s="85">
        <v>-4</v>
      </c>
      <c r="S42" s="85">
        <f t="shared" si="26"/>
        <v>1</v>
      </c>
      <c r="T42" s="75">
        <f t="shared" si="27"/>
        <v>0</v>
      </c>
      <c r="U42" s="75">
        <f>(1-T42)*((Q42+R42)*S42/2-参数!$B$1*S42)/参数!$G$1/S42</f>
        <v>0</v>
      </c>
      <c r="V42" s="85">
        <v>1</v>
      </c>
      <c r="W42" s="85">
        <v>2</v>
      </c>
      <c r="X42" s="85">
        <f t="shared" si="28"/>
        <v>2</v>
      </c>
      <c r="Y42" s="75">
        <f t="shared" si="29"/>
        <v>7.0103305952384162E-2</v>
      </c>
      <c r="Z42" s="75">
        <f>(1-Y42)*((V42+W42)*X42/2-参数!$B$1*X42)/参数!$G$1/X42</f>
        <v>0.6393039771577359</v>
      </c>
      <c r="AA42" s="85">
        <v>-4</v>
      </c>
      <c r="AB42" s="85">
        <v>-4</v>
      </c>
      <c r="AC42" s="85">
        <f t="shared" si="30"/>
        <v>1</v>
      </c>
      <c r="AD42" s="75">
        <f t="shared" si="31"/>
        <v>0</v>
      </c>
      <c r="AE42" s="75">
        <f>(1-AD42)*((AA42+AB42)*AC42/2-参数!$B$1*AC42)/参数!$G$1/AC42</f>
        <v>0</v>
      </c>
      <c r="AF42" s="85">
        <v>-4</v>
      </c>
      <c r="AG42" s="85">
        <v>-4</v>
      </c>
      <c r="AH42" s="85">
        <f t="shared" si="32"/>
        <v>1</v>
      </c>
      <c r="AI42" s="75">
        <f t="shared" si="33"/>
        <v>0</v>
      </c>
      <c r="AJ42" s="75">
        <f>(1-AI42)*((AF42+AG42)*AH42/2-参数!$B$1*AH42)/参数!$G$1/AH42</f>
        <v>0</v>
      </c>
      <c r="AK42" s="85">
        <v>-4</v>
      </c>
      <c r="AL42" s="85">
        <v>-4</v>
      </c>
      <c r="AM42" s="85">
        <f t="shared" si="34"/>
        <v>1</v>
      </c>
      <c r="AN42" s="75">
        <f t="shared" si="35"/>
        <v>0</v>
      </c>
      <c r="AO42" s="75">
        <f>(1-AN42)*((AK42+AL42)*AM42/2-参数!$B$1*AM42)/参数!$G$1/AM42</f>
        <v>0</v>
      </c>
      <c r="AP42" s="85">
        <v>0</v>
      </c>
      <c r="AQ42" s="85">
        <v>0</v>
      </c>
      <c r="AR42" s="85">
        <f t="shared" si="36"/>
        <v>1</v>
      </c>
      <c r="AS42" s="75">
        <f t="shared" si="37"/>
        <v>0</v>
      </c>
      <c r="AT42" s="75">
        <f>(1-AS42)*((AP42+AQ42)*AR42/2-参数!$B$1*AR42)/参数!$G$1/AR42</f>
        <v>0.5</v>
      </c>
      <c r="AU42" s="85">
        <v>-4</v>
      </c>
      <c r="AV42" s="85">
        <v>-4</v>
      </c>
      <c r="AW42" s="85">
        <f t="shared" si="38"/>
        <v>1</v>
      </c>
      <c r="AX42" s="75">
        <f t="shared" si="39"/>
        <v>0</v>
      </c>
      <c r="AY42" s="75">
        <f>(1-AX42)*((AU42+AV42)*AW42/2-参数!$B$1*AW42)/参数!$G$1/AW42</f>
        <v>0</v>
      </c>
    </row>
    <row r="43" spans="1:51" x14ac:dyDescent="0.25">
      <c r="A43" s="85" t="s">
        <v>20</v>
      </c>
      <c r="B43" s="85">
        <v>-4</v>
      </c>
      <c r="C43" s="85">
        <v>-4</v>
      </c>
      <c r="D43" s="85">
        <f t="shared" si="20"/>
        <v>1</v>
      </c>
      <c r="E43" s="75">
        <f t="shared" si="21"/>
        <v>0</v>
      </c>
      <c r="F43" s="75">
        <f>(1-E43)*((B43+C43)*D43/2-参数!$B$1*D43)/参数!$G$1/D43</f>
        <v>0</v>
      </c>
      <c r="G43" s="85">
        <v>-2</v>
      </c>
      <c r="H43" s="85">
        <v>0</v>
      </c>
      <c r="I43" s="85">
        <f t="shared" si="22"/>
        <v>3</v>
      </c>
      <c r="J43" s="75">
        <f t="shared" si="23"/>
        <v>0.16666666666666666</v>
      </c>
      <c r="K43" s="75">
        <f>(1-J43)*((G43+H43)*I43/2-参数!$B$1*I43)/参数!$G$1/I43</f>
        <v>0.3125</v>
      </c>
      <c r="L43" s="85">
        <v>-4</v>
      </c>
      <c r="M43" s="85">
        <v>-4</v>
      </c>
      <c r="N43" s="85">
        <f t="shared" si="24"/>
        <v>1</v>
      </c>
      <c r="O43" s="75">
        <f t="shared" si="25"/>
        <v>0</v>
      </c>
      <c r="P43" s="75">
        <f>(1-O43)*((L43+M43)*N43/2-参数!$B$1*N43)/参数!$G$1/N43</f>
        <v>0</v>
      </c>
      <c r="Q43" s="85">
        <v>-4</v>
      </c>
      <c r="R43" s="85">
        <v>-4</v>
      </c>
      <c r="S43" s="85">
        <f t="shared" si="26"/>
        <v>1</v>
      </c>
      <c r="T43" s="75">
        <f t="shared" si="27"/>
        <v>0</v>
      </c>
      <c r="U43" s="75">
        <f>(1-T43)*((Q43+R43)*S43/2-参数!$B$1*S43)/参数!$G$1/S43</f>
        <v>0</v>
      </c>
      <c r="V43" s="85">
        <v>-4</v>
      </c>
      <c r="W43" s="85">
        <v>-4</v>
      </c>
      <c r="X43" s="85">
        <f t="shared" si="28"/>
        <v>1</v>
      </c>
      <c r="Y43" s="75">
        <f t="shared" si="29"/>
        <v>0</v>
      </c>
      <c r="Z43" s="75">
        <f>(1-Y43)*((V43+W43)*X43/2-参数!$B$1*X43)/参数!$G$1/X43</f>
        <v>0</v>
      </c>
      <c r="AA43" s="82">
        <v>-4</v>
      </c>
      <c r="AB43" s="85">
        <v>-4</v>
      </c>
      <c r="AC43" s="85">
        <f t="shared" si="30"/>
        <v>1</v>
      </c>
      <c r="AD43" s="75">
        <f t="shared" si="31"/>
        <v>0</v>
      </c>
      <c r="AE43" s="75">
        <f>(1-AD43)*((AA43+AB43)*AC43/2-参数!$B$1*AC43)/参数!$G$1/AC43</f>
        <v>0</v>
      </c>
      <c r="AF43" s="85">
        <v>-4</v>
      </c>
      <c r="AG43" s="85">
        <v>-4</v>
      </c>
      <c r="AH43" s="85">
        <f t="shared" si="32"/>
        <v>1</v>
      </c>
      <c r="AI43" s="75">
        <f t="shared" si="33"/>
        <v>0</v>
      </c>
      <c r="AJ43" s="75">
        <f>(1-AI43)*((AF43+AG43)*AH43/2-参数!$B$1*AH43)/参数!$G$1/AH43</f>
        <v>0</v>
      </c>
      <c r="AK43" s="85">
        <v>-1</v>
      </c>
      <c r="AL43" s="85">
        <v>2</v>
      </c>
      <c r="AM43" s="85">
        <f t="shared" si="34"/>
        <v>4</v>
      </c>
      <c r="AN43" s="75">
        <f t="shared" si="35"/>
        <v>0.28041322380953665</v>
      </c>
      <c r="AO43" s="75">
        <f>(1-AN43)*((AK43+AL43)*AM43/2-参数!$B$1*AM43)/参数!$G$1/AM43</f>
        <v>0.40476756160713562</v>
      </c>
      <c r="AP43" s="85">
        <v>-4</v>
      </c>
      <c r="AQ43" s="85">
        <v>-4</v>
      </c>
      <c r="AR43" s="85">
        <f t="shared" si="36"/>
        <v>1</v>
      </c>
      <c r="AS43" s="75">
        <f t="shared" si="37"/>
        <v>0</v>
      </c>
      <c r="AT43" s="75">
        <f>(1-AS43)*((AP43+AQ43)*AR43/2-参数!$B$1*AR43)/参数!$G$1/AR43</f>
        <v>0</v>
      </c>
      <c r="AU43" s="85">
        <v>0</v>
      </c>
      <c r="AV43" s="85">
        <v>0</v>
      </c>
      <c r="AW43" s="85">
        <f t="shared" si="38"/>
        <v>1</v>
      </c>
      <c r="AX43" s="75">
        <f t="shared" si="39"/>
        <v>0</v>
      </c>
      <c r="AY43" s="75">
        <f>(1-AX43)*((AU43+AV43)*AW43/2-参数!$B$1*AW43)/参数!$G$1/AW43</f>
        <v>0.5</v>
      </c>
    </row>
    <row r="44" spans="1:51" x14ac:dyDescent="0.25">
      <c r="A44" s="85" t="s">
        <v>21</v>
      </c>
      <c r="B44" s="85">
        <v>-4</v>
      </c>
      <c r="C44" s="85">
        <v>-4</v>
      </c>
      <c r="D44" s="85">
        <f t="shared" si="20"/>
        <v>1</v>
      </c>
      <c r="E44" s="75">
        <f t="shared" si="21"/>
        <v>0</v>
      </c>
      <c r="F44" s="75">
        <f>(1-E44)*((B44+C44)*D44/2-参数!$B$1*D44)/参数!$G$1/D44</f>
        <v>0</v>
      </c>
      <c r="G44" s="85">
        <v>-4</v>
      </c>
      <c r="H44" s="85">
        <v>-4</v>
      </c>
      <c r="I44" s="85">
        <f t="shared" si="22"/>
        <v>1</v>
      </c>
      <c r="J44" s="75">
        <f t="shared" si="23"/>
        <v>0</v>
      </c>
      <c r="K44" s="75">
        <f>(1-J44)*((G44+H44)*I44/2-参数!$B$1*I44)/参数!$G$1/I44</f>
        <v>0</v>
      </c>
      <c r="L44" s="85">
        <v>-4</v>
      </c>
      <c r="M44" s="85">
        <v>-4</v>
      </c>
      <c r="N44" s="85">
        <f t="shared" si="24"/>
        <v>1</v>
      </c>
      <c r="O44" s="75">
        <f t="shared" si="25"/>
        <v>0</v>
      </c>
      <c r="P44" s="75">
        <f>(1-O44)*((L44+M44)*N44/2-参数!$B$1*N44)/参数!$G$1/N44</f>
        <v>0</v>
      </c>
      <c r="Q44" s="85">
        <v>-1</v>
      </c>
      <c r="R44" s="85">
        <v>0</v>
      </c>
      <c r="S44" s="85">
        <f t="shared" si="26"/>
        <v>2</v>
      </c>
      <c r="T44" s="75">
        <f t="shared" si="27"/>
        <v>7.0103305952384162E-2</v>
      </c>
      <c r="U44" s="75">
        <f>(1-T44)*((Q44+R44)*S44/2-参数!$B$1*S44)/参数!$G$1/S44</f>
        <v>0.40682980364583193</v>
      </c>
      <c r="V44" s="85">
        <v>-4</v>
      </c>
      <c r="W44" s="85">
        <v>-4</v>
      </c>
      <c r="X44" s="85">
        <f t="shared" si="28"/>
        <v>1</v>
      </c>
      <c r="Y44" s="75">
        <f t="shared" si="29"/>
        <v>0</v>
      </c>
      <c r="Z44" s="75">
        <f>(1-Y44)*((V44+W44)*X44/2-参数!$B$1*X44)/参数!$G$1/X44</f>
        <v>0</v>
      </c>
      <c r="AA44" s="85">
        <v>-4</v>
      </c>
      <c r="AB44" s="85">
        <v>-4</v>
      </c>
      <c r="AC44" s="85">
        <f t="shared" si="30"/>
        <v>1</v>
      </c>
      <c r="AD44" s="75">
        <f t="shared" si="31"/>
        <v>0</v>
      </c>
      <c r="AE44" s="75">
        <f>(1-AD44)*((AA44+AB44)*AC44/2-参数!$B$1*AC44)/参数!$G$1/AC44</f>
        <v>0</v>
      </c>
      <c r="AF44" s="85">
        <v>-4</v>
      </c>
      <c r="AG44" s="85">
        <v>-4</v>
      </c>
      <c r="AH44" s="85">
        <f t="shared" si="32"/>
        <v>1</v>
      </c>
      <c r="AI44" s="75">
        <f t="shared" si="33"/>
        <v>0</v>
      </c>
      <c r="AJ44" s="75">
        <f>(1-AI44)*((AF44+AG44)*AH44/2-参数!$B$1*AH44)/参数!$G$1/AH44</f>
        <v>0</v>
      </c>
      <c r="AK44" s="85">
        <v>-4</v>
      </c>
      <c r="AL44" s="85">
        <v>-4</v>
      </c>
      <c r="AM44" s="85">
        <f t="shared" si="34"/>
        <v>1</v>
      </c>
      <c r="AN44" s="75">
        <f t="shared" si="35"/>
        <v>0</v>
      </c>
      <c r="AO44" s="75">
        <f>(1-AN44)*((AK44+AL44)*AM44/2-参数!$B$1*AM44)/参数!$G$1/AM44</f>
        <v>0</v>
      </c>
      <c r="AP44" s="85">
        <v>-4</v>
      </c>
      <c r="AQ44" s="85">
        <v>-4</v>
      </c>
      <c r="AR44" s="85">
        <f t="shared" si="36"/>
        <v>1</v>
      </c>
      <c r="AS44" s="75">
        <f t="shared" si="37"/>
        <v>0</v>
      </c>
      <c r="AT44" s="75">
        <f>(1-AS44)*((AP44+AQ44)*AR44/2-参数!$B$1*AR44)/参数!$G$1/AR44</f>
        <v>0</v>
      </c>
      <c r="AU44" s="85">
        <v>-4</v>
      </c>
      <c r="AV44" s="85">
        <v>-4</v>
      </c>
      <c r="AW44" s="85">
        <f t="shared" si="38"/>
        <v>1</v>
      </c>
      <c r="AX44" s="75">
        <f t="shared" si="39"/>
        <v>0</v>
      </c>
      <c r="AY44" s="75">
        <f>(1-AX44)*((AU44+AV44)*AW44/2-参数!$B$1*AW44)/参数!$G$1/AW44</f>
        <v>0</v>
      </c>
    </row>
    <row r="45" spans="1:51" x14ac:dyDescent="0.25">
      <c r="A45" s="85" t="s">
        <v>22</v>
      </c>
      <c r="B45" s="85">
        <v>-4</v>
      </c>
      <c r="C45" s="85">
        <v>-4</v>
      </c>
      <c r="D45" s="85">
        <f t="shared" si="20"/>
        <v>1</v>
      </c>
      <c r="E45" s="75">
        <f t="shared" si="21"/>
        <v>0</v>
      </c>
      <c r="F45" s="75">
        <f>(1-E45)*((B45+C45)*D45/2-参数!$B$1*D45)/参数!$G$1/D45</f>
        <v>0</v>
      </c>
      <c r="G45" s="85">
        <v>-4</v>
      </c>
      <c r="H45" s="85">
        <v>-4</v>
      </c>
      <c r="I45" s="85">
        <f t="shared" si="22"/>
        <v>1</v>
      </c>
      <c r="J45" s="75">
        <f t="shared" si="23"/>
        <v>0</v>
      </c>
      <c r="K45" s="75">
        <f>(1-J45)*((G45+H45)*I45/2-参数!$B$1*I45)/参数!$G$1/I45</f>
        <v>0</v>
      </c>
      <c r="L45" s="85">
        <v>-4</v>
      </c>
      <c r="M45" s="85">
        <v>-4</v>
      </c>
      <c r="N45" s="85">
        <f t="shared" si="24"/>
        <v>1</v>
      </c>
      <c r="O45" s="75">
        <f t="shared" si="25"/>
        <v>0</v>
      </c>
      <c r="P45" s="75">
        <f>(1-O45)*((L45+M45)*N45/2-参数!$B$1*N45)/参数!$G$1/N45</f>
        <v>0</v>
      </c>
      <c r="Q45" s="85">
        <v>0</v>
      </c>
      <c r="R45" s="85">
        <v>4</v>
      </c>
      <c r="S45" s="85">
        <f t="shared" si="26"/>
        <v>5</v>
      </c>
      <c r="T45" s="75">
        <f t="shared" si="27"/>
        <v>0.40693708908831311</v>
      </c>
      <c r="U45" s="75">
        <f>(1-T45)*((Q45+R45)*S45/2-参数!$B$1*S45)/参数!$G$1/S45</f>
        <v>0.44479718318376521</v>
      </c>
      <c r="V45" s="85">
        <v>-4</v>
      </c>
      <c r="W45" s="85">
        <v>-4</v>
      </c>
      <c r="X45" s="85">
        <f t="shared" si="28"/>
        <v>1</v>
      </c>
      <c r="Y45" s="75">
        <f t="shared" si="29"/>
        <v>0</v>
      </c>
      <c r="Z45" s="75">
        <f>(1-Y45)*((V45+W45)*X45/2-参数!$B$1*X45)/参数!$G$1/X45</f>
        <v>0</v>
      </c>
      <c r="AA45" s="85">
        <v>0</v>
      </c>
      <c r="AB45" s="85">
        <v>2</v>
      </c>
      <c r="AC45" s="85">
        <f t="shared" si="30"/>
        <v>3</v>
      </c>
      <c r="AD45" s="75">
        <f t="shared" si="31"/>
        <v>0.16666666666666666</v>
      </c>
      <c r="AE45" s="75">
        <f>(1-AD45)*((AA45+AB45)*AC45/2-参数!$B$1*AC45)/参数!$G$1/AC45</f>
        <v>0.52083333333333337</v>
      </c>
      <c r="AF45" s="85">
        <v>-4</v>
      </c>
      <c r="AG45" s="85">
        <v>-4</v>
      </c>
      <c r="AH45" s="85">
        <f t="shared" si="32"/>
        <v>1</v>
      </c>
      <c r="AI45" s="75">
        <f t="shared" si="33"/>
        <v>0</v>
      </c>
      <c r="AJ45" s="75">
        <f>(1-AI45)*((AF45+AG45)*AH45/2-参数!$B$1*AH45)/参数!$G$1/AH45</f>
        <v>0</v>
      </c>
      <c r="AK45" s="85">
        <v>-4</v>
      </c>
      <c r="AL45" s="85">
        <v>-4</v>
      </c>
      <c r="AM45" s="85">
        <f t="shared" si="34"/>
        <v>1</v>
      </c>
      <c r="AN45" s="75">
        <f t="shared" si="35"/>
        <v>0</v>
      </c>
      <c r="AO45" s="75">
        <f>(1-AN45)*((AK45+AL45)*AM45/2-参数!$B$1*AM45)/参数!$G$1/AM45</f>
        <v>0</v>
      </c>
      <c r="AP45" s="85">
        <v>-4</v>
      </c>
      <c r="AQ45" s="85">
        <v>-4</v>
      </c>
      <c r="AR45" s="85">
        <f t="shared" si="36"/>
        <v>1</v>
      </c>
      <c r="AS45" s="75">
        <f t="shared" si="37"/>
        <v>0</v>
      </c>
      <c r="AT45" s="75">
        <f>(1-AS45)*((AP45+AQ45)*AR45/2-参数!$B$1*AR45)/参数!$G$1/AR45</f>
        <v>0</v>
      </c>
      <c r="AU45" s="85">
        <v>-4</v>
      </c>
      <c r="AV45" s="85">
        <v>-4</v>
      </c>
      <c r="AW45" s="85">
        <f t="shared" si="38"/>
        <v>1</v>
      </c>
      <c r="AX45" s="75">
        <f t="shared" si="39"/>
        <v>0</v>
      </c>
      <c r="AY45" s="75">
        <f>(1-AX45)*((AU45+AV45)*AW45/2-参数!$B$1*AW45)/参数!$G$1/AW45</f>
        <v>0</v>
      </c>
    </row>
    <row r="46" spans="1:51" x14ac:dyDescent="0.25">
      <c r="D46" s="85">
        <f t="shared" si="20"/>
        <v>1</v>
      </c>
      <c r="E46" s="75">
        <f t="shared" si="21"/>
        <v>0</v>
      </c>
      <c r="F46" s="75">
        <f>(1-E46)*((B46+C46)*D46/2-参数!$B$1*D46)/参数!$G$1/D46</f>
        <v>0.5</v>
      </c>
    </row>
  </sheetData>
  <mergeCells count="20">
    <mergeCell ref="AA1:AE1"/>
    <mergeCell ref="AF1:AJ1"/>
    <mergeCell ref="AK1:AO1"/>
    <mergeCell ref="AP1:AT1"/>
    <mergeCell ref="AU1:AY1"/>
    <mergeCell ref="B1:F1"/>
    <mergeCell ref="G1:K1"/>
    <mergeCell ref="L1:P1"/>
    <mergeCell ref="Q1:U1"/>
    <mergeCell ref="V1:Z1"/>
    <mergeCell ref="AA24:AE24"/>
    <mergeCell ref="AF24:AJ24"/>
    <mergeCell ref="AK24:AO24"/>
    <mergeCell ref="AP24:AT24"/>
    <mergeCell ref="AU24:AY24"/>
    <mergeCell ref="B24:F24"/>
    <mergeCell ref="G24:K24"/>
    <mergeCell ref="L24:P24"/>
    <mergeCell ref="Q24:U24"/>
    <mergeCell ref="V24:Z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workbookViewId="0">
      <selection activeCell="K11" sqref="K11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7" t="s">
        <v>170</v>
      </c>
      <c r="B1" s="65" t="s">
        <v>23</v>
      </c>
      <c r="C1" s="76" t="s">
        <v>188</v>
      </c>
      <c r="D1" s="76" t="s">
        <v>189</v>
      </c>
      <c r="E1" s="76" t="s">
        <v>190</v>
      </c>
      <c r="F1" s="76" t="s">
        <v>191</v>
      </c>
      <c r="G1" s="76" t="s">
        <v>192</v>
      </c>
      <c r="H1" s="76" t="s">
        <v>193</v>
      </c>
      <c r="I1" s="76" t="s">
        <v>194</v>
      </c>
      <c r="J1" s="76" t="s">
        <v>195</v>
      </c>
      <c r="K1" s="76" t="s">
        <v>196</v>
      </c>
      <c r="L1" s="76" t="s">
        <v>197</v>
      </c>
      <c r="M1" s="76" t="s">
        <v>198</v>
      </c>
      <c r="N1" s="76" t="s">
        <v>199</v>
      </c>
      <c r="O1" s="76" t="s">
        <v>202</v>
      </c>
      <c r="P1" s="76" t="s">
        <v>203</v>
      </c>
      <c r="Q1" s="76" t="s">
        <v>204</v>
      </c>
      <c r="R1" s="76" t="s">
        <v>205</v>
      </c>
      <c r="S1" s="76" t="s">
        <v>206</v>
      </c>
      <c r="T1" s="76" t="s">
        <v>207</v>
      </c>
      <c r="U1" s="76" t="s">
        <v>208</v>
      </c>
      <c r="V1" s="76"/>
      <c r="W1" s="76"/>
      <c r="X1" s="76"/>
      <c r="Y1" s="76"/>
      <c r="Z1" s="76"/>
      <c r="AA1" s="85"/>
      <c r="AB1" s="85"/>
      <c r="AC1" s="85"/>
      <c r="AD1" s="85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5"/>
      <c r="AP1" s="85"/>
      <c r="AQ1" s="85"/>
      <c r="AR1" s="85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5"/>
      <c r="BD1" s="85"/>
      <c r="BE1" s="85"/>
      <c r="BF1" s="85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5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算例!F3</f>
        <v>0.87177815066963993</v>
      </c>
      <c r="C3" s="72">
        <v>0.87177815066963993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算例!F4</f>
        <v>6.9457643749983228E-2</v>
      </c>
      <c r="C4" s="72">
        <v>6.9457643749983228E-2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算例!F5</f>
        <v>0.4947159086309435</v>
      </c>
      <c r="C5" s="72">
        <v>0.4947159086309435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算例!F6</f>
        <v>0.625</v>
      </c>
      <c r="C6" s="72">
        <v>0.625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算例!F7</f>
        <v>0.72916666666666663</v>
      </c>
      <c r="C7" s="72">
        <v>0.72916666666666663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算例!F8</f>
        <v>0.3125</v>
      </c>
      <c r="C8" s="72">
        <v>0.3125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算例!F9</f>
        <v>0.625</v>
      </c>
      <c r="C9" s="72">
        <v>0.625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算例!F10</f>
        <v>0.625</v>
      </c>
      <c r="C10" s="72">
        <v>0.625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算例!F11</f>
        <v>0.31374526480654097</v>
      </c>
      <c r="C11" s="72">
        <v>0.31374526480654097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算例!F12</f>
        <v>0.3125</v>
      </c>
      <c r="C12" s="72">
        <v>0.3125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算例!F13</f>
        <v>0.19965607760416246</v>
      </c>
      <c r="C13" s="72">
        <v>0.19965607760416246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算例!F14</f>
        <v>5.8118543377975992E-2</v>
      </c>
      <c r="C14" s="72">
        <v>5.8118543377975992E-2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算例!F15</f>
        <v>0.58466425565475144</v>
      </c>
      <c r="C15" s="72">
        <v>0.58466425565475144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算例!F16</f>
        <v>0.4947159086309435</v>
      </c>
      <c r="C16" s="72">
        <v>0.4947159086309435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算例!F17</f>
        <v>0.11669361991395928</v>
      </c>
      <c r="C17" s="72">
        <v>0.11669361991395928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算例!F18</f>
        <v>0.25</v>
      </c>
      <c r="C18" s="72">
        <v>0.25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算例!F19</f>
        <v>0.75</v>
      </c>
      <c r="C19" s="72">
        <v>0.75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算例!F20</f>
        <v>0.14826572772792174</v>
      </c>
      <c r="C20" s="72">
        <v>0.14826572772792174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算例!F21</f>
        <v>0.44479718318376521</v>
      </c>
      <c r="C21" s="72">
        <v>0.44479718318376521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算例!F22</f>
        <v>0.4947159086309435</v>
      </c>
      <c r="C22" s="72">
        <v>0.4947159086309435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34">
        <f>算例!F23</f>
        <v>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169</v>
      </c>
      <c r="B24" s="34">
        <f>算例!F24</f>
        <v>0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72"/>
      <c r="Z24" s="72"/>
      <c r="AA24" s="72"/>
      <c r="AB24" s="72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72"/>
      <c r="AN24" s="72"/>
      <c r="AO24" s="72"/>
      <c r="AP24" s="72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72"/>
      <c r="BB24" s="72"/>
      <c r="BC24" s="72"/>
      <c r="BD24" s="72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72"/>
      <c r="BP24" s="72"/>
      <c r="BQ24" s="72"/>
      <c r="BR24" s="72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72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5"/>
    </row>
    <row r="25" spans="1:98" x14ac:dyDescent="0.25">
      <c r="A25" s="71" t="s">
        <v>1</v>
      </c>
      <c r="B25" s="34" t="str">
        <f>算例!F25</f>
        <v>得分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34">
        <f>算例!F26</f>
        <v>0.40682980364583193</v>
      </c>
      <c r="C26" s="72">
        <v>0.40682980364583193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34">
        <f>算例!F27</f>
        <v>0.40682980364583193</v>
      </c>
      <c r="C27" s="72">
        <v>0.40682980364583193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5"/>
      <c r="O27" s="72"/>
      <c r="P27" s="75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34">
        <f>算例!F28</f>
        <v>0.52083333333333337</v>
      </c>
      <c r="C28" s="72">
        <v>0.52083333333333337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5"/>
      <c r="O28" s="72"/>
      <c r="P28" s="75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34">
        <f>算例!F29</f>
        <v>0.40476756160713562</v>
      </c>
      <c r="C29" s="72">
        <v>0.40476756160713562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5"/>
      <c r="O29" s="72"/>
      <c r="P29" s="75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34">
        <f>算例!F30</f>
        <v>0.625</v>
      </c>
      <c r="C30" s="72">
        <v>0.625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5"/>
      <c r="O30" s="72"/>
      <c r="P30" s="75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34">
        <f>算例!F31</f>
        <v>1</v>
      </c>
      <c r="C31" s="72">
        <v>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5"/>
      <c r="O31" s="72"/>
      <c r="P31" s="75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34">
        <f>算例!F32</f>
        <v>0.5</v>
      </c>
      <c r="C32" s="72">
        <v>0.5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5"/>
      <c r="O32" s="72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34">
        <f>算例!F33</f>
        <v>0.87177815066963993</v>
      </c>
      <c r="C33" s="72">
        <v>0.87177815066963993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5"/>
      <c r="O33" s="72"/>
      <c r="P33" s="75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34">
        <f>算例!F34</f>
        <v>0.14261148400297316</v>
      </c>
      <c r="C34" s="72">
        <v>0.14261148400297316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5"/>
      <c r="O34" s="72"/>
      <c r="P34" s="75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34">
        <f>算例!F35</f>
        <v>0.75</v>
      </c>
      <c r="C35" s="72">
        <v>0.75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5"/>
      <c r="O35" s="72"/>
      <c r="P35" s="75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34">
        <f>算例!F36</f>
        <v>0.25</v>
      </c>
      <c r="C36" s="72">
        <v>0.25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5"/>
      <c r="O36" s="72"/>
      <c r="P36" s="75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34">
        <f>算例!F37</f>
        <v>0.625</v>
      </c>
      <c r="C37" s="72">
        <v>0.625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5"/>
      <c r="O37" s="72"/>
      <c r="P37" s="75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34">
        <f>算例!F38</f>
        <v>0.31374526480654097</v>
      </c>
      <c r="C38" s="72">
        <v>0.31374526480654097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5"/>
      <c r="O38" s="72"/>
      <c r="P38" s="75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34">
        <f>算例!F39</f>
        <v>0.20833333333333334</v>
      </c>
      <c r="C39" s="72">
        <v>0.20833333333333334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5"/>
      <c r="O39" s="72"/>
      <c r="P39" s="75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34">
        <f>算例!F40</f>
        <v>0.625</v>
      </c>
      <c r="C40" s="72">
        <v>0.625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5"/>
      <c r="O40" s="72"/>
      <c r="P40" s="75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34">
        <f>算例!F41</f>
        <v>0.625</v>
      </c>
      <c r="C41" s="72">
        <v>0.625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5"/>
      <c r="O41" s="72"/>
      <c r="P41" s="75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34">
        <f>算例!F42</f>
        <v>0.22239859159188261</v>
      </c>
      <c r="C42" s="72">
        <v>0.22239859159188261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5"/>
      <c r="O42" s="72"/>
      <c r="P42" s="75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34">
        <f>算例!F43</f>
        <v>0.10416666666666667</v>
      </c>
      <c r="C43" s="72">
        <v>0.10416666666666667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5"/>
      <c r="O43" s="72"/>
      <c r="P43" s="75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34">
        <f>算例!F44</f>
        <v>0.75</v>
      </c>
      <c r="C44" s="72">
        <v>0.75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5"/>
      <c r="O44" s="72"/>
      <c r="P44" s="75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34">
        <f>算例!F45</f>
        <v>0.52306689040178389</v>
      </c>
      <c r="C45" s="72">
        <v>0.52306689040178389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5"/>
      <c r="O45" s="72"/>
      <c r="P45" s="75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B46" s="34">
        <f>算例!F46</f>
        <v>0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168</v>
      </c>
      <c r="B47" s="34">
        <f>算例!F47</f>
        <v>0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72"/>
      <c r="N47" s="72"/>
      <c r="O47" s="72"/>
      <c r="P47" s="72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72"/>
      <c r="AB47" s="72"/>
      <c r="AC47" s="72"/>
      <c r="AD47" s="72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72"/>
      <c r="AP47" s="72"/>
      <c r="AQ47" s="72"/>
      <c r="AR47" s="72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72"/>
      <c r="BD47" s="72"/>
      <c r="BE47" s="72"/>
      <c r="BF47" s="72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72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5"/>
    </row>
    <row r="48" spans="1:86" x14ac:dyDescent="0.25">
      <c r="A48" s="71" t="s">
        <v>1</v>
      </c>
      <c r="B48" s="34" t="str">
        <f>算例!F48</f>
        <v>得分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5"/>
      <c r="O48" s="72"/>
      <c r="P48" s="75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34">
        <f>算例!F49</f>
        <v>0.5</v>
      </c>
      <c r="C49" s="72">
        <v>0.5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34">
        <f>算例!F50</f>
        <v>0.75</v>
      </c>
      <c r="C50" s="72">
        <v>0.75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34">
        <f>算例!F51</f>
        <v>0.52083333333333337</v>
      </c>
      <c r="C51" s="72">
        <v>0.52083333333333337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34">
        <f>算例!F52</f>
        <v>0.40476756160713562</v>
      </c>
      <c r="C52" s="72">
        <v>0.40476756160713562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34">
        <f>算例!F53</f>
        <v>0.625</v>
      </c>
      <c r="C53" s="72">
        <v>0.625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34">
        <f>算例!F54</f>
        <v>1</v>
      </c>
      <c r="C54" s="72">
        <v>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34">
        <f>算例!F55</f>
        <v>0.3125</v>
      </c>
      <c r="C55" s="72">
        <v>0.3125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34">
        <f>算例!F56</f>
        <v>1</v>
      </c>
      <c r="C56" s="72">
        <v>1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34">
        <f>算例!F57</f>
        <v>0.11669361991395928</v>
      </c>
      <c r="C57" s="72">
        <v>0.11669361991395928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34">
        <f>算例!F58</f>
        <v>0.75</v>
      </c>
      <c r="C58" s="72">
        <v>0.75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34">
        <f>算例!F59</f>
        <v>0.25670067120535173</v>
      </c>
      <c r="C59" s="72">
        <v>0.25670067120535173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34">
        <f>算例!F60</f>
        <v>1</v>
      </c>
      <c r="C60" s="72">
        <v>1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34">
        <f>算例!F61</f>
        <v>0.31374526480654097</v>
      </c>
      <c r="C61" s="72">
        <v>0.31374526480654097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34">
        <f>算例!F62</f>
        <v>0.20833333333333334</v>
      </c>
      <c r="C62" s="72">
        <v>0.20833333333333334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34">
        <f>算例!F63</f>
        <v>0.625</v>
      </c>
      <c r="C63" s="72">
        <v>0.625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34">
        <f>算例!F64</f>
        <v>0.75</v>
      </c>
      <c r="C64" s="72">
        <v>0.75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34">
        <f>算例!F65</f>
        <v>0.22239859159188261</v>
      </c>
      <c r="C65" s="72">
        <v>0.22239859159188261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34">
        <f>算例!F66</f>
        <v>0.10416666666666667</v>
      </c>
      <c r="C66" s="72">
        <v>0.10416666666666667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34">
        <f>算例!F67</f>
        <v>0.75</v>
      </c>
      <c r="C67" s="72">
        <v>0.75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34">
        <f>算例!F68</f>
        <v>0.52306689040178389</v>
      </c>
      <c r="C68" s="72">
        <v>0.52306689040178389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>
        <f>算例!F69</f>
        <v>0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171</v>
      </c>
      <c r="B70" s="34">
        <f>算例!F70</f>
        <v>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72"/>
      <c r="N70" s="72"/>
      <c r="O70" s="72"/>
      <c r="P70" s="72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72"/>
      <c r="AB70" s="72"/>
      <c r="AC70" s="72"/>
      <c r="AD70" s="72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72"/>
      <c r="AP70" s="72"/>
      <c r="AQ70" s="72"/>
      <c r="AR70" s="72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72"/>
      <c r="BD70" s="72"/>
      <c r="BE70" s="72"/>
      <c r="BF70" s="72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72"/>
      <c r="BR70" s="65"/>
      <c r="BS70" s="65"/>
      <c r="BT70" s="65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34" t="str">
        <f>算例!F71</f>
        <v>得分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34">
        <f>算例!F72</f>
        <v>0.75554106391368792</v>
      </c>
      <c r="C72" s="72">
        <v>0.75554106391368792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34">
        <f>算例!F73</f>
        <v>0.5</v>
      </c>
      <c r="C73" s="72">
        <v>0.5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34">
        <f>算例!F74</f>
        <v>1</v>
      </c>
      <c r="C74" s="72">
        <v>1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34">
        <f>算例!F75</f>
        <v>0.44479718318376521</v>
      </c>
      <c r="C75" s="72">
        <v>0.44479718318376521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34">
        <f>算例!F76</f>
        <v>0.87177815066963993</v>
      </c>
      <c r="C76" s="72">
        <v>0.87177815066963993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34">
        <f>算例!F77</f>
        <v>0.58466425565475144</v>
      </c>
      <c r="C77" s="72">
        <v>0.58466425565475144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34">
        <f>算例!F78</f>
        <v>0.52083333333333337</v>
      </c>
      <c r="C78" s="72">
        <v>0.52083333333333337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34">
        <f>算例!F79</f>
        <v>0.875</v>
      </c>
      <c r="C79" s="72">
        <v>0.875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34">
        <f>算例!F80</f>
        <v>0.625</v>
      </c>
      <c r="C80" s="72">
        <v>0.625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34">
        <f>算例!F81</f>
        <v>0.87177815066963993</v>
      </c>
      <c r="C81" s="72">
        <v>0.87177815066963993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34">
        <f>算例!F82</f>
        <v>0.25670067120535173</v>
      </c>
      <c r="C82" s="72">
        <v>0.25670067120535173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34">
        <f>算例!F83</f>
        <v>0.125</v>
      </c>
      <c r="C83" s="72">
        <v>0.125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34">
        <f>算例!F84</f>
        <v>0.40476756160713562</v>
      </c>
      <c r="C84" s="72">
        <v>0.40476756160713562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34">
        <f>算例!F85</f>
        <v>0.40682980364583193</v>
      </c>
      <c r="C85" s="72">
        <v>0.40682980364583193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34">
        <f>算例!F86</f>
        <v>0.14261148400297316</v>
      </c>
      <c r="C86" s="72">
        <v>0.14261148400297316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34">
        <f>算例!F87</f>
        <v>0.375</v>
      </c>
      <c r="C87" s="72">
        <v>0.375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34">
        <f>算例!F88</f>
        <v>0.11669361991395928</v>
      </c>
      <c r="C88" s="72">
        <v>0.11669361991395928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34">
        <f>算例!F89</f>
        <v>0.6393039771577359</v>
      </c>
      <c r="C89" s="72">
        <v>0.6393039771577359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34">
        <f>算例!F90</f>
        <v>0.625</v>
      </c>
      <c r="C90" s="72">
        <v>0.625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34">
        <f>算例!F91</f>
        <v>0.10416666666666667</v>
      </c>
      <c r="C91" s="72">
        <v>0.10416666666666667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>
        <f>算例!F92</f>
        <v>0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172</v>
      </c>
      <c r="B93" s="34">
        <f>算例!F93</f>
        <v>0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72"/>
      <c r="N93" s="72"/>
      <c r="O93" s="72"/>
      <c r="P93" s="72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72"/>
      <c r="AB93" s="72"/>
      <c r="AC93" s="72"/>
      <c r="AD93" s="72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72"/>
      <c r="AP93" s="72"/>
      <c r="AQ93" s="72"/>
      <c r="AR93" s="72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72"/>
      <c r="BD93" s="72"/>
      <c r="BE93" s="72"/>
      <c r="BF93" s="72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72"/>
      <c r="BR93" s="65"/>
      <c r="BS93" s="65"/>
      <c r="BT93" s="65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34" t="str">
        <f>算例!F94</f>
        <v>得分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34">
        <f>算例!F95</f>
        <v>5.8118543377975992E-2</v>
      </c>
      <c r="C95" s="72">
        <v>5.8118543377975992E-2</v>
      </c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34">
        <f>算例!F96</f>
        <v>0.75554106391368792</v>
      </c>
      <c r="C96" s="72">
        <v>0.75554106391368792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34">
        <f>算例!F97</f>
        <v>0.875</v>
      </c>
      <c r="C97" s="72">
        <v>0.875</v>
      </c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34">
        <f>算例!F98</f>
        <v>1</v>
      </c>
      <c r="C98" s="72">
        <v>1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34">
        <f>算例!F99</f>
        <v>0.875</v>
      </c>
      <c r="C99" s="72">
        <v>0.875</v>
      </c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34">
        <f>算例!F100</f>
        <v>0.44479718318376521</v>
      </c>
      <c r="C100" s="72">
        <v>0.44479718318376521</v>
      </c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34">
        <f>算例!F101</f>
        <v>0.875</v>
      </c>
      <c r="C101" s="72">
        <v>0.875</v>
      </c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34">
        <f>算例!F102</f>
        <v>0.875</v>
      </c>
      <c r="C102" s="72">
        <v>0.875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34">
        <f>算例!F103</f>
        <v>0.41666666666666669</v>
      </c>
      <c r="C103" s="72">
        <v>0.41666666666666669</v>
      </c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34">
        <f>算例!F104</f>
        <v>0.875</v>
      </c>
      <c r="C104" s="72">
        <v>0.875</v>
      </c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34">
        <f>算例!F105</f>
        <v>0.11669361991395928</v>
      </c>
      <c r="C105" s="72">
        <v>0.11669361991395928</v>
      </c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34">
        <f>算例!F106</f>
        <v>0.75554106391368792</v>
      </c>
      <c r="C106" s="72">
        <v>0.75554106391368792</v>
      </c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34">
        <f>算例!F107</f>
        <v>0.75554106391368792</v>
      </c>
      <c r="C107" s="72">
        <v>0.75554106391368792</v>
      </c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34">
        <f>算例!F108</f>
        <v>0.6393039771577359</v>
      </c>
      <c r="C108" s="72">
        <v>0.6393039771577359</v>
      </c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34">
        <f>算例!F109</f>
        <v>0.75554106391368792</v>
      </c>
      <c r="C109" s="72">
        <v>0.75554106391368792</v>
      </c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34">
        <f>算例!F110</f>
        <v>1</v>
      </c>
      <c r="C110" s="72">
        <v>1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34">
        <f>算例!F111</f>
        <v>0.22239859159188261</v>
      </c>
      <c r="C111" s="72">
        <v>0.22239859159188261</v>
      </c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34">
        <f>算例!F112</f>
        <v>1</v>
      </c>
      <c r="C112" s="72">
        <v>1</v>
      </c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34">
        <f>算例!F113</f>
        <v>1</v>
      </c>
      <c r="C113" s="72">
        <v>1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34">
        <f>算例!F114</f>
        <v>0.29059271688987998</v>
      </c>
      <c r="C114" s="72">
        <v>0.29059271688987998</v>
      </c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50" t="s">
        <v>142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0.40105681827381134</v>
      </c>
      <c r="D122" s="19">
        <f t="shared" ref="D122:D123" si="2">(ABS($B$5-B3)+ABS($B$28-B26)+ABS($B$51-B49)+ABS($B$74-B72)+ABS($B$97-B95))/$D$116</f>
        <v>0.31464789955357347</v>
      </c>
      <c r="E122" s="19">
        <f t="shared" ref="E122:E124" si="3">(ABS($B$6-B3)+ABS($B$29-B26)+ABS($B$52-B49)+ABS($B$75-B72)+ABS($B$98-B95))/$D$116</f>
        <v>0.31933963369062945</v>
      </c>
      <c r="F122" s="19">
        <f t="shared" ref="F122:F125" si="4">(ABS($B$7-B3)+ABS($B$30-B26)+ABS($B$53-B49)+ABS($B$76-B72)+ABS($B$99-B95))/$D$116</f>
        <v>0.28378004474702345</v>
      </c>
      <c r="G122" s="19">
        <f t="shared" ref="G122:G126" si="5">(ABS($B$8-B3)+ABS($B$31-B26)+ABS($B$54-B49)+ABS($B$77-B72)+ABS($B$100-B95))/$D$116</f>
        <v>0.44200075901770675</v>
      </c>
      <c r="H122" s="19">
        <f t="shared" ref="H122:H127" si="6">(ABS($B$9-B3)+ABS($B$32-B26)+ABS($B$55-B49)+ABS($B$78-B72)+ABS($B$101-B95))/$D$116</f>
        <v>0.31580750684523734</v>
      </c>
      <c r="I122" s="19">
        <f t="shared" ref="I122:I130" si="7">(ABS($B$10-B3)+ABS($B$33-B26)+ABS($B$56-B49)+ABS($B$79-B72)+ABS($B$102-B95))/$D$116</f>
        <v>0.42961337808035677</v>
      </c>
      <c r="J122" s="19">
        <f t="shared" ref="J122:J129" si="8">(ABS($B$11-B3)+ABS($B$34-B26)+ABS($B$57-B49)+ABS($B$80-B72)+ABS($B$103-B95))/$D$116</f>
        <v>0.33892935455887541</v>
      </c>
      <c r="K122" s="19">
        <f t="shared" ref="K122:K130" si="9">(ABS($B$12-B3)+ABS($B$35-B26)+ABS($B$58-B49)+ABS($B$81-B72)+ABS($B$104-B95))/$D$116</f>
        <v>0.41711337808035687</v>
      </c>
      <c r="L122" s="19">
        <f t="shared" ref="L122:L131" si="10">(ABS($B$13-B3)+ABS($B$36-B26)+ABS($B$59-B49)+ABS($B$82-B72)+ABS($B$105-B95))/$D$116</f>
        <v>0.32593333495005544</v>
      </c>
      <c r="M122" s="19">
        <f t="shared" ref="M122:M132" si="11">(ABS($B$14-B3)+ABS($B$37-B26)+ABS($B$60-B49)+ABS($B$83-B72)+ABS($B$106-B95))/$D$116</f>
        <v>0.5719586776190464</v>
      </c>
      <c r="N122" s="19">
        <f t="shared" ref="N122:N133" si="12">(ABS($B$15-B3)+ABS($B$38-B26)+ABS($B$61-B49)+ABS($B$84-B72)+ABS($B$107-B95))/$D$116</f>
        <v>0.3229298383779805</v>
      </c>
      <c r="O122" s="19">
        <f t="shared" ref="O122:O135" si="13">(ABS($B$16-B3)+ABS($B$39-B26)+ABS($B$62-B49)+ABS($B$85-B72)+ABS($B$108-B95))/$D$116</f>
        <v>0.35942441461309549</v>
      </c>
      <c r="P122" s="19">
        <f t="shared" ref="P122:P135" si="14">(ABS($B$17-B3)+ABS($B$40-B26)+ABS($B$63-B49)+ABS($B$86-B72)+ABS($B$109-B95))/$D$116</f>
        <v>0.48172136551125505</v>
      </c>
      <c r="Q122" s="19">
        <f t="shared" ref="Q122:Q136" si="15">(ABS($B$18-B3)+ABS($B$41-B26)+ABS($B$64-B49)+ABS($B$87-B72)+ABS($B$110-B95))/$D$116</f>
        <v>0.48247417351190397</v>
      </c>
      <c r="R122" s="19">
        <f t="shared" ref="R122:R137" si="16">(ABS($B$19-B3)+ABS($B$42-B26)+ABS($B$65-B49)+ABS($B$88-B72)+ABS($B$111-B95))/$D$116</f>
        <v>0.2773876526690684</v>
      </c>
      <c r="S122" s="19">
        <f t="shared" ref="S122:S138" si="17">(ABS($B$20-B3)+ABS($B$43-B26)+ABS($B$66-B49)+ABS($B$89-B72)+ABS($B$112-B95))/$D$116</f>
        <v>0.49602548732643859</v>
      </c>
      <c r="T122" s="19">
        <f t="shared" ref="T122:T139" si="18">(ABS($B$21-B3)+ABS($B$44-B26)+ABS($B$67-B49)+ABS($B$90-B72)+ABS($B$113-B95))/$D$116</f>
        <v>0.41851473687515089</v>
      </c>
      <c r="U122" s="21">
        <f t="shared" ref="U122:U140" si="19">(ABS($B$22-B3)+ABS($B$45-B26)+ABS($B$68-B49)+ABS($B$91-B72)+ABS($B$114-B95))/$D$116</f>
        <v>0.28004295799107148</v>
      </c>
    </row>
    <row r="123" spans="1:98" x14ac:dyDescent="0.25">
      <c r="A123" s="17" t="s">
        <v>4</v>
      </c>
      <c r="B123" s="19">
        <f t="shared" si="0"/>
        <v>0.40105681827381134</v>
      </c>
      <c r="C123" s="20">
        <f t="shared" si="1"/>
        <v>0</v>
      </c>
      <c r="D123" s="19">
        <f t="shared" si="2"/>
        <v>0.27757747946428812</v>
      </c>
      <c r="E123" s="19">
        <f t="shared" si="3"/>
        <v>0.24049975791682487</v>
      </c>
      <c r="F123" s="19">
        <f t="shared" si="4"/>
        <v>0.29882326120536074</v>
      </c>
      <c r="G123" s="19">
        <f t="shared" si="5"/>
        <v>0.29632413779777178</v>
      </c>
      <c r="H123" s="19">
        <f t="shared" si="6"/>
        <v>0.24530096440476606</v>
      </c>
      <c r="I123" s="19">
        <f t="shared" si="7"/>
        <v>0.35298992787202738</v>
      </c>
      <c r="J123" s="19">
        <f t="shared" si="8"/>
        <v>0.32113734360649565</v>
      </c>
      <c r="K123" s="19">
        <f t="shared" si="9"/>
        <v>0.21548992787202739</v>
      </c>
      <c r="L123" s="19">
        <f t="shared" si="10"/>
        <v>0.33249486781780729</v>
      </c>
      <c r="M123" s="19">
        <f t="shared" si="11"/>
        <v>0.17090185934523508</v>
      </c>
      <c r="N123" s="19">
        <f t="shared" si="12"/>
        <v>0.22795566486607655</v>
      </c>
      <c r="O123" s="19">
        <f t="shared" si="13"/>
        <v>0.27496573699404908</v>
      </c>
      <c r="P123" s="19">
        <f t="shared" si="14"/>
        <v>0.14955893770303419</v>
      </c>
      <c r="Q123" s="19">
        <f t="shared" si="15"/>
        <v>0.15363429773809939</v>
      </c>
      <c r="R123" s="19">
        <f t="shared" si="16"/>
        <v>0.46180476582398589</v>
      </c>
      <c r="S123" s="19">
        <f t="shared" si="17"/>
        <v>0.28221349350689706</v>
      </c>
      <c r="T123" s="19">
        <f t="shared" si="18"/>
        <v>0.21759373437485241</v>
      </c>
      <c r="U123" s="21">
        <f t="shared" si="19"/>
        <v>0.32584202831845388</v>
      </c>
    </row>
    <row r="124" spans="1:98" x14ac:dyDescent="0.25">
      <c r="A124" s="17" t="s">
        <v>5</v>
      </c>
      <c r="B124" s="19">
        <f t="shared" si="0"/>
        <v>0.31464789955357347</v>
      </c>
      <c r="C124" s="20">
        <f t="shared" si="1"/>
        <v>0.27757747946428812</v>
      </c>
      <c r="D124" s="19">
        <f t="shared" ref="D124:D141" si="20">(ABS($B$5-B5)+ABS($B$28-B28)+ABS($B$51-B51)+ABS($B$74-B74)+ABS($B$97-B97))/$D$116</f>
        <v>0</v>
      </c>
      <c r="E124" s="19">
        <f t="shared" si="3"/>
        <v>0.20852369032753737</v>
      </c>
      <c r="F124" s="19">
        <f t="shared" si="4"/>
        <v>0.11420118813988329</v>
      </c>
      <c r="G124" s="19">
        <f t="shared" si="5"/>
        <v>0.39721756062515201</v>
      </c>
      <c r="H124" s="19">
        <f t="shared" si="6"/>
        <v>0.16772348494047798</v>
      </c>
      <c r="I124" s="19">
        <f t="shared" si="7"/>
        <v>0.21707911507440594</v>
      </c>
      <c r="J124" s="19">
        <f t="shared" si="8"/>
        <v>0.35933310798149398</v>
      </c>
      <c r="K124" s="19">
        <f t="shared" si="9"/>
        <v>0.15375421825892738</v>
      </c>
      <c r="L124" s="19">
        <f t="shared" si="10"/>
        <v>0.466326307073757</v>
      </c>
      <c r="M124" s="19">
        <f t="shared" si="11"/>
        <v>0.40287792693452251</v>
      </c>
      <c r="N124" s="19">
        <f t="shared" si="12"/>
        <v>0.24376317171131387</v>
      </c>
      <c r="O124" s="19">
        <f t="shared" si="13"/>
        <v>0.29077324383928643</v>
      </c>
      <c r="P124" s="19">
        <f t="shared" si="14"/>
        <v>0.31264061482673128</v>
      </c>
      <c r="Q124" s="19">
        <f t="shared" si="15"/>
        <v>0.26560984839285534</v>
      </c>
      <c r="R124" s="19">
        <f t="shared" si="16"/>
        <v>0.47761227266922324</v>
      </c>
      <c r="S124" s="19">
        <f t="shared" si="17"/>
        <v>0.33309590741572387</v>
      </c>
      <c r="T124" s="19">
        <f t="shared" si="18"/>
        <v>0.20165041175610229</v>
      </c>
      <c r="U124" s="21">
        <f t="shared" si="19"/>
        <v>0.29694154611607088</v>
      </c>
    </row>
    <row r="125" spans="1:98" x14ac:dyDescent="0.25">
      <c r="A125" s="17" t="s">
        <v>6</v>
      </c>
      <c r="B125" s="19">
        <f t="shared" si="0"/>
        <v>0.31933963369062945</v>
      </c>
      <c r="C125" s="20">
        <f t="shared" si="1"/>
        <v>0.24049975791682487</v>
      </c>
      <c r="D125" s="19">
        <f t="shared" si="20"/>
        <v>0.20852369032753737</v>
      </c>
      <c r="E125" s="19">
        <f t="shared" ref="E125:E141" si="21">(ABS($B$6-B6)+ABS($B$29-B29)+ABS($B$52-B52)+ABS($B$75-B75)+ABS($B$98-B98))/$D$116</f>
        <v>0</v>
      </c>
      <c r="F125" s="19">
        <f t="shared" si="4"/>
        <v>0.21932250218765401</v>
      </c>
      <c r="G125" s="19">
        <f t="shared" si="5"/>
        <v>0.43960695321458998</v>
      </c>
      <c r="H125" s="19">
        <f t="shared" si="6"/>
        <v>7.7707230029913629E-2</v>
      </c>
      <c r="I125" s="19">
        <f t="shared" si="7"/>
        <v>0.32348916885432072</v>
      </c>
      <c r="J125" s="19">
        <f t="shared" si="8"/>
        <v>0.32500418092807315</v>
      </c>
      <c r="K125" s="19">
        <f t="shared" si="9"/>
        <v>0.31098916885432071</v>
      </c>
      <c r="L125" s="19">
        <f t="shared" si="10"/>
        <v>0.35991625329384219</v>
      </c>
      <c r="M125" s="19">
        <f t="shared" si="11"/>
        <v>0.389320490535566</v>
      </c>
      <c r="N125" s="19">
        <f t="shared" si="12"/>
        <v>0.10137377912187591</v>
      </c>
      <c r="O125" s="19">
        <f t="shared" si="13"/>
        <v>0.18436319005937168</v>
      </c>
      <c r="P125" s="19">
        <f t="shared" si="14"/>
        <v>0.29908317842777471</v>
      </c>
      <c r="Q125" s="19">
        <f t="shared" si="15"/>
        <v>0.20205241199389881</v>
      </c>
      <c r="R125" s="19">
        <f t="shared" si="16"/>
        <v>0.31908858234168591</v>
      </c>
      <c r="S125" s="19">
        <f t="shared" si="17"/>
        <v>0.25448857122539736</v>
      </c>
      <c r="T125" s="19">
        <f t="shared" si="18"/>
        <v>0.21017410208363968</v>
      </c>
      <c r="U125" s="21">
        <f t="shared" si="19"/>
        <v>0.28338410971711431</v>
      </c>
    </row>
    <row r="126" spans="1:98" x14ac:dyDescent="0.25">
      <c r="A126" s="17" t="s">
        <v>7</v>
      </c>
      <c r="B126" s="19">
        <f t="shared" si="0"/>
        <v>0.28378004474702345</v>
      </c>
      <c r="C126" s="20">
        <f t="shared" si="1"/>
        <v>0.29882326120536074</v>
      </c>
      <c r="D126" s="19">
        <f t="shared" si="20"/>
        <v>0.11420118813988329</v>
      </c>
      <c r="E126" s="19">
        <f t="shared" si="21"/>
        <v>0.21932250218765401</v>
      </c>
      <c r="F126" s="19">
        <f t="shared" ref="F126:F141" si="22">(ABS($B$7-B7)+ABS($B$30-B30)+ABS($B$53-B53)+ABS($B$76-B76)+ABS($B$99-B99))/$D$116</f>
        <v>0</v>
      </c>
      <c r="G126" s="19">
        <f t="shared" si="5"/>
        <v>0.37679667569955799</v>
      </c>
      <c r="H126" s="19">
        <f t="shared" si="6"/>
        <v>0.17852229680059464</v>
      </c>
      <c r="I126" s="19">
        <f t="shared" si="7"/>
        <v>0.14583333333333331</v>
      </c>
      <c r="J126" s="19">
        <f t="shared" si="8"/>
        <v>0.42224555638923328</v>
      </c>
      <c r="K126" s="19">
        <f t="shared" si="9"/>
        <v>0.13333333333333333</v>
      </c>
      <c r="L126" s="19">
        <f t="shared" si="10"/>
        <v>0.52923875548149624</v>
      </c>
      <c r="M126" s="19">
        <f t="shared" si="11"/>
        <v>0.38245704200892849</v>
      </c>
      <c r="N126" s="19">
        <f t="shared" si="12"/>
        <v>0.27069628130952994</v>
      </c>
      <c r="O126" s="19">
        <f t="shared" si="13"/>
        <v>0.35368569224702567</v>
      </c>
      <c r="P126" s="19">
        <f t="shared" si="14"/>
        <v>0.2922197299011372</v>
      </c>
      <c r="Q126" s="19">
        <f t="shared" si="15"/>
        <v>0.24518896346726132</v>
      </c>
      <c r="R126" s="19">
        <f t="shared" si="16"/>
        <v>0.44674441786267327</v>
      </c>
      <c r="S126" s="19">
        <f t="shared" si="17"/>
        <v>0.39600835582346317</v>
      </c>
      <c r="T126" s="19">
        <f t="shared" si="18"/>
        <v>0.18122952683050825</v>
      </c>
      <c r="U126" s="21">
        <f t="shared" si="19"/>
        <v>0.35806714886904978</v>
      </c>
    </row>
    <row r="127" spans="1:98" x14ac:dyDescent="0.25">
      <c r="A127" s="17" t="s">
        <v>8</v>
      </c>
      <c r="B127" s="19">
        <f t="shared" si="0"/>
        <v>0.44200075901770675</v>
      </c>
      <c r="C127" s="20">
        <f t="shared" si="1"/>
        <v>0.29632413779777178</v>
      </c>
      <c r="D127" s="19">
        <f t="shared" si="20"/>
        <v>0.39721756062515201</v>
      </c>
      <c r="E127" s="19">
        <f t="shared" si="21"/>
        <v>0.43960695321458998</v>
      </c>
      <c r="F127" s="19">
        <f t="shared" si="22"/>
        <v>0.37679667569955799</v>
      </c>
      <c r="G127" s="19">
        <f t="shared" ref="G127:G141" si="23">(ABS($B$8-B8)+ABS($B$31-B31)+ABS($B$54-B54)+ABS($B$77-B77)+ABS($B$100-B100))/$D$116</f>
        <v>0</v>
      </c>
      <c r="H127" s="19">
        <f t="shared" si="6"/>
        <v>0.39880674782753062</v>
      </c>
      <c r="I127" s="19">
        <f t="shared" si="7"/>
        <v>0.23225208209836867</v>
      </c>
      <c r="J127" s="19">
        <f t="shared" si="8"/>
        <v>0.36208128435039111</v>
      </c>
      <c r="K127" s="19">
        <f t="shared" si="9"/>
        <v>0.24346334236622463</v>
      </c>
      <c r="L127" s="19">
        <f t="shared" si="10"/>
        <v>0.45244207978193829</v>
      </c>
      <c r="M127" s="19">
        <f t="shared" si="11"/>
        <v>0.27995791860133962</v>
      </c>
      <c r="N127" s="19">
        <f t="shared" si="12"/>
        <v>0.4270628601638416</v>
      </c>
      <c r="O127" s="19">
        <f t="shared" si="13"/>
        <v>0.42757809758943333</v>
      </c>
      <c r="P127" s="19">
        <f t="shared" si="14"/>
        <v>0.33972060649354835</v>
      </c>
      <c r="Q127" s="19">
        <f t="shared" si="15"/>
        <v>0.29047341449419728</v>
      </c>
      <c r="R127" s="19">
        <f t="shared" si="16"/>
        <v>0.53661440882978195</v>
      </c>
      <c r="S127" s="19">
        <f t="shared" si="17"/>
        <v>0.51314869545159281</v>
      </c>
      <c r="T127" s="19">
        <f t="shared" si="18"/>
        <v>0.24556714886904971</v>
      </c>
      <c r="U127" s="21">
        <f t="shared" si="19"/>
        <v>0.35415683662186914</v>
      </c>
    </row>
    <row r="128" spans="1:98" x14ac:dyDescent="0.25">
      <c r="A128" s="17" t="s">
        <v>9</v>
      </c>
      <c r="B128" s="19">
        <f t="shared" si="0"/>
        <v>0.31580750684523734</v>
      </c>
      <c r="C128" s="20">
        <f t="shared" si="1"/>
        <v>0.24530096440476606</v>
      </c>
      <c r="D128" s="19">
        <f t="shared" si="20"/>
        <v>0.16772348494047798</v>
      </c>
      <c r="E128" s="19">
        <f t="shared" si="21"/>
        <v>7.7707230029913629E-2</v>
      </c>
      <c r="F128" s="19">
        <f t="shared" si="22"/>
        <v>0.17852229680059464</v>
      </c>
      <c r="G128" s="19">
        <f t="shared" si="23"/>
        <v>0.39880674782753062</v>
      </c>
      <c r="H128" s="19">
        <f t="shared" ref="H128:H141" si="24">(ABS($B$9-B9)+ABS($B$32-B32)+ABS($B$55-B55)+ABS($B$78-B78)+ABS($B$101-B101))/$D$116</f>
        <v>0</v>
      </c>
      <c r="I128" s="19">
        <f t="shared" si="7"/>
        <v>0.28268896346726125</v>
      </c>
      <c r="J128" s="19">
        <f t="shared" si="8"/>
        <v>0.28538992625530535</v>
      </c>
      <c r="K128" s="19">
        <f t="shared" si="9"/>
        <v>0.27018896346726129</v>
      </c>
      <c r="L128" s="19">
        <f t="shared" si="10"/>
        <v>0.35071645868090162</v>
      </c>
      <c r="M128" s="19">
        <f t="shared" si="11"/>
        <v>0.37893474520833392</v>
      </c>
      <c r="N128" s="19">
        <f t="shared" si="12"/>
        <v>9.2672090431551682E-2</v>
      </c>
      <c r="O128" s="19">
        <f t="shared" si="13"/>
        <v>0.17516339544643106</v>
      </c>
      <c r="P128" s="19">
        <f t="shared" si="14"/>
        <v>0.28869743310054258</v>
      </c>
      <c r="Q128" s="19">
        <f t="shared" si="15"/>
        <v>0.2416666666666667</v>
      </c>
      <c r="R128" s="19">
        <f t="shared" si="16"/>
        <v>0.30988878772874529</v>
      </c>
      <c r="S128" s="19">
        <f t="shared" si="17"/>
        <v>0.2648743165526295</v>
      </c>
      <c r="T128" s="19">
        <f t="shared" si="18"/>
        <v>0.21937389669658031</v>
      </c>
      <c r="U128" s="21">
        <f t="shared" si="19"/>
        <v>0.27299836438988223</v>
      </c>
    </row>
    <row r="129" spans="1:21" x14ac:dyDescent="0.25">
      <c r="A129" s="17" t="s">
        <v>10</v>
      </c>
      <c r="B129" s="19">
        <f t="shared" si="0"/>
        <v>0.42961337808035677</v>
      </c>
      <c r="C129" s="20">
        <f t="shared" si="1"/>
        <v>0.35298992787202738</v>
      </c>
      <c r="D129" s="19">
        <f t="shared" si="20"/>
        <v>0.21707911507440594</v>
      </c>
      <c r="E129" s="19">
        <f t="shared" si="21"/>
        <v>0.32348916885432072</v>
      </c>
      <c r="F129" s="19">
        <f t="shared" si="22"/>
        <v>0.14583333333333331</v>
      </c>
      <c r="G129" s="19">
        <f t="shared" si="23"/>
        <v>0.23225208209836867</v>
      </c>
      <c r="H129" s="19">
        <f t="shared" si="24"/>
        <v>0.28268896346726125</v>
      </c>
      <c r="I129" s="19">
        <f t="shared" si="7"/>
        <v>0</v>
      </c>
      <c r="J129" s="19">
        <f t="shared" si="8"/>
        <v>0.52641222305589996</v>
      </c>
      <c r="K129" s="19">
        <f t="shared" si="9"/>
        <v>0.13750000000000001</v>
      </c>
      <c r="L129" s="19">
        <f t="shared" si="10"/>
        <v>0.63340542214816298</v>
      </c>
      <c r="M129" s="19">
        <f t="shared" si="11"/>
        <v>0.33662370867559521</v>
      </c>
      <c r="N129" s="19">
        <f t="shared" si="12"/>
        <v>0.37486294797619657</v>
      </c>
      <c r="O129" s="19">
        <f t="shared" si="13"/>
        <v>0.45785235891369236</v>
      </c>
      <c r="P129" s="19">
        <f t="shared" si="14"/>
        <v>0.39638639656780394</v>
      </c>
      <c r="Q129" s="19">
        <f t="shared" si="15"/>
        <v>0.29935563013392796</v>
      </c>
      <c r="R129" s="19">
        <f t="shared" si="16"/>
        <v>0.59257775119600653</v>
      </c>
      <c r="S129" s="19">
        <f t="shared" si="17"/>
        <v>0.50017502249012979</v>
      </c>
      <c r="T129" s="19">
        <f t="shared" si="18"/>
        <v>0.18539619349717493</v>
      </c>
      <c r="U129" s="21">
        <f t="shared" si="19"/>
        <v>0.46223381553571635</v>
      </c>
    </row>
    <row r="130" spans="1:21" x14ac:dyDescent="0.25">
      <c r="A130" s="17" t="s">
        <v>11</v>
      </c>
      <c r="B130" s="19">
        <f t="shared" si="0"/>
        <v>0.33892935455887541</v>
      </c>
      <c r="C130" s="20">
        <f t="shared" si="1"/>
        <v>0.32113734360649565</v>
      </c>
      <c r="D130" s="19">
        <f t="shared" si="20"/>
        <v>0.35933310798149398</v>
      </c>
      <c r="E130" s="19">
        <f t="shared" si="21"/>
        <v>0.32500418092807315</v>
      </c>
      <c r="F130" s="19">
        <f t="shared" si="22"/>
        <v>0.42224555638923328</v>
      </c>
      <c r="G130" s="19">
        <f t="shared" si="23"/>
        <v>0.36208128435039111</v>
      </c>
      <c r="H130" s="19">
        <f t="shared" si="24"/>
        <v>0.28538992625530535</v>
      </c>
      <c r="I130" s="19">
        <f t="shared" si="7"/>
        <v>0.52641222305589996</v>
      </c>
      <c r="J130" s="19">
        <f t="shared" ref="J130:J141" si="25">(ABS($B$11-B11)+ABS($B$34-B34)+ABS($B$57-B57)+ABS($B$80-B80)+ABS($B$103-B103))/$D$116</f>
        <v>0</v>
      </c>
      <c r="K130" s="19">
        <f t="shared" si="9"/>
        <v>0.3894103289785163</v>
      </c>
      <c r="L130" s="19">
        <f t="shared" si="10"/>
        <v>0.20595142600763072</v>
      </c>
      <c r="M130" s="19">
        <f t="shared" si="11"/>
        <v>0.49203920295173076</v>
      </c>
      <c r="N130" s="19">
        <f t="shared" si="12"/>
        <v>0.23964225043684911</v>
      </c>
      <c r="O130" s="19">
        <f t="shared" si="13"/>
        <v>0.15582794268387481</v>
      </c>
      <c r="P130" s="19">
        <f t="shared" si="14"/>
        <v>0.40180189084393947</v>
      </c>
      <c r="Q130" s="19">
        <f t="shared" si="15"/>
        <v>0.40255469884458839</v>
      </c>
      <c r="R130" s="19">
        <f t="shared" si="16"/>
        <v>0.2648642539242233</v>
      </c>
      <c r="S130" s="19">
        <f t="shared" si="17"/>
        <v>0.1628177236306575</v>
      </c>
      <c r="T130" s="19">
        <f t="shared" si="18"/>
        <v>0.39101602955872494</v>
      </c>
      <c r="U130" s="21">
        <f t="shared" si="19"/>
        <v>0.32294132076423154</v>
      </c>
    </row>
    <row r="131" spans="1:21" x14ac:dyDescent="0.25">
      <c r="A131" s="17" t="s">
        <v>12</v>
      </c>
      <c r="B131" s="19">
        <f t="shared" si="0"/>
        <v>0.41711337808035687</v>
      </c>
      <c r="C131" s="20">
        <f t="shared" si="1"/>
        <v>0.21548992787202739</v>
      </c>
      <c r="D131" s="19">
        <f t="shared" si="20"/>
        <v>0.15375421825892738</v>
      </c>
      <c r="E131" s="19">
        <f t="shared" si="21"/>
        <v>0.31098916885432071</v>
      </c>
      <c r="F131" s="19">
        <f t="shared" si="22"/>
        <v>0.13333333333333333</v>
      </c>
      <c r="G131" s="19">
        <f t="shared" si="23"/>
        <v>0.24346334236622463</v>
      </c>
      <c r="H131" s="19">
        <f t="shared" si="24"/>
        <v>0.27018896346726129</v>
      </c>
      <c r="I131" s="19">
        <f>(ABS($B$10-B12)+ABS($B$33-B35)+ABS($B$56-B58)+ABS($B$79-B81)+ABS($B$102-B104))/$D$116</f>
        <v>0.13750000000000001</v>
      </c>
      <c r="J131" s="19">
        <f t="shared" si="25"/>
        <v>0.3894103289785163</v>
      </c>
      <c r="K131" s="19">
        <f t="shared" ref="K131:K141" si="26">(ABS($B$12-B12)+ABS($B$35-B35)+ABS($B$58-B58)+ABS($B$81-B81)+ABS($B$104-B104))/$D$116</f>
        <v>0</v>
      </c>
      <c r="L131" s="19">
        <f t="shared" si="10"/>
        <v>0.49590542214816297</v>
      </c>
      <c r="M131" s="19">
        <f t="shared" si="11"/>
        <v>0.29912370867559523</v>
      </c>
      <c r="N131" s="19">
        <f t="shared" si="12"/>
        <v>0.34622865023809718</v>
      </c>
      <c r="O131" s="19">
        <f t="shared" si="13"/>
        <v>0.39323872236606972</v>
      </c>
      <c r="P131" s="19">
        <f t="shared" si="14"/>
        <v>0.25888639656780393</v>
      </c>
      <c r="Q131" s="19">
        <f t="shared" si="15"/>
        <v>0.16185563013392798</v>
      </c>
      <c r="R131" s="19">
        <f t="shared" si="16"/>
        <v>0.58007775119600657</v>
      </c>
      <c r="S131" s="19">
        <f t="shared" si="17"/>
        <v>0.36267502249012984</v>
      </c>
      <c r="T131" s="19">
        <f t="shared" si="18"/>
        <v>0.10081506677068104</v>
      </c>
      <c r="U131" s="21">
        <f t="shared" si="19"/>
        <v>0.39762017898809382</v>
      </c>
    </row>
    <row r="132" spans="1:21" x14ac:dyDescent="0.25">
      <c r="A132" s="17" t="s">
        <v>13</v>
      </c>
      <c r="B132" s="19">
        <f t="shared" si="0"/>
        <v>0.32593333495005544</v>
      </c>
      <c r="C132" s="20">
        <f t="shared" si="1"/>
        <v>0.33249486781780729</v>
      </c>
      <c r="D132" s="19">
        <f t="shared" si="20"/>
        <v>0.466326307073757</v>
      </c>
      <c r="E132" s="19">
        <f t="shared" si="21"/>
        <v>0.35991625329384219</v>
      </c>
      <c r="F132" s="19">
        <f t="shared" si="22"/>
        <v>0.52923875548149624</v>
      </c>
      <c r="G132" s="19">
        <f t="shared" si="23"/>
        <v>0.45244207978193829</v>
      </c>
      <c r="H132" s="19">
        <f t="shared" si="24"/>
        <v>0.35071645868090162</v>
      </c>
      <c r="I132" s="19">
        <f t="shared" ref="I132:I141" si="27">(ABS($B$10-B13)+ABS($B$33-B36)+ABS($B$56-B59)+ABS($B$79-B82)+ABS($B$102-B105))/$D$116</f>
        <v>0.63340542214816298</v>
      </c>
      <c r="J132" s="19">
        <f t="shared" si="25"/>
        <v>0.20595142600763072</v>
      </c>
      <c r="K132" s="19">
        <f t="shared" si="26"/>
        <v>0.49590542214816297</v>
      </c>
      <c r="L132" s="19">
        <f t="shared" ref="L132:L141" si="28">(ABS($B$13-B13)+ABS($B$36-B36)+ABS($B$59-B59)+ABS($B$82-B82)+ABS($B$105-B105))/$D$116</f>
        <v>0</v>
      </c>
      <c r="M132" s="19">
        <f t="shared" si="11"/>
        <v>0.40607699564518301</v>
      </c>
      <c r="N132" s="19">
        <f t="shared" si="12"/>
        <v>0.2585424741719663</v>
      </c>
      <c r="O132" s="19">
        <f t="shared" si="13"/>
        <v>0.21156666504994454</v>
      </c>
      <c r="P132" s="19">
        <f t="shared" si="14"/>
        <v>0.31583968353739172</v>
      </c>
      <c r="Q132" s="19">
        <f t="shared" si="15"/>
        <v>0.384049792014235</v>
      </c>
      <c r="R132" s="19">
        <f t="shared" si="16"/>
        <v>0.17159188667734798</v>
      </c>
      <c r="S132" s="19">
        <f t="shared" si="17"/>
        <v>0.32313347475733678</v>
      </c>
      <c r="T132" s="19">
        <f t="shared" si="18"/>
        <v>0.49800922865098796</v>
      </c>
      <c r="U132" s="21">
        <f t="shared" si="19"/>
        <v>0.23218520842792056</v>
      </c>
    </row>
    <row r="133" spans="1:21" x14ac:dyDescent="0.25">
      <c r="A133" s="17" t="s">
        <v>14</v>
      </c>
      <c r="B133" s="19">
        <f t="shared" si="0"/>
        <v>0.5719586776190464</v>
      </c>
      <c r="C133" s="20">
        <f t="shared" si="1"/>
        <v>0.17090185934523508</v>
      </c>
      <c r="D133" s="19">
        <f t="shared" si="20"/>
        <v>0.40287792693452251</v>
      </c>
      <c r="E133" s="19">
        <f t="shared" si="21"/>
        <v>0.389320490535566</v>
      </c>
      <c r="F133" s="19">
        <f t="shared" si="22"/>
        <v>0.38245704200892849</v>
      </c>
      <c r="G133" s="19">
        <f t="shared" si="23"/>
        <v>0.27995791860133962</v>
      </c>
      <c r="H133" s="19">
        <f t="shared" si="24"/>
        <v>0.37893474520833392</v>
      </c>
      <c r="I133" s="19">
        <f t="shared" si="27"/>
        <v>0.33662370867559521</v>
      </c>
      <c r="J133" s="19">
        <f t="shared" si="25"/>
        <v>0.49203920295173076</v>
      </c>
      <c r="K133" s="19">
        <f t="shared" si="26"/>
        <v>0.29912370867559523</v>
      </c>
      <c r="L133" s="19">
        <f t="shared" si="28"/>
        <v>0.40607699564518301</v>
      </c>
      <c r="M133" s="19">
        <f t="shared" ref="M133:M141" si="29">(ABS($B$14-B14)+ABS($B$37-B37)+ABS($B$60-B60)+ABS($B$83-B83)+ABS($B$106-B106))/$D$116</f>
        <v>0</v>
      </c>
      <c r="N133" s="19">
        <f t="shared" si="12"/>
        <v>0.36076454885416587</v>
      </c>
      <c r="O133" s="19">
        <f t="shared" si="13"/>
        <v>0.40859951779761694</v>
      </c>
      <c r="P133" s="19">
        <f t="shared" si="14"/>
        <v>9.023731210779129E-2</v>
      </c>
      <c r="Q133" s="19">
        <f t="shared" si="15"/>
        <v>0.18726807854166722</v>
      </c>
      <c r="R133" s="19">
        <f t="shared" si="16"/>
        <v>0.48270662516922097</v>
      </c>
      <c r="S133" s="19">
        <f t="shared" si="17"/>
        <v>0.45311535285213206</v>
      </c>
      <c r="T133" s="19">
        <f t="shared" si="18"/>
        <v>0.30122751517842022</v>
      </c>
      <c r="U133" s="21">
        <f t="shared" si="19"/>
        <v>0.30024905296130822</v>
      </c>
    </row>
    <row r="134" spans="1:21" x14ac:dyDescent="0.25">
      <c r="A134" s="17" t="s">
        <v>15</v>
      </c>
      <c r="B134" s="19">
        <f t="shared" si="0"/>
        <v>0.3229298383779805</v>
      </c>
      <c r="C134" s="20">
        <f t="shared" si="1"/>
        <v>0.22795566486607655</v>
      </c>
      <c r="D134" s="19">
        <f t="shared" si="20"/>
        <v>0.24376317171131387</v>
      </c>
      <c r="E134" s="19">
        <f t="shared" si="21"/>
        <v>0.10137377912187591</v>
      </c>
      <c r="F134" s="19">
        <f t="shared" si="22"/>
        <v>0.27069628130952994</v>
      </c>
      <c r="G134" s="19">
        <f t="shared" si="23"/>
        <v>0.4270628601638416</v>
      </c>
      <c r="H134" s="19">
        <f t="shared" si="24"/>
        <v>9.2672090431551682E-2</v>
      </c>
      <c r="I134" s="19">
        <f t="shared" si="27"/>
        <v>0.37486294797619657</v>
      </c>
      <c r="J134" s="19">
        <f t="shared" si="25"/>
        <v>0.23964225043684911</v>
      </c>
      <c r="K134" s="19">
        <f t="shared" si="26"/>
        <v>0.34622865023809718</v>
      </c>
      <c r="L134" s="19">
        <f t="shared" si="28"/>
        <v>0.2585424741719663</v>
      </c>
      <c r="M134" s="19">
        <f t="shared" si="29"/>
        <v>0.36076454885416587</v>
      </c>
      <c r="N134" s="19">
        <f t="shared" ref="N134:N141" si="30">(ABS($B$15-B15)+ABS($B$38-B38)+ABS($B$61-B61)+ABS($B$84-B84)+ABS($B$107-B107))/$D$116</f>
        <v>0</v>
      </c>
      <c r="O134" s="19">
        <f t="shared" si="13"/>
        <v>8.3814307752974299E-2</v>
      </c>
      <c r="P134" s="19">
        <f t="shared" si="14"/>
        <v>0.27052723674637452</v>
      </c>
      <c r="Q134" s="19">
        <f t="shared" si="15"/>
        <v>0.27128004474702344</v>
      </c>
      <c r="R134" s="19">
        <f t="shared" si="16"/>
        <v>0.23384910095790942</v>
      </c>
      <c r="S134" s="19">
        <f t="shared" si="17"/>
        <v>0.26691021516869812</v>
      </c>
      <c r="T134" s="19">
        <f t="shared" si="18"/>
        <v>0.29541358346741614</v>
      </c>
      <c r="U134" s="21">
        <f t="shared" si="19"/>
        <v>0.25482816803571418</v>
      </c>
    </row>
    <row r="135" spans="1:21" x14ac:dyDescent="0.25">
      <c r="A135" s="17" t="s">
        <v>16</v>
      </c>
      <c r="B135" s="19">
        <f t="shared" si="0"/>
        <v>0.35942441461309549</v>
      </c>
      <c r="C135" s="20">
        <f t="shared" si="1"/>
        <v>0.27496573699404908</v>
      </c>
      <c r="D135" s="19">
        <f t="shared" si="20"/>
        <v>0.29077324383928643</v>
      </c>
      <c r="E135" s="19">
        <f t="shared" si="21"/>
        <v>0.18436319005937168</v>
      </c>
      <c r="F135" s="19">
        <f t="shared" si="22"/>
        <v>0.35368569224702567</v>
      </c>
      <c r="G135" s="19">
        <f t="shared" si="23"/>
        <v>0.42757809758943333</v>
      </c>
      <c r="H135" s="19">
        <f t="shared" si="24"/>
        <v>0.17516339544643106</v>
      </c>
      <c r="I135" s="19">
        <f t="shared" si="27"/>
        <v>0.45785235891369236</v>
      </c>
      <c r="J135" s="19">
        <f t="shared" si="25"/>
        <v>0.15582794268387481</v>
      </c>
      <c r="K135" s="19">
        <f t="shared" si="26"/>
        <v>0.39323872236606972</v>
      </c>
      <c r="L135" s="19">
        <f t="shared" si="28"/>
        <v>0.21156666504994454</v>
      </c>
      <c r="M135" s="19">
        <f t="shared" si="29"/>
        <v>0.40859951779761694</v>
      </c>
      <c r="N135" s="19">
        <f t="shared" si="30"/>
        <v>8.3814307752974299E-2</v>
      </c>
      <c r="O135" s="19">
        <f t="shared" si="13"/>
        <v>0</v>
      </c>
      <c r="P135" s="19">
        <f t="shared" si="14"/>
        <v>0.31836220568982576</v>
      </c>
      <c r="Q135" s="19">
        <f t="shared" si="15"/>
        <v>0.31911501369047457</v>
      </c>
      <c r="R135" s="19">
        <f t="shared" si="16"/>
        <v>0.1980912354367762</v>
      </c>
      <c r="S135" s="19">
        <f t="shared" si="17"/>
        <v>0.22959074211810462</v>
      </c>
      <c r="T135" s="19">
        <f t="shared" si="18"/>
        <v>0.34242365559538879</v>
      </c>
      <c r="U135" s="21">
        <f t="shared" si="19"/>
        <v>0.25616830227678444</v>
      </c>
    </row>
    <row r="136" spans="1:21" x14ac:dyDescent="0.25">
      <c r="A136" s="17" t="s">
        <v>17</v>
      </c>
      <c r="B136" s="19">
        <f t="shared" si="0"/>
        <v>0.48172136551125505</v>
      </c>
      <c r="C136" s="20">
        <f t="shared" si="1"/>
        <v>0.14955893770303419</v>
      </c>
      <c r="D136" s="19">
        <f t="shared" si="20"/>
        <v>0.31264061482673128</v>
      </c>
      <c r="E136" s="19">
        <f t="shared" si="21"/>
        <v>0.29908317842777471</v>
      </c>
      <c r="F136" s="19">
        <f t="shared" si="22"/>
        <v>0.2922197299011372</v>
      </c>
      <c r="G136" s="19">
        <f t="shared" si="23"/>
        <v>0.33972060649354835</v>
      </c>
      <c r="H136" s="19">
        <f t="shared" si="24"/>
        <v>0.28869743310054258</v>
      </c>
      <c r="I136" s="19">
        <f t="shared" si="27"/>
        <v>0.39638639656780394</v>
      </c>
      <c r="J136" s="19">
        <f t="shared" si="25"/>
        <v>0.40180189084393947</v>
      </c>
      <c r="K136" s="19">
        <f t="shared" si="26"/>
        <v>0.25888639656780393</v>
      </c>
      <c r="L136" s="19">
        <f t="shared" si="28"/>
        <v>0.31583968353739172</v>
      </c>
      <c r="M136" s="19">
        <f t="shared" si="29"/>
        <v>9.023731210779129E-2</v>
      </c>
      <c r="N136" s="19">
        <f t="shared" si="30"/>
        <v>0.27052723674637452</v>
      </c>
      <c r="O136" s="19">
        <f>(ABS($B$16-B17)+ABS($B$39-B40)+ABS($B$62-B63)+ABS($B$85-B86)+ABS($B$108-B109))/$D$116</f>
        <v>0.31836220568982576</v>
      </c>
      <c r="P136" s="19">
        <f t="shared" ref="P136:P141" si="31">(ABS($B$17-B17)+ABS($B$40-B40)+ABS($B$63-B63)+ABS($B$86-B86)+ABS($B$109-B109))/$D$116</f>
        <v>0</v>
      </c>
      <c r="Q136" s="19">
        <f t="shared" si="15"/>
        <v>0.14703076643387594</v>
      </c>
      <c r="R136" s="19">
        <f t="shared" si="16"/>
        <v>0.39951390666261899</v>
      </c>
      <c r="S136" s="19">
        <f t="shared" si="17"/>
        <v>0.36287804074434082</v>
      </c>
      <c r="T136" s="19">
        <f t="shared" si="18"/>
        <v>0.26099020307062892</v>
      </c>
      <c r="U136" s="21">
        <f t="shared" si="19"/>
        <v>0.21705633445470615</v>
      </c>
    </row>
    <row r="137" spans="1:21" x14ac:dyDescent="0.25">
      <c r="A137" s="17" t="s">
        <v>18</v>
      </c>
      <c r="B137" s="19">
        <f t="shared" si="0"/>
        <v>0.48247417351190397</v>
      </c>
      <c r="C137" s="20">
        <f t="shared" si="1"/>
        <v>0.15363429773809939</v>
      </c>
      <c r="D137" s="19">
        <f t="shared" si="20"/>
        <v>0.26560984839285534</v>
      </c>
      <c r="E137" s="19">
        <f t="shared" si="21"/>
        <v>0.20205241199389881</v>
      </c>
      <c r="F137" s="19">
        <f t="shared" si="22"/>
        <v>0.24518896346726132</v>
      </c>
      <c r="G137" s="19">
        <f t="shared" si="23"/>
        <v>0.29047341449419728</v>
      </c>
      <c r="H137" s="19">
        <f t="shared" si="24"/>
        <v>0.2416666666666667</v>
      </c>
      <c r="I137" s="19">
        <f t="shared" si="27"/>
        <v>0.29935563013392796</v>
      </c>
      <c r="J137" s="19">
        <f t="shared" si="25"/>
        <v>0.40255469884458839</v>
      </c>
      <c r="K137" s="19">
        <f t="shared" si="26"/>
        <v>0.16185563013392798</v>
      </c>
      <c r="L137" s="19">
        <f t="shared" si="28"/>
        <v>0.384049792014235</v>
      </c>
      <c r="M137" s="19">
        <f t="shared" si="29"/>
        <v>0.18726807854166722</v>
      </c>
      <c r="N137" s="19">
        <f t="shared" si="30"/>
        <v>0.27128004474702344</v>
      </c>
      <c r="O137" s="19">
        <f t="shared" ref="O137:O141" si="32">(ABS($B$16-B18)+ABS($B$39-B41)+ABS($B$62-B64)+ABS($B$85-B87)+ABS($B$108-B110))/$D$116</f>
        <v>0.31911501369047457</v>
      </c>
      <c r="P137" s="19">
        <f t="shared" si="31"/>
        <v>0.14703076643387594</v>
      </c>
      <c r="Q137" s="19">
        <f>(ABS($B$18-B18)+ABS($B$41-B41)+ABS($B$64-B64)+ABS($B$87-B87)+ABS($B$110-B110))/$D$116</f>
        <v>0</v>
      </c>
      <c r="R137" s="19">
        <f t="shared" si="16"/>
        <v>0.49322212106207858</v>
      </c>
      <c r="S137" s="19">
        <f t="shared" si="17"/>
        <v>0.30654098321929624</v>
      </c>
      <c r="T137" s="19">
        <f t="shared" si="18"/>
        <v>0.11395943663675304</v>
      </c>
      <c r="U137" s="21">
        <f t="shared" si="19"/>
        <v>0.31076454885416582</v>
      </c>
    </row>
    <row r="138" spans="1:21" x14ac:dyDescent="0.25">
      <c r="A138" s="17" t="s">
        <v>19</v>
      </c>
      <c r="B138" s="19">
        <f t="shared" si="0"/>
        <v>0.2773876526690684</v>
      </c>
      <c r="C138" s="20">
        <f t="shared" si="1"/>
        <v>0.46180476582398589</v>
      </c>
      <c r="D138" s="19">
        <f t="shared" si="20"/>
        <v>0.47761227266922324</v>
      </c>
      <c r="E138" s="19">
        <f t="shared" si="21"/>
        <v>0.31908858234168591</v>
      </c>
      <c r="F138" s="19">
        <f t="shared" si="22"/>
        <v>0.44674441786267327</v>
      </c>
      <c r="G138" s="19">
        <f t="shared" si="23"/>
        <v>0.53661440882978195</v>
      </c>
      <c r="H138" s="19">
        <f t="shared" si="24"/>
        <v>0.30988878772874529</v>
      </c>
      <c r="I138" s="19">
        <f t="shared" si="27"/>
        <v>0.59257775119600653</v>
      </c>
      <c r="J138" s="19">
        <f t="shared" si="25"/>
        <v>0.2648642539242233</v>
      </c>
      <c r="K138" s="19">
        <f t="shared" si="26"/>
        <v>0.58007775119600657</v>
      </c>
      <c r="L138" s="19">
        <f t="shared" si="28"/>
        <v>0.17159188667734798</v>
      </c>
      <c r="M138" s="19">
        <f t="shared" si="29"/>
        <v>0.48270662516922097</v>
      </c>
      <c r="N138" s="19">
        <f t="shared" si="30"/>
        <v>0.23384910095790942</v>
      </c>
      <c r="O138" s="19">
        <f t="shared" si="32"/>
        <v>0.1980912354367762</v>
      </c>
      <c r="P138" s="19">
        <f t="shared" si="31"/>
        <v>0.39951390666261899</v>
      </c>
      <c r="Q138" s="19">
        <f>(ABS($B$18-B19)+ABS($B$41-B42)+ABS($B$64-B65)+ABS($B$87-B88)+ABS($B$110-B111))/$D$116</f>
        <v>0.49322212106207858</v>
      </c>
      <c r="R138" s="19">
        <f>(ABS($B$19-B19)+ABS($B$42-B42)+ABS($B$65-B65)+ABS($B$88-B88)+ABS($B$111-B111))/$D$116</f>
        <v>0</v>
      </c>
      <c r="S138" s="19">
        <f t="shared" si="17"/>
        <v>0.4276819775548808</v>
      </c>
      <c r="T138" s="19">
        <f t="shared" si="18"/>
        <v>0.52926268442532554</v>
      </c>
      <c r="U138" s="21">
        <f t="shared" si="19"/>
        <v>0.18746835350682983</v>
      </c>
    </row>
    <row r="139" spans="1:21" x14ac:dyDescent="0.25">
      <c r="A139" s="17" t="s">
        <v>20</v>
      </c>
      <c r="B139" s="19">
        <f t="shared" si="0"/>
        <v>0.49602548732643859</v>
      </c>
      <c r="C139" s="20">
        <f t="shared" si="1"/>
        <v>0.28221349350689706</v>
      </c>
      <c r="D139" s="19">
        <f t="shared" si="20"/>
        <v>0.33309590741572387</v>
      </c>
      <c r="E139" s="19">
        <f t="shared" si="21"/>
        <v>0.25448857122539736</v>
      </c>
      <c r="F139" s="19">
        <f t="shared" si="22"/>
        <v>0.39600835582346317</v>
      </c>
      <c r="G139" s="19">
        <f t="shared" si="23"/>
        <v>0.51314869545159281</v>
      </c>
      <c r="H139" s="19">
        <f t="shared" si="24"/>
        <v>0.2648743165526295</v>
      </c>
      <c r="I139" s="19">
        <f t="shared" si="27"/>
        <v>0.50017502249012979</v>
      </c>
      <c r="J139" s="19">
        <f t="shared" si="25"/>
        <v>0.1628177236306575</v>
      </c>
      <c r="K139" s="19">
        <f t="shared" si="26"/>
        <v>0.36267502249012984</v>
      </c>
      <c r="L139" s="19">
        <f t="shared" si="28"/>
        <v>0.32313347475733678</v>
      </c>
      <c r="M139" s="19">
        <f t="shared" si="29"/>
        <v>0.45311535285213206</v>
      </c>
      <c r="N139" s="19">
        <f t="shared" si="30"/>
        <v>0.26691021516869812</v>
      </c>
      <c r="O139" s="19">
        <f t="shared" si="32"/>
        <v>0.22959074211810462</v>
      </c>
      <c r="P139" s="19">
        <f t="shared" si="31"/>
        <v>0.36287804074434082</v>
      </c>
      <c r="Q139" s="19">
        <f>(ABS($B$18-B20)+ABS($B$41-B43)+ABS($B$64-B66)+ABS($B$87-B89)+ABS($B$110-B112))/$D$116</f>
        <v>0.30654098321929624</v>
      </c>
      <c r="R139" s="19">
        <f>(ABS($B$19-B20)+ABS($B$42-B43)+ABS($B$65-B66)+ABS($B$88-B89)+ABS($B$111-B112))/$D$116</f>
        <v>0.4276819775548808</v>
      </c>
      <c r="S139" s="19">
        <f>(ABS($B$20-B20)+ABS($B$43-B43)+ABS($B$66-B66)+ABS($B$89-B89)+ABS($B$112-B112))/$D$116</f>
        <v>0</v>
      </c>
      <c r="T139" s="19">
        <f t="shared" si="18"/>
        <v>0.32050041985604921</v>
      </c>
      <c r="U139" s="21">
        <f t="shared" si="19"/>
        <v>0.48575904439488909</v>
      </c>
    </row>
    <row r="140" spans="1:21" x14ac:dyDescent="0.25">
      <c r="A140" s="17" t="s">
        <v>21</v>
      </c>
      <c r="B140" s="19">
        <f t="shared" si="0"/>
        <v>0.41851473687515089</v>
      </c>
      <c r="C140" s="20">
        <f t="shared" si="1"/>
        <v>0.21759373437485241</v>
      </c>
      <c r="D140" s="19">
        <f t="shared" si="20"/>
        <v>0.20165041175610229</v>
      </c>
      <c r="E140" s="19">
        <f t="shared" si="21"/>
        <v>0.21017410208363968</v>
      </c>
      <c r="F140" s="19">
        <f t="shared" si="22"/>
        <v>0.18122952683050825</v>
      </c>
      <c r="G140" s="19">
        <f t="shared" si="23"/>
        <v>0.24556714886904971</v>
      </c>
      <c r="H140" s="19">
        <f t="shared" si="24"/>
        <v>0.21937389669658031</v>
      </c>
      <c r="I140" s="19">
        <f t="shared" si="27"/>
        <v>0.18539619349717493</v>
      </c>
      <c r="J140" s="19">
        <f t="shared" si="25"/>
        <v>0.39101602955872494</v>
      </c>
      <c r="K140" s="19">
        <f t="shared" si="26"/>
        <v>0.10081506677068104</v>
      </c>
      <c r="L140" s="19">
        <f t="shared" si="28"/>
        <v>0.49800922865098796</v>
      </c>
      <c r="M140" s="19">
        <f t="shared" si="29"/>
        <v>0.30122751517842022</v>
      </c>
      <c r="N140" s="19">
        <f t="shared" si="30"/>
        <v>0.29541358346741614</v>
      </c>
      <c r="O140" s="19">
        <f t="shared" si="32"/>
        <v>0.34242365559538879</v>
      </c>
      <c r="P140" s="19">
        <f t="shared" si="31"/>
        <v>0.26099020307062892</v>
      </c>
      <c r="Q140" s="19">
        <f>(ABS($B$18-B21)+ABS($B$41-B44)+ABS($B$64-B67)+ABS($B$87-B90)+ABS($B$110-B113))/$D$116</f>
        <v>0.11395943663675304</v>
      </c>
      <c r="R140" s="19">
        <f>(ABS($B$19-B21)+ABS($B$42-B44)+ABS($B$65-B67)+ABS($B$88-B90)+ABS($B$111-B113))/$D$116</f>
        <v>0.52926268442532554</v>
      </c>
      <c r="S140" s="19">
        <f>(ABS($B$20-B21)+ABS($B$43-B44)+ABS($B$66-B67)+ABS($B$89-B90)+ABS($B$112-B113))/$D$116</f>
        <v>0.32050041985604921</v>
      </c>
      <c r="T140" s="19">
        <f>(ABS($B$21-B21)+ABS($B$44-B44)+ABS($B$67-B67)+ABS($B$90-B90)+ABS($B$113-B113))/$D$116</f>
        <v>0</v>
      </c>
      <c r="U140" s="21">
        <f t="shared" si="19"/>
        <v>0.34680511221741278</v>
      </c>
    </row>
    <row r="141" spans="1:21" x14ac:dyDescent="0.25">
      <c r="A141" s="22" t="s">
        <v>22</v>
      </c>
      <c r="B141" s="19">
        <f t="shared" si="0"/>
        <v>0.28004295799107148</v>
      </c>
      <c r="C141" s="20">
        <f t="shared" si="1"/>
        <v>0.32584202831845388</v>
      </c>
      <c r="D141" s="19">
        <f t="shared" si="20"/>
        <v>0.29694154611607088</v>
      </c>
      <c r="E141" s="19">
        <f t="shared" si="21"/>
        <v>0.28338410971711431</v>
      </c>
      <c r="F141" s="19">
        <f t="shared" si="22"/>
        <v>0.35806714886904978</v>
      </c>
      <c r="G141" s="19">
        <f t="shared" si="23"/>
        <v>0.35415683662186914</v>
      </c>
      <c r="H141" s="19">
        <f t="shared" si="24"/>
        <v>0.27299836438988223</v>
      </c>
      <c r="I141" s="19">
        <f t="shared" si="27"/>
        <v>0.46223381553571635</v>
      </c>
      <c r="J141" s="19">
        <f t="shared" si="25"/>
        <v>0.32294132076423154</v>
      </c>
      <c r="K141" s="19">
        <f t="shared" si="26"/>
        <v>0.39762017898809382</v>
      </c>
      <c r="L141" s="19">
        <f t="shared" si="28"/>
        <v>0.23218520842792056</v>
      </c>
      <c r="M141" s="19">
        <f t="shared" si="29"/>
        <v>0.30024905296130822</v>
      </c>
      <c r="N141" s="19">
        <f t="shared" si="30"/>
        <v>0.25482816803571418</v>
      </c>
      <c r="O141" s="19">
        <f t="shared" si="32"/>
        <v>0.25616830227678444</v>
      </c>
      <c r="P141" s="19">
        <f t="shared" si="31"/>
        <v>0.21705633445470615</v>
      </c>
      <c r="Q141" s="19">
        <f>(ABS($B$18-B22)+ABS($B$41-B45)+ABS($B$64-B68)+ABS($B$87-B91)+ABS($B$110-B114))/$D$116</f>
        <v>0.31076454885416582</v>
      </c>
      <c r="R141" s="19">
        <f>(ABS($B$19-B22)+ABS($B$42-B45)+ABS($B$65-B68)+ABS($B$88-B91)+ABS($B$111-B114))/$D$116</f>
        <v>0.18746835350682983</v>
      </c>
      <c r="S141" s="19">
        <f>(ABS($B$20-B22)+ABS($B$43-B45)+ABS($B$66-B68)+ABS($B$89-B91)+ABS($B$112-B114))/$D$116</f>
        <v>0.48575904439488909</v>
      </c>
      <c r="T141" s="19">
        <f>(ABS($B$21-B22)+ABS($B$44-B45)+ABS($B$67-B68)+ABS($B$90-B91)+ABS($B$113-B114))/$D$116</f>
        <v>0.34680511221741278</v>
      </c>
      <c r="U141" s="21">
        <f>(ABS($B$22-B22)+ABS($B$45-B45)+ABS($B$68-B68)+ABS($B$91-B91)+ABS($B$114-B114))/$D$116</f>
        <v>0</v>
      </c>
    </row>
  </sheetData>
  <mergeCells count="25">
    <mergeCell ref="CG24:CP24"/>
    <mergeCell ref="BU47:CD47"/>
    <mergeCell ref="O24:X24"/>
    <mergeCell ref="AC24:AL24"/>
    <mergeCell ref="AQ24:AZ24"/>
    <mergeCell ref="BE24:BN24"/>
    <mergeCell ref="BS24:CB24"/>
    <mergeCell ref="C47:L47"/>
    <mergeCell ref="Q47:Z47"/>
    <mergeCell ref="AE47:AN47"/>
    <mergeCell ref="AS47:BB47"/>
    <mergeCell ref="BG47:BP47"/>
    <mergeCell ref="BG93:BP93"/>
    <mergeCell ref="BU93:CD93"/>
    <mergeCell ref="C70:L70"/>
    <mergeCell ref="Q70:Z70"/>
    <mergeCell ref="AE70:AN70"/>
    <mergeCell ref="AS70:BB70"/>
    <mergeCell ref="BG70:BP70"/>
    <mergeCell ref="BU70:CD70"/>
    <mergeCell ref="A120:U120"/>
    <mergeCell ref="C93:L93"/>
    <mergeCell ref="Q93:Z93"/>
    <mergeCell ref="AE93:AN93"/>
    <mergeCell ref="AS93:BB93"/>
  </mergeCells>
  <phoneticPr fontId="1" type="noConversion"/>
  <conditionalFormatting sqref="B122:U14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zoomScaleNormal="100" workbookViewId="0">
      <selection activeCell="L8" sqref="L8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7" t="s">
        <v>132</v>
      </c>
      <c r="B1" s="65" t="s">
        <v>23</v>
      </c>
      <c r="C1" s="76" t="s">
        <v>188</v>
      </c>
      <c r="D1" s="76" t="s">
        <v>189</v>
      </c>
      <c r="E1" s="76" t="s">
        <v>190</v>
      </c>
      <c r="F1" s="76" t="s">
        <v>191</v>
      </c>
      <c r="G1" s="76" t="s">
        <v>192</v>
      </c>
      <c r="H1" s="76" t="s">
        <v>193</v>
      </c>
      <c r="I1" s="76" t="s">
        <v>194</v>
      </c>
      <c r="J1" s="76" t="s">
        <v>195</v>
      </c>
      <c r="K1" s="76" t="s">
        <v>196</v>
      </c>
      <c r="L1" s="76" t="s">
        <v>197</v>
      </c>
      <c r="M1" s="76" t="s">
        <v>198</v>
      </c>
      <c r="N1" s="76" t="s">
        <v>199</v>
      </c>
      <c r="O1" s="85"/>
      <c r="P1" s="85"/>
      <c r="Q1" s="76"/>
      <c r="R1" s="76"/>
      <c r="S1" s="76"/>
      <c r="T1" s="76"/>
      <c r="U1" s="76"/>
      <c r="V1" s="76"/>
      <c r="W1" s="76"/>
      <c r="X1" s="76"/>
      <c r="Y1" s="76"/>
      <c r="Z1" s="76"/>
      <c r="AA1" s="85"/>
      <c r="AB1" s="85"/>
      <c r="AC1" s="85"/>
      <c r="AD1" s="85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5"/>
      <c r="AP1" s="85"/>
      <c r="AQ1" s="85"/>
      <c r="AR1" s="85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5"/>
      <c r="BD1" s="85"/>
      <c r="BE1" s="85"/>
      <c r="BF1" s="85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5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算例!M3</f>
        <v>1</v>
      </c>
      <c r="C3" s="72">
        <v>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算例!M4</f>
        <v>0.41666666666666669</v>
      </c>
      <c r="C4" s="72">
        <v>0.41666666666666669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算例!M5</f>
        <v>0.11669361991395928</v>
      </c>
      <c r="C5" s="72">
        <v>0.11669361991395928</v>
      </c>
      <c r="D5" s="72"/>
      <c r="E5" s="72"/>
      <c r="F5" s="72"/>
      <c r="G5" s="72"/>
      <c r="H5" s="72"/>
      <c r="I5" s="72"/>
      <c r="J5" s="72"/>
      <c r="L5" s="72"/>
      <c r="M5" s="72"/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算例!M6</f>
        <v>0.17435563013392796</v>
      </c>
      <c r="C6" s="72">
        <v>0.17435563013392796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算例!M7</f>
        <v>0.20833333333333334</v>
      </c>
      <c r="C7" s="72">
        <v>0.20833333333333334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算例!M8</f>
        <v>0.875</v>
      </c>
      <c r="C8" s="72">
        <v>0.875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算例!M9</f>
        <v>0.17435563013392796</v>
      </c>
      <c r="C9" s="72">
        <v>0.17435563013392796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算例!M10</f>
        <v>0.41666666666666669</v>
      </c>
      <c r="C10" s="72">
        <v>0.41666666666666669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算例!M11</f>
        <v>0.40682980364583193</v>
      </c>
      <c r="C11" s="72">
        <v>0.40682980364583193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算例!M12</f>
        <v>0.75554106391368792</v>
      </c>
      <c r="C12" s="72">
        <v>0.75554106391368792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算例!M13</f>
        <v>0.125</v>
      </c>
      <c r="C13" s="72">
        <v>0.125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算例!M14</f>
        <v>0.875</v>
      </c>
      <c r="C14" s="72">
        <v>0.875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算例!M15</f>
        <v>0.875</v>
      </c>
      <c r="C15" s="72">
        <v>0.875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算例!M16</f>
        <v>0.75554106391368792</v>
      </c>
      <c r="C16" s="72">
        <v>0.75554106391368792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算例!M17</f>
        <v>0.87177815066963993</v>
      </c>
      <c r="C17" s="72">
        <v>0.87177815066963993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算例!M18</f>
        <v>5.8118543377975992E-2</v>
      </c>
      <c r="C18" s="72">
        <v>5.8118543377975992E-2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算例!M19</f>
        <v>0.25670067120535173</v>
      </c>
      <c r="C19" s="72">
        <v>0.25670067120535173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算例!M20</f>
        <v>1</v>
      </c>
      <c r="C20" s="72">
        <v>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算例!M21</f>
        <v>0.625</v>
      </c>
      <c r="C21" s="72">
        <v>0.625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算例!M22</f>
        <v>0.11669361991395928</v>
      </c>
      <c r="C22" s="72">
        <v>0.11669361991395928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133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2"/>
      <c r="Z24" s="72"/>
      <c r="AA24" s="72"/>
      <c r="AB24" s="72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72"/>
      <c r="AN24" s="72"/>
      <c r="AO24" s="72"/>
      <c r="AP24" s="72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72"/>
      <c r="BB24" s="72"/>
      <c r="BC24" s="72"/>
      <c r="BD24" s="72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72"/>
      <c r="BP24" s="72"/>
      <c r="BQ24" s="72"/>
      <c r="BR24" s="72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72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5"/>
    </row>
    <row r="25" spans="1:98" x14ac:dyDescent="0.25">
      <c r="A25" s="71" t="s">
        <v>1</v>
      </c>
      <c r="B25" s="2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26">
        <f>算例!M26</f>
        <v>0.52306689040178389</v>
      </c>
      <c r="C26" s="72">
        <v>0.52306689040178389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26">
        <f>算例!M27</f>
        <v>0.875</v>
      </c>
      <c r="C27" s="76">
        <v>0.875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26">
        <f>算例!M28</f>
        <v>0.52083333333333337</v>
      </c>
      <c r="C28" s="76">
        <v>0.52083333333333337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26">
        <f>算例!M29</f>
        <v>0.40476756160713562</v>
      </c>
      <c r="C29" s="76">
        <v>0.40476756160713562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26">
        <f>算例!M30</f>
        <v>0.625</v>
      </c>
      <c r="C30" s="76">
        <v>0.625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26">
        <f>算例!M31</f>
        <v>0.72916666666666663</v>
      </c>
      <c r="C31" s="76">
        <v>0.72916666666666663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26">
        <f>算例!M32</f>
        <v>0.52306689040178389</v>
      </c>
      <c r="C32" s="76">
        <v>0.52306689040178389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26">
        <f>算例!M33</f>
        <v>0.58466425565475144</v>
      </c>
      <c r="C33" s="76">
        <v>0.58466425565475144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26">
        <f>算例!M34</f>
        <v>0.11669361991395928</v>
      </c>
      <c r="C34" s="76">
        <v>0.11669361991395928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26">
        <f>算例!M35</f>
        <v>0.75</v>
      </c>
      <c r="C35" s="76">
        <v>0.75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26">
        <f>算例!M36</f>
        <v>0.25</v>
      </c>
      <c r="C36" s="76">
        <v>0.25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26">
        <f>算例!M37</f>
        <v>0.40682980364583193</v>
      </c>
      <c r="C37" s="76">
        <v>0.40682980364583193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26">
        <f>算例!M38</f>
        <v>0.31374526480654097</v>
      </c>
      <c r="C38" s="76">
        <v>0.31374526480654097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26">
        <f>算例!M39</f>
        <v>0.20833333333333334</v>
      </c>
      <c r="C39" s="76">
        <v>0.20833333333333334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26">
        <f>算例!M40</f>
        <v>0.625</v>
      </c>
      <c r="C40" s="76">
        <v>0.625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26">
        <f>算例!M41</f>
        <v>0.625</v>
      </c>
      <c r="C41" s="76">
        <v>0.625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26">
        <f>算例!M42</f>
        <v>0.22239859159188261</v>
      </c>
      <c r="C42" s="76">
        <v>0.22239859159188261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26">
        <f>算例!M43</f>
        <v>0.10416666666666667</v>
      </c>
      <c r="C43" s="76">
        <v>0.10416666666666667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26">
        <f>算例!M44</f>
        <v>0.75</v>
      </c>
      <c r="C44" s="76">
        <v>0.75</v>
      </c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26">
        <f>算例!M45</f>
        <v>0.52306689040178389</v>
      </c>
      <c r="C45" s="76">
        <v>0.52306689040178389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134</v>
      </c>
      <c r="B47" s="65" t="s">
        <v>23</v>
      </c>
      <c r="C47" s="76" t="s">
        <v>209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2"/>
      <c r="AC47" s="72"/>
      <c r="AD47" s="72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72"/>
      <c r="AP47" s="72"/>
      <c r="AQ47" s="72"/>
      <c r="AR47" s="72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72"/>
      <c r="BD47" s="72"/>
      <c r="BE47" s="72"/>
      <c r="BF47" s="72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72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5"/>
    </row>
    <row r="48" spans="1:86" x14ac:dyDescent="0.25">
      <c r="A48" s="71" t="s">
        <v>1</v>
      </c>
      <c r="B48" s="2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26">
        <f>算例!M49</f>
        <v>5.8118543377975992E-2</v>
      </c>
      <c r="C49" s="72">
        <v>5.8118543377975992E-2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26">
        <f>算例!M50</f>
        <v>0.10416666666666667</v>
      </c>
      <c r="C50" s="72">
        <v>0.10416666666666667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26">
        <f>算例!M51</f>
        <v>0.58466425565475144</v>
      </c>
      <c r="C51" s="72">
        <v>0.58466425565475144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26">
        <f>算例!M52</f>
        <v>0.29059271688987998</v>
      </c>
      <c r="C52" s="72">
        <v>0.29059271688987998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26">
        <f>算例!M53</f>
        <v>0.75</v>
      </c>
      <c r="C53" s="72">
        <v>0.75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26">
        <f>算例!M54</f>
        <v>1</v>
      </c>
      <c r="C54" s="72">
        <v>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26">
        <f>算例!M55</f>
        <v>5.8118543377975992E-2</v>
      </c>
      <c r="C55" s="72">
        <v>5.8118543377975992E-2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26">
        <f>算例!M56</f>
        <v>0.52306689040178389</v>
      </c>
      <c r="C56" s="72">
        <v>0.52306689040178389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26">
        <f>算例!M57</f>
        <v>0.20833333333333334</v>
      </c>
      <c r="C57" s="72">
        <v>0.20833333333333334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26">
        <f>算例!M58</f>
        <v>1</v>
      </c>
      <c r="C58" s="72">
        <v>1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26">
        <f>算例!M59</f>
        <v>0.72916666666666663</v>
      </c>
      <c r="C59" s="72">
        <v>0.72916666666666663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26">
        <f>算例!M60</f>
        <v>0.87177815066963993</v>
      </c>
      <c r="C60" s="72">
        <v>0.87177815066963993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26">
        <f>算例!M61</f>
        <v>0.15559149321861238</v>
      </c>
      <c r="C61" s="72">
        <v>0.15559149321861238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26">
        <f>算例!M62</f>
        <v>0.875</v>
      </c>
      <c r="C62" s="72">
        <v>0.875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26">
        <f>算例!M63</f>
        <v>0.13492252053571185</v>
      </c>
      <c r="C63" s="72">
        <v>0.13492252053571185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26">
        <f>算例!M64</f>
        <v>0.875</v>
      </c>
      <c r="C64" s="72">
        <v>0.875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26">
        <f>算例!M65</f>
        <v>0.40476756160713562</v>
      </c>
      <c r="C65" s="72">
        <v>0.40476756160713562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26">
        <f>算例!M66</f>
        <v>0.625</v>
      </c>
      <c r="C66" s="72">
        <v>0.625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26">
        <f>算例!M67</f>
        <v>0.10416666666666667</v>
      </c>
      <c r="C67" s="72">
        <v>0.10416666666666667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26">
        <f>算例!M68</f>
        <v>0.3125</v>
      </c>
      <c r="C68" s="72">
        <v>0.3125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135</v>
      </c>
      <c r="B70" s="65" t="s">
        <v>23</v>
      </c>
      <c r="C70" s="76" t="s">
        <v>209</v>
      </c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72"/>
      <c r="O70" s="72"/>
      <c r="P70" s="7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72"/>
      <c r="AC70" s="72"/>
      <c r="AD70" s="72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72"/>
      <c r="AP70" s="72"/>
      <c r="AQ70" s="72"/>
      <c r="AR70" s="72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72"/>
      <c r="BD70" s="72"/>
      <c r="BE70" s="72"/>
      <c r="BF70" s="72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72"/>
      <c r="BR70" s="65"/>
      <c r="BS70" s="65"/>
      <c r="BT70" s="65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26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26">
        <f>算例!M72</f>
        <v>0.17435563013392796</v>
      </c>
      <c r="C72" s="72">
        <v>0.17435563013392796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26">
        <f>算例!M73</f>
        <v>0.87177815066963993</v>
      </c>
      <c r="C73" s="72">
        <v>0.87177815066963993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26">
        <f>算例!M74</f>
        <v>0.11669361991395928</v>
      </c>
      <c r="C74" s="72">
        <v>0.11669361991395928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26">
        <f>算例!M75</f>
        <v>0.14826572772792174</v>
      </c>
      <c r="C75" s="72">
        <v>0.14826572772792174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26">
        <f>算例!M76</f>
        <v>0.58466425565475144</v>
      </c>
      <c r="C76" s="72">
        <v>0.58466425565475144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26">
        <f>算例!M77</f>
        <v>0.37066431931980437</v>
      </c>
      <c r="C77" s="72">
        <v>0.37066431931980437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26">
        <f>算例!M78</f>
        <v>0.75</v>
      </c>
      <c r="C78" s="72">
        <v>0.75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26">
        <f>算例!M79</f>
        <v>0.125</v>
      </c>
      <c r="C79" s="72">
        <v>0.125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26">
        <f>算例!M80</f>
        <v>0.75</v>
      </c>
      <c r="C80" s="72">
        <v>0.75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26">
        <f>算例!M81</f>
        <v>0.58466425565475144</v>
      </c>
      <c r="C81" s="72">
        <v>0.58466425565475144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26">
        <f>算例!M82</f>
        <v>0.875</v>
      </c>
      <c r="C82" s="72">
        <v>0.875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26">
        <f>算例!M83</f>
        <v>0.17435563013392796</v>
      </c>
      <c r="C83" s="72">
        <v>0.17435563013392796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26">
        <f>算例!M84</f>
        <v>0.40476756160713562</v>
      </c>
      <c r="C84" s="72">
        <v>0.40476756160713562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26">
        <f>算例!M85</f>
        <v>0.40682980364583193</v>
      </c>
      <c r="C85" s="72">
        <v>0.40682980364583193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26">
        <f>算例!M86</f>
        <v>0.22487086755951979</v>
      </c>
      <c r="C86" s="72">
        <v>0.22487086755951979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26">
        <f>算例!M87</f>
        <v>0.5</v>
      </c>
      <c r="C87" s="72">
        <v>0.5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26">
        <f>算例!M88</f>
        <v>0.3125</v>
      </c>
      <c r="C88" s="72">
        <v>0.3125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26">
        <f>算例!M89</f>
        <v>0.14826572772792174</v>
      </c>
      <c r="C89" s="72">
        <v>0.14826572772792174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26">
        <f>算例!M90</f>
        <v>0.72916666666666663</v>
      </c>
      <c r="C90" s="72">
        <v>0.72916666666666663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26">
        <f>算例!M91</f>
        <v>0.3125</v>
      </c>
      <c r="C91" s="72">
        <v>0.3125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136</v>
      </c>
      <c r="B93" s="65" t="s">
        <v>23</v>
      </c>
      <c r="C93" s="76" t="s">
        <v>209</v>
      </c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72"/>
      <c r="O93" s="72"/>
      <c r="P93" s="7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72"/>
      <c r="AC93" s="72"/>
      <c r="AD93" s="72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72"/>
      <c r="AP93" s="72"/>
      <c r="AQ93" s="72"/>
      <c r="AR93" s="72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72"/>
      <c r="BD93" s="72"/>
      <c r="BE93" s="72"/>
      <c r="BF93" s="72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72"/>
      <c r="BR93" s="65"/>
      <c r="BS93" s="65"/>
      <c r="BT93" s="65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26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26">
        <f>算例!M95</f>
        <v>0.625</v>
      </c>
      <c r="C95" s="72">
        <v>0.625</v>
      </c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26">
        <f>算例!M96</f>
        <v>0.625</v>
      </c>
      <c r="C96" s="72">
        <v>0.625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26">
        <f>算例!M97</f>
        <v>0.37066431931980437</v>
      </c>
      <c r="C97" s="72">
        <v>0.37066431931980437</v>
      </c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26">
        <f>算例!M98</f>
        <v>0.41666666666666669</v>
      </c>
      <c r="C98" s="72">
        <v>0.41666666666666669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26">
        <f>算例!M99</f>
        <v>0.625</v>
      </c>
      <c r="C99" s="72">
        <v>0.625</v>
      </c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26">
        <f>算例!M100</f>
        <v>0.15559149321861238</v>
      </c>
      <c r="C100" s="72">
        <v>0.15559149321861238</v>
      </c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26">
        <f>算例!M101</f>
        <v>0.5</v>
      </c>
      <c r="C101" s="72">
        <v>0.5</v>
      </c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26">
        <f>算例!M102</f>
        <v>0.17435563013392796</v>
      </c>
      <c r="C102" s="72">
        <v>0.17435563013392796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26">
        <f>算例!M103</f>
        <v>0.29653145545584347</v>
      </c>
      <c r="C103" s="72">
        <v>0.29653145545584347</v>
      </c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26">
        <f>算例!M104</f>
        <v>0.58466425565475144</v>
      </c>
      <c r="C104" s="72">
        <v>0.58466425565475144</v>
      </c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26">
        <f>算例!M105</f>
        <v>0.40476756160713562</v>
      </c>
      <c r="C105" s="72">
        <v>0.40476756160713562</v>
      </c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26">
        <f>算例!M106</f>
        <v>0.40682980364583193</v>
      </c>
      <c r="C106" s="72">
        <v>0.40682980364583193</v>
      </c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26">
        <f>算例!M107</f>
        <v>0.25670067120535173</v>
      </c>
      <c r="C107" s="72">
        <v>0.25670067120535173</v>
      </c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26">
        <f>算例!M108</f>
        <v>0.14826572772792174</v>
      </c>
      <c r="C108" s="72">
        <v>0.14826572772792174</v>
      </c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26">
        <f>算例!M109</f>
        <v>1</v>
      </c>
      <c r="C109" s="72">
        <v>1</v>
      </c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26">
        <f>算例!M110</f>
        <v>0.52306689040178389</v>
      </c>
      <c r="C110" s="72">
        <v>0.52306689040178389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26">
        <f>算例!M111</f>
        <v>0.72916666666666663</v>
      </c>
      <c r="C111" s="72">
        <v>0.72916666666666663</v>
      </c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26">
        <f>算例!M112</f>
        <v>0.31374526480654097</v>
      </c>
      <c r="C112" s="72">
        <v>0.31374526480654097</v>
      </c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26">
        <f>算例!M113</f>
        <v>1</v>
      </c>
      <c r="C113" s="72">
        <v>1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26">
        <f>算例!M114</f>
        <v>0.875</v>
      </c>
      <c r="C114" s="72">
        <v>0.875</v>
      </c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50" t="s">
        <v>142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0.3357474173511904</v>
      </c>
      <c r="D122" s="19">
        <f t="shared" ref="D122:D123" si="2">(ABS($B$5-B3)+ABS($B$28-B26)+ABS($B$51-B49)+ABS($B$74-B72)+ABS($B$97-B95))/$D$116</f>
        <v>0.34481666806628625</v>
      </c>
      <c r="E122" s="19">
        <f t="shared" ref="E122:E124" si="3">(ABS($B$6-B3)+ABS($B$29-B26)+ABS($B$52-B49)+ABS($B$75-B72)+ABS($B$98-B95))/$D$116</f>
        <v>0.28216822158239274</v>
      </c>
      <c r="F122" s="19">
        <f t="shared" ref="F122:F125" si="4">(ABS($B$7-B3)+ABS($B$30-B26)+ABS($B$53-B49)+ABS($B$76-B72)+ABS($B$99-B95))/$D$116</f>
        <v>0.39915797168154604</v>
      </c>
      <c r="G122" s="19">
        <f t="shared" ref="G122:G126" si="5">(ABS($B$8-B3)+ABS($B$31-B26)+ABS($B$54-B49)+ABS($B$77-B72)+ABS($B$100-B95))/$D$116</f>
        <v>0.38773968577083417</v>
      </c>
      <c r="H122" s="19">
        <f t="shared" ref="H122:H127" si="6">(ABS($B$9-B3)+ABS($B$32-B26)+ABS($B$55-B49)+ABS($B$78-B72)+ABS($B$101-B95))/$D$116</f>
        <v>0.30525774794642879</v>
      </c>
      <c r="I122" s="19">
        <f t="shared" ref="I122:I130" si="7">(ABS($B$10-B3)+ABS($B$33-B26)+ABS($B$56-B49)+ABS($B$79-B72)+ABS($B$102-B95))/$D$116</f>
        <v>0.32197580912202173</v>
      </c>
      <c r="J122" s="19">
        <f t="shared" ref="J122:J129" si="8">(ABS($B$11-B3)+ABS($B$34-B26)+ABS($B$57-B49)+ABS($B$80-B72)+ABS($B$103-B95))/$D$116</f>
        <v>0.41077423424151577</v>
      </c>
      <c r="K122" s="19">
        <f t="shared" ref="K122:K130" si="9">(ABS($B$12-B3)+ABS($B$35-B26)+ABS($B$58-B49)+ABS($B$81-B72)+ABS($B$104-B95))/$D$116</f>
        <v>0.37278357443452481</v>
      </c>
      <c r="L122" s="19">
        <f t="shared" ref="L122:L131" si="10">(ABS($B$13-B3)+ABS($B$36-B26)+ABS($B$59-B49)+ABS($B$82-B72)+ABS($B$105-B95))/$D$116</f>
        <v>0.54799836438988225</v>
      </c>
      <c r="M122" s="19">
        <f t="shared" ref="M122:M132" si="11">(ABS($B$14-B3)+ABS($B$37-B26)+ABS($B$60-B49)+ABS($B$83-B72)+ABS($B$106-B95))/$D$116</f>
        <v>0.25461337808035678</v>
      </c>
      <c r="N122" s="19">
        <f t="shared" ref="N122:N133" si="12">(ABS($B$15-B3)+ABS($B$38-B26)+ABS($B$61-B49)+ABS($B$84-B72)+ABS($B$107-B95))/$D$116</f>
        <v>0.20610116714074705</v>
      </c>
      <c r="O122" s="19">
        <f t="shared" ref="O122:O135" si="13">(ABS($B$16-B3)+ABS($B$39-B26)+ABS($B$62-B49)+ABS($B$85-B72)+ABS($B$108-B95))/$D$116</f>
        <v>0.41705647911215377</v>
      </c>
      <c r="P122" s="19">
        <f t="shared" ref="P122:P135" si="14">(ABS($B$17-B3)+ABS($B$40-B26)+ABS($B$63-B49)+ABS($B$86-B72)+ABS($B$109-B95))/$D$116</f>
        <v>0.14649483470238076</v>
      </c>
      <c r="Q122" s="19">
        <f t="shared" ref="Q122:Q136" si="15">(ABS($B$18-B3)+ABS($B$41-B26)+ABS($B$64-B49)+ABS($B$87-B72)+ABS($B$110-B95))/$D$116</f>
        <v>0.45765470046131052</v>
      </c>
      <c r="R122" s="19">
        <f t="shared" ref="R122:R137" si="16">(ABS($B$19-B3)+ABS($B$42-B26)+ABS($B$65-B49)+ABS($B$88-B72)+ABS($B$111-B95))/$D$116</f>
        <v>0.32658553647328958</v>
      </c>
      <c r="S122" s="19">
        <f t="shared" ref="S122:S138" si="17">(ABS($B$20-B3)+ABS($B$43-B26)+ABS($B$66-B49)+ABS($B$89-B72)+ABS($B$112-B95))/$D$116</f>
        <v>0.26462526359132132</v>
      </c>
      <c r="T122" s="19">
        <f t="shared" ref="T122:T139" si="18">(ABS($B$21-B3)+ABS($B$44-B26)+ABS($B$67-B49)+ABS($B$90-B72)+ABS($B$113-B95))/$D$116</f>
        <v>0.31555845388392906</v>
      </c>
      <c r="U122" s="21">
        <f t="shared" ref="U122:U140" si="19">(ABS($B$22-B3)+ABS($B$45-B26)+ABS($B$68-B49)+ABS($B$91-B72)+ABS($B$114-B95))/$D$116</f>
        <v>0.30516644131482734</v>
      </c>
    </row>
    <row r="123" spans="1:98" x14ac:dyDescent="0.25">
      <c r="A123" s="17" t="s">
        <v>4</v>
      </c>
      <c r="B123" s="19">
        <f t="shared" si="0"/>
        <v>0.3357474173511904</v>
      </c>
      <c r="C123" s="20">
        <f t="shared" si="1"/>
        <v>0</v>
      </c>
      <c r="D123" s="19">
        <f t="shared" si="2"/>
        <v>0.42881150276866703</v>
      </c>
      <c r="E123" s="19">
        <f t="shared" si="3"/>
        <v>0.36616305628477358</v>
      </c>
      <c r="F123" s="19">
        <f t="shared" si="4"/>
        <v>0.27825611233631103</v>
      </c>
      <c r="G123" s="19">
        <f t="shared" si="5"/>
        <v>0.4941044676262446</v>
      </c>
      <c r="H123" s="19">
        <f t="shared" si="6"/>
        <v>0.1774140840178571</v>
      </c>
      <c r="I123" s="19">
        <f t="shared" si="7"/>
        <v>0.38133169772321551</v>
      </c>
      <c r="J123" s="19">
        <f t="shared" si="8"/>
        <v>0.26451132099746771</v>
      </c>
      <c r="K123" s="19">
        <f t="shared" si="9"/>
        <v>0.33743147398809836</v>
      </c>
      <c r="L123" s="19">
        <f t="shared" si="10"/>
        <v>0.35302419087797821</v>
      </c>
      <c r="M123" s="19">
        <f t="shared" si="11"/>
        <v>0.52194154611607091</v>
      </c>
      <c r="N123" s="19">
        <f t="shared" si="12"/>
        <v>0.38126456258717811</v>
      </c>
      <c r="O123" s="19">
        <f t="shared" si="13"/>
        <v>0.54361140330858149</v>
      </c>
      <c r="P123" s="19">
        <f t="shared" si="14"/>
        <v>0.3515549241964277</v>
      </c>
      <c r="Q123" s="19">
        <f t="shared" si="15"/>
        <v>0.37061854337797601</v>
      </c>
      <c r="R123" s="19">
        <f t="shared" si="16"/>
        <v>0.35532262322924152</v>
      </c>
      <c r="S123" s="19">
        <f t="shared" si="17"/>
        <v>0.5819534316270355</v>
      </c>
      <c r="T123" s="19">
        <f t="shared" si="18"/>
        <v>0.17018896346726131</v>
      </c>
      <c r="U123" s="21">
        <f t="shared" si="19"/>
        <v>0.33390352807077939</v>
      </c>
    </row>
    <row r="124" spans="1:98" x14ac:dyDescent="0.25">
      <c r="A124" s="17" t="s">
        <v>5</v>
      </c>
      <c r="B124" s="19">
        <f t="shared" si="0"/>
        <v>0.34481666806628625</v>
      </c>
      <c r="C124" s="20">
        <f t="shared" si="1"/>
        <v>0.42881150276866703</v>
      </c>
      <c r="D124" s="19">
        <f t="shared" ref="D124:D141" si="20">(ABS($B$5-B5)+ABS($B$28-B28)+ABS($B$51-B51)+ABS($B$74-B74)+ABS($B$97-B97))/$D$116</f>
        <v>0</v>
      </c>
      <c r="E124" s="19">
        <f t="shared" si="3"/>
        <v>0.10907475517437253</v>
      </c>
      <c r="F124" s="19">
        <f t="shared" si="4"/>
        <v>0.21668968817045542</v>
      </c>
      <c r="G124" s="19">
        <f t="shared" si="5"/>
        <v>0.3702037966543319</v>
      </c>
      <c r="H124" s="19">
        <f t="shared" si="6"/>
        <v>0.26981666806628618</v>
      </c>
      <c r="I124" s="19">
        <f t="shared" si="7"/>
        <v>0.12600328071980202</v>
      </c>
      <c r="J124" s="19">
        <f t="shared" si="8"/>
        <v>0.35560921268453327</v>
      </c>
      <c r="K124" s="19">
        <f t="shared" si="9"/>
        <v>0.39306408541747662</v>
      </c>
      <c r="L124" s="19">
        <f t="shared" si="10"/>
        <v>0.24321034936093225</v>
      </c>
      <c r="M124" s="19">
        <f t="shared" si="11"/>
        <v>0.25065025986688533</v>
      </c>
      <c r="N124" s="19">
        <f t="shared" si="12"/>
        <v>0.35930096017132024</v>
      </c>
      <c r="O124" s="19">
        <f t="shared" si="13"/>
        <v>0.35084359273374649</v>
      </c>
      <c r="P124" s="19">
        <f t="shared" si="14"/>
        <v>0.40930117217342854</v>
      </c>
      <c r="Q124" s="19">
        <f t="shared" si="15"/>
        <v>0.19775728774318374</v>
      </c>
      <c r="R124" s="19">
        <f t="shared" si="16"/>
        <v>0.23452944290267244</v>
      </c>
      <c r="S124" s="19">
        <f t="shared" si="17"/>
        <v>0.28575999068503632</v>
      </c>
      <c r="T124" s="19">
        <f t="shared" si="18"/>
        <v>0.49195587263473894</v>
      </c>
      <c r="U124" s="21">
        <f t="shared" si="19"/>
        <v>0.19490797469788768</v>
      </c>
    </row>
    <row r="125" spans="1:98" x14ac:dyDescent="0.25">
      <c r="A125" s="17" t="s">
        <v>6</v>
      </c>
      <c r="B125" s="19">
        <f t="shared" si="0"/>
        <v>0.28216822158239274</v>
      </c>
      <c r="C125" s="20">
        <f t="shared" si="1"/>
        <v>0.36616305628477358</v>
      </c>
      <c r="D125" s="19">
        <f t="shared" si="20"/>
        <v>0.10907475517437253</v>
      </c>
      <c r="E125" s="19">
        <f t="shared" ref="E125:E141" si="21">(ABS($B$6-B6)+ABS($B$29-B29)+ABS($B$52-B52)+ABS($B$75-B75)+ABS($B$98-B98))/$D$116</f>
        <v>0</v>
      </c>
      <c r="F125" s="19">
        <f t="shared" si="4"/>
        <v>0.27166985719251058</v>
      </c>
      <c r="G125" s="19">
        <f t="shared" si="5"/>
        <v>0.443584904615132</v>
      </c>
      <c r="H125" s="19">
        <f t="shared" si="6"/>
        <v>0.20716822158239276</v>
      </c>
      <c r="I125" s="19">
        <f t="shared" si="7"/>
        <v>0.18405173367058381</v>
      </c>
      <c r="J125" s="19">
        <f t="shared" si="8"/>
        <v>0.26493539644890568</v>
      </c>
      <c r="K125" s="19">
        <f t="shared" si="9"/>
        <v>0.44804425443953183</v>
      </c>
      <c r="L125" s="19">
        <f t="shared" si="10"/>
        <v>0.27626610376989191</v>
      </c>
      <c r="M125" s="19">
        <f t="shared" si="11"/>
        <v>0.26396376222227386</v>
      </c>
      <c r="N125" s="19">
        <f t="shared" si="12"/>
        <v>0.26862714393569265</v>
      </c>
      <c r="O125" s="19">
        <f t="shared" si="13"/>
        <v>0.37779839200406745</v>
      </c>
      <c r="P125" s="19">
        <f t="shared" si="14"/>
        <v>0.3466527256895352</v>
      </c>
      <c r="Q125" s="19">
        <f t="shared" si="15"/>
        <v>0.27580226085322634</v>
      </c>
      <c r="R125" s="19">
        <f t="shared" si="16"/>
        <v>0.17112462561520214</v>
      </c>
      <c r="S125" s="19">
        <f t="shared" si="17"/>
        <v>0.31271478995535734</v>
      </c>
      <c r="T125" s="19">
        <f t="shared" si="18"/>
        <v>0.42930742615084566</v>
      </c>
      <c r="U125" s="21">
        <f t="shared" si="19"/>
        <v>0.16408724554602971</v>
      </c>
    </row>
    <row r="126" spans="1:98" x14ac:dyDescent="0.25">
      <c r="A126" s="17" t="s">
        <v>7</v>
      </c>
      <c r="B126" s="19">
        <f t="shared" si="0"/>
        <v>0.39915797168154604</v>
      </c>
      <c r="C126" s="20">
        <f t="shared" si="1"/>
        <v>0.27825611233631103</v>
      </c>
      <c r="D126" s="19">
        <f t="shared" si="20"/>
        <v>0.21668968817045542</v>
      </c>
      <c r="E126" s="19">
        <f t="shared" si="21"/>
        <v>0.27166985719251058</v>
      </c>
      <c r="F126" s="19">
        <f t="shared" ref="F126:F141" si="22">(ABS($B$7-B7)+ABS($B$30-B30)+ABS($B$53-B53)+ABS($B$76-B76)+ABS($B$99-B99))/$D$116</f>
        <v>0</v>
      </c>
      <c r="G126" s="19">
        <f t="shared" si="5"/>
        <v>0.34084835528993357</v>
      </c>
      <c r="H126" s="19">
        <f t="shared" si="6"/>
        <v>0.22362560275297882</v>
      </c>
      <c r="I126" s="19">
        <f t="shared" si="7"/>
        <v>0.27718216255952433</v>
      </c>
      <c r="J126" s="19">
        <f t="shared" si="8"/>
        <v>0.34845476119092222</v>
      </c>
      <c r="K126" s="19">
        <f t="shared" si="9"/>
        <v>0.19250869498512063</v>
      </c>
      <c r="L126" s="19">
        <f t="shared" si="10"/>
        <v>0.19794696988095595</v>
      </c>
      <c r="M126" s="19">
        <f t="shared" si="11"/>
        <v>0.32701876711309319</v>
      </c>
      <c r="N126" s="19">
        <f t="shared" si="12"/>
        <v>0.42410518629675548</v>
      </c>
      <c r="O126" s="19">
        <f t="shared" si="13"/>
        <v>0.34868862430560377</v>
      </c>
      <c r="P126" s="19">
        <f t="shared" si="14"/>
        <v>0.40266313697916523</v>
      </c>
      <c r="Q126" s="19">
        <f t="shared" si="15"/>
        <v>9.2362431041664986E-2</v>
      </c>
      <c r="R126" s="19">
        <f t="shared" si="16"/>
        <v>0.23450642139888361</v>
      </c>
      <c r="S126" s="19">
        <f t="shared" si="17"/>
        <v>0.43703065262405777</v>
      </c>
      <c r="T126" s="19">
        <f t="shared" si="18"/>
        <v>0.34140048220238306</v>
      </c>
      <c r="U126" s="21">
        <f t="shared" si="19"/>
        <v>0.23064741573446831</v>
      </c>
    </row>
    <row r="127" spans="1:98" x14ac:dyDescent="0.25">
      <c r="A127" s="17" t="s">
        <v>8</v>
      </c>
      <c r="B127" s="19">
        <f t="shared" si="0"/>
        <v>0.38773968577083417</v>
      </c>
      <c r="C127" s="20">
        <f t="shared" si="1"/>
        <v>0.4941044676262446</v>
      </c>
      <c r="D127" s="19">
        <f t="shared" si="20"/>
        <v>0.3702037966543319</v>
      </c>
      <c r="E127" s="19">
        <f t="shared" si="21"/>
        <v>0.443584904615132</v>
      </c>
      <c r="F127" s="19">
        <f t="shared" si="22"/>
        <v>0.34084835528993357</v>
      </c>
      <c r="G127" s="19">
        <f t="shared" ref="G127:G141" si="23">(ABS($B$8-B8)+ABS($B$31-B31)+ABS($B$54-B54)+ABS($B$77-B77)+ABS($B$100-B100))/$D$116</f>
        <v>0</v>
      </c>
      <c r="H127" s="19">
        <f t="shared" si="6"/>
        <v>0.5144739580429124</v>
      </c>
      <c r="I127" s="19">
        <f t="shared" si="7"/>
        <v>0.2688394620357169</v>
      </c>
      <c r="J127" s="19">
        <f t="shared" si="8"/>
        <v>0.47851711053819368</v>
      </c>
      <c r="K127" s="19">
        <f t="shared" si="9"/>
        <v>0.1566729936381463</v>
      </c>
      <c r="L127" s="19">
        <f t="shared" si="10"/>
        <v>0.45070234981374374</v>
      </c>
      <c r="M127" s="19">
        <f t="shared" si="11"/>
        <v>0.17962114239285815</v>
      </c>
      <c r="N127" s="19">
        <f t="shared" si="12"/>
        <v>0.27900846578311678</v>
      </c>
      <c r="O127" s="19">
        <f t="shared" si="13"/>
        <v>0.1617567038472727</v>
      </c>
      <c r="P127" s="19">
        <f t="shared" si="14"/>
        <v>0.39253359080059741</v>
      </c>
      <c r="Q127" s="19">
        <f t="shared" si="15"/>
        <v>0.30857184023041151</v>
      </c>
      <c r="R127" s="19">
        <f t="shared" si="16"/>
        <v>0.47040786700603104</v>
      </c>
      <c r="S127" s="19">
        <f t="shared" si="17"/>
        <v>0.30111047263596225</v>
      </c>
      <c r="T127" s="19">
        <f t="shared" si="18"/>
        <v>0.47391550415898331</v>
      </c>
      <c r="U127" s="21">
        <f t="shared" si="19"/>
        <v>0.48589579649042303</v>
      </c>
    </row>
    <row r="128" spans="1:98" x14ac:dyDescent="0.25">
      <c r="A128" s="17" t="s">
        <v>9</v>
      </c>
      <c r="B128" s="19">
        <f t="shared" si="0"/>
        <v>0.30525774794642879</v>
      </c>
      <c r="C128" s="20">
        <f t="shared" si="1"/>
        <v>0.1774140840178571</v>
      </c>
      <c r="D128" s="19">
        <f t="shared" si="20"/>
        <v>0.26981666806628618</v>
      </c>
      <c r="E128" s="19">
        <f t="shared" si="21"/>
        <v>0.20716822158239276</v>
      </c>
      <c r="F128" s="19">
        <f t="shared" si="22"/>
        <v>0.22362560275297882</v>
      </c>
      <c r="G128" s="19">
        <f t="shared" si="23"/>
        <v>0.5144739580429124</v>
      </c>
      <c r="H128" s="19">
        <f t="shared" ref="H128:H141" si="24">(ABS($B$9-B9)+ABS($B$32-B32)+ABS($B$55-B55)+ABS($B$78-B78)+ABS($B$101-B101))/$D$116</f>
        <v>0</v>
      </c>
      <c r="I128" s="19">
        <f t="shared" si="7"/>
        <v>0.34390022373511725</v>
      </c>
      <c r="J128" s="19">
        <f t="shared" si="8"/>
        <v>0.19850615569984847</v>
      </c>
      <c r="K128" s="19">
        <f t="shared" si="9"/>
        <v>0.4</v>
      </c>
      <c r="L128" s="19">
        <f t="shared" si="10"/>
        <v>0.24274061644345341</v>
      </c>
      <c r="M128" s="19">
        <f t="shared" si="11"/>
        <v>0.4598711260267857</v>
      </c>
      <c r="N128" s="19">
        <f t="shared" si="12"/>
        <v>0.31919414249789285</v>
      </c>
      <c r="O128" s="19">
        <f t="shared" si="13"/>
        <v>0.48154098321929617</v>
      </c>
      <c r="P128" s="19">
        <f t="shared" si="14"/>
        <v>0.3802577479464288</v>
      </c>
      <c r="Q128" s="19">
        <f t="shared" si="15"/>
        <v>0.2616237086755952</v>
      </c>
      <c r="R128" s="19">
        <f t="shared" si="16"/>
        <v>0.27926580495543024</v>
      </c>
      <c r="S128" s="19">
        <f t="shared" si="17"/>
        <v>0.51988301153775007</v>
      </c>
      <c r="T128" s="19">
        <f t="shared" si="18"/>
        <v>0.24889178721726246</v>
      </c>
      <c r="U128" s="21">
        <f t="shared" si="19"/>
        <v>0.22490869336839853</v>
      </c>
    </row>
    <row r="129" spans="1:21" x14ac:dyDescent="0.25">
      <c r="A129" s="17" t="s">
        <v>10</v>
      </c>
      <c r="B129" s="19">
        <f t="shared" si="0"/>
        <v>0.32197580912202173</v>
      </c>
      <c r="C129" s="20">
        <f t="shared" si="1"/>
        <v>0.38133169772321551</v>
      </c>
      <c r="D129" s="19">
        <f t="shared" si="20"/>
        <v>0.12600328071980202</v>
      </c>
      <c r="E129" s="19">
        <f t="shared" si="21"/>
        <v>0.18405173367058381</v>
      </c>
      <c r="F129" s="19">
        <f t="shared" si="22"/>
        <v>0.27718216255952433</v>
      </c>
      <c r="G129" s="19">
        <f t="shared" si="23"/>
        <v>0.2688394620357169</v>
      </c>
      <c r="H129" s="19">
        <f t="shared" si="24"/>
        <v>0.34390022373511725</v>
      </c>
      <c r="I129" s="19">
        <f t="shared" si="7"/>
        <v>0</v>
      </c>
      <c r="J129" s="19">
        <f t="shared" si="8"/>
        <v>0.30794337623039858</v>
      </c>
      <c r="K129" s="19">
        <f t="shared" si="9"/>
        <v>0.37022322647321215</v>
      </c>
      <c r="L129" s="19">
        <f t="shared" si="10"/>
        <v>0.3625685260119017</v>
      </c>
      <c r="M129" s="19">
        <f t="shared" si="11"/>
        <v>0.25334176985118817</v>
      </c>
      <c r="N129" s="19">
        <f t="shared" si="12"/>
        <v>0.29176806480865491</v>
      </c>
      <c r="O129" s="19">
        <f t="shared" si="13"/>
        <v>0.27501162704369875</v>
      </c>
      <c r="P129" s="19">
        <f t="shared" si="14"/>
        <v>0.36182136712797713</v>
      </c>
      <c r="Q129" s="19">
        <f t="shared" si="15"/>
        <v>0.29490564750000225</v>
      </c>
      <c r="R129" s="19">
        <f t="shared" si="16"/>
        <v>0.27656840497031415</v>
      </c>
      <c r="S129" s="19">
        <f t="shared" si="17"/>
        <v>0.26568387886403377</v>
      </c>
      <c r="T129" s="19">
        <f t="shared" si="18"/>
        <v>0.44447606758928754</v>
      </c>
      <c r="U129" s="21">
        <f t="shared" si="19"/>
        <v>0.29205633445470613</v>
      </c>
    </row>
    <row r="130" spans="1:21" x14ac:dyDescent="0.25">
      <c r="A130" s="17" t="s">
        <v>11</v>
      </c>
      <c r="B130" s="19">
        <f t="shared" si="0"/>
        <v>0.41077423424151577</v>
      </c>
      <c r="C130" s="20">
        <f t="shared" si="1"/>
        <v>0.26451132099746771</v>
      </c>
      <c r="D130" s="19">
        <f t="shared" si="20"/>
        <v>0.35560921268453327</v>
      </c>
      <c r="E130" s="19">
        <f t="shared" si="21"/>
        <v>0.26493539644890568</v>
      </c>
      <c r="F130" s="19">
        <f t="shared" si="22"/>
        <v>0.34845476119092222</v>
      </c>
      <c r="G130" s="19">
        <f t="shared" si="23"/>
        <v>0.47851711053819368</v>
      </c>
      <c r="H130" s="19">
        <f t="shared" si="24"/>
        <v>0.19850615569984847</v>
      </c>
      <c r="I130" s="19">
        <f t="shared" si="7"/>
        <v>0.30794337623039858</v>
      </c>
      <c r="J130" s="19">
        <f t="shared" ref="J130:J141" si="25">(ABS($B$11-B11)+ABS($B$34-B34)+ABS($B$57-B57)+ABS($B$80-B80)+ABS($B$103-B103))/$D$116</f>
        <v>0</v>
      </c>
      <c r="K130" s="19">
        <f t="shared" si="9"/>
        <v>0.44543057031294397</v>
      </c>
      <c r="L130" s="19">
        <f t="shared" si="10"/>
        <v>0.23384112464329959</v>
      </c>
      <c r="M130" s="19">
        <f t="shared" si="11"/>
        <v>0.4215387830956816</v>
      </c>
      <c r="N130" s="19">
        <f t="shared" si="12"/>
        <v>0.22060538080096537</v>
      </c>
      <c r="O130" s="19">
        <f t="shared" si="13"/>
        <v>0.3196907128871973</v>
      </c>
      <c r="P130" s="19">
        <f t="shared" si="14"/>
        <v>0.45505264337842133</v>
      </c>
      <c r="Q130" s="19">
        <f t="shared" si="15"/>
        <v>0.40004394839330076</v>
      </c>
      <c r="R130" s="19">
        <f t="shared" si="16"/>
        <v>0.26448070872060575</v>
      </c>
      <c r="S130" s="19">
        <f t="shared" si="17"/>
        <v>0.32826237957818061</v>
      </c>
      <c r="T130" s="19">
        <f t="shared" si="18"/>
        <v>0.33598902419687304</v>
      </c>
      <c r="U130" s="21">
        <f t="shared" si="19"/>
        <v>0.36332893308610403</v>
      </c>
    </row>
    <row r="131" spans="1:21" x14ac:dyDescent="0.25">
      <c r="A131" s="17" t="s">
        <v>12</v>
      </c>
      <c r="B131" s="19">
        <f t="shared" si="0"/>
        <v>0.37278357443452481</v>
      </c>
      <c r="C131" s="20">
        <f t="shared" si="1"/>
        <v>0.33743147398809836</v>
      </c>
      <c r="D131" s="19">
        <f t="shared" si="20"/>
        <v>0.39306408541747662</v>
      </c>
      <c r="E131" s="19">
        <f t="shared" si="21"/>
        <v>0.44804425443953183</v>
      </c>
      <c r="F131" s="19">
        <f t="shared" si="22"/>
        <v>0.19250869498512063</v>
      </c>
      <c r="G131" s="19">
        <f t="shared" si="23"/>
        <v>0.1566729936381463</v>
      </c>
      <c r="H131" s="19">
        <f t="shared" si="24"/>
        <v>0.4</v>
      </c>
      <c r="I131" s="19">
        <f>(ABS($B$10-B12)+ABS($B$33-B35)+ABS($B$56-B58)+ABS($B$79-B81)+ABS($B$102-B104))/$D$116</f>
        <v>0.37022322647321215</v>
      </c>
      <c r="J131" s="19">
        <f t="shared" si="25"/>
        <v>0.44543057031294397</v>
      </c>
      <c r="K131" s="19">
        <f t="shared" ref="K131:K141" si="26">(ABS($B$12-B12)+ABS($B$35-B35)+ABS($B$58-B58)+ABS($B$81-B81)+ABS($B$104-B104))/$D$116</f>
        <v>0</v>
      </c>
      <c r="L131" s="19">
        <f t="shared" si="10"/>
        <v>0.37432136712797714</v>
      </c>
      <c r="M131" s="19">
        <f t="shared" si="11"/>
        <v>0.23579881186011664</v>
      </c>
      <c r="N131" s="19">
        <f t="shared" si="12"/>
        <v>0.38159649131163487</v>
      </c>
      <c r="O131" s="19">
        <f t="shared" si="13"/>
        <v>0.25617992932048317</v>
      </c>
      <c r="P131" s="19">
        <f t="shared" si="14"/>
        <v>0.37628873973214411</v>
      </c>
      <c r="Q131" s="19">
        <f t="shared" si="15"/>
        <v>0.21873682828868621</v>
      </c>
      <c r="R131" s="19">
        <f t="shared" si="16"/>
        <v>0.40766818123519694</v>
      </c>
      <c r="S131" s="19">
        <f t="shared" si="17"/>
        <v>0.39452195763893705</v>
      </c>
      <c r="T131" s="19">
        <f t="shared" si="18"/>
        <v>0.31724251052083702</v>
      </c>
      <c r="U131" s="21">
        <f t="shared" si="19"/>
        <v>0.42315611071958897</v>
      </c>
    </row>
    <row r="132" spans="1:21" x14ac:dyDescent="0.25">
      <c r="A132" s="17" t="s">
        <v>13</v>
      </c>
      <c r="B132" s="19">
        <f t="shared" si="0"/>
        <v>0.54799836438988225</v>
      </c>
      <c r="C132" s="20">
        <f t="shared" si="1"/>
        <v>0.35302419087797821</v>
      </c>
      <c r="D132" s="19">
        <f t="shared" si="20"/>
        <v>0.24321034936093225</v>
      </c>
      <c r="E132" s="19">
        <f t="shared" si="21"/>
        <v>0.27626610376989191</v>
      </c>
      <c r="F132" s="19">
        <f t="shared" si="22"/>
        <v>0.19794696988095595</v>
      </c>
      <c r="G132" s="19">
        <f t="shared" si="23"/>
        <v>0.45070234981374374</v>
      </c>
      <c r="H132" s="19">
        <f t="shared" si="24"/>
        <v>0.24274061644345341</v>
      </c>
      <c r="I132" s="19">
        <f t="shared" ref="I132:I141" si="27">(ABS($B$10-B13)+ABS($B$33-B36)+ABS($B$56-B59)+ABS($B$79-B82)+ABS($B$102-B105))/$D$116</f>
        <v>0.3625685260119017</v>
      </c>
      <c r="J132" s="19">
        <f t="shared" si="25"/>
        <v>0.23384112464329959</v>
      </c>
      <c r="K132" s="19">
        <f t="shared" si="26"/>
        <v>0.37432136712797714</v>
      </c>
      <c r="L132" s="19">
        <f t="shared" ref="L132:L141" si="28">(ABS($B$13-B13)+ABS($B$36-B36)+ABS($B$59-B59)+ABS($B$82-B82)+ABS($B$105-B105))/$D$116</f>
        <v>0</v>
      </c>
      <c r="M132" s="19">
        <f t="shared" si="11"/>
        <v>0.35042957991071477</v>
      </c>
      <c r="N132" s="19">
        <f t="shared" si="12"/>
        <v>0.40112395340984869</v>
      </c>
      <c r="O132" s="19">
        <f t="shared" si="13"/>
        <v>0.30854261882941392</v>
      </c>
      <c r="P132" s="19">
        <f t="shared" si="14"/>
        <v>0.59227677352678776</v>
      </c>
      <c r="Q132" s="19">
        <f t="shared" si="15"/>
        <v>0.21620282375000116</v>
      </c>
      <c r="R132" s="19">
        <f t="shared" si="16"/>
        <v>0.27412005794650623</v>
      </c>
      <c r="S132" s="19">
        <f t="shared" si="17"/>
        <v>0.38855131381453456</v>
      </c>
      <c r="T132" s="19">
        <f t="shared" si="18"/>
        <v>0.47321315434523958</v>
      </c>
      <c r="U132" s="21">
        <f t="shared" si="19"/>
        <v>0.34615447510947112</v>
      </c>
    </row>
    <row r="133" spans="1:21" x14ac:dyDescent="0.25">
      <c r="A133" s="17" t="s">
        <v>14</v>
      </c>
      <c r="B133" s="19">
        <f t="shared" si="0"/>
        <v>0.25461337808035678</v>
      </c>
      <c r="C133" s="20">
        <f t="shared" si="1"/>
        <v>0.52194154611607091</v>
      </c>
      <c r="D133" s="19">
        <f t="shared" si="20"/>
        <v>0.25065025986688533</v>
      </c>
      <c r="E133" s="19">
        <f t="shared" si="21"/>
        <v>0.26396376222227386</v>
      </c>
      <c r="F133" s="19">
        <f t="shared" si="22"/>
        <v>0.32701876711309319</v>
      </c>
      <c r="G133" s="19">
        <f t="shared" si="23"/>
        <v>0.17962114239285815</v>
      </c>
      <c r="H133" s="19">
        <f t="shared" si="24"/>
        <v>0.4598711260267857</v>
      </c>
      <c r="I133" s="19">
        <f t="shared" si="27"/>
        <v>0.25334176985118817</v>
      </c>
      <c r="J133" s="19">
        <f t="shared" si="25"/>
        <v>0.4215387830956816</v>
      </c>
      <c r="K133" s="19">
        <f t="shared" si="26"/>
        <v>0.23579881186011664</v>
      </c>
      <c r="L133" s="19">
        <f t="shared" si="28"/>
        <v>0.35042957991071477</v>
      </c>
      <c r="M133" s="19">
        <f t="shared" ref="M133:M141" si="29">(ABS($B$14-B14)+ABS($B$37-B37)+ABS($B$60-B60)+ABS($B$83-B83)+ABS($B$106-B106))/$D$116</f>
        <v>0</v>
      </c>
      <c r="N133" s="19">
        <f t="shared" si="12"/>
        <v>0.23796245204080124</v>
      </c>
      <c r="O133" s="19">
        <f t="shared" si="13"/>
        <v>0.16244310103179699</v>
      </c>
      <c r="P133" s="19">
        <f t="shared" si="14"/>
        <v>0.32038662191964318</v>
      </c>
      <c r="Q133" s="19">
        <f t="shared" si="15"/>
        <v>0.29603099178571524</v>
      </c>
      <c r="R133" s="19">
        <f t="shared" si="16"/>
        <v>0.34604447255960175</v>
      </c>
      <c r="S133" s="19">
        <f t="shared" si="17"/>
        <v>0.15872314577882046</v>
      </c>
      <c r="T133" s="19">
        <f t="shared" si="18"/>
        <v>0.50175258264880962</v>
      </c>
      <c r="U133" s="21">
        <f t="shared" si="19"/>
        <v>0.40802723674637453</v>
      </c>
    </row>
    <row r="134" spans="1:21" x14ac:dyDescent="0.25">
      <c r="A134" s="17" t="s">
        <v>15</v>
      </c>
      <c r="B134" s="19">
        <f t="shared" si="0"/>
        <v>0.20610116714074705</v>
      </c>
      <c r="C134" s="20">
        <f t="shared" si="1"/>
        <v>0.38126456258717811</v>
      </c>
      <c r="D134" s="19">
        <f t="shared" si="20"/>
        <v>0.35930096017132024</v>
      </c>
      <c r="E134" s="19">
        <f t="shared" si="21"/>
        <v>0.26862714393569265</v>
      </c>
      <c r="F134" s="19">
        <f t="shared" si="22"/>
        <v>0.42410518629675548</v>
      </c>
      <c r="G134" s="19">
        <f t="shared" si="23"/>
        <v>0.27900846578311678</v>
      </c>
      <c r="H134" s="19">
        <f t="shared" si="24"/>
        <v>0.31919414249789285</v>
      </c>
      <c r="I134" s="19">
        <f t="shared" si="27"/>
        <v>0.29176806480865491</v>
      </c>
      <c r="J134" s="19">
        <f t="shared" si="25"/>
        <v>0.22060538080096537</v>
      </c>
      <c r="K134" s="19">
        <f t="shared" si="26"/>
        <v>0.38159649131163487</v>
      </c>
      <c r="L134" s="19">
        <f t="shared" si="28"/>
        <v>0.40112395340984869</v>
      </c>
      <c r="M134" s="19">
        <f t="shared" si="29"/>
        <v>0.23796245204080124</v>
      </c>
      <c r="N134" s="19">
        <f t="shared" ref="N134:N141" si="30">(ABS($B$15-B15)+ABS($B$38-B38)+ABS($B$61-B61)+ABS($B$84-B84)+ABS($B$107-B107))/$D$116</f>
        <v>0</v>
      </c>
      <c r="O134" s="19">
        <f t="shared" si="13"/>
        <v>0.21095531197140671</v>
      </c>
      <c r="P134" s="19">
        <f t="shared" si="14"/>
        <v>0.25166831600979672</v>
      </c>
      <c r="Q134" s="19">
        <f t="shared" si="15"/>
        <v>0.44182867123723346</v>
      </c>
      <c r="R134" s="19">
        <f t="shared" si="16"/>
        <v>0.30471112549325607</v>
      </c>
      <c r="S134" s="19">
        <f t="shared" si="17"/>
        <v>0.22350670648033302</v>
      </c>
      <c r="T134" s="19">
        <f t="shared" si="18"/>
        <v>0.36107559911991682</v>
      </c>
      <c r="U134" s="21">
        <f t="shared" si="19"/>
        <v>0.367020680572891</v>
      </c>
    </row>
    <row r="135" spans="1:21" x14ac:dyDescent="0.25">
      <c r="A135" s="17" t="s">
        <v>16</v>
      </c>
      <c r="B135" s="19">
        <f t="shared" si="0"/>
        <v>0.41705647911215377</v>
      </c>
      <c r="C135" s="20">
        <f t="shared" si="1"/>
        <v>0.54361140330858149</v>
      </c>
      <c r="D135" s="19">
        <f t="shared" si="20"/>
        <v>0.35084359273374649</v>
      </c>
      <c r="E135" s="19">
        <f t="shared" si="21"/>
        <v>0.37779839200406745</v>
      </c>
      <c r="F135" s="19">
        <f t="shared" si="22"/>
        <v>0.34868862430560377</v>
      </c>
      <c r="G135" s="19">
        <f t="shared" si="23"/>
        <v>0.1617567038472727</v>
      </c>
      <c r="H135" s="19">
        <f t="shared" si="24"/>
        <v>0.48154098321929617</v>
      </c>
      <c r="I135" s="19">
        <f t="shared" si="27"/>
        <v>0.27501162704369875</v>
      </c>
      <c r="J135" s="19">
        <f t="shared" si="25"/>
        <v>0.3196907128871973</v>
      </c>
      <c r="K135" s="19">
        <f t="shared" si="26"/>
        <v>0.25617992932048317</v>
      </c>
      <c r="L135" s="19">
        <f t="shared" si="28"/>
        <v>0.30854261882941392</v>
      </c>
      <c r="M135" s="19">
        <f t="shared" si="29"/>
        <v>0.16244310103179699</v>
      </c>
      <c r="N135" s="19">
        <f t="shared" si="30"/>
        <v>0.21095531197140671</v>
      </c>
      <c r="O135" s="19">
        <f t="shared" si="13"/>
        <v>0</v>
      </c>
      <c r="P135" s="19">
        <f t="shared" si="14"/>
        <v>0.46133488824905944</v>
      </c>
      <c r="Q135" s="19">
        <f t="shared" si="15"/>
        <v>0.31641210924608176</v>
      </c>
      <c r="R135" s="19">
        <f t="shared" si="16"/>
        <v>0.33167376638886537</v>
      </c>
      <c r="S135" s="19">
        <f t="shared" si="17"/>
        <v>0.20453384314990167</v>
      </c>
      <c r="T135" s="19">
        <f t="shared" si="18"/>
        <v>0.5234224398413202</v>
      </c>
      <c r="U135" s="21">
        <f t="shared" si="19"/>
        <v>0.46742901539721782</v>
      </c>
    </row>
    <row r="136" spans="1:21" x14ac:dyDescent="0.25">
      <c r="A136" s="17" t="s">
        <v>17</v>
      </c>
      <c r="B136" s="19">
        <f t="shared" si="0"/>
        <v>0.14649483470238076</v>
      </c>
      <c r="C136" s="20">
        <f t="shared" si="1"/>
        <v>0.3515549241964277</v>
      </c>
      <c r="D136" s="19">
        <f t="shared" si="20"/>
        <v>0.40930117217342854</v>
      </c>
      <c r="E136" s="19">
        <f t="shared" si="21"/>
        <v>0.3466527256895352</v>
      </c>
      <c r="F136" s="19">
        <f t="shared" si="22"/>
        <v>0.40266313697916523</v>
      </c>
      <c r="G136" s="19">
        <f t="shared" si="23"/>
        <v>0.39253359080059741</v>
      </c>
      <c r="H136" s="19">
        <f t="shared" si="24"/>
        <v>0.3802577479464288</v>
      </c>
      <c r="I136" s="19">
        <f t="shared" si="27"/>
        <v>0.36182136712797713</v>
      </c>
      <c r="J136" s="19">
        <f t="shared" si="25"/>
        <v>0.45505264337842133</v>
      </c>
      <c r="K136" s="19">
        <f t="shared" si="26"/>
        <v>0.37628873973214411</v>
      </c>
      <c r="L136" s="19">
        <f t="shared" si="28"/>
        <v>0.59227677352678776</v>
      </c>
      <c r="M136" s="19">
        <f t="shared" si="29"/>
        <v>0.32038662191964318</v>
      </c>
      <c r="N136" s="19">
        <f t="shared" si="30"/>
        <v>0.25166831600979672</v>
      </c>
      <c r="O136" s="19">
        <f>(ABS($B$16-B17)+ABS($B$39-B40)+ABS($B$62-B63)+ABS($B$85-B86)+ABS($B$108-B109))/$D$116</f>
        <v>0.46133488824905944</v>
      </c>
      <c r="P136" s="19">
        <f t="shared" ref="P136:P141" si="31">(ABS($B$17-B17)+ABS($B$40-B40)+ABS($B$63-B63)+ABS($B$86-B86)+ABS($B$109-B109))/$D$116</f>
        <v>0</v>
      </c>
      <c r="Q136" s="19">
        <f t="shared" si="15"/>
        <v>0.46115986575892964</v>
      </c>
      <c r="R136" s="19">
        <f t="shared" si="16"/>
        <v>0.32919727894352857</v>
      </c>
      <c r="S136" s="19">
        <f t="shared" si="17"/>
        <v>0.38039850743060777</v>
      </c>
      <c r="T136" s="19">
        <f t="shared" si="18"/>
        <v>0.18136596072916639</v>
      </c>
      <c r="U136" s="21">
        <f t="shared" si="19"/>
        <v>0.24944485045173304</v>
      </c>
    </row>
    <row r="137" spans="1:21" x14ac:dyDescent="0.25">
      <c r="A137" s="17" t="s">
        <v>18</v>
      </c>
      <c r="B137" s="19">
        <f t="shared" si="0"/>
        <v>0.45765470046131052</v>
      </c>
      <c r="C137" s="20">
        <f t="shared" si="1"/>
        <v>0.37061854337797601</v>
      </c>
      <c r="D137" s="19">
        <f t="shared" si="20"/>
        <v>0.19775728774318374</v>
      </c>
      <c r="E137" s="19">
        <f t="shared" si="21"/>
        <v>0.27580226085322634</v>
      </c>
      <c r="F137" s="19">
        <f t="shared" si="22"/>
        <v>9.2362431041664986E-2</v>
      </c>
      <c r="G137" s="19">
        <f t="shared" si="23"/>
        <v>0.30857184023041151</v>
      </c>
      <c r="H137" s="19">
        <f t="shared" si="24"/>
        <v>0.2616237086755952</v>
      </c>
      <c r="I137" s="19">
        <f t="shared" si="27"/>
        <v>0.29490564750000225</v>
      </c>
      <c r="J137" s="19">
        <f t="shared" si="25"/>
        <v>0.40004394839330076</v>
      </c>
      <c r="K137" s="19">
        <f t="shared" si="26"/>
        <v>0.21873682828868621</v>
      </c>
      <c r="L137" s="19">
        <f t="shared" si="28"/>
        <v>0.21620282375000116</v>
      </c>
      <c r="M137" s="19">
        <f t="shared" si="29"/>
        <v>0.29603099178571524</v>
      </c>
      <c r="N137" s="19">
        <f t="shared" si="30"/>
        <v>0.44182867123723346</v>
      </c>
      <c r="O137" s="19">
        <f t="shared" ref="O137:O141" si="32">(ABS($B$16-B18)+ABS($B$39-B41)+ABS($B$62-B64)+ABS($B$85-B87)+ABS($B$108-B110))/$D$116</f>
        <v>0.31641210924608176</v>
      </c>
      <c r="P137" s="19">
        <f t="shared" si="31"/>
        <v>0.46115986575892964</v>
      </c>
      <c r="Q137" s="19">
        <f>(ABS($B$18-B18)+ABS($B$41-B41)+ABS($B$64-B64)+ABS($B$87-B87)+ABS($B$110-B110))/$D$116</f>
        <v>0</v>
      </c>
      <c r="R137" s="19">
        <f t="shared" si="16"/>
        <v>0.29300315017864803</v>
      </c>
      <c r="S137" s="19">
        <f t="shared" si="17"/>
        <v>0.45475413756453575</v>
      </c>
      <c r="T137" s="19">
        <f t="shared" si="18"/>
        <v>0.43376291324404803</v>
      </c>
      <c r="U137" s="21">
        <f t="shared" si="19"/>
        <v>0.2524882591464831</v>
      </c>
    </row>
    <row r="138" spans="1:21" x14ac:dyDescent="0.25">
      <c r="A138" s="17" t="s">
        <v>19</v>
      </c>
      <c r="B138" s="19">
        <f t="shared" si="0"/>
        <v>0.32658553647328958</v>
      </c>
      <c r="C138" s="20">
        <f t="shared" si="1"/>
        <v>0.35532262322924152</v>
      </c>
      <c r="D138" s="19">
        <f t="shared" si="20"/>
        <v>0.23452944290267244</v>
      </c>
      <c r="E138" s="19">
        <f t="shared" si="21"/>
        <v>0.17112462561520214</v>
      </c>
      <c r="F138" s="19">
        <f t="shared" si="22"/>
        <v>0.23450642139888361</v>
      </c>
      <c r="G138" s="19">
        <f t="shared" si="23"/>
        <v>0.47040786700603104</v>
      </c>
      <c r="H138" s="19">
        <f t="shared" si="24"/>
        <v>0.27926580495543024</v>
      </c>
      <c r="I138" s="19">
        <f t="shared" si="27"/>
        <v>0.27656840497031415</v>
      </c>
      <c r="J138" s="19">
        <f t="shared" si="25"/>
        <v>0.26448070872060575</v>
      </c>
      <c r="K138" s="19">
        <f t="shared" si="26"/>
        <v>0.40766818123519694</v>
      </c>
      <c r="L138" s="19">
        <f t="shared" si="28"/>
        <v>0.27412005794650623</v>
      </c>
      <c r="M138" s="19">
        <f t="shared" si="29"/>
        <v>0.34604447255960175</v>
      </c>
      <c r="N138" s="19">
        <f t="shared" si="30"/>
        <v>0.30471112549325607</v>
      </c>
      <c r="O138" s="19">
        <f t="shared" si="32"/>
        <v>0.33167376638886537</v>
      </c>
      <c r="P138" s="19">
        <f t="shared" si="31"/>
        <v>0.32919727894352857</v>
      </c>
      <c r="Q138" s="19">
        <f>(ABS($B$18-B19)+ABS($B$41-B42)+ABS($B$64-B65)+ABS($B$87-B88)+ABS($B$110-B111))/$D$116</f>
        <v>0.29300315017864803</v>
      </c>
      <c r="R138" s="19">
        <f>(ABS($B$19-B19)+ABS($B$42-B42)+ABS($B$65-B65)+ABS($B$88-B88)+ABS($B$111-B111))/$D$116</f>
        <v>0</v>
      </c>
      <c r="S138" s="19">
        <f t="shared" si="17"/>
        <v>0.33228387324898651</v>
      </c>
      <c r="T138" s="19">
        <f t="shared" si="18"/>
        <v>0.37680032642864691</v>
      </c>
      <c r="U138" s="21">
        <f t="shared" si="19"/>
        <v>0.13575524900835256</v>
      </c>
    </row>
    <row r="139" spans="1:21" x14ac:dyDescent="0.25">
      <c r="A139" s="17" t="s">
        <v>20</v>
      </c>
      <c r="B139" s="19">
        <f t="shared" si="0"/>
        <v>0.26462526359132132</v>
      </c>
      <c r="C139" s="20">
        <f t="shared" si="1"/>
        <v>0.5819534316270355</v>
      </c>
      <c r="D139" s="19">
        <f t="shared" si="20"/>
        <v>0.28575999068503632</v>
      </c>
      <c r="E139" s="19">
        <f t="shared" si="21"/>
        <v>0.31271478995535734</v>
      </c>
      <c r="F139" s="19">
        <f t="shared" si="22"/>
        <v>0.43703065262405777</v>
      </c>
      <c r="G139" s="19">
        <f t="shared" si="23"/>
        <v>0.30111047263596225</v>
      </c>
      <c r="H139" s="19">
        <f t="shared" si="24"/>
        <v>0.51988301153775007</v>
      </c>
      <c r="I139" s="19">
        <f t="shared" si="27"/>
        <v>0.26568387886403377</v>
      </c>
      <c r="J139" s="19">
        <f t="shared" si="25"/>
        <v>0.32826237957818061</v>
      </c>
      <c r="K139" s="19">
        <f t="shared" si="26"/>
        <v>0.39452195763893705</v>
      </c>
      <c r="L139" s="19">
        <f t="shared" si="28"/>
        <v>0.38855131381453456</v>
      </c>
      <c r="M139" s="19">
        <f t="shared" si="29"/>
        <v>0.15872314577882046</v>
      </c>
      <c r="N139" s="19">
        <f t="shared" si="30"/>
        <v>0.22350670648033302</v>
      </c>
      <c r="O139" s="19">
        <f t="shared" si="32"/>
        <v>0.20453384314990167</v>
      </c>
      <c r="P139" s="19">
        <f t="shared" si="31"/>
        <v>0.38039850743060777</v>
      </c>
      <c r="Q139" s="19">
        <f>(ABS($B$18-B20)+ABS($B$41-B43)+ABS($B$64-B66)+ABS($B$87-B89)+ABS($B$110-B112))/$D$116</f>
        <v>0.45475413756453575</v>
      </c>
      <c r="R139" s="19">
        <f>(ABS($B$19-B20)+ABS($B$42-B43)+ABS($B$65-B66)+ABS($B$88-B89)+ABS($B$111-B112))/$D$116</f>
        <v>0.33228387324898651</v>
      </c>
      <c r="S139" s="19">
        <f>(ABS($B$20-B20)+ABS($B$43-B43)+ABS($B$66-B66)+ABS($B$89-B89)+ABS($B$112-B112))/$D$116</f>
        <v>0</v>
      </c>
      <c r="T139" s="19">
        <f t="shared" si="18"/>
        <v>0.56176446815977421</v>
      </c>
      <c r="U139" s="21">
        <f t="shared" si="19"/>
        <v>0.46803912225733901</v>
      </c>
    </row>
    <row r="140" spans="1:21" x14ac:dyDescent="0.25">
      <c r="A140" s="17" t="s">
        <v>21</v>
      </c>
      <c r="B140" s="19">
        <f t="shared" si="0"/>
        <v>0.31555845388392906</v>
      </c>
      <c r="C140" s="20">
        <f t="shared" si="1"/>
        <v>0.17018896346726131</v>
      </c>
      <c r="D140" s="19">
        <f t="shared" si="20"/>
        <v>0.49195587263473894</v>
      </c>
      <c r="E140" s="19">
        <f t="shared" si="21"/>
        <v>0.42930742615084566</v>
      </c>
      <c r="F140" s="19">
        <f t="shared" si="22"/>
        <v>0.34140048220238306</v>
      </c>
      <c r="G140" s="19">
        <f t="shared" si="23"/>
        <v>0.47391550415898331</v>
      </c>
      <c r="H140" s="19">
        <f t="shared" si="24"/>
        <v>0.24889178721726246</v>
      </c>
      <c r="I140" s="19">
        <f t="shared" si="27"/>
        <v>0.44447606758928754</v>
      </c>
      <c r="J140" s="19">
        <f t="shared" si="25"/>
        <v>0.33598902419687304</v>
      </c>
      <c r="K140" s="19">
        <f t="shared" si="26"/>
        <v>0.31724251052083702</v>
      </c>
      <c r="L140" s="19">
        <f t="shared" si="28"/>
        <v>0.47321315434523958</v>
      </c>
      <c r="M140" s="19">
        <f t="shared" si="29"/>
        <v>0.50175258264880962</v>
      </c>
      <c r="N140" s="19">
        <f t="shared" si="30"/>
        <v>0.36107559911991682</v>
      </c>
      <c r="O140" s="19">
        <f t="shared" si="32"/>
        <v>0.5234224398413202</v>
      </c>
      <c r="P140" s="19">
        <f t="shared" si="31"/>
        <v>0.18136596072916639</v>
      </c>
      <c r="Q140" s="19">
        <f>(ABS($B$18-B21)+ABS($B$41-B44)+ABS($B$64-B67)+ABS($B$87-B90)+ABS($B$110-B113))/$D$116</f>
        <v>0.43376291324404803</v>
      </c>
      <c r="R140" s="19">
        <f>(ABS($B$19-B21)+ABS($B$42-B44)+ABS($B$65-B67)+ABS($B$88-B90)+ABS($B$111-B113))/$D$116</f>
        <v>0.37680032642864691</v>
      </c>
      <c r="S140" s="19">
        <f>(ABS($B$20-B21)+ABS($B$43-B44)+ABS($B$66-B67)+ABS($B$89-B90)+ABS($B$112-B113))/$D$116</f>
        <v>0.56176446815977421</v>
      </c>
      <c r="T140" s="19">
        <f>(ABS($B$21-B21)+ABS($B$44-B44)+ABS($B$67-B67)+ABS($B$90-B90)+ABS($B$113-B113))/$D$116</f>
        <v>0</v>
      </c>
      <c r="U140" s="21">
        <f t="shared" si="19"/>
        <v>0.29704789793685132</v>
      </c>
    </row>
    <row r="141" spans="1:21" x14ac:dyDescent="0.25">
      <c r="A141" s="22" t="s">
        <v>22</v>
      </c>
      <c r="B141" s="19">
        <f t="shared" si="0"/>
        <v>0.30516644131482734</v>
      </c>
      <c r="C141" s="20">
        <f t="shared" si="1"/>
        <v>0.33390352807077939</v>
      </c>
      <c r="D141" s="19">
        <f t="shared" si="20"/>
        <v>0.19490797469788768</v>
      </c>
      <c r="E141" s="19">
        <f t="shared" si="21"/>
        <v>0.16408724554602971</v>
      </c>
      <c r="F141" s="19">
        <f t="shared" si="22"/>
        <v>0.23064741573446831</v>
      </c>
      <c r="G141" s="19">
        <f t="shared" si="23"/>
        <v>0.48589579649042303</v>
      </c>
      <c r="H141" s="19">
        <f t="shared" si="24"/>
        <v>0.22490869336839853</v>
      </c>
      <c r="I141" s="19">
        <f t="shared" si="27"/>
        <v>0.29205633445470613</v>
      </c>
      <c r="J141" s="19">
        <f t="shared" si="25"/>
        <v>0.36332893308610403</v>
      </c>
      <c r="K141" s="19">
        <f t="shared" si="26"/>
        <v>0.42315611071958897</v>
      </c>
      <c r="L141" s="19">
        <f t="shared" si="28"/>
        <v>0.34615447510947112</v>
      </c>
      <c r="M141" s="19">
        <f t="shared" si="29"/>
        <v>0.40802723674637453</v>
      </c>
      <c r="N141" s="19">
        <f t="shared" si="30"/>
        <v>0.367020680572891</v>
      </c>
      <c r="O141" s="19">
        <f t="shared" si="32"/>
        <v>0.46742901539721782</v>
      </c>
      <c r="P141" s="19">
        <f t="shared" si="31"/>
        <v>0.24944485045173304</v>
      </c>
      <c r="Q141" s="19">
        <f>(ABS($B$18-B22)+ABS($B$41-B45)+ABS($B$64-B68)+ABS($B$87-B91)+ABS($B$110-B114))/$D$116</f>
        <v>0.2524882591464831</v>
      </c>
      <c r="R141" s="19">
        <f>(ABS($B$19-B22)+ABS($B$42-B45)+ABS($B$65-B68)+ABS($B$88-B91)+ABS($B$111-B114))/$D$116</f>
        <v>0.13575524900835256</v>
      </c>
      <c r="S141" s="19">
        <f>(ABS($B$20-B22)+ABS($B$43-B45)+ABS($B$66-B68)+ABS($B$89-B91)+ABS($B$112-B114))/$D$116</f>
        <v>0.46803912225733901</v>
      </c>
      <c r="T141" s="19">
        <f>(ABS($B$21-B22)+ABS($B$44-B45)+ABS($B$67-B68)+ABS($B$90-B91)+ABS($B$113-B114))/$D$116</f>
        <v>0.29704789793685132</v>
      </c>
      <c r="U141" s="21">
        <f>(ABS($B$22-B22)+ABS($B$45-B45)+ABS($B$68-B68)+ABS($B$91-B91)+ABS($B$114-B114))/$D$116</f>
        <v>0</v>
      </c>
    </row>
  </sheetData>
  <mergeCells count="18">
    <mergeCell ref="CG24:CP24"/>
    <mergeCell ref="AE47:AN47"/>
    <mergeCell ref="AS47:BB47"/>
    <mergeCell ref="BG47:BP47"/>
    <mergeCell ref="BU47:CD47"/>
    <mergeCell ref="AC24:AL24"/>
    <mergeCell ref="AQ24:AZ24"/>
    <mergeCell ref="BE24:BN24"/>
    <mergeCell ref="BS24:CB24"/>
    <mergeCell ref="BU93:CD93"/>
    <mergeCell ref="A120:U120"/>
    <mergeCell ref="AE70:AN70"/>
    <mergeCell ref="AS70:BB70"/>
    <mergeCell ref="BG70:BP70"/>
    <mergeCell ref="BU70:CD70"/>
    <mergeCell ref="AE93:AN93"/>
    <mergeCell ref="AS93:BB93"/>
    <mergeCell ref="BG93:BP93"/>
  </mergeCells>
  <phoneticPr fontId="1" type="noConversion"/>
  <conditionalFormatting sqref="B122:U14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zoomScale="85" zoomScaleNormal="85" workbookViewId="0">
      <selection activeCell="O8" sqref="O8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style="90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89" t="s">
        <v>188</v>
      </c>
      <c r="D1" s="89" t="s">
        <v>189</v>
      </c>
      <c r="E1" s="89" t="s">
        <v>190</v>
      </c>
      <c r="F1" s="89" t="s">
        <v>191</v>
      </c>
      <c r="G1" s="89" t="s">
        <v>192</v>
      </c>
      <c r="H1" s="89" t="s">
        <v>193</v>
      </c>
      <c r="I1" s="89" t="s">
        <v>194</v>
      </c>
      <c r="J1" s="89" t="s">
        <v>195</v>
      </c>
      <c r="K1" s="89" t="s">
        <v>196</v>
      </c>
      <c r="L1" s="89" t="s">
        <v>197</v>
      </c>
      <c r="M1" s="89" t="s">
        <v>198</v>
      </c>
      <c r="N1" s="89" t="s">
        <v>199</v>
      </c>
      <c r="O1" s="89" t="s">
        <v>202</v>
      </c>
      <c r="P1" s="89" t="s">
        <v>203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0" t="s">
        <v>1</v>
      </c>
      <c r="B2" s="8"/>
      <c r="C2" s="89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10" t="s">
        <v>3</v>
      </c>
      <c r="B3" s="26">
        <f>算例!T3</f>
        <v>0.625</v>
      </c>
      <c r="C3" s="89">
        <v>0.625</v>
      </c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10" t="s">
        <v>4</v>
      </c>
      <c r="B4" s="26">
        <f>算例!T4</f>
        <v>0.87177815066963993</v>
      </c>
      <c r="C4" s="89">
        <v>0.87177815066963993</v>
      </c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10" t="s">
        <v>5</v>
      </c>
      <c r="B5" s="26">
        <f>算例!T5</f>
        <v>0.52083333333333337</v>
      </c>
      <c r="C5" s="89">
        <v>0.52083333333333337</v>
      </c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10" t="s">
        <v>6</v>
      </c>
      <c r="B6" s="26">
        <f>算例!T6</f>
        <v>0.40476756160713562</v>
      </c>
      <c r="C6" s="89">
        <v>0.40476756160713562</v>
      </c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10" t="s">
        <v>7</v>
      </c>
      <c r="B7" s="26">
        <f>算例!T7</f>
        <v>0.625</v>
      </c>
      <c r="C7" s="89">
        <v>0.625</v>
      </c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0" t="s">
        <v>8</v>
      </c>
      <c r="B8" s="26">
        <f>算例!T8</f>
        <v>1</v>
      </c>
      <c r="C8" s="89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10" t="s">
        <v>9</v>
      </c>
      <c r="B9" s="26">
        <f>算例!T9</f>
        <v>0.5</v>
      </c>
      <c r="C9" s="89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10" t="s">
        <v>10</v>
      </c>
      <c r="B10" s="26">
        <f>算例!T10</f>
        <v>0.6393039771577359</v>
      </c>
      <c r="C10" s="89">
        <v>0.6393039771577359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10" t="s">
        <v>11</v>
      </c>
      <c r="B11" s="26">
        <f>算例!T11</f>
        <v>0.11669361991395928</v>
      </c>
      <c r="C11" s="89">
        <v>0.11669361991395928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10" t="s">
        <v>12</v>
      </c>
      <c r="B12" s="26">
        <f>算例!T12</f>
        <v>0.75</v>
      </c>
      <c r="C12" s="89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0" t="s">
        <v>13</v>
      </c>
      <c r="B13" s="26">
        <f>算例!T13</f>
        <v>0.25</v>
      </c>
      <c r="C13" s="89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10" t="s">
        <v>14</v>
      </c>
      <c r="B14" s="26">
        <f>算例!T14</f>
        <v>0.52306689040178389</v>
      </c>
      <c r="C14" s="89">
        <v>0.52306689040178389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0" t="s">
        <v>15</v>
      </c>
      <c r="B15" s="26">
        <f>算例!T15</f>
        <v>0.31374526480654097</v>
      </c>
      <c r="C15" s="89">
        <v>0.31374526480654097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10" t="s">
        <v>16</v>
      </c>
      <c r="B16" s="26">
        <f>算例!T16</f>
        <v>0.20833333333333334</v>
      </c>
      <c r="C16" s="89">
        <v>0.20833333333333334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0" t="s">
        <v>17</v>
      </c>
      <c r="B17" s="26">
        <f>算例!T17</f>
        <v>0.625</v>
      </c>
      <c r="C17" s="89">
        <v>0.625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10" t="s">
        <v>18</v>
      </c>
      <c r="B18" s="26">
        <f>算例!T18</f>
        <v>0.625</v>
      </c>
      <c r="C18" s="89">
        <v>0.625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10" t="s">
        <v>19</v>
      </c>
      <c r="B19" s="26">
        <f>算例!T19</f>
        <v>0.22239859159188261</v>
      </c>
      <c r="C19" s="89">
        <v>0.22239859159188261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0" t="s">
        <v>20</v>
      </c>
      <c r="B20" s="26">
        <f>算例!T20</f>
        <v>0.10416666666666667</v>
      </c>
      <c r="C20" s="89">
        <v>0.10416666666666667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10" t="s">
        <v>21</v>
      </c>
      <c r="B21" s="26">
        <f>算例!T21</f>
        <v>0.75</v>
      </c>
      <c r="C21" s="89">
        <v>0.75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10" t="s">
        <v>22</v>
      </c>
      <c r="B22" s="26">
        <f>算例!T22</f>
        <v>0.52306689040178389</v>
      </c>
      <c r="C22" s="89">
        <v>0.52306689040178389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"/>
      <c r="B23" s="26"/>
      <c r="C23" s="89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/>
      <c r="C24" s="89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10" t="s">
        <v>1</v>
      </c>
      <c r="B25" s="26" t="str">
        <f>算例!T25</f>
        <v>得分</v>
      </c>
      <c r="C25" s="89" t="s">
        <v>209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10" t="s">
        <v>3</v>
      </c>
      <c r="B26" s="26">
        <f>算例!T26</f>
        <v>0.75</v>
      </c>
      <c r="C26" s="89">
        <v>0.75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10" t="s">
        <v>4</v>
      </c>
      <c r="B27" s="26">
        <f>算例!T27</f>
        <v>0.52083333333333337</v>
      </c>
      <c r="C27" s="89">
        <v>0.52083333333333337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10" t="s">
        <v>5</v>
      </c>
      <c r="B28" s="26">
        <f>算例!T28</f>
        <v>0.52083333333333337</v>
      </c>
      <c r="C28" s="89">
        <v>0.52083333333333337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10" t="s">
        <v>6</v>
      </c>
      <c r="B29" s="26">
        <f>算例!T29</f>
        <v>0.40476756160713562</v>
      </c>
      <c r="C29" s="89">
        <v>0.40476756160713562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10" t="s">
        <v>7</v>
      </c>
      <c r="B30" s="26">
        <f>算例!T30</f>
        <v>0.625</v>
      </c>
      <c r="C30" s="89">
        <v>0.625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0" t="s">
        <v>8</v>
      </c>
      <c r="B31" s="26">
        <f>算例!T31</f>
        <v>1</v>
      </c>
      <c r="C31" s="89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10" t="s">
        <v>9</v>
      </c>
      <c r="B32" s="26">
        <f>算例!T32</f>
        <v>0.625</v>
      </c>
      <c r="C32" s="89">
        <v>0.625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10" t="s">
        <v>10</v>
      </c>
      <c r="B33" s="26">
        <f>算例!T33</f>
        <v>0.5</v>
      </c>
      <c r="C33" s="89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0" t="s">
        <v>11</v>
      </c>
      <c r="B34" s="26">
        <f>算例!T34</f>
        <v>0.14826572772792174</v>
      </c>
      <c r="C34" s="89">
        <v>0.14826572772792174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10" t="s">
        <v>12</v>
      </c>
      <c r="B35" s="26">
        <f>算例!T35</f>
        <v>0.75</v>
      </c>
      <c r="C35" s="89">
        <v>0.75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0" t="s">
        <v>13</v>
      </c>
      <c r="B36" s="26">
        <f>算例!T36</f>
        <v>0.25</v>
      </c>
      <c r="C36" s="89">
        <v>0.25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10" t="s">
        <v>14</v>
      </c>
      <c r="B37" s="26">
        <f>算例!T37</f>
        <v>0.40476756160713562</v>
      </c>
      <c r="C37" s="89">
        <v>0.40476756160713562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10" t="s">
        <v>15</v>
      </c>
      <c r="B38" s="26">
        <f>算例!T38</f>
        <v>0.31374526480654097</v>
      </c>
      <c r="C38" s="89">
        <v>0.31374526480654097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0" t="s">
        <v>16</v>
      </c>
      <c r="B39" s="26">
        <f>算例!T39</f>
        <v>0.20833333333333334</v>
      </c>
      <c r="C39" s="89">
        <v>0.20833333333333334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10" t="s">
        <v>17</v>
      </c>
      <c r="B40" s="26">
        <f>算例!T40</f>
        <v>0.625</v>
      </c>
      <c r="C40" s="89">
        <v>0.625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10" t="s">
        <v>18</v>
      </c>
      <c r="B41" s="26">
        <f>算例!T41</f>
        <v>0.625</v>
      </c>
      <c r="C41" s="89">
        <v>0.625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0" t="s">
        <v>19</v>
      </c>
      <c r="B42" s="26">
        <f>算例!T42</f>
        <v>0.22239859159188261</v>
      </c>
      <c r="C42" s="89">
        <v>0.22239859159188261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0" t="s">
        <v>20</v>
      </c>
      <c r="B43" s="26">
        <f>算例!T43</f>
        <v>0.10416666666666667</v>
      </c>
      <c r="C43" s="89">
        <v>0.10416666666666667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10" t="s">
        <v>21</v>
      </c>
      <c r="B44" s="26">
        <f>算例!T44</f>
        <v>0.75</v>
      </c>
      <c r="C44" s="89">
        <v>0.75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10" t="s">
        <v>22</v>
      </c>
      <c r="B45" s="26">
        <f>算例!T45</f>
        <v>0.52306689040178389</v>
      </c>
      <c r="C45" s="89">
        <v>0.52306689040178389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8"/>
      <c r="B46" s="26"/>
      <c r="C46" s="8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/>
      <c r="C47" s="89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10" t="s">
        <v>1</v>
      </c>
      <c r="B48" s="26" t="str">
        <f>算例!T48</f>
        <v>得分</v>
      </c>
      <c r="C48" s="89" t="s">
        <v>209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10" t="s">
        <v>3</v>
      </c>
      <c r="B49" s="26">
        <f>算例!T49</f>
        <v>0.375</v>
      </c>
      <c r="C49" s="89">
        <v>0.375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10" t="s">
        <v>4</v>
      </c>
      <c r="B50" s="26">
        <f>算例!T50</f>
        <v>0.875</v>
      </c>
      <c r="C50" s="89">
        <v>0.875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10" t="s">
        <v>5</v>
      </c>
      <c r="B51" s="26">
        <f>算例!T51</f>
        <v>0.17435563013392796</v>
      </c>
      <c r="C51" s="89">
        <v>0.17435563013392796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10" t="s">
        <v>6</v>
      </c>
      <c r="B52" s="26">
        <f>算例!T52</f>
        <v>0.14261148400297316</v>
      </c>
      <c r="C52" s="89">
        <v>0.14261148400297316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10" t="s">
        <v>7</v>
      </c>
      <c r="B53" s="26">
        <f>算例!T53</f>
        <v>0.72916666666666663</v>
      </c>
      <c r="C53" s="89">
        <v>0.72916666666666663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10" t="s">
        <v>8</v>
      </c>
      <c r="B54" s="26">
        <f>算例!T54</f>
        <v>0.87177815066963993</v>
      </c>
      <c r="C54" s="89">
        <v>0.87177815066963993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10" t="s">
        <v>9</v>
      </c>
      <c r="B55" s="26">
        <f>算例!T55</f>
        <v>0.41666666666666669</v>
      </c>
      <c r="C55" s="89">
        <v>0.41666666666666669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10" t="s">
        <v>10</v>
      </c>
      <c r="B56" s="26">
        <f>算例!T56</f>
        <v>0.41666666666666669</v>
      </c>
      <c r="C56" s="89">
        <v>0.41666666666666669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10" t="s">
        <v>11</v>
      </c>
      <c r="B57" s="26">
        <f>算例!T57</f>
        <v>0.75554106391368792</v>
      </c>
      <c r="C57" s="89">
        <v>0.75554106391368792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0" t="s">
        <v>12</v>
      </c>
      <c r="B58" s="26">
        <f>算例!T58</f>
        <v>0.87177815066963993</v>
      </c>
      <c r="C58" s="89">
        <v>0.87177815066963993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10" t="s">
        <v>13</v>
      </c>
      <c r="B59" s="26">
        <f>算例!T59</f>
        <v>0.19448936652326546</v>
      </c>
      <c r="C59" s="89">
        <v>0.19448936652326546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10" t="s">
        <v>14</v>
      </c>
      <c r="B60" s="26">
        <f>算例!T60</f>
        <v>0.75</v>
      </c>
      <c r="C60" s="89">
        <v>0.75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0" t="s">
        <v>15</v>
      </c>
      <c r="B61" s="26">
        <f>算例!T61</f>
        <v>0.87177815066963993</v>
      </c>
      <c r="C61" s="89">
        <v>0.87177815066963993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10" t="s">
        <v>16</v>
      </c>
      <c r="B62" s="26">
        <f>算例!T62</f>
        <v>1</v>
      </c>
      <c r="C62" s="89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10" t="s">
        <v>17</v>
      </c>
      <c r="B63" s="26">
        <f>算例!T63</f>
        <v>0.29653145545584347</v>
      </c>
      <c r="C63" s="89">
        <v>0.29653145545584347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10" t="s">
        <v>18</v>
      </c>
      <c r="B64" s="26">
        <f>算例!T64</f>
        <v>0.87177815066963993</v>
      </c>
      <c r="C64" s="89">
        <v>0.87177815066963993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0" t="s">
        <v>19</v>
      </c>
      <c r="B65" s="26">
        <f>算例!T65</f>
        <v>1</v>
      </c>
      <c r="C65" s="89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0" t="s">
        <v>20</v>
      </c>
      <c r="B66" s="26">
        <f>算例!T66</f>
        <v>0.6393039771577359</v>
      </c>
      <c r="C66" s="89">
        <v>0.6393039771577359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10" t="s">
        <v>21</v>
      </c>
      <c r="B67" s="26">
        <f>算例!T67</f>
        <v>0.5</v>
      </c>
      <c r="C67" s="89">
        <v>0.5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10" t="s">
        <v>22</v>
      </c>
      <c r="B68" s="26">
        <f>算例!T68</f>
        <v>1</v>
      </c>
      <c r="C68" s="89">
        <v>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"/>
      <c r="B69" s="26"/>
      <c r="C69" s="89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/>
      <c r="C70" s="89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10" t="s">
        <v>1</v>
      </c>
      <c r="B71" s="26" t="str">
        <f>算例!T71</f>
        <v>得分</v>
      </c>
      <c r="C71" s="89" t="s">
        <v>209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10" t="s">
        <v>3</v>
      </c>
      <c r="B72" s="26">
        <f>算例!T72</f>
        <v>0.25</v>
      </c>
      <c r="C72" s="89">
        <v>0.25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10" t="s">
        <v>4</v>
      </c>
      <c r="B73" s="26">
        <f>算例!T73</f>
        <v>0.52083333333333337</v>
      </c>
      <c r="C73" s="89">
        <v>0.52083333333333337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10" t="s">
        <v>5</v>
      </c>
      <c r="B74" s="26">
        <f>算例!T74</f>
        <v>0.5</v>
      </c>
      <c r="C74" s="89">
        <v>0.5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10" t="s">
        <v>6</v>
      </c>
      <c r="B75" s="26">
        <f>算例!T75</f>
        <v>0.75</v>
      </c>
      <c r="C75" s="89">
        <v>0.75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10" t="s">
        <v>7</v>
      </c>
      <c r="B76" s="26">
        <f>算例!T76</f>
        <v>0.14261148400297316</v>
      </c>
      <c r="C76" s="89">
        <v>0.14261148400297316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10" t="s">
        <v>8</v>
      </c>
      <c r="B77" s="26">
        <f>算例!T77</f>
        <v>0.15559149321861238</v>
      </c>
      <c r="C77" s="89">
        <v>0.15559149321861238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10" t="s">
        <v>9</v>
      </c>
      <c r="B78" s="26">
        <f>算例!T78</f>
        <v>0.10416666666666667</v>
      </c>
      <c r="C78" s="89">
        <v>0.10416666666666667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10" t="s">
        <v>10</v>
      </c>
      <c r="B79" s="26">
        <f>算例!T79</f>
        <v>0.75</v>
      </c>
      <c r="C79" s="89">
        <v>0.75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10" t="s">
        <v>11</v>
      </c>
      <c r="B80" s="26">
        <f>算例!T80</f>
        <v>5.8118543377975992E-2</v>
      </c>
      <c r="C80" s="89">
        <v>5.8118543377975992E-2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0" t="s">
        <v>12</v>
      </c>
      <c r="B81" s="26">
        <f>算例!T81</f>
        <v>0.52306689040178389</v>
      </c>
      <c r="C81" s="89">
        <v>0.52306689040178389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10" t="s">
        <v>13</v>
      </c>
      <c r="B82" s="26">
        <f>算例!T82</f>
        <v>0.29059271688987998</v>
      </c>
      <c r="C82" s="89">
        <v>0.29059271688987998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10" t="s">
        <v>14</v>
      </c>
      <c r="B83" s="26">
        <f>算例!T83</f>
        <v>0.41666666666666669</v>
      </c>
      <c r="C83" s="89">
        <v>0.41666666666666669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0" t="s">
        <v>15</v>
      </c>
      <c r="B84" s="26">
        <f>算例!T84</f>
        <v>0.87177815066963993</v>
      </c>
      <c r="C84" s="89">
        <v>0.87177815066963993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10" t="s">
        <v>16</v>
      </c>
      <c r="B85" s="26">
        <f>算例!T85</f>
        <v>0.15559149321861238</v>
      </c>
      <c r="C85" s="89">
        <v>0.15559149321861238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0" t="s">
        <v>17</v>
      </c>
      <c r="B86" s="26">
        <f>算例!T86</f>
        <v>0.31374526480654097</v>
      </c>
      <c r="C86" s="89">
        <v>0.31374526480654097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10" t="s">
        <v>18</v>
      </c>
      <c r="B87" s="26">
        <f>算例!T87</f>
        <v>0.125</v>
      </c>
      <c r="C87" s="89">
        <v>0.125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0" t="s">
        <v>19</v>
      </c>
      <c r="B88" s="26">
        <f>算例!T88</f>
        <v>1</v>
      </c>
      <c r="C88" s="89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10" t="s">
        <v>20</v>
      </c>
      <c r="B89" s="26">
        <f>算例!T89</f>
        <v>0.31374526480654097</v>
      </c>
      <c r="C89" s="89">
        <v>0.31374526480654097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10" t="s">
        <v>21</v>
      </c>
      <c r="B90" s="26">
        <f>算例!T90</f>
        <v>0.75554106391368792</v>
      </c>
      <c r="C90" s="89">
        <v>0.75554106391368792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10" t="s">
        <v>22</v>
      </c>
      <c r="B91" s="26">
        <f>算例!T91</f>
        <v>1</v>
      </c>
      <c r="C91" s="89">
        <v>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"/>
      <c r="B92" s="26"/>
      <c r="C92" s="89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/>
      <c r="C93" s="89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10" t="s">
        <v>1</v>
      </c>
      <c r="B94" s="26" t="str">
        <f>算例!T94</f>
        <v>得分</v>
      </c>
      <c r="C94" s="89" t="s">
        <v>209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10" t="s">
        <v>3</v>
      </c>
      <c r="B95" s="26">
        <f>算例!T95</f>
        <v>0.5</v>
      </c>
      <c r="C95" s="89">
        <v>0.5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10" t="s">
        <v>4</v>
      </c>
      <c r="B96" s="26">
        <f>算例!T96</f>
        <v>1</v>
      </c>
      <c r="C96" s="89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10" t="s">
        <v>5</v>
      </c>
      <c r="B97" s="26">
        <f>算例!T97</f>
        <v>1</v>
      </c>
      <c r="C97" s="89">
        <v>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10" t="s">
        <v>6</v>
      </c>
      <c r="B98" s="26">
        <f>算例!T98</f>
        <v>0.625</v>
      </c>
      <c r="C98" s="89">
        <v>0.625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10" t="s">
        <v>7</v>
      </c>
      <c r="B99" s="26">
        <f>算例!T99</f>
        <v>0.52306689040178389</v>
      </c>
      <c r="C99" s="89">
        <v>0.52306689040178389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0" t="s">
        <v>8</v>
      </c>
      <c r="B100" s="26">
        <f>算例!T100</f>
        <v>0.19448936652326546</v>
      </c>
      <c r="C100" s="89">
        <v>0.19448936652326546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10" t="s">
        <v>9</v>
      </c>
      <c r="B101" s="26">
        <f>算例!T101</f>
        <v>0.625</v>
      </c>
      <c r="C101" s="89">
        <v>0.625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10" t="s">
        <v>10</v>
      </c>
      <c r="B102" s="26">
        <f>算例!T102</f>
        <v>0.75</v>
      </c>
      <c r="C102" s="89">
        <v>0.75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10" t="s">
        <v>11</v>
      </c>
      <c r="B103" s="26">
        <f>算例!T103</f>
        <v>0.625</v>
      </c>
      <c r="C103" s="89">
        <v>0.625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10" t="s">
        <v>12</v>
      </c>
      <c r="B104" s="26">
        <f>算例!T104</f>
        <v>0.20833333333333334</v>
      </c>
      <c r="C104" s="89">
        <v>0.20833333333333334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10" t="s">
        <v>13</v>
      </c>
      <c r="B105" s="26">
        <f>算例!T105</f>
        <v>0.10416666666666667</v>
      </c>
      <c r="C105" s="89">
        <v>0.10416666666666667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10" t="s">
        <v>14</v>
      </c>
      <c r="B106" s="26">
        <f>算例!T106</f>
        <v>0.87177815066963993</v>
      </c>
      <c r="C106" s="89">
        <v>0.87177815066963993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10" t="s">
        <v>15</v>
      </c>
      <c r="B107" s="26">
        <f>算例!T107</f>
        <v>0.44479718318376521</v>
      </c>
      <c r="C107" s="89">
        <v>0.44479718318376521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10" t="s">
        <v>16</v>
      </c>
      <c r="B108" s="26">
        <f>算例!T108</f>
        <v>0.75554106391368792</v>
      </c>
      <c r="C108" s="89">
        <v>0.75554106391368792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10" t="s">
        <v>17</v>
      </c>
      <c r="B109" s="26">
        <f>算例!T109</f>
        <v>0.31481921458332768</v>
      </c>
      <c r="C109" s="89">
        <v>0.31481921458332768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10" t="s">
        <v>18</v>
      </c>
      <c r="B110" s="26">
        <f>算例!T110</f>
        <v>0.29653145545584347</v>
      </c>
      <c r="C110" s="89">
        <v>0.29653145545584347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10" t="s">
        <v>19</v>
      </c>
      <c r="B111" s="26">
        <f>算例!T111</f>
        <v>0.875</v>
      </c>
      <c r="C111" s="89">
        <v>0.875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0" t="s">
        <v>20</v>
      </c>
      <c r="B112" s="26">
        <f>算例!T112</f>
        <v>0.31374526480654097</v>
      </c>
      <c r="C112" s="89">
        <v>0.31374526480654097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10" t="s">
        <v>21</v>
      </c>
      <c r="B113" s="26">
        <f>算例!T113</f>
        <v>0.875</v>
      </c>
      <c r="C113" s="89">
        <v>0.875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10" t="s">
        <v>22</v>
      </c>
      <c r="B114" s="26">
        <f>算例!T114</f>
        <v>0.14261148400297316</v>
      </c>
      <c r="C114" s="89">
        <v>0.14261148400297316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6" ht="13.2" customHeight="1" x14ac:dyDescent="0.25">
      <c r="A116" s="31" t="s">
        <v>56</v>
      </c>
      <c r="B116" s="32">
        <f>算例!B117</f>
        <v>4</v>
      </c>
      <c r="C116" s="91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92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92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50" t="s">
        <v>143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86" x14ac:dyDescent="0.25">
      <c r="A121" s="17"/>
      <c r="B121" s="7" t="s">
        <v>3</v>
      </c>
      <c r="C121" s="93" t="s">
        <v>4</v>
      </c>
      <c r="D121" s="7" t="s">
        <v>5</v>
      </c>
      <c r="E121" s="7" t="s">
        <v>6</v>
      </c>
      <c r="F121" s="7" t="s">
        <v>7</v>
      </c>
      <c r="G121" s="7" t="s">
        <v>8</v>
      </c>
      <c r="H121" s="7" t="s">
        <v>9</v>
      </c>
      <c r="I121" s="7" t="s">
        <v>10</v>
      </c>
      <c r="J121" s="7" t="s">
        <v>11</v>
      </c>
      <c r="K121" s="7" t="s">
        <v>12</v>
      </c>
      <c r="L121" s="7" t="s">
        <v>13</v>
      </c>
      <c r="M121" s="7" t="s">
        <v>14</v>
      </c>
      <c r="N121" s="7" t="s">
        <v>15</v>
      </c>
      <c r="O121" s="7" t="s">
        <v>16</v>
      </c>
      <c r="P121" s="7" t="s">
        <v>17</v>
      </c>
      <c r="Q121" s="7" t="s">
        <v>18</v>
      </c>
      <c r="R121" s="7" t="s">
        <v>19</v>
      </c>
      <c r="S121" s="7" t="s">
        <v>20</v>
      </c>
      <c r="T121" s="7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93">
        <f t="shared" ref="C122:C141" si="1">(ABS($B$4-B3)+ABS($B$27-B26)+ABS($B$50-B49)+ABS($B$73-B72)+ABS($B$96-B95))/$D$116</f>
        <v>0.34935563013392795</v>
      </c>
      <c r="D122" s="19">
        <f t="shared" ref="D122:D123" si="2">(ABS($B$5-B3)+ABS($B$28-B26)+ABS($B$51-B49)+ABS($B$74-B72)+ABS($B$97-B95))/$D$116</f>
        <v>0.25679554063988108</v>
      </c>
      <c r="E122" s="19">
        <f t="shared" ref="E122:E124" si="3">(ABS($B$6-B3)+ABS($B$29-B26)+ABS($B$52-B49)+ABS($B$75-B72)+ABS($B$98-B95))/$D$116</f>
        <v>0.2845706785565511</v>
      </c>
      <c r="F122" s="19">
        <f t="shared" ref="F122:F125" si="4">(ABS($B$7-B3)+ABS($B$30-B26)+ABS($B$53-B49)+ABS($B$76-B72)+ABS($B$99-B95))/$D$116</f>
        <v>0.12192441461309547</v>
      </c>
      <c r="G122" s="19">
        <f t="shared" ref="G122:G126" si="5">(ABS($B$8-B3)+ABS($B$31-B26)+ABS($B$54-B49)+ABS($B$77-B72)+ABS($B$100-B95))/$D$116</f>
        <v>0.30433945818555241</v>
      </c>
      <c r="H122" s="19">
        <f t="shared" ref="H122:H127" si="6">(ABS($B$9-B3)+ABS($B$32-B26)+ABS($B$55-B49)+ABS($B$78-B72)+ABS($B$101-B95))/$D$116</f>
        <v>0.1125</v>
      </c>
      <c r="I122" s="19">
        <f t="shared" ref="I122:I130" si="7">(ABS($B$10-B3)+ABS($B$33-B26)+ABS($B$56-B49)+ABS($B$79-B72)+ABS($B$102-B95))/$D$116</f>
        <v>0.2111941287648805</v>
      </c>
      <c r="J122" s="19">
        <f t="shared" ref="J122:J129" si="8">(ABS($B$11-B3)+ABS($B$34-B26)+ABS($B$57-B49)+ABS($B$80-B72)+ABS($B$103-B95))/$D$116</f>
        <v>0.36149263457876613</v>
      </c>
      <c r="K122" s="19">
        <f t="shared" ref="K122:K130" si="9">(ABS($B$12-B3)+ABS($B$35-B26)+ABS($B$58-B49)+ABS($B$81-B72)+ABS($B$104-B95))/$D$116</f>
        <v>0.23730234154761809</v>
      </c>
      <c r="L122" s="19">
        <f t="shared" ref="L122:L131" si="10">(ABS($B$13-B3)+ABS($B$36-B26)+ABS($B$59-B49)+ABS($B$82-B72)+ABS($B$105-B95))/$D$116</f>
        <v>0.29838733673998957</v>
      </c>
      <c r="M122" s="19">
        <f t="shared" ref="M122:M132" si="11">(ABS($B$14-B3)+ABS($B$37-B26)+ABS($B$60-B49)+ABS($B$83-B72)+ABS($B$106-B95))/$D$116</f>
        <v>0.27212207306547748</v>
      </c>
      <c r="N122" s="19">
        <f t="shared" ref="N122:N133" si="12">(ABS($B$15-B3)+ABS($B$38-B26)+ABS($B$61-B49)+ABS($B$84-B72)+ABS($B$107-B95))/$D$116</f>
        <v>0.38425371770848654</v>
      </c>
      <c r="O122" s="19">
        <f t="shared" ref="O122:O135" si="13">(ABS($B$16-B3)+ABS($B$39-B26)+ABS($B$62-B49)+ABS($B$85-B72)+ABS($B$108-B95))/$D$116</f>
        <v>0.38665658080568177</v>
      </c>
      <c r="P122" s="19">
        <f t="shared" ref="P122:P135" si="14">(ABS($B$17-B3)+ABS($B$40-B26)+ABS($B$63-B49)+ABS($B$86-B72)+ABS($B$109-B95))/$D$116</f>
        <v>9.0478918953473958E-2</v>
      </c>
      <c r="Q122" s="19">
        <f t="shared" ref="Q122:Q136" si="15">(ABS($B$18-B3)+ABS($B$41-B26)+ABS($B$64-B49)+ABS($B$87-B72)+ABS($B$110-B95))/$D$116</f>
        <v>0.19004933904275928</v>
      </c>
      <c r="R122" s="19">
        <f t="shared" ref="R122:R137" si="16">(ABS($B$19-B3)+ABS($B$42-B26)+ABS($B$65-B49)+ABS($B$88-B72)+ABS($B$111-B95))/$D$116</f>
        <v>0.5360405633632469</v>
      </c>
      <c r="S122" s="19">
        <f t="shared" ref="S122:S138" si="17">(ABS($B$20-B3)+ABS($B$43-B26)+ABS($B$66-B49)+ABS($B$89-B72)+ABS($B$112-B95))/$D$116</f>
        <v>0.33619412876488053</v>
      </c>
      <c r="T122" s="19">
        <f t="shared" ref="T122:T139" si="18">(ABS($B$21-B3)+ABS($B$44-B26)+ABS($B$67-B49)+ABS($B$90-B72)+ABS($B$113-B95))/$D$116</f>
        <v>0.22610821278273757</v>
      </c>
      <c r="U122" s="21">
        <f t="shared" ref="U122:U140" si="19">(ABS($B$22-B3)+ABS($B$45-B26)+ABS($B$68-B49)+ABS($B$91-B72)+ABS($B$114-B95))/$D$116</f>
        <v>0.41225094703869181</v>
      </c>
    </row>
    <row r="123" spans="1:86" x14ac:dyDescent="0.25">
      <c r="A123" s="17" t="s">
        <v>4</v>
      </c>
      <c r="B123" s="19">
        <f t="shared" si="0"/>
        <v>0.34935563013392795</v>
      </c>
      <c r="C123" s="93">
        <f t="shared" si="1"/>
        <v>0</v>
      </c>
      <c r="D123" s="19">
        <f t="shared" si="2"/>
        <v>0.21448450410714237</v>
      </c>
      <c r="E123" s="19">
        <f t="shared" si="3"/>
        <v>0.38392630869047906</v>
      </c>
      <c r="F123" s="19">
        <f t="shared" si="4"/>
        <v>0.27038662191964324</v>
      </c>
      <c r="G123" s="19">
        <f t="shared" si="5"/>
        <v>0.35627256778376848</v>
      </c>
      <c r="H123" s="19">
        <f t="shared" si="6"/>
        <v>0.3451889634672613</v>
      </c>
      <c r="I123" s="19">
        <f t="shared" si="7"/>
        <v>0.23816150136904746</v>
      </c>
      <c r="J123" s="19">
        <f t="shared" si="8"/>
        <v>0.41696517248055243</v>
      </c>
      <c r="K123" s="19">
        <f t="shared" si="9"/>
        <v>0.22961337808035678</v>
      </c>
      <c r="L123" s="19">
        <f t="shared" si="10"/>
        <v>0.53983921345129893</v>
      </c>
      <c r="M123" s="19">
        <f t="shared" si="11"/>
        <v>0.16443310959821614</v>
      </c>
      <c r="N123" s="19">
        <f t="shared" si="12"/>
        <v>0.33489808757455858</v>
      </c>
      <c r="O123" s="19">
        <f t="shared" si="13"/>
        <v>0.34212911870746793</v>
      </c>
      <c r="P123" s="19">
        <f t="shared" si="14"/>
        <v>0.36433644316478558</v>
      </c>
      <c r="Q123" s="19">
        <f t="shared" si="15"/>
        <v>0.29069370890883128</v>
      </c>
      <c r="R123" s="19">
        <f t="shared" si="16"/>
        <v>0.33539619349717498</v>
      </c>
      <c r="S123" s="19">
        <f t="shared" si="17"/>
        <v>0.46266339544643109</v>
      </c>
      <c r="T123" s="19">
        <f t="shared" si="18"/>
        <v>0.21713050958333219</v>
      </c>
      <c r="U123" s="21">
        <f t="shared" si="19"/>
        <v>0.36249999999999999</v>
      </c>
    </row>
    <row r="124" spans="1:86" x14ac:dyDescent="0.25">
      <c r="A124" s="17" t="s">
        <v>5</v>
      </c>
      <c r="B124" s="19">
        <f t="shared" si="0"/>
        <v>0.25679554063988108</v>
      </c>
      <c r="C124" s="93">
        <f t="shared" si="1"/>
        <v>0.21448450410714237</v>
      </c>
      <c r="D124" s="19">
        <f t="shared" ref="D124:D141" si="20">(ABS($B$5-B5)+ABS($B$28-B28)+ABS($B$51-B51)+ABS($B$74-B74)+ABS($B$97-B97))/$D$116</f>
        <v>0</v>
      </c>
      <c r="E124" s="19">
        <f t="shared" si="3"/>
        <v>0.17777513791667005</v>
      </c>
      <c r="F124" s="19">
        <f t="shared" si="4"/>
        <v>0.31949319909226298</v>
      </c>
      <c r="G124" s="19">
        <f t="shared" si="5"/>
        <v>0.5611349988254335</v>
      </c>
      <c r="H124" s="19">
        <f t="shared" si="6"/>
        <v>0.22762887397321441</v>
      </c>
      <c r="I124" s="19">
        <f t="shared" si="7"/>
        <v>0.17632300273809492</v>
      </c>
      <c r="J124" s="19">
        <f t="shared" si="8"/>
        <v>0.43495484188531391</v>
      </c>
      <c r="K124" s="19">
        <f t="shared" si="9"/>
        <v>0.39409788218749914</v>
      </c>
      <c r="L124" s="19">
        <f t="shared" si="10"/>
        <v>0.33340820389989151</v>
      </c>
      <c r="M124" s="19">
        <f t="shared" si="11"/>
        <v>0.18109977626488274</v>
      </c>
      <c r="N124" s="19">
        <f t="shared" si="12"/>
        <v>0.40771592501503429</v>
      </c>
      <c r="O124" s="19">
        <f t="shared" si="13"/>
        <v>0.40790236254675438</v>
      </c>
      <c r="P124" s="19">
        <f t="shared" si="14"/>
        <v>0.24038893585307602</v>
      </c>
      <c r="Q124" s="19">
        <f t="shared" si="15"/>
        <v>0.39684487968264037</v>
      </c>
      <c r="R124" s="19">
        <f t="shared" si="16"/>
        <v>0.40950277066979474</v>
      </c>
      <c r="S124" s="19">
        <f t="shared" si="17"/>
        <v>0.43415823014881189</v>
      </c>
      <c r="T124" s="19">
        <f t="shared" si="18"/>
        <v>0.23290375342261865</v>
      </c>
      <c r="U124" s="21">
        <f t="shared" si="19"/>
        <v>0.4375</v>
      </c>
    </row>
    <row r="125" spans="1:86" x14ac:dyDescent="0.25">
      <c r="A125" s="17" t="s">
        <v>6</v>
      </c>
      <c r="B125" s="19">
        <f t="shared" si="0"/>
        <v>0.2845706785565511</v>
      </c>
      <c r="C125" s="93">
        <f t="shared" si="1"/>
        <v>0.38392630869047906</v>
      </c>
      <c r="D125" s="19">
        <f t="shared" si="20"/>
        <v>0.17777513791667005</v>
      </c>
      <c r="E125" s="19">
        <f t="shared" ref="E125:E141" si="21">(ABS($B$6-B6)+ABS($B$29-B29)+ABS($B$52-B52)+ABS($B$75-B75)+ABS($B$98-B98))/$D$116</f>
        <v>0</v>
      </c>
      <c r="F125" s="19">
        <f t="shared" si="4"/>
        <v>0.347268337008933</v>
      </c>
      <c r="G125" s="19">
        <f t="shared" si="5"/>
        <v>0.58891013674210346</v>
      </c>
      <c r="H125" s="19">
        <f t="shared" si="6"/>
        <v>0.24707067855655113</v>
      </c>
      <c r="I125" s="19">
        <f t="shared" si="7"/>
        <v>0.14576480732143166</v>
      </c>
      <c r="J125" s="19">
        <f t="shared" si="8"/>
        <v>0.36987736242102576</v>
      </c>
      <c r="K125" s="19">
        <f t="shared" si="9"/>
        <v>0.4126462639434556</v>
      </c>
      <c r="L125" s="19">
        <f t="shared" si="10"/>
        <v>0.26833072443560341</v>
      </c>
      <c r="M125" s="19">
        <f t="shared" si="11"/>
        <v>0.26115986575892969</v>
      </c>
      <c r="N125" s="19">
        <f t="shared" si="12"/>
        <v>0.24263844555074615</v>
      </c>
      <c r="O125" s="19">
        <f t="shared" si="13"/>
        <v>0.39504130864794135</v>
      </c>
      <c r="P125" s="19">
        <f t="shared" si="14"/>
        <v>0.26816407376974605</v>
      </c>
      <c r="Q125" s="19">
        <f t="shared" si="15"/>
        <v>0.42462001759931034</v>
      </c>
      <c r="R125" s="19">
        <f t="shared" si="16"/>
        <v>0.34442529120550658</v>
      </c>
      <c r="S125" s="19">
        <f t="shared" si="17"/>
        <v>0.36908075068452373</v>
      </c>
      <c r="T125" s="19">
        <f t="shared" si="18"/>
        <v>0.26067889133928868</v>
      </c>
      <c r="U125" s="21">
        <f t="shared" si="19"/>
        <v>0.36527513791666999</v>
      </c>
    </row>
    <row r="126" spans="1:86" x14ac:dyDescent="0.25">
      <c r="A126" s="17" t="s">
        <v>7</v>
      </c>
      <c r="B126" s="19">
        <f t="shared" si="0"/>
        <v>0.12192441461309547</v>
      </c>
      <c r="C126" s="93">
        <f t="shared" si="1"/>
        <v>0.27038662191964324</v>
      </c>
      <c r="D126" s="19">
        <f t="shared" si="20"/>
        <v>0.31949319909226298</v>
      </c>
      <c r="E126" s="19">
        <f t="shared" si="21"/>
        <v>0.347268337008933</v>
      </c>
      <c r="F126" s="19">
        <f t="shared" ref="F126:F141" si="22">(ABS($B$7-B7)+ABS($B$30-B30)+ABS($B$53-B53)+ABS($B$76-B76)+ABS($B$99-B99))/$D$116</f>
        <v>0</v>
      </c>
      <c r="G126" s="19">
        <f t="shared" si="5"/>
        <v>0.24683380341942618</v>
      </c>
      <c r="H126" s="19">
        <f t="shared" si="6"/>
        <v>0.11557558538690452</v>
      </c>
      <c r="I126" s="19">
        <f t="shared" si="7"/>
        <v>0.25722512055059576</v>
      </c>
      <c r="J126" s="19">
        <f t="shared" si="8"/>
        <v>0.23956821996567074</v>
      </c>
      <c r="K126" s="19">
        <f t="shared" si="9"/>
        <v>0.2175600894940469</v>
      </c>
      <c r="L126" s="19">
        <f t="shared" si="10"/>
        <v>0.37031175135308503</v>
      </c>
      <c r="M126" s="19">
        <f t="shared" si="11"/>
        <v>0.19315306485119271</v>
      </c>
      <c r="N126" s="19">
        <f t="shared" si="12"/>
        <v>0.31451146565491539</v>
      </c>
      <c r="O126" s="19">
        <f t="shared" si="13"/>
        <v>0.26992416987884194</v>
      </c>
      <c r="P126" s="19">
        <f t="shared" si="14"/>
        <v>0.16240333356656941</v>
      </c>
      <c r="Q126" s="19">
        <f t="shared" si="15"/>
        <v>7.7351680590377378E-2</v>
      </c>
      <c r="R126" s="19">
        <f t="shared" si="16"/>
        <v>0.45707155514896219</v>
      </c>
      <c r="S126" s="19">
        <f t="shared" si="17"/>
        <v>0.30239695251488163</v>
      </c>
      <c r="T126" s="19">
        <f t="shared" si="18"/>
        <v>0.28880587123511947</v>
      </c>
      <c r="U126" s="21">
        <f t="shared" si="19"/>
        <v>0.3425086949851206</v>
      </c>
    </row>
    <row r="127" spans="1:86" x14ac:dyDescent="0.25">
      <c r="A127" s="17" t="s">
        <v>8</v>
      </c>
      <c r="B127" s="19">
        <f t="shared" si="0"/>
        <v>0.30433945818555241</v>
      </c>
      <c r="C127" s="93">
        <f t="shared" si="1"/>
        <v>0.35627256778376848</v>
      </c>
      <c r="D127" s="19">
        <f t="shared" si="20"/>
        <v>0.5611349988254335</v>
      </c>
      <c r="E127" s="19">
        <f t="shared" si="21"/>
        <v>0.58891013674210346</v>
      </c>
      <c r="F127" s="19">
        <f t="shared" si="22"/>
        <v>0.24683380341942618</v>
      </c>
      <c r="G127" s="19">
        <f t="shared" ref="G127:G141" si="23">(ABS($B$8-B8)+ABS($B$31-B31)+ABS($B$54-B54)+ABS($B$77-B77)+ABS($B$100-B100))/$D$116</f>
        <v>0</v>
      </c>
      <c r="H127" s="19">
        <f t="shared" si="6"/>
        <v>0.36240938880633072</v>
      </c>
      <c r="I127" s="19">
        <f t="shared" si="7"/>
        <v>0.49314532942067191</v>
      </c>
      <c r="J127" s="19">
        <f t="shared" si="8"/>
        <v>0.47585226448628842</v>
      </c>
      <c r="K127" s="19">
        <f t="shared" si="9"/>
        <v>0.17626387279864786</v>
      </c>
      <c r="L127" s="19">
        <f t="shared" si="10"/>
        <v>0.48052254153484819</v>
      </c>
      <c r="M127" s="19">
        <f t="shared" si="11"/>
        <v>0.42646153125102987</v>
      </c>
      <c r="N127" s="19">
        <f t="shared" si="12"/>
        <v>0.46780078889968912</v>
      </c>
      <c r="O127" s="19">
        <f t="shared" si="13"/>
        <v>0.4545213760108231</v>
      </c>
      <c r="P127" s="19">
        <f t="shared" si="14"/>
        <v>0.32074606297235747</v>
      </c>
      <c r="Q127" s="19">
        <f t="shared" si="15"/>
        <v>0.1765267164302381</v>
      </c>
      <c r="R127" s="19">
        <f t="shared" si="16"/>
        <v>0.64166876128094341</v>
      </c>
      <c r="S127" s="19">
        <f t="shared" si="17"/>
        <v>0.46031010200995504</v>
      </c>
      <c r="T127" s="19">
        <f t="shared" si="18"/>
        <v>0.43044767096829001</v>
      </c>
      <c r="U127" s="21">
        <f t="shared" si="19"/>
        <v>0.39567489156569446</v>
      </c>
    </row>
    <row r="128" spans="1:86" x14ac:dyDescent="0.25">
      <c r="A128" s="17" t="s">
        <v>9</v>
      </c>
      <c r="B128" s="19">
        <f t="shared" si="0"/>
        <v>0.1125</v>
      </c>
      <c r="C128" s="93">
        <f t="shared" si="1"/>
        <v>0.3451889634672613</v>
      </c>
      <c r="D128" s="19">
        <f t="shared" si="20"/>
        <v>0.22762887397321441</v>
      </c>
      <c r="E128" s="19">
        <f t="shared" si="21"/>
        <v>0.24707067855655113</v>
      </c>
      <c r="F128" s="19">
        <f t="shared" si="22"/>
        <v>0.11557558538690452</v>
      </c>
      <c r="G128" s="19">
        <f t="shared" si="23"/>
        <v>0.36240938880633072</v>
      </c>
      <c r="H128" s="19">
        <f t="shared" ref="H128:H141" si="24">(ABS($B$9-B9)+ABS($B$32-B32)+ABS($B$55-B55)+ABS($B$78-B78)+ABS($B$101-B101))/$D$116</f>
        <v>0</v>
      </c>
      <c r="I128" s="19">
        <f t="shared" si="7"/>
        <v>0.20702746209821385</v>
      </c>
      <c r="J128" s="19">
        <f t="shared" si="8"/>
        <v>0.24899263457876616</v>
      </c>
      <c r="K128" s="19">
        <f t="shared" si="9"/>
        <v>0.33313567488095142</v>
      </c>
      <c r="L128" s="19">
        <f t="shared" si="10"/>
        <v>0.31088733673998953</v>
      </c>
      <c r="M128" s="19">
        <f t="shared" si="11"/>
        <v>0.22718216255952434</v>
      </c>
      <c r="N128" s="19">
        <f t="shared" si="12"/>
        <v>0.38008705104181989</v>
      </c>
      <c r="O128" s="19">
        <f t="shared" si="13"/>
        <v>0.29472651142646</v>
      </c>
      <c r="P128" s="19">
        <f t="shared" si="14"/>
        <v>0.15297891895347396</v>
      </c>
      <c r="Q128" s="19">
        <f t="shared" si="15"/>
        <v>0.18588267237609263</v>
      </c>
      <c r="R128" s="19">
        <f t="shared" si="16"/>
        <v>0.48187389669658032</v>
      </c>
      <c r="S128" s="19">
        <f t="shared" si="17"/>
        <v>0.33202746209821388</v>
      </c>
      <c r="T128" s="19">
        <f t="shared" si="18"/>
        <v>0.27194154611607091</v>
      </c>
      <c r="U128" s="21">
        <f t="shared" si="19"/>
        <v>0.41731103653273866</v>
      </c>
    </row>
    <row r="129" spans="1:21" x14ac:dyDescent="0.25">
      <c r="A129" s="17" t="s">
        <v>10</v>
      </c>
      <c r="B129" s="19">
        <f t="shared" si="0"/>
        <v>0.2111941287648805</v>
      </c>
      <c r="C129" s="93">
        <f t="shared" si="1"/>
        <v>0.23816150136904746</v>
      </c>
      <c r="D129" s="19">
        <f t="shared" si="20"/>
        <v>0.17632300273809492</v>
      </c>
      <c r="E129" s="19">
        <f t="shared" si="21"/>
        <v>0.14576480732143166</v>
      </c>
      <c r="F129" s="19">
        <f t="shared" si="22"/>
        <v>0.25722512055059576</v>
      </c>
      <c r="G129" s="19">
        <f t="shared" si="23"/>
        <v>0.49314532942067191</v>
      </c>
      <c r="H129" s="19">
        <f t="shared" si="24"/>
        <v>0.20702746209821385</v>
      </c>
      <c r="I129" s="19">
        <f t="shared" si="7"/>
        <v>0</v>
      </c>
      <c r="J129" s="19">
        <f t="shared" si="8"/>
        <v>0.40602009667698002</v>
      </c>
      <c r="K129" s="19">
        <f t="shared" si="9"/>
        <v>0.31688145662202399</v>
      </c>
      <c r="L129" s="19">
        <f t="shared" si="10"/>
        <v>0.39334437874891809</v>
      </c>
      <c r="M129" s="19">
        <f t="shared" si="11"/>
        <v>0.1999828684970246</v>
      </c>
      <c r="N129" s="19">
        <f t="shared" si="12"/>
        <v>0.27878117980670036</v>
      </c>
      <c r="O129" s="19">
        <f t="shared" si="13"/>
        <v>0.38118404290389563</v>
      </c>
      <c r="P129" s="19">
        <f t="shared" si="14"/>
        <v>0.22617494179573808</v>
      </c>
      <c r="Q129" s="19">
        <f t="shared" si="15"/>
        <v>0.33457680114097316</v>
      </c>
      <c r="R129" s="19">
        <f t="shared" si="16"/>
        <v>0.3305680254614608</v>
      </c>
      <c r="S129" s="19">
        <f t="shared" si="17"/>
        <v>0.405223484940478</v>
      </c>
      <c r="T129" s="19">
        <f t="shared" si="18"/>
        <v>0.11491408401785708</v>
      </c>
      <c r="U129" s="21">
        <f t="shared" si="19"/>
        <v>0.31600516529761918</v>
      </c>
    </row>
    <row r="130" spans="1:21" x14ac:dyDescent="0.25">
      <c r="A130" s="17" t="s">
        <v>11</v>
      </c>
      <c r="B130" s="19">
        <f t="shared" si="0"/>
        <v>0.36149263457876613</v>
      </c>
      <c r="C130" s="93">
        <f t="shared" si="1"/>
        <v>0.41696517248055243</v>
      </c>
      <c r="D130" s="19">
        <f t="shared" si="20"/>
        <v>0.43495484188531391</v>
      </c>
      <c r="E130" s="19">
        <f t="shared" si="21"/>
        <v>0.36987736242102576</v>
      </c>
      <c r="F130" s="19">
        <f t="shared" si="22"/>
        <v>0.23956821996567074</v>
      </c>
      <c r="G130" s="19">
        <f t="shared" si="23"/>
        <v>0.47585226448628842</v>
      </c>
      <c r="H130" s="19">
        <f t="shared" si="24"/>
        <v>0.24899263457876616</v>
      </c>
      <c r="I130" s="19">
        <f t="shared" si="7"/>
        <v>0.40602009667698002</v>
      </c>
      <c r="J130" s="19">
        <f t="shared" ref="J130:J141" si="25">(ABS($B$11-B11)+ABS($B$34-B34)+ABS($B$57-B57)+ABS($B$80-B80)+ABS($B$103-B103))/$D$116</f>
        <v>0</v>
      </c>
      <c r="K130" s="19">
        <f t="shared" si="9"/>
        <v>0.44657855056090912</v>
      </c>
      <c r="L130" s="19">
        <f t="shared" si="10"/>
        <v>0.30987997131875578</v>
      </c>
      <c r="M130" s="19">
        <f t="shared" si="11"/>
        <v>0.25474848844781139</v>
      </c>
      <c r="N130" s="19">
        <f t="shared" si="12"/>
        <v>0.29452613856701038</v>
      </c>
      <c r="O130" s="19">
        <f t="shared" si="13"/>
        <v>0.12483605377308442</v>
      </c>
      <c r="P130" s="19">
        <f t="shared" si="14"/>
        <v>0.40197155353224012</v>
      </c>
      <c r="Q130" s="19">
        <f t="shared" si="15"/>
        <v>0.29932554805605027</v>
      </c>
      <c r="R130" s="19">
        <f t="shared" si="16"/>
        <v>0.32323564565004409</v>
      </c>
      <c r="S130" s="19">
        <f t="shared" si="17"/>
        <v>0.14794891153730474</v>
      </c>
      <c r="T130" s="19">
        <f t="shared" si="18"/>
        <v>0.48760084736150378</v>
      </c>
      <c r="U130" s="21">
        <f t="shared" si="19"/>
        <v>0.48998066837340992</v>
      </c>
    </row>
    <row r="131" spans="1:21" x14ac:dyDescent="0.25">
      <c r="A131" s="17" t="s">
        <v>12</v>
      </c>
      <c r="B131" s="19">
        <f t="shared" si="0"/>
        <v>0.23730234154761809</v>
      </c>
      <c r="C131" s="93">
        <f t="shared" si="1"/>
        <v>0.22961337808035678</v>
      </c>
      <c r="D131" s="19">
        <f t="shared" si="20"/>
        <v>0.39409788218749914</v>
      </c>
      <c r="E131" s="19">
        <f t="shared" si="21"/>
        <v>0.4126462639434556</v>
      </c>
      <c r="F131" s="19">
        <f t="shared" si="22"/>
        <v>0.2175600894940469</v>
      </c>
      <c r="G131" s="19">
        <f t="shared" si="23"/>
        <v>0.17626387279864786</v>
      </c>
      <c r="H131" s="19">
        <f t="shared" si="24"/>
        <v>0.33313567488095142</v>
      </c>
      <c r="I131" s="19">
        <f>(ABS($B$10-B12)+ABS($B$33-B35)+ABS($B$56-B58)+ABS($B$79-B81)+ABS($B$102-B104))/$D$116</f>
        <v>0.31688145662202399</v>
      </c>
      <c r="J131" s="19">
        <f t="shared" si="25"/>
        <v>0.44657855056090912</v>
      </c>
      <c r="K131" s="19">
        <f t="shared" ref="K131:K141" si="26">(ABS($B$12-B12)+ABS($B$35-B35)+ABS($B$58-B58)+ABS($B$81-B81)+ABS($B$104-B104))/$D$116</f>
        <v>0</v>
      </c>
      <c r="L131" s="19">
        <f t="shared" si="10"/>
        <v>0.40278592486498893</v>
      </c>
      <c r="M131" s="19">
        <f t="shared" si="11"/>
        <v>0.29275774794642884</v>
      </c>
      <c r="N131" s="19">
        <f t="shared" si="12"/>
        <v>0.29153691610104121</v>
      </c>
      <c r="O131" s="19">
        <f t="shared" si="13"/>
        <v>0.42524766208544384</v>
      </c>
      <c r="P131" s="19">
        <f t="shared" si="14"/>
        <v>0.22821084041180675</v>
      </c>
      <c r="Q131" s="19">
        <f t="shared" si="15"/>
        <v>0.14725300250485879</v>
      </c>
      <c r="R131" s="19">
        <f t="shared" si="16"/>
        <v>0.4654048884822955</v>
      </c>
      <c r="S131" s="19">
        <f t="shared" si="17"/>
        <v>0.36777487944940424</v>
      </c>
      <c r="T131" s="19">
        <f t="shared" si="18"/>
        <v>0.25418379816964209</v>
      </c>
      <c r="U131" s="21">
        <f t="shared" si="19"/>
        <v>0.22494860549107373</v>
      </c>
    </row>
    <row r="132" spans="1:21" x14ac:dyDescent="0.25">
      <c r="A132" s="17" t="s">
        <v>13</v>
      </c>
      <c r="B132" s="19">
        <f t="shared" si="0"/>
        <v>0.29838733673998957</v>
      </c>
      <c r="C132" s="93">
        <f t="shared" si="1"/>
        <v>0.53983921345129893</v>
      </c>
      <c r="D132" s="19">
        <f t="shared" si="20"/>
        <v>0.33340820389989151</v>
      </c>
      <c r="E132" s="19">
        <f t="shared" si="21"/>
        <v>0.26833072443560341</v>
      </c>
      <c r="F132" s="19">
        <f t="shared" si="22"/>
        <v>0.37031175135308503</v>
      </c>
      <c r="G132" s="19">
        <f t="shared" si="23"/>
        <v>0.48052254153484819</v>
      </c>
      <c r="H132" s="19">
        <f t="shared" si="24"/>
        <v>0.31088733673998953</v>
      </c>
      <c r="I132" s="19">
        <f t="shared" ref="I132:I141" si="27">(ABS($B$10-B13)+ABS($B$33-B36)+ABS($B$56-B59)+ABS($B$79-B82)+ABS($B$102-B105))/$D$116</f>
        <v>0.39334437874891809</v>
      </c>
      <c r="J132" s="19">
        <f t="shared" si="25"/>
        <v>0.30987997131875578</v>
      </c>
      <c r="K132" s="19">
        <f t="shared" si="26"/>
        <v>0.40278592486498893</v>
      </c>
      <c r="L132" s="19">
        <f t="shared" ref="L132:L141" si="28">(ABS($B$13-B13)+ABS($B$36-B36)+ABS($B$59-B59)+ABS($B$82-B82)+ABS($B$105-B105))/$D$116</f>
        <v>0</v>
      </c>
      <c r="M132" s="19">
        <f t="shared" si="11"/>
        <v>0.37540610385308282</v>
      </c>
      <c r="N132" s="19">
        <f t="shared" si="12"/>
        <v>0.34531905281126296</v>
      </c>
      <c r="O132" s="19">
        <f t="shared" si="13"/>
        <v>0.33504391754567137</v>
      </c>
      <c r="P132" s="19">
        <f t="shared" si="14"/>
        <v>0.21716943695318003</v>
      </c>
      <c r="Q132" s="19">
        <f t="shared" si="15"/>
        <v>0.35704925796508624</v>
      </c>
      <c r="R132" s="19">
        <f t="shared" si="16"/>
        <v>0.46819081334728463</v>
      </c>
      <c r="S132" s="19">
        <f t="shared" si="17"/>
        <v>0.19384248467153448</v>
      </c>
      <c r="T132" s="19">
        <f t="shared" si="18"/>
        <v>0.50825846276677522</v>
      </c>
      <c r="U132" s="21">
        <f t="shared" si="19"/>
        <v>0.41989930294534572</v>
      </c>
    </row>
    <row r="133" spans="1:21" x14ac:dyDescent="0.25">
      <c r="A133" s="17" t="s">
        <v>14</v>
      </c>
      <c r="B133" s="19">
        <f t="shared" si="0"/>
        <v>0.27212207306547748</v>
      </c>
      <c r="C133" s="93">
        <f t="shared" si="1"/>
        <v>0.16443310959821614</v>
      </c>
      <c r="D133" s="19">
        <f t="shared" si="20"/>
        <v>0.18109977626488274</v>
      </c>
      <c r="E133" s="19">
        <f t="shared" si="21"/>
        <v>0.26115986575892969</v>
      </c>
      <c r="F133" s="19">
        <f t="shared" si="22"/>
        <v>0.19315306485119271</v>
      </c>
      <c r="G133" s="19">
        <f t="shared" si="23"/>
        <v>0.42646153125102987</v>
      </c>
      <c r="H133" s="19">
        <f t="shared" si="24"/>
        <v>0.22718216255952434</v>
      </c>
      <c r="I133" s="19">
        <f t="shared" si="27"/>
        <v>0.1999828684970246</v>
      </c>
      <c r="J133" s="19">
        <f t="shared" si="25"/>
        <v>0.25474848844781139</v>
      </c>
      <c r="K133" s="19">
        <f t="shared" si="26"/>
        <v>0.29275774794642884</v>
      </c>
      <c r="L133" s="19">
        <f t="shared" si="28"/>
        <v>0.37540610385308282</v>
      </c>
      <c r="M133" s="19">
        <f t="shared" ref="M133:M141" si="29">(ABS($B$14-B14)+ABS($B$37-B37)+ABS($B$60-B60)+ABS($B$83-B83)+ABS($B$106-B106))/$D$116</f>
        <v>0</v>
      </c>
      <c r="N133" s="19">
        <f t="shared" si="12"/>
        <v>0.26084290491086509</v>
      </c>
      <c r="O133" s="19">
        <f t="shared" si="13"/>
        <v>0.22769600910925183</v>
      </c>
      <c r="P133" s="19">
        <f t="shared" si="14"/>
        <v>0.287102886096335</v>
      </c>
      <c r="Q133" s="19">
        <f t="shared" si="15"/>
        <v>0.26217141210823669</v>
      </c>
      <c r="R133" s="19">
        <f t="shared" si="16"/>
        <v>0.26391849029776954</v>
      </c>
      <c r="S133" s="19">
        <f t="shared" si="17"/>
        <v>0.29823028584821498</v>
      </c>
      <c r="T133" s="19">
        <f t="shared" si="18"/>
        <v>0.23285235891369238</v>
      </c>
      <c r="U133" s="21">
        <f t="shared" si="19"/>
        <v>0.33615986575892964</v>
      </c>
    </row>
    <row r="134" spans="1:21" x14ac:dyDescent="0.25">
      <c r="A134" s="17" t="s">
        <v>15</v>
      </c>
      <c r="B134" s="19">
        <f t="shared" si="0"/>
        <v>0.38425371770848654</v>
      </c>
      <c r="C134" s="93">
        <f t="shared" si="1"/>
        <v>0.33489808757455858</v>
      </c>
      <c r="D134" s="19">
        <f t="shared" si="20"/>
        <v>0.40771592501503429</v>
      </c>
      <c r="E134" s="19">
        <f t="shared" si="21"/>
        <v>0.24263844555074615</v>
      </c>
      <c r="F134" s="19">
        <f t="shared" si="22"/>
        <v>0.31451146565491539</v>
      </c>
      <c r="G134" s="19">
        <f t="shared" si="23"/>
        <v>0.46780078889968912</v>
      </c>
      <c r="H134" s="19">
        <f t="shared" si="24"/>
        <v>0.38008705104181989</v>
      </c>
      <c r="I134" s="19">
        <f t="shared" si="27"/>
        <v>0.27878117980670036</v>
      </c>
      <c r="J134" s="19">
        <f t="shared" si="25"/>
        <v>0.29452613856701038</v>
      </c>
      <c r="K134" s="19">
        <f t="shared" si="26"/>
        <v>0.29153691610104121</v>
      </c>
      <c r="L134" s="19">
        <f t="shared" si="28"/>
        <v>0.34531905281126296</v>
      </c>
      <c r="M134" s="19">
        <f t="shared" si="29"/>
        <v>0.26084290491086509</v>
      </c>
      <c r="N134" s="19">
        <f t="shared" ref="N134:N141" si="30">(ABS($B$15-B15)+ABS($B$38-B38)+ABS($B$61-B61)+ABS($B$84-B84)+ABS($B$107-B107))/$D$116</f>
        <v>0</v>
      </c>
      <c r="O134" s="19">
        <f t="shared" si="13"/>
        <v>0.27319525009154516</v>
      </c>
      <c r="P134" s="19">
        <f t="shared" si="14"/>
        <v>0.37715340401285025</v>
      </c>
      <c r="Q134" s="19">
        <f t="shared" si="15"/>
        <v>0.303510669756896</v>
      </c>
      <c r="R134" s="19">
        <f t="shared" si="16"/>
        <v>0.17386797238125434</v>
      </c>
      <c r="S134" s="19">
        <f t="shared" si="17"/>
        <v>0.26814323480639518</v>
      </c>
      <c r="T134" s="19">
        <f t="shared" si="18"/>
        <v>0.35814550492574904</v>
      </c>
      <c r="U134" s="21">
        <f t="shared" si="19"/>
        <v>0.1954545298063996</v>
      </c>
    </row>
    <row r="135" spans="1:21" x14ac:dyDescent="0.25">
      <c r="A135" s="17" t="s">
        <v>16</v>
      </c>
      <c r="B135" s="19">
        <f t="shared" si="0"/>
        <v>0.38665658080568177</v>
      </c>
      <c r="C135" s="93">
        <f t="shared" si="1"/>
        <v>0.34212911870746793</v>
      </c>
      <c r="D135" s="19">
        <f t="shared" si="20"/>
        <v>0.40790236254675438</v>
      </c>
      <c r="E135" s="19">
        <f t="shared" si="21"/>
        <v>0.39504130864794135</v>
      </c>
      <c r="F135" s="19">
        <f t="shared" si="22"/>
        <v>0.26992416987884194</v>
      </c>
      <c r="G135" s="19">
        <f t="shared" si="23"/>
        <v>0.4545213760108231</v>
      </c>
      <c r="H135" s="19">
        <f t="shared" si="24"/>
        <v>0.29472651142646</v>
      </c>
      <c r="I135" s="19">
        <f t="shared" si="27"/>
        <v>0.38118404290389563</v>
      </c>
      <c r="J135" s="19">
        <f t="shared" si="25"/>
        <v>0.12483605377308442</v>
      </c>
      <c r="K135" s="19">
        <f t="shared" si="26"/>
        <v>0.42524766208544384</v>
      </c>
      <c r="L135" s="19">
        <f t="shared" si="28"/>
        <v>0.33504391754567137</v>
      </c>
      <c r="M135" s="19">
        <f t="shared" si="29"/>
        <v>0.22769600910925183</v>
      </c>
      <c r="N135" s="19">
        <f t="shared" si="30"/>
        <v>0.27319525009154516</v>
      </c>
      <c r="O135" s="19">
        <f t="shared" si="13"/>
        <v>0</v>
      </c>
      <c r="P135" s="19">
        <f t="shared" si="14"/>
        <v>0.42713549975915577</v>
      </c>
      <c r="Q135" s="19">
        <f t="shared" si="15"/>
        <v>0.29023125686803003</v>
      </c>
      <c r="R135" s="19">
        <f t="shared" si="16"/>
        <v>0.19839959187695963</v>
      </c>
      <c r="S135" s="19">
        <f t="shared" si="17"/>
        <v>0.23379578537413465</v>
      </c>
      <c r="T135" s="19">
        <f t="shared" si="18"/>
        <v>0.46054836802294419</v>
      </c>
      <c r="U135" s="21">
        <f t="shared" si="19"/>
        <v>0.41736104016580067</v>
      </c>
    </row>
    <row r="136" spans="1:21" x14ac:dyDescent="0.25">
      <c r="A136" s="17" t="s">
        <v>17</v>
      </c>
      <c r="B136" s="19">
        <f t="shared" si="0"/>
        <v>9.0478918953473958E-2</v>
      </c>
      <c r="C136" s="93">
        <f t="shared" si="1"/>
        <v>0.36433644316478558</v>
      </c>
      <c r="D136" s="19">
        <f t="shared" si="20"/>
        <v>0.24038893585307602</v>
      </c>
      <c r="E136" s="19">
        <f t="shared" si="21"/>
        <v>0.26816407376974605</v>
      </c>
      <c r="F136" s="19">
        <f t="shared" si="22"/>
        <v>0.16240333356656941</v>
      </c>
      <c r="G136" s="19">
        <f t="shared" si="23"/>
        <v>0.32074606297235747</v>
      </c>
      <c r="H136" s="19">
        <f t="shared" si="24"/>
        <v>0.15297891895347396</v>
      </c>
      <c r="I136" s="19">
        <f t="shared" si="27"/>
        <v>0.22617494179573808</v>
      </c>
      <c r="J136" s="19">
        <f t="shared" si="25"/>
        <v>0.40197155353224012</v>
      </c>
      <c r="K136" s="19">
        <f t="shared" si="26"/>
        <v>0.22821084041180675</v>
      </c>
      <c r="L136" s="19">
        <f t="shared" si="28"/>
        <v>0.21716943695318003</v>
      </c>
      <c r="M136" s="19">
        <f t="shared" si="29"/>
        <v>0.287102886096335</v>
      </c>
      <c r="N136" s="19">
        <f t="shared" si="30"/>
        <v>0.37715340401285025</v>
      </c>
      <c r="O136" s="19">
        <f>(ABS($B$16-B17)+ABS($B$39-B40)+ABS($B$62-B63)+ABS($B$85-B86)+ABS($B$108-B109))/$D$116</f>
        <v>0.42713549975915577</v>
      </c>
      <c r="P136" s="19">
        <f t="shared" ref="P136:P141" si="31">(ABS($B$17-B17)+ABS($B$40-B40)+ABS($B$63-B63)+ABS($B$86-B86)+ABS($B$109-B109))/$D$116</f>
        <v>0</v>
      </c>
      <c r="Q136" s="19">
        <f t="shared" si="15"/>
        <v>0.15645594382956435</v>
      </c>
      <c r="R136" s="19">
        <f t="shared" si="16"/>
        <v>0.55102137639410453</v>
      </c>
      <c r="S136" s="19">
        <f t="shared" si="17"/>
        <v>0.27710262762906918</v>
      </c>
      <c r="T136" s="19">
        <f t="shared" si="18"/>
        <v>0.29108902581359514</v>
      </c>
      <c r="U136" s="21">
        <f t="shared" si="19"/>
        <v>0.35315944590288045</v>
      </c>
    </row>
    <row r="137" spans="1:21" x14ac:dyDescent="0.25">
      <c r="A137" s="17" t="s">
        <v>18</v>
      </c>
      <c r="B137" s="19">
        <f t="shared" si="0"/>
        <v>0.19004933904275928</v>
      </c>
      <c r="C137" s="93">
        <f t="shared" si="1"/>
        <v>0.29069370890883128</v>
      </c>
      <c r="D137" s="19">
        <f t="shared" si="20"/>
        <v>0.39684487968264037</v>
      </c>
      <c r="E137" s="19">
        <f t="shared" si="21"/>
        <v>0.42462001759931034</v>
      </c>
      <c r="F137" s="19">
        <f t="shared" si="22"/>
        <v>7.7351680590377378E-2</v>
      </c>
      <c r="G137" s="19">
        <f t="shared" si="23"/>
        <v>0.1765267164302381</v>
      </c>
      <c r="H137" s="19">
        <f t="shared" si="24"/>
        <v>0.18588267237609263</v>
      </c>
      <c r="I137" s="19">
        <f t="shared" si="27"/>
        <v>0.33457680114097316</v>
      </c>
      <c r="J137" s="19">
        <f t="shared" si="25"/>
        <v>0.29932554805605027</v>
      </c>
      <c r="K137" s="19">
        <f t="shared" si="26"/>
        <v>0.14725300250485879</v>
      </c>
      <c r="L137" s="19">
        <f t="shared" si="28"/>
        <v>0.35704925796508624</v>
      </c>
      <c r="M137" s="19">
        <f t="shared" si="29"/>
        <v>0.26217141210823669</v>
      </c>
      <c r="N137" s="19">
        <f t="shared" si="30"/>
        <v>0.303510669756896</v>
      </c>
      <c r="O137" s="19">
        <f t="shared" ref="O137:O141" si="32">(ABS($B$16-B18)+ABS($B$39-B41)+ABS($B$62-B64)+ABS($B$85-B87)+ABS($B$108-B110))/$D$116</f>
        <v>0.29023125686803003</v>
      </c>
      <c r="P137" s="19">
        <f t="shared" si="31"/>
        <v>0.15645594382956435</v>
      </c>
      <c r="Q137" s="19">
        <f>(ABS($B$18-B18)+ABS($B$41-B41)+ABS($B$64-B64)+ABS($B$87-B87)+ABS($B$110-B110))/$D$116</f>
        <v>0</v>
      </c>
      <c r="R137" s="19">
        <f t="shared" si="16"/>
        <v>0.47737864213815023</v>
      </c>
      <c r="S137" s="19">
        <f t="shared" si="17"/>
        <v>0.29601998286716186</v>
      </c>
      <c r="T137" s="19">
        <f t="shared" si="18"/>
        <v>0.36615755182549686</v>
      </c>
      <c r="U137" s="21">
        <f t="shared" si="19"/>
        <v>0.27220160799593252</v>
      </c>
    </row>
    <row r="138" spans="1:21" x14ac:dyDescent="0.25">
      <c r="A138" s="17" t="s">
        <v>19</v>
      </c>
      <c r="B138" s="19">
        <f t="shared" si="0"/>
        <v>0.5360405633632469</v>
      </c>
      <c r="C138" s="93">
        <f t="shared" si="1"/>
        <v>0.33539619349717498</v>
      </c>
      <c r="D138" s="19">
        <f t="shared" si="20"/>
        <v>0.40950277066979474</v>
      </c>
      <c r="E138" s="19">
        <f t="shared" si="21"/>
        <v>0.34442529120550658</v>
      </c>
      <c r="F138" s="19">
        <f t="shared" si="22"/>
        <v>0.45707155514896219</v>
      </c>
      <c r="G138" s="19">
        <f t="shared" si="23"/>
        <v>0.64166876128094341</v>
      </c>
      <c r="H138" s="19">
        <f t="shared" si="24"/>
        <v>0.48187389669658032</v>
      </c>
      <c r="I138" s="19">
        <f t="shared" si="27"/>
        <v>0.3305680254614608</v>
      </c>
      <c r="J138" s="19">
        <f t="shared" si="25"/>
        <v>0.32323564565004409</v>
      </c>
      <c r="K138" s="19">
        <f t="shared" si="26"/>
        <v>0.4654048884822955</v>
      </c>
      <c r="L138" s="19">
        <f t="shared" si="28"/>
        <v>0.46819081334728463</v>
      </c>
      <c r="M138" s="19">
        <f t="shared" si="29"/>
        <v>0.26391849029776954</v>
      </c>
      <c r="N138" s="19">
        <f t="shared" si="30"/>
        <v>0.17386797238125434</v>
      </c>
      <c r="O138" s="19">
        <f t="shared" si="32"/>
        <v>0.19839959187695963</v>
      </c>
      <c r="P138" s="19">
        <f t="shared" si="31"/>
        <v>0.55102137639410453</v>
      </c>
      <c r="Q138" s="19">
        <f>(ABS($B$18-B19)+ABS($B$41-B42)+ABS($B$64-B65)+ABS($B$87-B88)+ABS($B$110-B111))/$D$116</f>
        <v>0.47737864213815023</v>
      </c>
      <c r="R138" s="19">
        <f>(ABS($B$19-B19)+ABS($B$42-B42)+ABS($B$65-B65)+ABS($B$88-B88)+ABS($B$111-B111))/$D$116</f>
        <v>0</v>
      </c>
      <c r="S138" s="19">
        <f t="shared" si="17"/>
        <v>0.36893386861592281</v>
      </c>
      <c r="T138" s="19">
        <f t="shared" si="18"/>
        <v>0.35993235058050937</v>
      </c>
      <c r="U138" s="21">
        <f t="shared" si="19"/>
        <v>0.26674502272336592</v>
      </c>
    </row>
    <row r="139" spans="1:21" x14ac:dyDescent="0.25">
      <c r="A139" s="17" t="s">
        <v>20</v>
      </c>
      <c r="B139" s="19">
        <f t="shared" si="0"/>
        <v>0.33619412876488053</v>
      </c>
      <c r="C139" s="93">
        <f t="shared" si="1"/>
        <v>0.46266339544643109</v>
      </c>
      <c r="D139" s="19">
        <f t="shared" si="20"/>
        <v>0.43415823014881189</v>
      </c>
      <c r="E139" s="19">
        <f t="shared" si="21"/>
        <v>0.36908075068452373</v>
      </c>
      <c r="F139" s="19">
        <f t="shared" si="22"/>
        <v>0.30239695251488163</v>
      </c>
      <c r="G139" s="19">
        <f t="shared" si="23"/>
        <v>0.46031010200995504</v>
      </c>
      <c r="H139" s="19">
        <f t="shared" si="24"/>
        <v>0.33202746209821388</v>
      </c>
      <c r="I139" s="19">
        <f t="shared" si="27"/>
        <v>0.405223484940478</v>
      </c>
      <c r="J139" s="19">
        <f t="shared" si="25"/>
        <v>0.14794891153730474</v>
      </c>
      <c r="K139" s="19">
        <f t="shared" si="26"/>
        <v>0.36777487944940424</v>
      </c>
      <c r="L139" s="19">
        <f t="shared" si="28"/>
        <v>0.19384248467153448</v>
      </c>
      <c r="M139" s="19">
        <f t="shared" si="29"/>
        <v>0.29823028584821498</v>
      </c>
      <c r="N139" s="19">
        <f t="shared" si="30"/>
        <v>0.26814323480639518</v>
      </c>
      <c r="O139" s="19">
        <f t="shared" si="32"/>
        <v>0.23379578537413465</v>
      </c>
      <c r="P139" s="19">
        <f t="shared" si="31"/>
        <v>0.27710262762906918</v>
      </c>
      <c r="Q139" s="19">
        <f>(ABS($B$18-B20)+ABS($B$41-B43)+ABS($B$64-B66)+ABS($B$87-B89)+ABS($B$110-B112))/$D$116</f>
        <v>0.29601998286716186</v>
      </c>
      <c r="R139" s="19">
        <f>(ABS($B$19-B20)+ABS($B$42-B43)+ABS($B$65-B66)+ABS($B$88-B89)+ABS($B$111-B112))/$D$116</f>
        <v>0.36893386861592281</v>
      </c>
      <c r="S139" s="19">
        <f>(ABS($B$20-B20)+ABS($B$43-B43)+ABS($B$66-B66)+ABS($B$89-B89)+ABS($B$112-B112))/$D$116</f>
        <v>0</v>
      </c>
      <c r="T139" s="19">
        <f t="shared" si="18"/>
        <v>0.48680423562500169</v>
      </c>
      <c r="U139" s="21">
        <f t="shared" si="19"/>
        <v>0.4111769972619051</v>
      </c>
    </row>
    <row r="140" spans="1:21" x14ac:dyDescent="0.25">
      <c r="A140" s="17" t="s">
        <v>21</v>
      </c>
      <c r="B140" s="19">
        <f t="shared" si="0"/>
        <v>0.22610821278273757</v>
      </c>
      <c r="C140" s="93">
        <f t="shared" si="1"/>
        <v>0.21713050958333219</v>
      </c>
      <c r="D140" s="19">
        <f t="shared" si="20"/>
        <v>0.23290375342261865</v>
      </c>
      <c r="E140" s="19">
        <f t="shared" si="21"/>
        <v>0.26067889133928868</v>
      </c>
      <c r="F140" s="19">
        <f t="shared" si="22"/>
        <v>0.28880587123511947</v>
      </c>
      <c r="G140" s="19">
        <f t="shared" si="23"/>
        <v>0.43044767096829001</v>
      </c>
      <c r="H140" s="19">
        <f t="shared" si="24"/>
        <v>0.27194154611607091</v>
      </c>
      <c r="I140" s="19">
        <f t="shared" si="27"/>
        <v>0.11491408401785708</v>
      </c>
      <c r="J140" s="19">
        <f t="shared" si="25"/>
        <v>0.48760084736150378</v>
      </c>
      <c r="K140" s="19">
        <f t="shared" si="26"/>
        <v>0.25418379816964209</v>
      </c>
      <c r="L140" s="19">
        <f t="shared" si="28"/>
        <v>0.50825846276677522</v>
      </c>
      <c r="M140" s="19">
        <f t="shared" si="29"/>
        <v>0.23285235891369238</v>
      </c>
      <c r="N140" s="19">
        <f t="shared" si="30"/>
        <v>0.35814550492574904</v>
      </c>
      <c r="O140" s="19">
        <f t="shared" si="32"/>
        <v>0.46054836802294419</v>
      </c>
      <c r="P140" s="19">
        <f t="shared" si="31"/>
        <v>0.29108902581359514</v>
      </c>
      <c r="Q140" s="19">
        <f>(ABS($B$18-B21)+ABS($B$41-B44)+ABS($B$64-B67)+ABS($B$87-B90)+ABS($B$110-B113))/$D$116</f>
        <v>0.36615755182549686</v>
      </c>
      <c r="R140" s="19">
        <f>(ABS($B$19-B21)+ABS($B$42-B44)+ABS($B$65-B67)+ABS($B$88-B90)+ABS($B$111-B113))/$D$116</f>
        <v>0.35993235058050937</v>
      </c>
      <c r="S140" s="19">
        <f>(ABS($B$20-B21)+ABS($B$43-B44)+ABS($B$66-B67)+ABS($B$89-B90)+ABS($B$112-B113))/$D$116</f>
        <v>0.48680423562500169</v>
      </c>
      <c r="T140" s="19">
        <f>(ABS($B$21-B21)+ABS($B$44-B44)+ABS($B$67-B67)+ABS($B$90-B90)+ABS($B$113-B113))/$D$116</f>
        <v>0</v>
      </c>
      <c r="U140" s="21">
        <f t="shared" si="19"/>
        <v>0.38614273425595425</v>
      </c>
    </row>
    <row r="141" spans="1:21" x14ac:dyDescent="0.25">
      <c r="A141" s="22" t="s">
        <v>22</v>
      </c>
      <c r="B141" s="19">
        <f t="shared" si="0"/>
        <v>0.41225094703869181</v>
      </c>
      <c r="C141" s="93">
        <f t="shared" si="1"/>
        <v>0.36249999999999999</v>
      </c>
      <c r="D141" s="19">
        <f t="shared" si="20"/>
        <v>0.4375</v>
      </c>
      <c r="E141" s="19">
        <f t="shared" si="21"/>
        <v>0.36527513791666999</v>
      </c>
      <c r="F141" s="19">
        <f t="shared" si="22"/>
        <v>0.3425086949851206</v>
      </c>
      <c r="G141" s="19">
        <f t="shared" si="23"/>
        <v>0.39567489156569446</v>
      </c>
      <c r="H141" s="19">
        <f t="shared" si="24"/>
        <v>0.41731103653273866</v>
      </c>
      <c r="I141" s="19">
        <f t="shared" si="27"/>
        <v>0.31600516529761918</v>
      </c>
      <c r="J141" s="19">
        <f t="shared" si="25"/>
        <v>0.48998066837340992</v>
      </c>
      <c r="K141" s="19">
        <f t="shared" si="26"/>
        <v>0.22494860549107373</v>
      </c>
      <c r="L141" s="19">
        <f t="shared" si="28"/>
        <v>0.41989930294534572</v>
      </c>
      <c r="M141" s="19">
        <f t="shared" si="29"/>
        <v>0.33615986575892964</v>
      </c>
      <c r="N141" s="19">
        <f t="shared" si="30"/>
        <v>0.1954545298063996</v>
      </c>
      <c r="O141" s="19">
        <f t="shared" si="32"/>
        <v>0.41736104016580067</v>
      </c>
      <c r="P141" s="19">
        <f t="shared" si="31"/>
        <v>0.35315944590288045</v>
      </c>
      <c r="Q141" s="19">
        <f>(ABS($B$18-B22)+ABS($B$41-B45)+ABS($B$64-B68)+ABS($B$87-B91)+ABS($B$110-B114))/$D$116</f>
        <v>0.27220160799593252</v>
      </c>
      <c r="R141" s="19">
        <f>(ABS($B$19-B22)+ABS($B$42-B45)+ABS($B$65-B68)+ABS($B$88-B91)+ABS($B$111-B114))/$D$116</f>
        <v>0.26674502272336592</v>
      </c>
      <c r="S141" s="19">
        <f>(ABS($B$20-B22)+ABS($B$43-B45)+ABS($B$66-B68)+ABS($B$89-B91)+ABS($B$112-B114))/$D$116</f>
        <v>0.4111769972619051</v>
      </c>
      <c r="T141" s="19">
        <f>(ABS($B$21-B22)+ABS($B$44-B45)+ABS($B$67-B68)+ABS($B$90-B91)+ABS($B$113-B114))/$D$116</f>
        <v>0.38614273425595425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workbookViewId="0">
      <selection activeCell="E16" sqref="E16"/>
    </sheetView>
  </sheetViews>
  <sheetFormatPr defaultRowHeight="13.8" x14ac:dyDescent="0.25"/>
  <cols>
    <col min="1" max="1" width="10.109375" style="90" bestFit="1" customWidth="1"/>
    <col min="2" max="2" width="7.44140625" style="90" bestFit="1" customWidth="1"/>
    <col min="3" max="3" width="9.77734375" style="90" bestFit="1" customWidth="1"/>
    <col min="4" max="11" width="7.44140625" style="90" bestFit="1" customWidth="1"/>
    <col min="12" max="12" width="8.5546875" style="90" bestFit="1" customWidth="1"/>
    <col min="13" max="13" width="7.44140625" style="90" bestFit="1" customWidth="1"/>
    <col min="14" max="14" width="8.5546875" style="90" bestFit="1" customWidth="1"/>
    <col min="15" max="25" width="7.44140625" style="90" bestFit="1" customWidth="1"/>
    <col min="26" max="26" width="8.5546875" style="90" bestFit="1" customWidth="1"/>
    <col min="27" max="27" width="7.44140625" style="90" bestFit="1" customWidth="1"/>
    <col min="28" max="28" width="8.5546875" style="90" bestFit="1" customWidth="1"/>
    <col min="29" max="31" width="7.44140625" style="90" bestFit="1" customWidth="1"/>
    <col min="32" max="32" width="5.21875" style="90" bestFit="1" customWidth="1"/>
    <col min="33" max="39" width="7.44140625" style="90" bestFit="1" customWidth="1"/>
    <col min="40" max="40" width="8.5546875" style="90" bestFit="1" customWidth="1"/>
    <col min="41" max="41" width="7.44140625" style="90" bestFit="1" customWidth="1"/>
    <col min="42" max="42" width="8.5546875" style="90" bestFit="1" customWidth="1"/>
    <col min="43" max="52" width="7.44140625" style="90" bestFit="1" customWidth="1"/>
    <col min="53" max="53" width="3" style="90" bestFit="1" customWidth="1"/>
    <col min="54" max="54" width="8.5546875" style="90" bestFit="1" customWidth="1"/>
    <col min="55" max="55" width="4.109375" style="90" bestFit="1" customWidth="1"/>
    <col min="56" max="56" width="8.5546875" style="90" bestFit="1" customWidth="1"/>
    <col min="57" max="57" width="5.33203125" style="90" bestFit="1" customWidth="1"/>
    <col min="58" max="61" width="4.109375" style="90" bestFit="1" customWidth="1"/>
    <col min="62" max="67" width="3" style="90" bestFit="1" customWidth="1"/>
    <col min="68" max="68" width="8.5546875" style="90" bestFit="1" customWidth="1"/>
    <col min="69" max="69" width="4.109375" style="90" bestFit="1" customWidth="1"/>
    <col min="70" max="70" width="8.5546875" style="90" bestFit="1" customWidth="1"/>
    <col min="71" max="71" width="5.33203125" style="90" bestFit="1" customWidth="1"/>
    <col min="72" max="75" width="4.109375" style="90" bestFit="1" customWidth="1"/>
    <col min="76" max="81" width="3" style="90" bestFit="1" customWidth="1"/>
    <col min="82" max="82" width="8.5546875" style="90" bestFit="1" customWidth="1"/>
    <col min="83" max="83" width="4.109375" style="90" bestFit="1" customWidth="1"/>
    <col min="84" max="84" width="8.5546875" style="90" bestFit="1" customWidth="1"/>
    <col min="85" max="85" width="5.33203125" style="90" bestFit="1" customWidth="1"/>
    <col min="86" max="89" width="4.109375" style="90" bestFit="1" customWidth="1"/>
    <col min="90" max="95" width="3" style="90" bestFit="1" customWidth="1"/>
    <col min="96" max="96" width="8.5546875" style="90" bestFit="1" customWidth="1"/>
    <col min="97" max="97" width="4.109375" style="90" bestFit="1" customWidth="1"/>
    <col min="98" max="98" width="8.5546875" style="90" bestFit="1" customWidth="1"/>
    <col min="99" max="16384" width="8.88671875" style="90"/>
  </cols>
  <sheetData>
    <row r="1" spans="1:83" x14ac:dyDescent="0.25">
      <c r="A1" s="94" t="s">
        <v>141</v>
      </c>
      <c r="B1" s="95" t="s">
        <v>23</v>
      </c>
      <c r="C1" s="89" t="s">
        <v>188</v>
      </c>
      <c r="D1" s="89" t="s">
        <v>189</v>
      </c>
      <c r="E1" s="89" t="s">
        <v>190</v>
      </c>
      <c r="F1" s="89" t="s">
        <v>191</v>
      </c>
      <c r="G1" s="89" t="s">
        <v>192</v>
      </c>
      <c r="H1" s="89" t="s">
        <v>193</v>
      </c>
      <c r="I1" s="89" t="s">
        <v>194</v>
      </c>
      <c r="J1" s="89" t="s">
        <v>195</v>
      </c>
      <c r="K1" s="89" t="s">
        <v>196</v>
      </c>
      <c r="L1" s="89" t="s">
        <v>197</v>
      </c>
      <c r="M1" s="89" t="s">
        <v>198</v>
      </c>
      <c r="N1" s="97"/>
      <c r="O1" s="97"/>
      <c r="P1" s="97"/>
      <c r="Q1" s="96"/>
      <c r="R1" s="96"/>
      <c r="S1" s="96"/>
      <c r="T1" s="96"/>
      <c r="U1" s="96"/>
      <c r="V1" s="96"/>
      <c r="W1" s="96"/>
      <c r="X1" s="96"/>
      <c r="Y1" s="96"/>
      <c r="Z1" s="96"/>
      <c r="AA1" s="93"/>
      <c r="AB1" s="97"/>
      <c r="AC1" s="97"/>
      <c r="AD1" s="97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3"/>
      <c r="AP1" s="97"/>
      <c r="AQ1" s="97"/>
      <c r="AR1" s="97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3"/>
      <c r="BD1" s="97"/>
      <c r="BE1" s="97"/>
      <c r="BF1" s="97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3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8"/>
    </row>
    <row r="2" spans="1:83" x14ac:dyDescent="0.25">
      <c r="A2" s="99" t="s">
        <v>1</v>
      </c>
      <c r="B2" s="95"/>
      <c r="C2" s="89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1"/>
    </row>
    <row r="3" spans="1:83" x14ac:dyDescent="0.25">
      <c r="A3" s="99" t="s">
        <v>3</v>
      </c>
      <c r="B3" s="95">
        <f>算例!AA3</f>
        <v>0.5</v>
      </c>
      <c r="C3" s="89">
        <v>0.5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1"/>
    </row>
    <row r="4" spans="1:83" x14ac:dyDescent="0.25">
      <c r="A4" s="99" t="s">
        <v>4</v>
      </c>
      <c r="B4" s="95">
        <f>算例!AA4</f>
        <v>0.625</v>
      </c>
      <c r="C4" s="89">
        <v>0.625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1"/>
    </row>
    <row r="5" spans="1:83" x14ac:dyDescent="0.25">
      <c r="A5" s="99" t="s">
        <v>5</v>
      </c>
      <c r="B5" s="95">
        <f>算例!AA5</f>
        <v>0.72916666666666663</v>
      </c>
      <c r="C5" s="89">
        <v>0.72916666666666663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1"/>
    </row>
    <row r="6" spans="1:83" x14ac:dyDescent="0.25">
      <c r="A6" s="99" t="s">
        <v>6</v>
      </c>
      <c r="B6" s="95">
        <f>算例!AA6</f>
        <v>1</v>
      </c>
      <c r="C6" s="89">
        <v>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1"/>
    </row>
    <row r="7" spans="1:83" x14ac:dyDescent="0.25">
      <c r="A7" s="99" t="s">
        <v>7</v>
      </c>
      <c r="B7" s="95">
        <f>算例!AA7</f>
        <v>0.72916666666666663</v>
      </c>
      <c r="C7" s="89">
        <v>0.72916666666666663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1"/>
    </row>
    <row r="8" spans="1:83" x14ac:dyDescent="0.25">
      <c r="A8" s="99" t="s">
        <v>8</v>
      </c>
      <c r="B8" s="95">
        <f>算例!AA8</f>
        <v>0.17435563013392796</v>
      </c>
      <c r="C8" s="89">
        <v>0.17435563013392796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1"/>
    </row>
    <row r="9" spans="1:83" x14ac:dyDescent="0.25">
      <c r="A9" s="99" t="s">
        <v>9</v>
      </c>
      <c r="B9" s="95">
        <f>算例!AA9</f>
        <v>1</v>
      </c>
      <c r="C9" s="89">
        <v>1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1"/>
    </row>
    <row r="10" spans="1:83" x14ac:dyDescent="0.25">
      <c r="A10" s="99" t="s">
        <v>10</v>
      </c>
      <c r="B10" s="95">
        <f>算例!AA10</f>
        <v>0.125</v>
      </c>
      <c r="C10" s="89">
        <v>0.125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1"/>
    </row>
    <row r="11" spans="1:83" x14ac:dyDescent="0.25">
      <c r="A11" s="99" t="s">
        <v>11</v>
      </c>
      <c r="B11" s="95">
        <f>算例!AA11</f>
        <v>0.875</v>
      </c>
      <c r="C11" s="89">
        <v>0.875</v>
      </c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1"/>
    </row>
    <row r="12" spans="1:83" x14ac:dyDescent="0.25">
      <c r="A12" s="99" t="s">
        <v>12</v>
      </c>
      <c r="B12" s="95">
        <f>算例!AA12</f>
        <v>0.875</v>
      </c>
      <c r="C12" s="89">
        <v>0.875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1"/>
    </row>
    <row r="13" spans="1:83" x14ac:dyDescent="0.25">
      <c r="A13" s="99" t="s">
        <v>13</v>
      </c>
      <c r="B13" s="95">
        <f>算例!AA13</f>
        <v>0.87177815066963993</v>
      </c>
      <c r="C13" s="89">
        <v>0.87177815066963993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1"/>
    </row>
    <row r="14" spans="1:83" x14ac:dyDescent="0.25">
      <c r="A14" s="99" t="s">
        <v>14</v>
      </c>
      <c r="B14" s="95">
        <f>算例!AA14</f>
        <v>0.5</v>
      </c>
      <c r="C14" s="89">
        <v>0.5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1"/>
    </row>
    <row r="15" spans="1:83" x14ac:dyDescent="0.25">
      <c r="A15" s="99" t="s">
        <v>15</v>
      </c>
      <c r="B15" s="95">
        <f>算例!AA15</f>
        <v>0.17435563013392796</v>
      </c>
      <c r="C15" s="89">
        <v>0.17435563013392796</v>
      </c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1"/>
    </row>
    <row r="16" spans="1:83" x14ac:dyDescent="0.25">
      <c r="A16" s="99" t="s">
        <v>16</v>
      </c>
      <c r="B16" s="95">
        <f>算例!AA16</f>
        <v>0.14261148400297316</v>
      </c>
      <c r="C16" s="89">
        <v>0.14261148400297316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1"/>
    </row>
    <row r="17" spans="1:83" x14ac:dyDescent="0.25">
      <c r="A17" s="99" t="s">
        <v>17</v>
      </c>
      <c r="B17" s="95">
        <f>算例!AA17</f>
        <v>0.25</v>
      </c>
      <c r="C17" s="89">
        <v>0.25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1"/>
    </row>
    <row r="18" spans="1:83" x14ac:dyDescent="0.25">
      <c r="A18" s="99" t="s">
        <v>18</v>
      </c>
      <c r="B18" s="95">
        <f>算例!AA18</f>
        <v>0.75</v>
      </c>
      <c r="C18" s="89">
        <v>0.75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1"/>
    </row>
    <row r="19" spans="1:83" x14ac:dyDescent="0.25">
      <c r="A19" s="99" t="s">
        <v>19</v>
      </c>
      <c r="B19" s="95">
        <f>算例!AA19</f>
        <v>0.75554106391368792</v>
      </c>
      <c r="C19" s="89">
        <v>0.75554106391368792</v>
      </c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1"/>
    </row>
    <row r="20" spans="1:83" x14ac:dyDescent="0.25">
      <c r="A20" s="99" t="s">
        <v>20</v>
      </c>
      <c r="B20" s="95">
        <f>算例!AA20</f>
        <v>1</v>
      </c>
      <c r="C20" s="89">
        <v>1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1"/>
    </row>
    <row r="21" spans="1:83" x14ac:dyDescent="0.25">
      <c r="A21" s="99" t="s">
        <v>21</v>
      </c>
      <c r="B21" s="95">
        <f>算例!AA21</f>
        <v>0.87177815066963993</v>
      </c>
      <c r="C21" s="89">
        <v>0.87177815066963993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1"/>
    </row>
    <row r="22" spans="1:83" x14ac:dyDescent="0.25">
      <c r="A22" s="99" t="s">
        <v>22</v>
      </c>
      <c r="B22" s="95">
        <f>算例!AA22</f>
        <v>0.4947159086309435</v>
      </c>
      <c r="C22" s="89">
        <v>0.4947159086309435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1"/>
    </row>
    <row r="23" spans="1:83" s="102" customFormat="1" x14ac:dyDescent="0.25">
      <c r="A23" s="93"/>
      <c r="B23" s="95"/>
      <c r="C23" s="89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</row>
    <row r="24" spans="1:83" x14ac:dyDescent="0.25">
      <c r="A24" s="94" t="s">
        <v>140</v>
      </c>
      <c r="B24" s="95"/>
      <c r="C24" s="89"/>
      <c r="D24" s="96"/>
      <c r="E24" s="96"/>
      <c r="F24" s="96"/>
      <c r="G24" s="96"/>
      <c r="H24" s="96"/>
      <c r="I24" s="96"/>
      <c r="J24" s="96"/>
      <c r="K24" s="96"/>
      <c r="L24" s="96"/>
      <c r="M24" s="93"/>
      <c r="N24" s="97"/>
      <c r="O24" s="97"/>
      <c r="P24" s="97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3"/>
      <c r="AB24" s="97"/>
      <c r="AC24" s="97"/>
      <c r="AD24" s="97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3"/>
      <c r="AP24" s="97"/>
      <c r="AQ24" s="97"/>
      <c r="AR24" s="97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3"/>
      <c r="BD24" s="97"/>
      <c r="BE24" s="97"/>
      <c r="BF24" s="97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3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8"/>
    </row>
    <row r="25" spans="1:83" x14ac:dyDescent="0.25">
      <c r="A25" s="99" t="s">
        <v>1</v>
      </c>
      <c r="B25" s="95" t="str">
        <f>算例!AA25</f>
        <v>得分</v>
      </c>
      <c r="C25" s="89" t="s">
        <v>209</v>
      </c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1"/>
    </row>
    <row r="26" spans="1:83" x14ac:dyDescent="0.25">
      <c r="A26" s="99" t="s">
        <v>3</v>
      </c>
      <c r="B26" s="95">
        <f>算例!AA26</f>
        <v>0.87177815066963993</v>
      </c>
      <c r="C26" s="89">
        <v>0.87177815066963993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1"/>
    </row>
    <row r="27" spans="1:83" x14ac:dyDescent="0.25">
      <c r="A27" s="99" t="s">
        <v>4</v>
      </c>
      <c r="B27" s="95">
        <f>算例!AA27</f>
        <v>0.87177815066963993</v>
      </c>
      <c r="C27" s="89">
        <v>0.87177815066963993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1"/>
    </row>
    <row r="28" spans="1:83" x14ac:dyDescent="0.25">
      <c r="A28" s="99" t="s">
        <v>5</v>
      </c>
      <c r="B28" s="95">
        <f>算例!AA28</f>
        <v>0.52083333333333337</v>
      </c>
      <c r="C28" s="89">
        <v>0.52083333333333337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1"/>
    </row>
    <row r="29" spans="1:83" x14ac:dyDescent="0.25">
      <c r="A29" s="99" t="s">
        <v>6</v>
      </c>
      <c r="B29" s="95">
        <f>算例!AA29</f>
        <v>0.40476756160713562</v>
      </c>
      <c r="C29" s="89">
        <v>0.40476756160713562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1"/>
    </row>
    <row r="30" spans="1:83" x14ac:dyDescent="0.25">
      <c r="A30" s="99" t="s">
        <v>7</v>
      </c>
      <c r="B30" s="95">
        <f>算例!AA30</f>
        <v>0.625</v>
      </c>
      <c r="C30" s="89">
        <v>0.625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1"/>
    </row>
    <row r="31" spans="1:83" x14ac:dyDescent="0.25">
      <c r="A31" s="99" t="s">
        <v>8</v>
      </c>
      <c r="B31" s="95">
        <f>算例!AA31</f>
        <v>1</v>
      </c>
      <c r="C31" s="89">
        <v>1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1"/>
    </row>
    <row r="32" spans="1:83" x14ac:dyDescent="0.25">
      <c r="A32" s="99" t="s">
        <v>9</v>
      </c>
      <c r="B32" s="95">
        <f>算例!AA32</f>
        <v>0.75</v>
      </c>
      <c r="C32" s="89">
        <v>0.75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1"/>
    </row>
    <row r="33" spans="1:83" x14ac:dyDescent="0.25">
      <c r="A33" s="99" t="s">
        <v>10</v>
      </c>
      <c r="B33" s="95">
        <f>算例!AA33</f>
        <v>0.29059271688987998</v>
      </c>
      <c r="C33" s="89">
        <v>0.29059271688987998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1"/>
    </row>
    <row r="34" spans="1:83" x14ac:dyDescent="0.25">
      <c r="A34" s="99" t="s">
        <v>11</v>
      </c>
      <c r="B34" s="95">
        <f>算例!AA34</f>
        <v>0.11669361991395928</v>
      </c>
      <c r="C34" s="89">
        <v>0.11669361991395928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1"/>
    </row>
    <row r="35" spans="1:83" x14ac:dyDescent="0.25">
      <c r="A35" s="99" t="s">
        <v>12</v>
      </c>
      <c r="B35" s="95">
        <f>算例!AA35</f>
        <v>0.75</v>
      </c>
      <c r="C35" s="89">
        <v>0.75</v>
      </c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1"/>
    </row>
    <row r="36" spans="1:83" x14ac:dyDescent="0.25">
      <c r="A36" s="99" t="s">
        <v>13</v>
      </c>
      <c r="B36" s="95">
        <f>算例!AA36</f>
        <v>0.25</v>
      </c>
      <c r="C36" s="89">
        <v>0.25</v>
      </c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1"/>
    </row>
    <row r="37" spans="1:83" x14ac:dyDescent="0.25">
      <c r="A37" s="99" t="s">
        <v>14</v>
      </c>
      <c r="B37" s="95">
        <f>算例!AA37</f>
        <v>0.87177815066963993</v>
      </c>
      <c r="C37" s="89">
        <v>0.87177815066963993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1"/>
    </row>
    <row r="38" spans="1:83" x14ac:dyDescent="0.25">
      <c r="A38" s="99" t="s">
        <v>15</v>
      </c>
      <c r="B38" s="95">
        <f>算例!AA38</f>
        <v>0.31374526480654097</v>
      </c>
      <c r="C38" s="89">
        <v>0.31374526480654097</v>
      </c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1"/>
    </row>
    <row r="39" spans="1:83" x14ac:dyDescent="0.25">
      <c r="A39" s="99" t="s">
        <v>16</v>
      </c>
      <c r="B39" s="95">
        <f>算例!AA39</f>
        <v>0.20833333333333334</v>
      </c>
      <c r="C39" s="89">
        <v>0.20833333333333334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1"/>
    </row>
    <row r="40" spans="1:83" x14ac:dyDescent="0.25">
      <c r="A40" s="99" t="s">
        <v>17</v>
      </c>
      <c r="B40" s="95">
        <f>算例!AA40</f>
        <v>0.625</v>
      </c>
      <c r="C40" s="89">
        <v>0.625</v>
      </c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1"/>
    </row>
    <row r="41" spans="1:83" x14ac:dyDescent="0.25">
      <c r="A41" s="99" t="s">
        <v>18</v>
      </c>
      <c r="B41" s="95">
        <f>算例!AA41</f>
        <v>0.625</v>
      </c>
      <c r="C41" s="89">
        <v>0.625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1"/>
    </row>
    <row r="42" spans="1:83" x14ac:dyDescent="0.25">
      <c r="A42" s="99" t="s">
        <v>19</v>
      </c>
      <c r="B42" s="95">
        <f>算例!AA42</f>
        <v>0.22239859159188261</v>
      </c>
      <c r="C42" s="89">
        <v>0.22239859159188261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1"/>
    </row>
    <row r="43" spans="1:83" x14ac:dyDescent="0.25">
      <c r="A43" s="99" t="s">
        <v>20</v>
      </c>
      <c r="B43" s="95">
        <f>算例!AA43</f>
        <v>0.10416666666666667</v>
      </c>
      <c r="C43" s="89">
        <v>0.10416666666666667</v>
      </c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1"/>
    </row>
    <row r="44" spans="1:83" x14ac:dyDescent="0.25">
      <c r="A44" s="99" t="s">
        <v>21</v>
      </c>
      <c r="B44" s="95">
        <f>算例!AA44</f>
        <v>0.75</v>
      </c>
      <c r="C44" s="89">
        <v>0.75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1"/>
    </row>
    <row r="45" spans="1:83" x14ac:dyDescent="0.25">
      <c r="A45" s="99" t="s">
        <v>22</v>
      </c>
      <c r="B45" s="95">
        <f>算例!AA45</f>
        <v>0.52306689040178389</v>
      </c>
      <c r="C45" s="89">
        <v>0.52306689040178389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1"/>
    </row>
    <row r="46" spans="1:83" x14ac:dyDescent="0.25">
      <c r="A46" s="95"/>
      <c r="B46" s="95">
        <f>算例!AA46</f>
        <v>0</v>
      </c>
      <c r="C46" s="89">
        <v>0</v>
      </c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</row>
    <row r="47" spans="1:83" x14ac:dyDescent="0.25">
      <c r="A47" s="94" t="s">
        <v>139</v>
      </c>
      <c r="B47" s="95">
        <f>算例!AA47</f>
        <v>0</v>
      </c>
      <c r="C47" s="89">
        <v>0</v>
      </c>
      <c r="D47" s="96"/>
      <c r="E47" s="96"/>
      <c r="F47" s="96"/>
      <c r="G47" s="96"/>
      <c r="H47" s="96"/>
      <c r="I47" s="96"/>
      <c r="J47" s="96"/>
      <c r="K47" s="96"/>
      <c r="L47" s="96"/>
      <c r="M47" s="93"/>
      <c r="N47" s="97"/>
      <c r="O47" s="97"/>
      <c r="P47" s="97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3"/>
      <c r="AB47" s="97"/>
      <c r="AC47" s="97"/>
      <c r="AD47" s="97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3"/>
      <c r="AP47" s="97"/>
      <c r="AQ47" s="97"/>
      <c r="AR47" s="97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3"/>
      <c r="BD47" s="97"/>
      <c r="BE47" s="97"/>
      <c r="BF47" s="97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3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8"/>
    </row>
    <row r="48" spans="1:83" x14ac:dyDescent="0.25">
      <c r="A48" s="99" t="s">
        <v>1</v>
      </c>
      <c r="B48" s="95" t="str">
        <f>算例!AA48</f>
        <v>得分</v>
      </c>
      <c r="C48" s="89" t="s">
        <v>209</v>
      </c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1"/>
    </row>
    <row r="49" spans="1:83" x14ac:dyDescent="0.25">
      <c r="A49" s="99" t="s">
        <v>3</v>
      </c>
      <c r="B49" s="95">
        <f>算例!AA49</f>
        <v>0.41666666666666669</v>
      </c>
      <c r="C49" s="89">
        <v>0.41666666666666669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1"/>
    </row>
    <row r="50" spans="1:83" x14ac:dyDescent="0.25">
      <c r="A50" s="99" t="s">
        <v>4</v>
      </c>
      <c r="B50" s="95">
        <f>算例!AA50</f>
        <v>0.40682980364583193</v>
      </c>
      <c r="C50" s="89">
        <v>0.40682980364583193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1"/>
    </row>
    <row r="51" spans="1:83" x14ac:dyDescent="0.25">
      <c r="A51" s="99" t="s">
        <v>5</v>
      </c>
      <c r="B51" s="95">
        <f>算例!AA51</f>
        <v>0.44479718318376521</v>
      </c>
      <c r="C51" s="89">
        <v>0.44479718318376521</v>
      </c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1"/>
    </row>
    <row r="52" spans="1:83" x14ac:dyDescent="0.25">
      <c r="A52" s="99" t="s">
        <v>6</v>
      </c>
      <c r="B52" s="95">
        <f>算例!AA52</f>
        <v>0.75</v>
      </c>
      <c r="C52" s="89">
        <v>0.75</v>
      </c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1"/>
    </row>
    <row r="53" spans="1:83" x14ac:dyDescent="0.25">
      <c r="A53" s="99" t="s">
        <v>7</v>
      </c>
      <c r="B53" s="95">
        <f>算例!AA53</f>
        <v>0.58466425565475144</v>
      </c>
      <c r="C53" s="89">
        <v>0.58466425565475144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1"/>
    </row>
    <row r="54" spans="1:83" x14ac:dyDescent="0.25">
      <c r="A54" s="99" t="s">
        <v>8</v>
      </c>
      <c r="B54" s="95">
        <f>算例!AA54</f>
        <v>0.5</v>
      </c>
      <c r="C54" s="89">
        <v>0.5</v>
      </c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1"/>
    </row>
    <row r="55" spans="1:83" x14ac:dyDescent="0.25">
      <c r="A55" s="99" t="s">
        <v>9</v>
      </c>
      <c r="B55" s="95">
        <f>算例!AA55</f>
        <v>0.625</v>
      </c>
      <c r="C55" s="89">
        <v>0.625</v>
      </c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1"/>
    </row>
    <row r="56" spans="1:83" x14ac:dyDescent="0.25">
      <c r="A56" s="99" t="s">
        <v>10</v>
      </c>
      <c r="B56" s="95">
        <f>算例!AA56</f>
        <v>0.75</v>
      </c>
      <c r="C56" s="89">
        <v>0.75</v>
      </c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1"/>
    </row>
    <row r="57" spans="1:83" x14ac:dyDescent="0.25">
      <c r="A57" s="99" t="s">
        <v>11</v>
      </c>
      <c r="B57" s="95">
        <f>算例!AA57</f>
        <v>0.37066431931980437</v>
      </c>
      <c r="C57" s="89">
        <v>0.37066431931980437</v>
      </c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1"/>
    </row>
    <row r="58" spans="1:83" x14ac:dyDescent="0.25">
      <c r="A58" s="99" t="s">
        <v>12</v>
      </c>
      <c r="B58" s="95">
        <f>算例!AA58</f>
        <v>0.31481921458332768</v>
      </c>
      <c r="C58" s="89">
        <v>0.31481921458332768</v>
      </c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1"/>
    </row>
    <row r="59" spans="1:83" x14ac:dyDescent="0.25">
      <c r="A59" s="99" t="s">
        <v>13</v>
      </c>
      <c r="B59" s="95">
        <f>算例!AA59</f>
        <v>0.625</v>
      </c>
      <c r="C59" s="89">
        <v>0.625</v>
      </c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1"/>
    </row>
    <row r="60" spans="1:83" x14ac:dyDescent="0.25">
      <c r="A60" s="99" t="s">
        <v>14</v>
      </c>
      <c r="B60" s="95">
        <f>算例!AA60</f>
        <v>0.5</v>
      </c>
      <c r="C60" s="89">
        <v>0.5</v>
      </c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1"/>
    </row>
    <row r="61" spans="1:83" x14ac:dyDescent="0.25">
      <c r="A61" s="99" t="s">
        <v>15</v>
      </c>
      <c r="B61" s="95">
        <f>算例!AA61</f>
        <v>0.875</v>
      </c>
      <c r="C61" s="89">
        <v>0.875</v>
      </c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1"/>
    </row>
    <row r="62" spans="1:83" x14ac:dyDescent="0.25">
      <c r="A62" s="99" t="s">
        <v>16</v>
      </c>
      <c r="B62" s="95">
        <f>算例!AA62</f>
        <v>0.41666666666666669</v>
      </c>
      <c r="C62" s="89">
        <v>0.41666666666666669</v>
      </c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1"/>
    </row>
    <row r="63" spans="1:83" x14ac:dyDescent="0.25">
      <c r="A63" s="99" t="s">
        <v>17</v>
      </c>
      <c r="B63" s="95">
        <f>算例!AA63</f>
        <v>0.41666666666666669</v>
      </c>
      <c r="C63" s="89">
        <v>0.41666666666666669</v>
      </c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1"/>
    </row>
    <row r="64" spans="1:83" x14ac:dyDescent="0.25">
      <c r="A64" s="99" t="s">
        <v>18</v>
      </c>
      <c r="B64" s="95">
        <f>算例!AA64</f>
        <v>0.5</v>
      </c>
      <c r="C64" s="89">
        <v>0.5</v>
      </c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1"/>
    </row>
    <row r="65" spans="1:86" x14ac:dyDescent="0.25">
      <c r="A65" s="99" t="s">
        <v>19</v>
      </c>
      <c r="B65" s="95">
        <f>算例!AA65</f>
        <v>0.375</v>
      </c>
      <c r="C65" s="89">
        <v>0.375</v>
      </c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1"/>
    </row>
    <row r="66" spans="1:86" x14ac:dyDescent="0.25">
      <c r="A66" s="99" t="s">
        <v>20</v>
      </c>
      <c r="B66" s="95">
        <f>算例!AA66</f>
        <v>1</v>
      </c>
      <c r="C66" s="89">
        <v>1</v>
      </c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1"/>
    </row>
    <row r="67" spans="1:86" x14ac:dyDescent="0.25">
      <c r="A67" s="99" t="s">
        <v>21</v>
      </c>
      <c r="B67" s="95">
        <f>算例!AA67</f>
        <v>1</v>
      </c>
      <c r="C67" s="89">
        <v>1</v>
      </c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1"/>
    </row>
    <row r="68" spans="1:86" x14ac:dyDescent="0.25">
      <c r="A68" s="99" t="s">
        <v>22</v>
      </c>
      <c r="B68" s="95">
        <f>算例!AA68</f>
        <v>0.19965607760416246</v>
      </c>
      <c r="C68" s="89">
        <v>0.19965607760416246</v>
      </c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1"/>
    </row>
    <row r="69" spans="1:86" s="102" customFormat="1" ht="16.2" customHeight="1" x14ac:dyDescent="0.25">
      <c r="A69" s="93"/>
      <c r="B69" s="95">
        <f>算例!AA69</f>
        <v>0</v>
      </c>
      <c r="C69" s="89">
        <v>0</v>
      </c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</row>
    <row r="70" spans="1:86" s="102" customFormat="1" ht="16.2" customHeight="1" x14ac:dyDescent="0.25">
      <c r="A70" s="94" t="s">
        <v>138</v>
      </c>
      <c r="B70" s="95">
        <f>算例!AA70</f>
        <v>0</v>
      </c>
      <c r="C70" s="89">
        <v>0</v>
      </c>
      <c r="D70" s="96"/>
      <c r="E70" s="96"/>
      <c r="F70" s="96"/>
      <c r="G70" s="96"/>
      <c r="H70" s="96"/>
      <c r="I70" s="96"/>
      <c r="J70" s="96"/>
      <c r="K70" s="96"/>
      <c r="L70" s="96"/>
      <c r="M70" s="93"/>
      <c r="N70" s="97"/>
      <c r="O70" s="97"/>
      <c r="P70" s="97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3"/>
      <c r="AB70" s="97"/>
      <c r="AC70" s="97"/>
      <c r="AD70" s="97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3"/>
      <c r="AP70" s="97"/>
      <c r="AQ70" s="97"/>
      <c r="AR70" s="97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3"/>
      <c r="BD70" s="97"/>
      <c r="BE70" s="97"/>
      <c r="BF70" s="97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3"/>
      <c r="BR70" s="90"/>
      <c r="BS70" s="90"/>
      <c r="BT70" s="90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8"/>
      <c r="CF70" s="90"/>
      <c r="CG70" s="90"/>
      <c r="CH70" s="90"/>
    </row>
    <row r="71" spans="1:86" s="102" customFormat="1" ht="16.2" customHeight="1" x14ac:dyDescent="0.25">
      <c r="A71" s="99" t="s">
        <v>1</v>
      </c>
      <c r="B71" s="95" t="str">
        <f>算例!AA71</f>
        <v>得分</v>
      </c>
      <c r="C71" s="89" t="s">
        <v>209</v>
      </c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0"/>
      <c r="BS71" s="90"/>
      <c r="BT71" s="9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1"/>
      <c r="CF71" s="90"/>
      <c r="CG71" s="90"/>
      <c r="CH71" s="90"/>
    </row>
    <row r="72" spans="1:86" s="102" customFormat="1" ht="16.2" customHeight="1" x14ac:dyDescent="0.25">
      <c r="A72" s="99" t="s">
        <v>3</v>
      </c>
      <c r="B72" s="95">
        <f>算例!AA72</f>
        <v>0.75</v>
      </c>
      <c r="C72" s="89">
        <v>0.75</v>
      </c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0"/>
      <c r="BS72" s="90"/>
      <c r="BT72" s="9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1"/>
      <c r="CF72" s="90"/>
      <c r="CG72" s="90"/>
      <c r="CH72" s="90"/>
    </row>
    <row r="73" spans="1:86" s="102" customFormat="1" ht="16.2" customHeight="1" x14ac:dyDescent="0.25">
      <c r="A73" s="99" t="s">
        <v>4</v>
      </c>
      <c r="B73" s="95">
        <f>算例!AA73</f>
        <v>0.625</v>
      </c>
      <c r="C73" s="89">
        <v>0.625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0"/>
      <c r="BS73" s="90"/>
      <c r="BT73" s="9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1"/>
      <c r="CF73" s="90"/>
      <c r="CG73" s="90"/>
      <c r="CH73" s="90"/>
    </row>
    <row r="74" spans="1:86" s="102" customFormat="1" ht="16.2" customHeight="1" x14ac:dyDescent="0.25">
      <c r="A74" s="99" t="s">
        <v>5</v>
      </c>
      <c r="B74" s="95">
        <f>算例!AA74</f>
        <v>0.58466425565475144</v>
      </c>
      <c r="C74" s="89">
        <v>0.58466425565475144</v>
      </c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0"/>
      <c r="BS74" s="90"/>
      <c r="BT74" s="9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1"/>
      <c r="CF74" s="90"/>
      <c r="CG74" s="90"/>
      <c r="CH74" s="90"/>
    </row>
    <row r="75" spans="1:86" s="102" customFormat="1" ht="16.2" customHeight="1" x14ac:dyDescent="0.25">
      <c r="A75" s="99" t="s">
        <v>6</v>
      </c>
      <c r="B75" s="95">
        <f>算例!AA75</f>
        <v>0.875</v>
      </c>
      <c r="C75" s="89">
        <v>0.875</v>
      </c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0"/>
      <c r="BS75" s="90"/>
      <c r="BT75" s="9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1"/>
      <c r="CF75" s="90"/>
      <c r="CG75" s="90"/>
      <c r="CH75" s="90"/>
    </row>
    <row r="76" spans="1:86" s="102" customFormat="1" ht="16.2" customHeight="1" x14ac:dyDescent="0.25">
      <c r="A76" s="99" t="s">
        <v>7</v>
      </c>
      <c r="B76" s="95">
        <f>算例!AA76</f>
        <v>0.13492252053571185</v>
      </c>
      <c r="C76" s="89">
        <v>0.13492252053571185</v>
      </c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0"/>
      <c r="BS76" s="90"/>
      <c r="BT76" s="9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1"/>
      <c r="CF76" s="90"/>
      <c r="CG76" s="90"/>
      <c r="CH76" s="90"/>
    </row>
    <row r="77" spans="1:86" s="102" customFormat="1" ht="16.2" customHeight="1" x14ac:dyDescent="0.25">
      <c r="A77" s="99" t="s">
        <v>8</v>
      </c>
      <c r="B77" s="95">
        <f>算例!AA77</f>
        <v>0.22487086755951979</v>
      </c>
      <c r="C77" s="89">
        <v>0.22487086755951979</v>
      </c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0"/>
      <c r="BS77" s="90"/>
      <c r="BT77" s="9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1"/>
      <c r="CF77" s="90"/>
      <c r="CG77" s="90"/>
      <c r="CH77" s="90"/>
    </row>
    <row r="78" spans="1:86" s="102" customFormat="1" ht="16.2" customHeight="1" x14ac:dyDescent="0.25">
      <c r="A78" s="99" t="s">
        <v>9</v>
      </c>
      <c r="B78" s="95">
        <f>算例!AA78</f>
        <v>0.75</v>
      </c>
      <c r="C78" s="89">
        <v>0.75</v>
      </c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0"/>
      <c r="BS78" s="90"/>
      <c r="BT78" s="9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1"/>
      <c r="CF78" s="90"/>
      <c r="CG78" s="90"/>
      <c r="CH78" s="90"/>
    </row>
    <row r="79" spans="1:86" s="102" customFormat="1" ht="16.2" customHeight="1" x14ac:dyDescent="0.25">
      <c r="A79" s="99" t="s">
        <v>10</v>
      </c>
      <c r="B79" s="95">
        <f>算例!AA79</f>
        <v>0.40682980364583193</v>
      </c>
      <c r="C79" s="89">
        <v>0.40682980364583193</v>
      </c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0"/>
      <c r="BS79" s="90"/>
      <c r="BT79" s="9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1"/>
      <c r="CF79" s="90"/>
      <c r="CG79" s="90"/>
      <c r="CH79" s="90"/>
    </row>
    <row r="80" spans="1:86" s="102" customFormat="1" ht="16.2" customHeight="1" x14ac:dyDescent="0.25">
      <c r="A80" s="99" t="s">
        <v>11</v>
      </c>
      <c r="B80" s="95">
        <f>算例!AA80</f>
        <v>0.75</v>
      </c>
      <c r="C80" s="89">
        <v>0.75</v>
      </c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0"/>
      <c r="BS80" s="90"/>
      <c r="BT80" s="9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1"/>
      <c r="CF80" s="90"/>
      <c r="CG80" s="90"/>
      <c r="CH80" s="90"/>
    </row>
    <row r="81" spans="1:86" s="102" customFormat="1" ht="16.2" customHeight="1" x14ac:dyDescent="0.25">
      <c r="A81" s="99" t="s">
        <v>12</v>
      </c>
      <c r="B81" s="95">
        <f>算例!AA81</f>
        <v>1</v>
      </c>
      <c r="C81" s="89">
        <v>1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0"/>
      <c r="BS81" s="90"/>
      <c r="BT81" s="9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1"/>
      <c r="CF81" s="90"/>
      <c r="CG81" s="90"/>
      <c r="CH81" s="90"/>
    </row>
    <row r="82" spans="1:86" s="102" customFormat="1" ht="16.2" customHeight="1" x14ac:dyDescent="0.25">
      <c r="A82" s="99" t="s">
        <v>13</v>
      </c>
      <c r="B82" s="95">
        <f>算例!AA82</f>
        <v>0.17435563013392796</v>
      </c>
      <c r="C82" s="89">
        <v>0.17435563013392796</v>
      </c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0"/>
      <c r="BS82" s="90"/>
      <c r="BT82" s="9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1"/>
      <c r="CF82" s="90"/>
      <c r="CG82" s="90"/>
      <c r="CH82" s="90"/>
    </row>
    <row r="83" spans="1:86" s="102" customFormat="1" ht="16.2" customHeight="1" x14ac:dyDescent="0.25">
      <c r="A83" s="99" t="s">
        <v>14</v>
      </c>
      <c r="B83" s="95">
        <f>算例!AA83</f>
        <v>0.5</v>
      </c>
      <c r="C83" s="89">
        <v>0.5</v>
      </c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0"/>
      <c r="BS83" s="90"/>
      <c r="BT83" s="9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1"/>
      <c r="CF83" s="90"/>
      <c r="CG83" s="90"/>
      <c r="CH83" s="90"/>
    </row>
    <row r="84" spans="1:86" s="102" customFormat="1" ht="16.2" customHeight="1" x14ac:dyDescent="0.25">
      <c r="A84" s="99" t="s">
        <v>15</v>
      </c>
      <c r="B84" s="95">
        <f>算例!AA84</f>
        <v>0.3125</v>
      </c>
      <c r="C84" s="89">
        <v>0.3125</v>
      </c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0"/>
      <c r="BS84" s="90"/>
      <c r="BT84" s="9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1"/>
      <c r="CF84" s="90"/>
      <c r="CG84" s="90"/>
      <c r="CH84" s="90"/>
    </row>
    <row r="85" spans="1:86" s="102" customFormat="1" ht="16.2" customHeight="1" x14ac:dyDescent="0.25">
      <c r="A85" s="99" t="s">
        <v>16</v>
      </c>
      <c r="B85" s="95">
        <f>算例!AA85</f>
        <v>0.17435563013392796</v>
      </c>
      <c r="C85" s="89">
        <v>0.17435563013392796</v>
      </c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0"/>
      <c r="BS85" s="90"/>
      <c r="BT85" s="9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1"/>
      <c r="CF85" s="90"/>
      <c r="CG85" s="90"/>
      <c r="CH85" s="90"/>
    </row>
    <row r="86" spans="1:86" s="102" customFormat="1" ht="16.2" customHeight="1" x14ac:dyDescent="0.25">
      <c r="A86" s="99" t="s">
        <v>17</v>
      </c>
      <c r="B86" s="95">
        <f>算例!AA86</f>
        <v>0.875</v>
      </c>
      <c r="C86" s="89">
        <v>0.875</v>
      </c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0"/>
      <c r="BS86" s="90"/>
      <c r="BT86" s="9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1"/>
      <c r="CF86" s="90"/>
      <c r="CG86" s="90"/>
      <c r="CH86" s="90"/>
    </row>
    <row r="87" spans="1:86" s="102" customFormat="1" ht="16.2" customHeight="1" x14ac:dyDescent="0.25">
      <c r="A87" s="99" t="s">
        <v>18</v>
      </c>
      <c r="B87" s="95">
        <f>算例!AA87</f>
        <v>0.875</v>
      </c>
      <c r="C87" s="89">
        <v>0.875</v>
      </c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0"/>
      <c r="BS87" s="90"/>
      <c r="BT87" s="9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1"/>
      <c r="CF87" s="90"/>
      <c r="CG87" s="90"/>
      <c r="CH87" s="90"/>
    </row>
    <row r="88" spans="1:86" s="102" customFormat="1" ht="16.2" customHeight="1" x14ac:dyDescent="0.25">
      <c r="A88" s="99" t="s">
        <v>19</v>
      </c>
      <c r="B88" s="95">
        <f>算例!AA88</f>
        <v>1</v>
      </c>
      <c r="C88" s="89">
        <v>1</v>
      </c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0"/>
      <c r="BS88" s="90"/>
      <c r="BT88" s="9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1"/>
      <c r="CF88" s="90"/>
      <c r="CG88" s="90"/>
      <c r="CH88" s="90"/>
    </row>
    <row r="89" spans="1:86" s="102" customFormat="1" ht="16.2" customHeight="1" x14ac:dyDescent="0.25">
      <c r="A89" s="99" t="s">
        <v>20</v>
      </c>
      <c r="B89" s="95">
        <f>算例!AA89</f>
        <v>0.20833333333333334</v>
      </c>
      <c r="C89" s="89">
        <v>0.20833333333333334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0"/>
      <c r="BS89" s="90"/>
      <c r="BT89" s="9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1"/>
      <c r="CF89" s="90"/>
      <c r="CG89" s="90"/>
      <c r="CH89" s="90"/>
    </row>
    <row r="90" spans="1:86" s="102" customFormat="1" ht="16.2" customHeight="1" x14ac:dyDescent="0.25">
      <c r="A90" s="99" t="s">
        <v>21</v>
      </c>
      <c r="B90" s="95">
        <f>算例!AA90</f>
        <v>0.625</v>
      </c>
      <c r="C90" s="89">
        <v>0.625</v>
      </c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0"/>
      <c r="BS90" s="90"/>
      <c r="BT90" s="9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1"/>
      <c r="CF90" s="90"/>
      <c r="CG90" s="90"/>
      <c r="CH90" s="90"/>
    </row>
    <row r="91" spans="1:86" s="102" customFormat="1" ht="16.2" customHeight="1" x14ac:dyDescent="0.25">
      <c r="A91" s="99" t="s">
        <v>22</v>
      </c>
      <c r="B91" s="95">
        <f>算例!AA91</f>
        <v>0.5</v>
      </c>
      <c r="C91" s="89">
        <v>0.5</v>
      </c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0"/>
      <c r="BS91" s="90"/>
      <c r="BT91" s="9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1"/>
      <c r="CF91" s="90"/>
      <c r="CG91" s="90"/>
      <c r="CH91" s="90"/>
    </row>
    <row r="92" spans="1:86" s="102" customFormat="1" ht="16.2" customHeight="1" x14ac:dyDescent="0.25">
      <c r="A92" s="93"/>
      <c r="B92" s="95">
        <f>算例!AA92</f>
        <v>0</v>
      </c>
      <c r="C92" s="89">
        <v>0</v>
      </c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</row>
    <row r="93" spans="1:86" s="102" customFormat="1" ht="16.2" customHeight="1" x14ac:dyDescent="0.25">
      <c r="A93" s="94" t="s">
        <v>137</v>
      </c>
      <c r="B93" s="95">
        <f>算例!AA93</f>
        <v>0</v>
      </c>
      <c r="C93" s="89">
        <v>0</v>
      </c>
      <c r="D93" s="96"/>
      <c r="E93" s="96"/>
      <c r="F93" s="96"/>
      <c r="G93" s="96"/>
      <c r="H93" s="96"/>
      <c r="I93" s="96"/>
      <c r="J93" s="96"/>
      <c r="K93" s="96"/>
      <c r="L93" s="96"/>
      <c r="M93" s="93"/>
      <c r="N93" s="97"/>
      <c r="O93" s="97"/>
      <c r="P93" s="97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3"/>
      <c r="AB93" s="97"/>
      <c r="AC93" s="97"/>
      <c r="AD93" s="97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3"/>
      <c r="AP93" s="97"/>
      <c r="AQ93" s="97"/>
      <c r="AR93" s="97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3"/>
      <c r="BD93" s="97"/>
      <c r="BE93" s="97"/>
      <c r="BF93" s="97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3"/>
      <c r="BR93" s="90"/>
      <c r="BS93" s="90"/>
      <c r="BT93" s="90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8"/>
      <c r="CF93" s="90"/>
      <c r="CG93" s="90"/>
      <c r="CH93" s="90"/>
    </row>
    <row r="94" spans="1:86" s="102" customFormat="1" ht="16.2" customHeight="1" x14ac:dyDescent="0.25">
      <c r="A94" s="99" t="s">
        <v>1</v>
      </c>
      <c r="B94" s="95" t="str">
        <f>算例!AA94</f>
        <v>得分</v>
      </c>
      <c r="C94" s="89" t="s">
        <v>209</v>
      </c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0"/>
      <c r="BS94" s="90"/>
      <c r="BT94" s="9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1"/>
      <c r="CF94" s="90"/>
      <c r="CG94" s="90"/>
      <c r="CH94" s="90"/>
    </row>
    <row r="95" spans="1:86" s="102" customFormat="1" ht="16.2" customHeight="1" x14ac:dyDescent="0.25">
      <c r="A95" s="99" t="s">
        <v>3</v>
      </c>
      <c r="B95" s="95">
        <f>算例!AA95</f>
        <v>0.875</v>
      </c>
      <c r="C95" s="89">
        <v>0.875</v>
      </c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0"/>
      <c r="BS95" s="90"/>
      <c r="BT95" s="9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1"/>
      <c r="CF95" s="90"/>
      <c r="CG95" s="90"/>
      <c r="CH95" s="90"/>
    </row>
    <row r="96" spans="1:86" s="102" customFormat="1" ht="16.2" customHeight="1" x14ac:dyDescent="0.25">
      <c r="A96" s="99" t="s">
        <v>4</v>
      </c>
      <c r="B96" s="95">
        <f>算例!AA96</f>
        <v>0.52306689040178389</v>
      </c>
      <c r="C96" s="89">
        <v>0.52306689040178389</v>
      </c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0"/>
      <c r="BS96" s="90"/>
      <c r="BT96" s="9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1"/>
      <c r="CF96" s="90"/>
      <c r="CG96" s="90"/>
      <c r="CH96" s="90"/>
    </row>
    <row r="97" spans="1:86" s="102" customFormat="1" ht="16.2" customHeight="1" x14ac:dyDescent="0.25">
      <c r="A97" s="99" t="s">
        <v>5</v>
      </c>
      <c r="B97" s="95">
        <f>算例!AA97</f>
        <v>5.8118543377975992E-2</v>
      </c>
      <c r="C97" s="89">
        <v>5.8118543377975992E-2</v>
      </c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0"/>
      <c r="BS97" s="90"/>
      <c r="BT97" s="9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1"/>
      <c r="CF97" s="90"/>
      <c r="CG97" s="90"/>
      <c r="CH97" s="90"/>
    </row>
    <row r="98" spans="1:86" s="102" customFormat="1" ht="16.2" customHeight="1" x14ac:dyDescent="0.25">
      <c r="A98" s="99" t="s">
        <v>6</v>
      </c>
      <c r="B98" s="95">
        <f>算例!AA98</f>
        <v>0.625</v>
      </c>
      <c r="C98" s="89">
        <v>0.625</v>
      </c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0"/>
      <c r="BS98" s="90"/>
      <c r="BT98" s="9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1"/>
      <c r="CF98" s="90"/>
      <c r="CG98" s="90"/>
      <c r="CH98" s="90"/>
    </row>
    <row r="99" spans="1:86" s="102" customFormat="1" ht="16.2" customHeight="1" x14ac:dyDescent="0.25">
      <c r="A99" s="99" t="s">
        <v>7</v>
      </c>
      <c r="B99" s="95">
        <f>算例!AA99</f>
        <v>1</v>
      </c>
      <c r="C99" s="89">
        <v>1</v>
      </c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97"/>
      <c r="BO99" s="97"/>
      <c r="BP99" s="97"/>
      <c r="BQ99" s="97"/>
      <c r="BR99" s="90"/>
      <c r="BS99" s="90"/>
      <c r="BT99" s="9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1"/>
      <c r="CF99" s="90"/>
      <c r="CG99" s="90"/>
      <c r="CH99" s="90"/>
    </row>
    <row r="100" spans="1:86" s="102" customFormat="1" ht="16.2" customHeight="1" x14ac:dyDescent="0.25">
      <c r="A100" s="99" t="s">
        <v>8</v>
      </c>
      <c r="B100" s="95">
        <f>算例!AA100</f>
        <v>1</v>
      </c>
      <c r="C100" s="89">
        <v>1</v>
      </c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7"/>
      <c r="BM100" s="97"/>
      <c r="BN100" s="97"/>
      <c r="BO100" s="97"/>
      <c r="BP100" s="97"/>
      <c r="BQ100" s="97"/>
      <c r="BR100" s="90"/>
      <c r="BS100" s="90"/>
      <c r="BT100" s="9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1"/>
      <c r="CF100" s="90"/>
      <c r="CG100" s="90"/>
      <c r="CH100" s="90"/>
    </row>
    <row r="101" spans="1:86" s="102" customFormat="1" ht="16.2" customHeight="1" x14ac:dyDescent="0.25">
      <c r="A101" s="99" t="s">
        <v>9</v>
      </c>
      <c r="B101" s="95">
        <f>算例!AA101</f>
        <v>0.875</v>
      </c>
      <c r="C101" s="89">
        <v>0.875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97"/>
      <c r="BO101" s="97"/>
      <c r="BP101" s="97"/>
      <c r="BQ101" s="97"/>
      <c r="BR101" s="90"/>
      <c r="BS101" s="90"/>
      <c r="BT101" s="9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1"/>
      <c r="CF101" s="90"/>
      <c r="CG101" s="90"/>
      <c r="CH101" s="90"/>
    </row>
    <row r="102" spans="1:86" s="102" customFormat="1" ht="16.2" customHeight="1" x14ac:dyDescent="0.25">
      <c r="A102" s="99" t="s">
        <v>10</v>
      </c>
      <c r="B102" s="95">
        <f>算例!AA102</f>
        <v>0.625</v>
      </c>
      <c r="C102" s="89">
        <v>0.625</v>
      </c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97"/>
      <c r="BR102" s="90"/>
      <c r="BS102" s="90"/>
      <c r="BT102" s="9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1"/>
      <c r="CF102" s="90"/>
      <c r="CG102" s="90"/>
      <c r="CH102" s="90"/>
    </row>
    <row r="103" spans="1:86" s="102" customFormat="1" ht="16.2" customHeight="1" x14ac:dyDescent="0.25">
      <c r="A103" s="99" t="s">
        <v>11</v>
      </c>
      <c r="B103" s="95">
        <f>算例!AA103</f>
        <v>0.875</v>
      </c>
      <c r="C103" s="89">
        <v>0.875</v>
      </c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97"/>
      <c r="BR103" s="90"/>
      <c r="BS103" s="90"/>
      <c r="BT103" s="9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1"/>
      <c r="CF103" s="90"/>
      <c r="CG103" s="90"/>
      <c r="CH103" s="90"/>
    </row>
    <row r="104" spans="1:86" s="102" customFormat="1" ht="16.2" customHeight="1" x14ac:dyDescent="0.25">
      <c r="A104" s="99" t="s">
        <v>12</v>
      </c>
      <c r="B104" s="95">
        <f>算例!AA104</f>
        <v>0.625</v>
      </c>
      <c r="C104" s="89">
        <v>0.625</v>
      </c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  <c r="BL104" s="97"/>
      <c r="BM104" s="97"/>
      <c r="BN104" s="97"/>
      <c r="BO104" s="97"/>
      <c r="BP104" s="97"/>
      <c r="BQ104" s="97"/>
      <c r="BR104" s="90"/>
      <c r="BS104" s="90"/>
      <c r="BT104" s="9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1"/>
      <c r="CF104" s="90"/>
      <c r="CG104" s="90"/>
      <c r="CH104" s="90"/>
    </row>
    <row r="105" spans="1:86" s="102" customFormat="1" ht="16.2" customHeight="1" x14ac:dyDescent="0.25">
      <c r="A105" s="99" t="s">
        <v>13</v>
      </c>
      <c r="B105" s="95">
        <f>算例!AA105</f>
        <v>0.29059271688987998</v>
      </c>
      <c r="C105" s="89">
        <v>0.29059271688987998</v>
      </c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  <c r="BL105" s="97"/>
      <c r="BM105" s="97"/>
      <c r="BN105" s="97"/>
      <c r="BO105" s="97"/>
      <c r="BP105" s="97"/>
      <c r="BQ105" s="97"/>
      <c r="BR105" s="90"/>
      <c r="BS105" s="90"/>
      <c r="BT105" s="9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1"/>
      <c r="CF105" s="90"/>
      <c r="CG105" s="90"/>
      <c r="CH105" s="90"/>
    </row>
    <row r="106" spans="1:86" s="102" customFormat="1" ht="16.2" customHeight="1" x14ac:dyDescent="0.25">
      <c r="A106" s="99" t="s">
        <v>14</v>
      </c>
      <c r="B106" s="95">
        <f>算例!AA106</f>
        <v>0.75</v>
      </c>
      <c r="C106" s="89">
        <v>0.75</v>
      </c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0"/>
      <c r="BS106" s="90"/>
      <c r="BT106" s="9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1"/>
      <c r="CF106" s="90"/>
      <c r="CG106" s="90"/>
      <c r="CH106" s="90"/>
    </row>
    <row r="107" spans="1:86" s="102" customFormat="1" ht="16.2" customHeight="1" x14ac:dyDescent="0.25">
      <c r="A107" s="99" t="s">
        <v>15</v>
      </c>
      <c r="B107" s="95">
        <f>算例!AA107</f>
        <v>0.87177815066963993</v>
      </c>
      <c r="C107" s="89">
        <v>0.87177815066963993</v>
      </c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0"/>
      <c r="BS107" s="90"/>
      <c r="BT107" s="9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1"/>
      <c r="CF107" s="90"/>
      <c r="CG107" s="90"/>
      <c r="CH107" s="90"/>
    </row>
    <row r="108" spans="1:86" s="102" customFormat="1" ht="16.2" customHeight="1" x14ac:dyDescent="0.25">
      <c r="A108" s="99" t="s">
        <v>16</v>
      </c>
      <c r="B108" s="95">
        <f>算例!AA108</f>
        <v>0.3125</v>
      </c>
      <c r="C108" s="89">
        <v>0.3125</v>
      </c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7"/>
      <c r="BM108" s="97"/>
      <c r="BN108" s="97"/>
      <c r="BO108" s="97"/>
      <c r="BP108" s="97"/>
      <c r="BQ108" s="97"/>
      <c r="BR108" s="90"/>
      <c r="BS108" s="90"/>
      <c r="BT108" s="9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1"/>
      <c r="CF108" s="90"/>
      <c r="CG108" s="90"/>
      <c r="CH108" s="90"/>
    </row>
    <row r="109" spans="1:86" s="102" customFormat="1" ht="16.2" customHeight="1" x14ac:dyDescent="0.25">
      <c r="A109" s="99" t="s">
        <v>17</v>
      </c>
      <c r="B109" s="95">
        <f>算例!AA109</f>
        <v>0.52083333333333337</v>
      </c>
      <c r="C109" s="89">
        <v>0.52083333333333337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97"/>
      <c r="BR109" s="90"/>
      <c r="BS109" s="90"/>
      <c r="BT109" s="9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1"/>
      <c r="CF109" s="90"/>
      <c r="CG109" s="90"/>
      <c r="CH109" s="90"/>
    </row>
    <row r="110" spans="1:86" s="102" customFormat="1" ht="16.2" customHeight="1" x14ac:dyDescent="0.25">
      <c r="A110" s="99" t="s">
        <v>18</v>
      </c>
      <c r="B110" s="95">
        <f>算例!AA110</f>
        <v>1</v>
      </c>
      <c r="C110" s="89">
        <v>1</v>
      </c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97"/>
      <c r="BR110" s="90"/>
      <c r="BS110" s="90"/>
      <c r="BT110" s="9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1"/>
      <c r="CF110" s="90"/>
      <c r="CG110" s="90"/>
      <c r="CH110" s="90"/>
    </row>
    <row r="111" spans="1:86" s="102" customFormat="1" ht="16.2" customHeight="1" x14ac:dyDescent="0.25">
      <c r="A111" s="99" t="s">
        <v>19</v>
      </c>
      <c r="B111" s="95">
        <f>算例!AA111</f>
        <v>0.58466425565475144</v>
      </c>
      <c r="C111" s="89">
        <v>0.58466425565475144</v>
      </c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97"/>
      <c r="BR111" s="90"/>
      <c r="BS111" s="90"/>
      <c r="BT111" s="9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1"/>
      <c r="CF111" s="90"/>
      <c r="CG111" s="90"/>
      <c r="CH111" s="90"/>
    </row>
    <row r="112" spans="1:86" s="102" customFormat="1" ht="16.2" customHeight="1" x14ac:dyDescent="0.25">
      <c r="A112" s="99" t="s">
        <v>20</v>
      </c>
      <c r="B112" s="95">
        <f>算例!AA112</f>
        <v>0.29059271688987998</v>
      </c>
      <c r="C112" s="89">
        <v>0.29059271688987998</v>
      </c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97"/>
      <c r="BR112" s="90"/>
      <c r="BS112" s="90"/>
      <c r="BT112" s="9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1"/>
      <c r="CF112" s="90"/>
      <c r="CG112" s="90"/>
      <c r="CH112" s="90"/>
    </row>
    <row r="113" spans="1:86" s="102" customFormat="1" ht="16.2" customHeight="1" x14ac:dyDescent="0.25">
      <c r="A113" s="99" t="s">
        <v>21</v>
      </c>
      <c r="B113" s="95">
        <f>算例!AA113</f>
        <v>0.87177815066963993</v>
      </c>
      <c r="C113" s="89">
        <v>0.87177815066963993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0"/>
      <c r="BS113" s="90"/>
      <c r="BT113" s="9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1"/>
      <c r="CF113" s="90"/>
      <c r="CG113" s="90"/>
      <c r="CH113" s="90"/>
    </row>
    <row r="114" spans="1:86" s="102" customFormat="1" ht="16.2" customHeight="1" x14ac:dyDescent="0.25">
      <c r="A114" s="99" t="s">
        <v>22</v>
      </c>
      <c r="B114" s="95">
        <f>算例!AA114</f>
        <v>0.87177815066963993</v>
      </c>
      <c r="C114" s="89">
        <v>0.87177815066963993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0"/>
      <c r="BS114" s="90"/>
      <c r="BT114" s="9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1"/>
      <c r="CF114" s="90"/>
      <c r="CG114" s="90"/>
      <c r="CH114" s="90"/>
    </row>
    <row r="115" spans="1:86" s="102" customFormat="1" ht="16.2" customHeight="1" x14ac:dyDescent="0.25">
      <c r="A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</row>
    <row r="116" spans="1:86" ht="13.2" customHeight="1" x14ac:dyDescent="0.25">
      <c r="A116" s="103" t="s">
        <v>56</v>
      </c>
      <c r="B116" s="91">
        <f>算例!B117</f>
        <v>4</v>
      </c>
      <c r="C116" s="91" t="s">
        <v>55</v>
      </c>
      <c r="D116" s="91">
        <f>算例!D117</f>
        <v>5</v>
      </c>
      <c r="E116" s="91"/>
      <c r="F116" s="91"/>
      <c r="G116" s="91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</row>
    <row r="117" spans="1:86" x14ac:dyDescent="0.25">
      <c r="A117" s="92"/>
      <c r="B117" s="92"/>
      <c r="C117" s="92"/>
      <c r="D117" s="92"/>
      <c r="E117" s="92"/>
      <c r="F117" s="92"/>
      <c r="G117" s="92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97"/>
      <c r="BR117" s="97"/>
      <c r="BS117" s="97"/>
      <c r="BT117" s="97"/>
      <c r="BU117" s="97"/>
      <c r="BV117" s="97"/>
      <c r="BW117" s="97"/>
      <c r="BX117" s="97"/>
      <c r="BY117" s="97"/>
      <c r="BZ117" s="97"/>
      <c r="CA117" s="97"/>
      <c r="CB117" s="97"/>
      <c r="CC117" s="97"/>
    </row>
    <row r="118" spans="1:86" x14ac:dyDescent="0.25">
      <c r="A118" s="92"/>
      <c r="B118" s="92"/>
      <c r="C118" s="92"/>
      <c r="D118" s="92"/>
      <c r="E118" s="92"/>
      <c r="F118" s="92"/>
      <c r="G118" s="92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97"/>
      <c r="BM118" s="97"/>
      <c r="BN118" s="97"/>
      <c r="BO118" s="97"/>
      <c r="BP118" s="97"/>
      <c r="BQ118" s="97"/>
      <c r="BR118" s="97"/>
      <c r="BS118" s="97"/>
      <c r="BT118" s="97"/>
      <c r="BU118" s="97"/>
      <c r="BV118" s="97"/>
      <c r="BW118" s="97"/>
      <c r="BX118" s="97"/>
      <c r="BY118" s="97"/>
      <c r="BZ118" s="97"/>
      <c r="CA118" s="97"/>
      <c r="CB118" s="97"/>
      <c r="CC118" s="97"/>
    </row>
    <row r="120" spans="1:86" x14ac:dyDescent="0.25">
      <c r="A120" s="154" t="s">
        <v>144</v>
      </c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6"/>
    </row>
    <row r="121" spans="1:86" x14ac:dyDescent="0.25">
      <c r="A121" s="104"/>
      <c r="B121" s="93" t="s">
        <v>3</v>
      </c>
      <c r="C121" s="93" t="s">
        <v>4</v>
      </c>
      <c r="D121" s="93" t="s">
        <v>5</v>
      </c>
      <c r="E121" s="93" t="s">
        <v>6</v>
      </c>
      <c r="F121" s="93" t="s">
        <v>7</v>
      </c>
      <c r="G121" s="93" t="s">
        <v>8</v>
      </c>
      <c r="H121" s="93" t="s">
        <v>9</v>
      </c>
      <c r="I121" s="93" t="s">
        <v>10</v>
      </c>
      <c r="J121" s="93" t="s">
        <v>11</v>
      </c>
      <c r="K121" s="93" t="s">
        <v>12</v>
      </c>
      <c r="L121" s="93" t="s">
        <v>13</v>
      </c>
      <c r="M121" s="93" t="s">
        <v>14</v>
      </c>
      <c r="N121" s="93" t="s">
        <v>15</v>
      </c>
      <c r="O121" s="93" t="s">
        <v>16</v>
      </c>
      <c r="P121" s="93" t="s">
        <v>17</v>
      </c>
      <c r="Q121" s="93" t="s">
        <v>18</v>
      </c>
      <c r="R121" s="93" t="s">
        <v>19</v>
      </c>
      <c r="S121" s="93" t="s">
        <v>20</v>
      </c>
      <c r="T121" s="93" t="s">
        <v>21</v>
      </c>
      <c r="U121" s="105" t="s">
        <v>22</v>
      </c>
    </row>
    <row r="122" spans="1:86" x14ac:dyDescent="0.25">
      <c r="A122" s="104" t="s">
        <v>3</v>
      </c>
      <c r="B122" s="106">
        <f t="shared" ref="B122:B141" si="0">(ABS($B$3-B3)+ABS($B$26-B26)+ABS($B$49-B49)+ABS($B$72-B72)+ABS($B$95-B95))/$D$116</f>
        <v>0</v>
      </c>
      <c r="C122" s="93">
        <f t="shared" ref="C122:C141" si="1">(ABS($B$4-B3)+ABS($B$27-B26)+ABS($B$50-B49)+ABS($B$73-B72)+ABS($B$96-B95))/$D$116</f>
        <v>0.12235399452381017</v>
      </c>
      <c r="D122" s="106">
        <f t="shared" ref="D122:D123" si="2">(ABS($B$5-B3)+ABS($B$28-B26)+ABS($B$51-B49)+ABS($B$74-B72)+ABS($B$97-B95))/$D$116</f>
        <v>0.31809184029746884</v>
      </c>
      <c r="E122" s="106">
        <f t="shared" ref="E122:E124" si="3">(ABS($B$6-B3)+ABS($B$29-B26)+ABS($B$52-B49)+ABS($B$75-B72)+ABS($B$98-B95))/$D$116</f>
        <v>0.33506878447916749</v>
      </c>
      <c r="F122" s="106">
        <f t="shared" ref="F122:F125" si="4">(ABS($B$7-B3)+ABS($B$30-B26)+ABS($B$53-B49)+ABS($B$76-B72)+ABS($B$99-B95))/$D$116</f>
        <v>0.27680397715773586</v>
      </c>
      <c r="G122" s="106">
        <f t="shared" ref="G122:G126" si="5">(ABS($B$8-B3)+ABS($B$31-B26)+ABS($B$54-B49)+ABS($B$77-B72)+ABS($B$100-B95))/$D$116</f>
        <v>0.23746573699404916</v>
      </c>
      <c r="H122" s="106">
        <f t="shared" ref="H122:H127" si="6">(ABS($B$9-B3)+ABS($B$32-B26)+ABS($B$55-B49)+ABS($B$78-B72)+ABS($B$101-B95))/$D$116</f>
        <v>0.16602229680059466</v>
      </c>
      <c r="I122" s="106">
        <f t="shared" ref="I122:I130" si="7">(ABS($B$10-B3)+ABS($B$33-B26)+ABS($B$56-B49)+ABS($B$79-B72)+ABS($B$102-B95))/$D$116</f>
        <v>0.37653779269345222</v>
      </c>
      <c r="J122" s="106">
        <f t="shared" ref="J122:J129" si="8">(ABS($B$11-B3)+ABS($B$34-B26)+ABS($B$57-B49)+ABS($B$80-B72)+ABS($B$103-B95))/$D$116</f>
        <v>0.23521737562050857</v>
      </c>
      <c r="K122" s="106">
        <f t="shared" ref="K122:K130" si="9">(ABS($B$12-B3)+ABS($B$35-B26)+ABS($B$58-B49)+ABS($B$81-B72)+ABS($B$104-B95))/$D$116</f>
        <v>0.21972512055059576</v>
      </c>
      <c r="L122" s="106">
        <f t="shared" ref="L122:L131" si="10">(ABS($B$13-B3)+ABS($B$36-B26)+ABS($B$59-B49)+ABS($B$82-B72)+ABS($B$105-B95))/$D$116</f>
        <v>0.47238825752976099</v>
      </c>
      <c r="M122" s="106">
        <f t="shared" ref="M122:M132" si="11">(ABS($B$14-B3)+ABS($B$37-B26)+ABS($B$60-B49)+ABS($B$83-B72)+ABS($B$106-B95))/$D$116</f>
        <v>9.166666666666666E-2</v>
      </c>
      <c r="N122" s="106">
        <f t="shared" ref="N122:N133" si="12">(ABS($B$15-B3)+ABS($B$38-B26)+ABS($B$61-B49)+ABS($B$84-B72)+ABS($B$107-B95))/$D$116</f>
        <v>0.35654648767857289</v>
      </c>
      <c r="O122" s="106">
        <f t="shared" ref="O122:O135" si="13">(ABS($B$16-B3)+ABS($B$39-B26)+ABS($B$62-B49)+ABS($B$85-B72)+ABS($B$108-B95))/$D$116</f>
        <v>0.43179554063988113</v>
      </c>
      <c r="P122" s="106">
        <f t="shared" ref="P122:P135" si="14">(ABS($B$17-B3)+ABS($B$40-B26)+ABS($B$63-B49)+ABS($B$86-B72)+ABS($B$109-B95))/$D$116</f>
        <v>0.19518896346726131</v>
      </c>
      <c r="Q122" s="106">
        <f t="shared" ref="Q122:Q136" si="15">(ABS($B$18-B3)+ABS($B$41-B26)+ABS($B$64-B49)+ABS($B$87-B72)+ABS($B$110-B95))/$D$116</f>
        <v>0.16602229680059466</v>
      </c>
      <c r="R122" s="106">
        <f t="shared" ref="R122:R137" si="16">(ABS($B$19-B3)+ABS($B$42-B26)+ABS($B$65-B49)+ABS($B$88-B72)+ABS($B$111-B95))/$D$116</f>
        <v>0.29738460680067214</v>
      </c>
      <c r="S122" s="106">
        <f t="shared" ref="S122:S138" si="17">(ABS($B$20-B3)+ABS($B$43-B26)+ABS($B$66-B49)+ABS($B$89-B72)+ABS($B$112-B95))/$D$116</f>
        <v>0.59540375342261864</v>
      </c>
      <c r="T122" s="106">
        <f t="shared" ref="T122:T139" si="18">(ABS($B$21-B3)+ABS($B$44-B26)+ABS($B$67-B49)+ABS($B$90-B72)+ABS($B$113-B95))/$D$116</f>
        <v>0.24102229680059467</v>
      </c>
      <c r="U122" s="107">
        <f t="shared" ref="U122:U140" si="19">(ABS($B$22-B3)+ABS($B$45-B26)+ABS($B$68-B49)+ABS($B$91-B72)+ABS($B$114-B95))/$D$116</f>
        <v>0.16484555800595538</v>
      </c>
    </row>
    <row r="123" spans="1:86" x14ac:dyDescent="0.25">
      <c r="A123" s="104" t="s">
        <v>4</v>
      </c>
      <c r="B123" s="106">
        <f t="shared" si="0"/>
        <v>0.12235399452381017</v>
      </c>
      <c r="C123" s="93">
        <f t="shared" si="1"/>
        <v>0</v>
      </c>
      <c r="D123" s="106">
        <f t="shared" si="2"/>
        <v>0.19967259098199258</v>
      </c>
      <c r="E123" s="106">
        <f t="shared" si="3"/>
        <v>0.30742277900297765</v>
      </c>
      <c r="F123" s="106">
        <f t="shared" si="4"/>
        <v>0.29915797168154606</v>
      </c>
      <c r="G123" s="106">
        <f t="shared" si="5"/>
        <v>0.30981973151785935</v>
      </c>
      <c r="H123" s="106">
        <f t="shared" si="6"/>
        <v>0.23837629132440483</v>
      </c>
      <c r="I123" s="106">
        <f t="shared" si="7"/>
        <v>0.34889178721726244</v>
      </c>
      <c r="J123" s="106">
        <f t="shared" si="8"/>
        <v>0.30363662493598487</v>
      </c>
      <c r="K123" s="106">
        <f t="shared" si="9"/>
        <v>0.18814436986607205</v>
      </c>
      <c r="L123" s="106">
        <f t="shared" si="10"/>
        <v>0.35396900821428473</v>
      </c>
      <c r="M123" s="106">
        <f t="shared" si="11"/>
        <v>0.11402066119047682</v>
      </c>
      <c r="N123" s="106">
        <f t="shared" si="12"/>
        <v>0.42761174247023898</v>
      </c>
      <c r="O123" s="106">
        <f t="shared" si="13"/>
        <v>0.36337629132440485</v>
      </c>
      <c r="P123" s="106">
        <f t="shared" si="14"/>
        <v>0.17676971415178505</v>
      </c>
      <c r="Q123" s="106">
        <f t="shared" si="15"/>
        <v>0.23837629132440483</v>
      </c>
      <c r="R123" s="106">
        <f t="shared" si="16"/>
        <v>0.24966955837804897</v>
      </c>
      <c r="S123" s="106">
        <f t="shared" si="17"/>
        <v>0.47698450410714238</v>
      </c>
      <c r="T123" s="106">
        <f t="shared" si="18"/>
        <v>0.26208755159226077</v>
      </c>
      <c r="U123" s="107">
        <f t="shared" si="19"/>
        <v>0.23197606758928763</v>
      </c>
    </row>
    <row r="124" spans="1:86" x14ac:dyDescent="0.25">
      <c r="A124" s="104" t="s">
        <v>5</v>
      </c>
      <c r="B124" s="106">
        <f t="shared" si="0"/>
        <v>0.31809184029746884</v>
      </c>
      <c r="C124" s="93">
        <f t="shared" si="1"/>
        <v>0.19967259098199258</v>
      </c>
      <c r="D124" s="106">
        <f t="shared" ref="D124:D141" si="20">(ABS($B$5-B5)+ABS($B$28-B28)+ABS($B$51-B51)+ABS($B$74-B74)+ABS($B$97-B97))/$D$116</f>
        <v>0</v>
      </c>
      <c r="E124" s="106">
        <f t="shared" si="3"/>
        <v>0.30986382456860773</v>
      </c>
      <c r="F124" s="106">
        <f t="shared" si="4"/>
        <v>0.32713138617574328</v>
      </c>
      <c r="G124" s="106">
        <f t="shared" si="5"/>
        <v>0.47817107294657923</v>
      </c>
      <c r="H124" s="106">
        <f t="shared" si="6"/>
        <v>0.33248400355670149</v>
      </c>
      <c r="I124" s="106">
        <f t="shared" si="7"/>
        <v>0.37686520171145965</v>
      </c>
      <c r="J124" s="106">
        <f t="shared" si="8"/>
        <v>0.32126462231678821</v>
      </c>
      <c r="K124" s="106">
        <f t="shared" si="9"/>
        <v>0.29743903391354204</v>
      </c>
      <c r="L124" s="106">
        <f t="shared" si="10"/>
        <v>0.24728608663705379</v>
      </c>
      <c r="M124" s="106">
        <f t="shared" si="11"/>
        <v>0.28237200261919665</v>
      </c>
      <c r="N124" s="106">
        <f t="shared" si="12"/>
        <v>0.45558515696443624</v>
      </c>
      <c r="O124" s="106">
        <f t="shared" si="13"/>
        <v>0.31837515626472784</v>
      </c>
      <c r="P124" s="106">
        <f t="shared" si="14"/>
        <v>0.27290287683020753</v>
      </c>
      <c r="Q124" s="106">
        <f t="shared" si="15"/>
        <v>0.28248400355670145</v>
      </c>
      <c r="R124" s="106">
        <f t="shared" si="16"/>
        <v>0.26729755575885228</v>
      </c>
      <c r="S124" s="106">
        <f t="shared" si="17"/>
        <v>0.37030158252991136</v>
      </c>
      <c r="T124" s="106">
        <f t="shared" si="18"/>
        <v>0.35619526382455746</v>
      </c>
      <c r="U124" s="107">
        <f t="shared" si="19"/>
        <v>0.27602985672603836</v>
      </c>
    </row>
    <row r="125" spans="1:86" x14ac:dyDescent="0.25">
      <c r="A125" s="104" t="s">
        <v>6</v>
      </c>
      <c r="B125" s="106">
        <f t="shared" si="0"/>
        <v>0.33506878447916749</v>
      </c>
      <c r="C125" s="93">
        <f t="shared" si="1"/>
        <v>0.30742277900297765</v>
      </c>
      <c r="D125" s="106">
        <f t="shared" si="20"/>
        <v>0.30986382456860773</v>
      </c>
      <c r="E125" s="106">
        <f t="shared" ref="E125:E141" si="21">(ABS($B$6-B6)+ABS($B$29-B29)+ABS($B$52-B52)+ABS($B$75-B75)+ABS($B$98-B98))/$D$116</f>
        <v>0</v>
      </c>
      <c r="F125" s="106">
        <f t="shared" si="4"/>
        <v>0.35429579910714687</v>
      </c>
      <c r="G125" s="106">
        <f t="shared" si="5"/>
        <v>0.53920118813988327</v>
      </c>
      <c r="H125" s="106">
        <f t="shared" si="6"/>
        <v>0.16904648767857289</v>
      </c>
      <c r="I125" s="106">
        <f t="shared" si="7"/>
        <v>0.29146900821428473</v>
      </c>
      <c r="J125" s="106">
        <f t="shared" si="8"/>
        <v>0.23348192447467442</v>
      </c>
      <c r="K125" s="106">
        <f t="shared" si="9"/>
        <v>0.20608264476190735</v>
      </c>
      <c r="L125" s="106">
        <f t="shared" si="10"/>
        <v>0.28860821278273752</v>
      </c>
      <c r="M125" s="106">
        <f t="shared" si="11"/>
        <v>0.34340211781250085</v>
      </c>
      <c r="N125" s="106">
        <f t="shared" si="12"/>
        <v>0.37018896346726138</v>
      </c>
      <c r="O125" s="106">
        <f t="shared" si="13"/>
        <v>0.48006008949404688</v>
      </c>
      <c r="P125" s="106">
        <f t="shared" si="14"/>
        <v>0.28154648767857288</v>
      </c>
      <c r="Q125" s="106">
        <f t="shared" si="15"/>
        <v>0.21904648767857288</v>
      </c>
      <c r="R125" s="106">
        <f t="shared" si="16"/>
        <v>0.19343273008936274</v>
      </c>
      <c r="S125" s="106">
        <f t="shared" si="17"/>
        <v>0.31033496894345108</v>
      </c>
      <c r="T125" s="106">
        <f t="shared" si="18"/>
        <v>0.2440464876785729</v>
      </c>
      <c r="U125" s="107">
        <f t="shared" si="19"/>
        <v>0.35914109864583643</v>
      </c>
    </row>
    <row r="126" spans="1:86" x14ac:dyDescent="0.25">
      <c r="A126" s="104" t="s">
        <v>7</v>
      </c>
      <c r="B126" s="106">
        <f t="shared" si="0"/>
        <v>0.27680397715773586</v>
      </c>
      <c r="C126" s="93">
        <f t="shared" si="1"/>
        <v>0.29915797168154606</v>
      </c>
      <c r="D126" s="106">
        <f t="shared" si="20"/>
        <v>0.32713138617574328</v>
      </c>
      <c r="E126" s="106">
        <f t="shared" si="21"/>
        <v>0.35429579910714687</v>
      </c>
      <c r="F126" s="106">
        <f t="shared" ref="F126:F141" si="22">(ABS($B$7-B7)+ABS($B$30-B30)+ABS($B$53-B53)+ABS($B$76-B76)+ABS($B$99-B99))/$D$116</f>
        <v>0</v>
      </c>
      <c r="G126" s="106">
        <f t="shared" si="5"/>
        <v>0.22088472784225965</v>
      </c>
      <c r="H126" s="106">
        <f t="shared" si="6"/>
        <v>0.235249311428574</v>
      </c>
      <c r="I126" s="106">
        <f t="shared" si="7"/>
        <v>0.35016339544643105</v>
      </c>
      <c r="J126" s="106">
        <f t="shared" si="8"/>
        <v>0.32164342584372185</v>
      </c>
      <c r="K126" s="106">
        <f t="shared" si="9"/>
        <v>0.35615117077380909</v>
      </c>
      <c r="L126" s="106">
        <f t="shared" si="10"/>
        <v>0.26135752421131164</v>
      </c>
      <c r="M126" s="106">
        <f t="shared" si="11"/>
        <v>0.23513731049106923</v>
      </c>
      <c r="N126" s="106">
        <f t="shared" si="12"/>
        <v>0.29244016897321889</v>
      </c>
      <c r="O126" s="106">
        <f t="shared" si="13"/>
        <v>0.37963050958333222</v>
      </c>
      <c r="P126" s="106">
        <f t="shared" si="14"/>
        <v>0.37328168035714127</v>
      </c>
      <c r="Q126" s="106">
        <f t="shared" si="15"/>
        <v>0.1691150136904746</v>
      </c>
      <c r="R126" s="106">
        <f t="shared" si="16"/>
        <v>0.38381065702388539</v>
      </c>
      <c r="S126" s="106">
        <f t="shared" si="17"/>
        <v>0.39796410138393135</v>
      </c>
      <c r="T126" s="106">
        <f t="shared" si="18"/>
        <v>0.26024931142857399</v>
      </c>
      <c r="U126" s="107">
        <f t="shared" si="19"/>
        <v>0.24293827489583525</v>
      </c>
    </row>
    <row r="127" spans="1:86" x14ac:dyDescent="0.25">
      <c r="A127" s="104" t="s">
        <v>8</v>
      </c>
      <c r="B127" s="106">
        <f t="shared" si="0"/>
        <v>0.23746573699404916</v>
      </c>
      <c r="C127" s="93">
        <f t="shared" si="1"/>
        <v>0.30981973151785935</v>
      </c>
      <c r="D127" s="106">
        <f t="shared" si="20"/>
        <v>0.47817107294657923</v>
      </c>
      <c r="E127" s="106">
        <f t="shared" si="21"/>
        <v>0.53920118813988327</v>
      </c>
      <c r="F127" s="106">
        <f t="shared" si="22"/>
        <v>0.22088472784225965</v>
      </c>
      <c r="G127" s="106">
        <f t="shared" ref="G127:G141" si="23">(ABS($B$8-B8)+ABS($B$31-B31)+ABS($B$54-B54)+ABS($B$77-B77)+ABS($B$100-B100))/$D$116</f>
        <v>0</v>
      </c>
      <c r="H127" s="106">
        <f t="shared" si="6"/>
        <v>0.37015470046131044</v>
      </c>
      <c r="I127" s="106">
        <f t="shared" si="7"/>
        <v>0.31314436986607197</v>
      </c>
      <c r="J127" s="106">
        <f t="shared" si="8"/>
        <v>0.47268311261455764</v>
      </c>
      <c r="K127" s="106">
        <f t="shared" si="9"/>
        <v>0.45719085754464495</v>
      </c>
      <c r="L127" s="106">
        <f t="shared" si="10"/>
        <v>0.46646900821428472</v>
      </c>
      <c r="M127" s="106">
        <f t="shared" si="11"/>
        <v>0.19579907032738247</v>
      </c>
      <c r="N127" s="106">
        <f t="shared" si="12"/>
        <v>0.25542114339285982</v>
      </c>
      <c r="O127" s="106">
        <f t="shared" si="13"/>
        <v>0.32895187671130932</v>
      </c>
      <c r="P127" s="106">
        <f t="shared" si="14"/>
        <v>0.3326547004613104</v>
      </c>
      <c r="Q127" s="106">
        <f t="shared" si="15"/>
        <v>0.32015470046131045</v>
      </c>
      <c r="R127" s="106">
        <f t="shared" si="16"/>
        <v>0.53485034379472118</v>
      </c>
      <c r="S127" s="106">
        <f t="shared" si="17"/>
        <v>0.58948450410714237</v>
      </c>
      <c r="T127" s="106">
        <f t="shared" si="18"/>
        <v>0.3951547004613104</v>
      </c>
      <c r="U127" s="107">
        <f t="shared" si="19"/>
        <v>0.30019765845238189</v>
      </c>
    </row>
    <row r="128" spans="1:86" x14ac:dyDescent="0.25">
      <c r="A128" s="104" t="s">
        <v>9</v>
      </c>
      <c r="B128" s="106">
        <f t="shared" si="0"/>
        <v>0.16602229680059466</v>
      </c>
      <c r="C128" s="93">
        <f t="shared" si="1"/>
        <v>0.23837629132440483</v>
      </c>
      <c r="D128" s="106">
        <f t="shared" si="20"/>
        <v>0.33248400355670149</v>
      </c>
      <c r="E128" s="106">
        <f t="shared" si="21"/>
        <v>0.16904648767857289</v>
      </c>
      <c r="F128" s="106">
        <f t="shared" si="22"/>
        <v>0.235249311428574</v>
      </c>
      <c r="G128" s="106">
        <f t="shared" si="23"/>
        <v>0.37015470046131044</v>
      </c>
      <c r="H128" s="106">
        <f t="shared" ref="H128:H141" si="24">(ABS($B$9-B9)+ABS($B$32-B32)+ABS($B$55-B55)+ABS($B$78-B78)+ABS($B$101-B101))/$D$116</f>
        <v>0</v>
      </c>
      <c r="I128" s="106">
        <f t="shared" si="7"/>
        <v>0.41051549589285763</v>
      </c>
      <c r="J128" s="106">
        <f t="shared" si="8"/>
        <v>0.20252841215324727</v>
      </c>
      <c r="K128" s="106">
        <f t="shared" si="9"/>
        <v>0.18703615708333446</v>
      </c>
      <c r="L128" s="106">
        <f t="shared" si="10"/>
        <v>0.35765470046131043</v>
      </c>
      <c r="M128" s="106">
        <f t="shared" si="11"/>
        <v>0.22435563013392795</v>
      </c>
      <c r="N128" s="106">
        <f t="shared" si="12"/>
        <v>0.39052419087797824</v>
      </c>
      <c r="O128" s="106">
        <f t="shared" si="13"/>
        <v>0.54910657717261979</v>
      </c>
      <c r="P128" s="106">
        <f t="shared" si="14"/>
        <v>0.3125</v>
      </c>
      <c r="Q128" s="106">
        <f t="shared" si="15"/>
        <v>0.15</v>
      </c>
      <c r="R128" s="106">
        <f t="shared" si="16"/>
        <v>0.31247921776793564</v>
      </c>
      <c r="S128" s="106">
        <f t="shared" si="17"/>
        <v>0.42938145662202398</v>
      </c>
      <c r="T128" s="106">
        <f t="shared" si="18"/>
        <v>0.12628873973214402</v>
      </c>
      <c r="U128" s="107">
        <f t="shared" si="19"/>
        <v>0.28215659453869407</v>
      </c>
    </row>
    <row r="129" spans="1:21" x14ac:dyDescent="0.25">
      <c r="A129" s="104" t="s">
        <v>10</v>
      </c>
      <c r="B129" s="106">
        <f t="shared" si="0"/>
        <v>0.37653779269345222</v>
      </c>
      <c r="C129" s="93">
        <f t="shared" si="1"/>
        <v>0.34889178721726244</v>
      </c>
      <c r="D129" s="106">
        <f t="shared" si="20"/>
        <v>0.37686520171145965</v>
      </c>
      <c r="E129" s="106">
        <f t="shared" si="21"/>
        <v>0.29146900821428473</v>
      </c>
      <c r="F129" s="106">
        <f t="shared" si="22"/>
        <v>0.35016339544643105</v>
      </c>
      <c r="G129" s="106">
        <f t="shared" si="23"/>
        <v>0.31314436986607197</v>
      </c>
      <c r="H129" s="106">
        <f t="shared" si="24"/>
        <v>0.41051549589285763</v>
      </c>
      <c r="I129" s="106">
        <f t="shared" si="7"/>
        <v>0</v>
      </c>
      <c r="J129" s="106">
        <f t="shared" si="8"/>
        <v>0.37928099480205685</v>
      </c>
      <c r="K129" s="106">
        <f t="shared" si="9"/>
        <v>0.44755165297619204</v>
      </c>
      <c r="L129" s="106">
        <f t="shared" si="10"/>
        <v>0.29585046483630884</v>
      </c>
      <c r="M129" s="106">
        <f t="shared" si="11"/>
        <v>0.2848711260267856</v>
      </c>
      <c r="N129" s="106">
        <f t="shared" si="12"/>
        <v>0.10772322647321216</v>
      </c>
      <c r="O129" s="106">
        <f t="shared" si="13"/>
        <v>0.1956356748809514</v>
      </c>
      <c r="P129" s="106">
        <f t="shared" si="14"/>
        <v>0.27301549589285762</v>
      </c>
      <c r="Q129" s="106">
        <f t="shared" si="15"/>
        <v>0.41051549589285763</v>
      </c>
      <c r="R129" s="106">
        <f t="shared" si="16"/>
        <v>0.34144822598222035</v>
      </c>
      <c r="S129" s="106">
        <f t="shared" si="17"/>
        <v>0.36886596072916633</v>
      </c>
      <c r="T129" s="106">
        <f t="shared" si="18"/>
        <v>0.38422675616071356</v>
      </c>
      <c r="U129" s="107">
        <f t="shared" si="19"/>
        <v>0.29849647031249854</v>
      </c>
    </row>
    <row r="130" spans="1:21" x14ac:dyDescent="0.25">
      <c r="A130" s="104" t="s">
        <v>11</v>
      </c>
      <c r="B130" s="106">
        <f t="shared" si="0"/>
        <v>0.23521737562050857</v>
      </c>
      <c r="C130" s="93">
        <f t="shared" si="1"/>
        <v>0.30363662493598487</v>
      </c>
      <c r="D130" s="106">
        <f t="shared" si="20"/>
        <v>0.32126462231678821</v>
      </c>
      <c r="E130" s="106">
        <f t="shared" si="21"/>
        <v>0.23348192447467442</v>
      </c>
      <c r="F130" s="106">
        <f t="shared" si="22"/>
        <v>0.32164342584372185</v>
      </c>
      <c r="G130" s="106">
        <f t="shared" si="23"/>
        <v>0.47268311261455764</v>
      </c>
      <c r="H130" s="106">
        <f t="shared" si="24"/>
        <v>0.20252841215324727</v>
      </c>
      <c r="I130" s="106">
        <f t="shared" si="7"/>
        <v>0.37928099480205685</v>
      </c>
      <c r="J130" s="106">
        <f t="shared" ref="J130:J141" si="25">(ABS($B$11-B11)+ABS($B$34-B34)+ABS($B$57-B57)+ABS($B$80-B80)+ABS($B$103-B103))/$D$116</f>
        <v>0</v>
      </c>
      <c r="K130" s="106">
        <f t="shared" si="9"/>
        <v>0.23783029696450347</v>
      </c>
      <c r="L130" s="106">
        <f t="shared" si="10"/>
        <v>0.31018311261455772</v>
      </c>
      <c r="M130" s="106">
        <f t="shared" si="11"/>
        <v>0.32688404228717527</v>
      </c>
      <c r="N130" s="106">
        <f t="shared" si="12"/>
        <v>0.3685507089538419</v>
      </c>
      <c r="O130" s="106">
        <f t="shared" si="13"/>
        <v>0.40163498932586705</v>
      </c>
      <c r="P130" s="106">
        <f t="shared" si="14"/>
        <v>0.33169507881991389</v>
      </c>
      <c r="Q130" s="106">
        <f t="shared" si="15"/>
        <v>0.20252841215324727</v>
      </c>
      <c r="R130" s="106">
        <f t="shared" si="16"/>
        <v>0.15396706655793593</v>
      </c>
      <c r="S130" s="106">
        <f t="shared" si="17"/>
        <v>0.378587316740855</v>
      </c>
      <c r="T130" s="106">
        <f t="shared" si="18"/>
        <v>0.2788171518853913</v>
      </c>
      <c r="U130" s="107">
        <f t="shared" si="19"/>
        <v>0.24217749058057664</v>
      </c>
    </row>
    <row r="131" spans="1:21" x14ac:dyDescent="0.25">
      <c r="A131" s="104" t="s">
        <v>12</v>
      </c>
      <c r="B131" s="106">
        <f t="shared" si="0"/>
        <v>0.21972512055059576</v>
      </c>
      <c r="C131" s="93">
        <f t="shared" si="1"/>
        <v>0.18814436986607205</v>
      </c>
      <c r="D131" s="106">
        <f t="shared" si="20"/>
        <v>0.29743903391354204</v>
      </c>
      <c r="E131" s="106">
        <f t="shared" si="21"/>
        <v>0.20608264476190735</v>
      </c>
      <c r="F131" s="106">
        <f t="shared" si="22"/>
        <v>0.35615117077380909</v>
      </c>
      <c r="G131" s="106">
        <f t="shared" si="23"/>
        <v>0.45719085754464495</v>
      </c>
      <c r="H131" s="106">
        <f t="shared" si="24"/>
        <v>0.18703615708333446</v>
      </c>
      <c r="I131" s="106">
        <f>(ABS($B$10-B12)+ABS($B$33-B35)+ABS($B$56-B58)+ABS($B$79-B81)+ABS($B$102-B104))/$D$116</f>
        <v>0.44755165297619204</v>
      </c>
      <c r="J131" s="106">
        <f t="shared" si="25"/>
        <v>0.23783029696450347</v>
      </c>
      <c r="K131" s="106">
        <f t="shared" ref="K131:K141" si="26">(ABS($B$12-B12)+ABS($B$35-B35)+ABS($B$58-B58)+ABS($B$81-B81)+ABS($B$104-B104))/$D$116</f>
        <v>0</v>
      </c>
      <c r="L131" s="106">
        <f t="shared" si="10"/>
        <v>0.39469085754464495</v>
      </c>
      <c r="M131" s="106">
        <f t="shared" si="11"/>
        <v>0.26139178721726247</v>
      </c>
      <c r="N131" s="106">
        <f t="shared" si="12"/>
        <v>0.52627160822916863</v>
      </c>
      <c r="O131" s="106">
        <f t="shared" si="13"/>
        <v>0.50280940092262083</v>
      </c>
      <c r="P131" s="106">
        <f t="shared" si="14"/>
        <v>0.21620282375000111</v>
      </c>
      <c r="Q131" s="106">
        <f t="shared" si="15"/>
        <v>0.18703615708333446</v>
      </c>
      <c r="R131" s="106">
        <f t="shared" si="16"/>
        <v>0.14951537485127009</v>
      </c>
      <c r="S131" s="106">
        <f t="shared" si="17"/>
        <v>0.51641761370535844</v>
      </c>
      <c r="T131" s="106">
        <f t="shared" si="18"/>
        <v>0.26203615708333439</v>
      </c>
      <c r="U131" s="107">
        <f t="shared" si="19"/>
        <v>0.29383169772321549</v>
      </c>
    </row>
    <row r="132" spans="1:21" x14ac:dyDescent="0.25">
      <c r="A132" s="104" t="s">
        <v>13</v>
      </c>
      <c r="B132" s="106">
        <f t="shared" si="0"/>
        <v>0.47238825752976099</v>
      </c>
      <c r="C132" s="93">
        <f t="shared" si="1"/>
        <v>0.35396900821428473</v>
      </c>
      <c r="D132" s="106">
        <f t="shared" si="20"/>
        <v>0.24728608663705379</v>
      </c>
      <c r="E132" s="106">
        <f t="shared" si="21"/>
        <v>0.28860821278273752</v>
      </c>
      <c r="F132" s="106">
        <f t="shared" si="22"/>
        <v>0.26135752421131164</v>
      </c>
      <c r="G132" s="106">
        <f t="shared" si="23"/>
        <v>0.46646900821428472</v>
      </c>
      <c r="H132" s="106">
        <f t="shared" si="24"/>
        <v>0.35765470046131043</v>
      </c>
      <c r="I132" s="106">
        <f t="shared" ref="I132:I141" si="27">(ABS($B$10-B13)+ABS($B$33-B36)+ABS($B$56-B59)+ABS($B$79-B82)+ABS($B$102-B105))/$D$116</f>
        <v>0.29585046483630884</v>
      </c>
      <c r="J132" s="106">
        <f t="shared" si="25"/>
        <v>0.31018311261455772</v>
      </c>
      <c r="K132" s="106">
        <f t="shared" si="26"/>
        <v>0.39469085754464495</v>
      </c>
      <c r="L132" s="106">
        <f t="shared" ref="L132:L141" si="28">(ABS($B$13-B13)+ABS($B$36-B36)+ABS($B$59-B59)+ABS($B$82-B82)+ABS($B$105-B105))/$D$116</f>
        <v>0</v>
      </c>
      <c r="M132" s="106">
        <f t="shared" si="11"/>
        <v>0.38072159086309443</v>
      </c>
      <c r="N132" s="106">
        <f t="shared" si="12"/>
        <v>0.346099517797617</v>
      </c>
      <c r="O132" s="106">
        <f t="shared" si="13"/>
        <v>0.20021478995535738</v>
      </c>
      <c r="P132" s="106">
        <f t="shared" si="14"/>
        <v>0.42719929406249973</v>
      </c>
      <c r="Q132" s="106">
        <f t="shared" si="15"/>
        <v>0.40636596072916636</v>
      </c>
      <c r="R132" s="106">
        <f t="shared" si="16"/>
        <v>0.3027108807590026</v>
      </c>
      <c r="S132" s="106">
        <f t="shared" si="17"/>
        <v>0.13660657717261976</v>
      </c>
      <c r="T132" s="106">
        <f t="shared" si="18"/>
        <v>0.3813659607291664</v>
      </c>
      <c r="U132" s="107">
        <f t="shared" si="19"/>
        <v>0.39646057169642995</v>
      </c>
    </row>
    <row r="133" spans="1:21" x14ac:dyDescent="0.25">
      <c r="A133" s="104" t="s">
        <v>14</v>
      </c>
      <c r="B133" s="106">
        <f t="shared" si="0"/>
        <v>9.166666666666666E-2</v>
      </c>
      <c r="C133" s="93">
        <f t="shared" si="1"/>
        <v>0.11402066119047682</v>
      </c>
      <c r="D133" s="106">
        <f t="shared" si="20"/>
        <v>0.28237200261919665</v>
      </c>
      <c r="E133" s="106">
        <f t="shared" si="21"/>
        <v>0.34340211781250085</v>
      </c>
      <c r="F133" s="106">
        <f t="shared" si="22"/>
        <v>0.23513731049106923</v>
      </c>
      <c r="G133" s="106">
        <f t="shared" si="23"/>
        <v>0.19579907032738247</v>
      </c>
      <c r="H133" s="106">
        <f t="shared" si="24"/>
        <v>0.22435563013392795</v>
      </c>
      <c r="I133" s="106">
        <f t="shared" si="27"/>
        <v>0.2848711260267856</v>
      </c>
      <c r="J133" s="106">
        <f t="shared" si="25"/>
        <v>0.32688404228717527</v>
      </c>
      <c r="K133" s="106">
        <f t="shared" si="26"/>
        <v>0.26139178721726247</v>
      </c>
      <c r="L133" s="106">
        <f t="shared" si="28"/>
        <v>0.38072159086309443</v>
      </c>
      <c r="M133" s="106">
        <f t="shared" ref="M133:M141" si="29">(ABS($B$14-B14)+ABS($B$37-B37)+ABS($B$60-B60)+ABS($B$83-B83)+ABS($B$106-B106))/$D$116</f>
        <v>0</v>
      </c>
      <c r="N133" s="106">
        <f t="shared" si="12"/>
        <v>0.31359108127976221</v>
      </c>
      <c r="O133" s="106">
        <f t="shared" si="13"/>
        <v>0.37346220730654778</v>
      </c>
      <c r="P133" s="106">
        <f t="shared" si="14"/>
        <v>0.23685563013392796</v>
      </c>
      <c r="Q133" s="106">
        <f t="shared" si="15"/>
        <v>0.22435563013392795</v>
      </c>
      <c r="R133" s="106">
        <f t="shared" si="16"/>
        <v>0.33905127346733877</v>
      </c>
      <c r="S133" s="106">
        <f t="shared" si="17"/>
        <v>0.50373708675595197</v>
      </c>
      <c r="T133" s="106">
        <f t="shared" si="18"/>
        <v>0.24806689040178398</v>
      </c>
      <c r="U133" s="107">
        <f t="shared" si="19"/>
        <v>0.155223484940478</v>
      </c>
    </row>
    <row r="134" spans="1:21" x14ac:dyDescent="0.25">
      <c r="A134" s="104" t="s">
        <v>15</v>
      </c>
      <c r="B134" s="106">
        <f t="shared" si="0"/>
        <v>0.35654648767857289</v>
      </c>
      <c r="C134" s="93">
        <f t="shared" si="1"/>
        <v>0.42761174247023898</v>
      </c>
      <c r="D134" s="106">
        <f t="shared" si="20"/>
        <v>0.45558515696443624</v>
      </c>
      <c r="E134" s="106">
        <f t="shared" si="21"/>
        <v>0.37018896346726138</v>
      </c>
      <c r="F134" s="106">
        <f t="shared" si="22"/>
        <v>0.29244016897321889</v>
      </c>
      <c r="G134" s="106">
        <f t="shared" si="23"/>
        <v>0.25542114339285982</v>
      </c>
      <c r="H134" s="106">
        <f t="shared" si="24"/>
        <v>0.39052419087797824</v>
      </c>
      <c r="I134" s="106">
        <f t="shared" si="27"/>
        <v>0.10772322647321216</v>
      </c>
      <c r="J134" s="106">
        <f t="shared" si="25"/>
        <v>0.3685507089538419</v>
      </c>
      <c r="K134" s="106">
        <f t="shared" si="26"/>
        <v>0.52627160822916863</v>
      </c>
      <c r="L134" s="106">
        <f t="shared" si="28"/>
        <v>0.346099517797617</v>
      </c>
      <c r="M134" s="106">
        <f t="shared" si="29"/>
        <v>0.31359108127976221</v>
      </c>
      <c r="N134" s="106">
        <f t="shared" ref="N134:N141" si="30">(ABS($B$15-B15)+ABS($B$38-B38)+ABS($B$61-B61)+ABS($B$84-B84)+ABS($B$107-B107))/$D$116</f>
        <v>0</v>
      </c>
      <c r="O134" s="106">
        <f t="shared" si="13"/>
        <v>0.25858238629464153</v>
      </c>
      <c r="P134" s="106">
        <f t="shared" si="14"/>
        <v>0.35173545114583421</v>
      </c>
      <c r="Q134" s="106">
        <f t="shared" si="15"/>
        <v>0.39052419087797824</v>
      </c>
      <c r="R134" s="106">
        <f t="shared" si="16"/>
        <v>0.42942920040186133</v>
      </c>
      <c r="S134" s="106">
        <f t="shared" si="17"/>
        <v>0.36911501369047461</v>
      </c>
      <c r="T134" s="106">
        <f t="shared" si="18"/>
        <v>0.31423545114583418</v>
      </c>
      <c r="U134" s="107">
        <f t="shared" si="19"/>
        <v>0.27850516529761921</v>
      </c>
    </row>
    <row r="135" spans="1:21" x14ac:dyDescent="0.25">
      <c r="A135" s="104" t="s">
        <v>16</v>
      </c>
      <c r="B135" s="106">
        <f t="shared" si="0"/>
        <v>0.43179554063988113</v>
      </c>
      <c r="C135" s="93">
        <f t="shared" si="1"/>
        <v>0.36337629132440485</v>
      </c>
      <c r="D135" s="106">
        <f t="shared" si="20"/>
        <v>0.31837515626472784</v>
      </c>
      <c r="E135" s="106">
        <f t="shared" si="21"/>
        <v>0.48006008949404688</v>
      </c>
      <c r="F135" s="106">
        <f t="shared" si="22"/>
        <v>0.37963050958333222</v>
      </c>
      <c r="G135" s="106">
        <f t="shared" si="23"/>
        <v>0.32895187671130932</v>
      </c>
      <c r="H135" s="106">
        <f t="shared" si="24"/>
        <v>0.54910657717261979</v>
      </c>
      <c r="I135" s="106">
        <f t="shared" si="27"/>
        <v>0.1956356748809514</v>
      </c>
      <c r="J135" s="106">
        <f t="shared" si="25"/>
        <v>0.40163498932586705</v>
      </c>
      <c r="K135" s="106">
        <f t="shared" si="26"/>
        <v>0.50280940092262083</v>
      </c>
      <c r="L135" s="106">
        <f t="shared" si="28"/>
        <v>0.20021478995535738</v>
      </c>
      <c r="M135" s="106">
        <f t="shared" si="29"/>
        <v>0.37346220730654778</v>
      </c>
      <c r="N135" s="106">
        <f t="shared" si="30"/>
        <v>0.25858238629464153</v>
      </c>
      <c r="O135" s="106">
        <f t="shared" si="13"/>
        <v>0</v>
      </c>
      <c r="P135" s="106">
        <f t="shared" si="14"/>
        <v>0.28660657717261973</v>
      </c>
      <c r="Q135" s="106">
        <f t="shared" si="15"/>
        <v>0.49910657717261975</v>
      </c>
      <c r="R135" s="106">
        <f t="shared" si="16"/>
        <v>0.35329402607135085</v>
      </c>
      <c r="S135" s="106">
        <f t="shared" si="17"/>
        <v>0.32015470046131045</v>
      </c>
      <c r="T135" s="106">
        <f t="shared" si="18"/>
        <v>0.57281783744047565</v>
      </c>
      <c r="U135" s="107">
        <f t="shared" si="19"/>
        <v>0.35375421825892739</v>
      </c>
    </row>
    <row r="136" spans="1:21" x14ac:dyDescent="0.25">
      <c r="A136" s="104" t="s">
        <v>17</v>
      </c>
      <c r="B136" s="106">
        <f t="shared" si="0"/>
        <v>0.19518896346726131</v>
      </c>
      <c r="C136" s="93">
        <f t="shared" si="1"/>
        <v>0.17676971415178505</v>
      </c>
      <c r="D136" s="106">
        <f t="shared" si="20"/>
        <v>0.27290287683020753</v>
      </c>
      <c r="E136" s="106">
        <f t="shared" si="21"/>
        <v>0.28154648767857288</v>
      </c>
      <c r="F136" s="106">
        <f t="shared" si="22"/>
        <v>0.37328168035714127</v>
      </c>
      <c r="G136" s="106">
        <f t="shared" si="23"/>
        <v>0.3326547004613104</v>
      </c>
      <c r="H136" s="106">
        <f t="shared" si="24"/>
        <v>0.3125</v>
      </c>
      <c r="I136" s="106">
        <f t="shared" si="27"/>
        <v>0.27301549589285762</v>
      </c>
      <c r="J136" s="106">
        <f t="shared" si="25"/>
        <v>0.33169507881991389</v>
      </c>
      <c r="K136" s="106">
        <f t="shared" si="26"/>
        <v>0.21620282375000111</v>
      </c>
      <c r="L136" s="106">
        <f t="shared" si="28"/>
        <v>0.42719929406249973</v>
      </c>
      <c r="M136" s="106">
        <f t="shared" si="29"/>
        <v>0.23685563013392796</v>
      </c>
      <c r="N136" s="106">
        <f t="shared" si="30"/>
        <v>0.35173545114583421</v>
      </c>
      <c r="O136" s="106">
        <f>(ABS($B$16-B17)+ABS($B$39-B40)+ABS($B$62-B63)+ABS($B$85-B86)+ABS($B$108-B109))/$D$116</f>
        <v>0.28660657717261973</v>
      </c>
      <c r="P136" s="106">
        <f t="shared" ref="P136:P141" si="31">(ABS($B$17-B17)+ABS($B$40-B40)+ABS($B$63-B63)+ABS($B$86-B86)+ABS($B$109-B109))/$D$116</f>
        <v>0</v>
      </c>
      <c r="Q136" s="106">
        <f t="shared" si="15"/>
        <v>0.21249999999999999</v>
      </c>
      <c r="R136" s="106">
        <f t="shared" si="16"/>
        <v>0.22772801226197803</v>
      </c>
      <c r="S136" s="106">
        <f t="shared" si="17"/>
        <v>0.55021478995535733</v>
      </c>
      <c r="T136" s="106">
        <f t="shared" si="18"/>
        <v>0.38621126026785596</v>
      </c>
      <c r="U136" s="107">
        <f t="shared" si="19"/>
        <v>0.25792088492559406</v>
      </c>
    </row>
    <row r="137" spans="1:21" x14ac:dyDescent="0.25">
      <c r="A137" s="104" t="s">
        <v>18</v>
      </c>
      <c r="B137" s="106">
        <f t="shared" si="0"/>
        <v>0.16602229680059466</v>
      </c>
      <c r="C137" s="93">
        <f t="shared" si="1"/>
        <v>0.23837629132440483</v>
      </c>
      <c r="D137" s="106">
        <f t="shared" si="20"/>
        <v>0.28248400355670145</v>
      </c>
      <c r="E137" s="106">
        <f t="shared" si="21"/>
        <v>0.21904648767857288</v>
      </c>
      <c r="F137" s="106">
        <f t="shared" si="22"/>
        <v>0.1691150136904746</v>
      </c>
      <c r="G137" s="106">
        <f t="shared" si="23"/>
        <v>0.32015470046131045</v>
      </c>
      <c r="H137" s="106">
        <f t="shared" si="24"/>
        <v>0.15</v>
      </c>
      <c r="I137" s="106">
        <f t="shared" si="27"/>
        <v>0.41051549589285763</v>
      </c>
      <c r="J137" s="106">
        <f t="shared" si="25"/>
        <v>0.20252841215324727</v>
      </c>
      <c r="K137" s="106">
        <f t="shared" si="26"/>
        <v>0.18703615708333446</v>
      </c>
      <c r="L137" s="106">
        <f t="shared" si="28"/>
        <v>0.40636596072916636</v>
      </c>
      <c r="M137" s="106">
        <f t="shared" si="29"/>
        <v>0.22435563013392795</v>
      </c>
      <c r="N137" s="106">
        <f t="shared" si="30"/>
        <v>0.39052419087797824</v>
      </c>
      <c r="O137" s="106">
        <f t="shared" ref="O137:O141" si="32">(ABS($B$16-B18)+ABS($B$39-B41)+ABS($B$62-B64)+ABS($B$85-B87)+ABS($B$108-B110))/$D$116</f>
        <v>0.49910657717261975</v>
      </c>
      <c r="P137" s="106">
        <f t="shared" si="31"/>
        <v>0.21249999999999999</v>
      </c>
      <c r="Q137" s="106">
        <f>(ABS($B$18-B18)+ABS($B$41-B41)+ABS($B$64-B64)+ABS($B$87-B87)+ABS($B$110-B110))/$D$116</f>
        <v>0</v>
      </c>
      <c r="R137" s="106">
        <f t="shared" si="16"/>
        <v>0.21469564333341076</v>
      </c>
      <c r="S137" s="106">
        <f t="shared" si="17"/>
        <v>0.52938145662202396</v>
      </c>
      <c r="T137" s="106">
        <f t="shared" si="18"/>
        <v>0.22500000000000001</v>
      </c>
      <c r="U137" s="107">
        <f t="shared" si="19"/>
        <v>0.23215659453869408</v>
      </c>
    </row>
    <row r="138" spans="1:21" x14ac:dyDescent="0.25">
      <c r="A138" s="104" t="s">
        <v>19</v>
      </c>
      <c r="B138" s="106">
        <f t="shared" si="0"/>
        <v>0.29738460680067214</v>
      </c>
      <c r="C138" s="93">
        <f t="shared" si="1"/>
        <v>0.24966955837804897</v>
      </c>
      <c r="D138" s="106">
        <f t="shared" si="20"/>
        <v>0.26729755575885228</v>
      </c>
      <c r="E138" s="106">
        <f t="shared" si="21"/>
        <v>0.19343273008936274</v>
      </c>
      <c r="F138" s="106">
        <f t="shared" si="22"/>
        <v>0.38381065702388539</v>
      </c>
      <c r="G138" s="106">
        <f t="shared" si="23"/>
        <v>0.53485034379472118</v>
      </c>
      <c r="H138" s="106">
        <f t="shared" si="24"/>
        <v>0.31247921776793564</v>
      </c>
      <c r="I138" s="106">
        <f t="shared" si="27"/>
        <v>0.34144822598222035</v>
      </c>
      <c r="J138" s="106">
        <f t="shared" si="25"/>
        <v>0.15396706655793593</v>
      </c>
      <c r="K138" s="106">
        <f t="shared" si="26"/>
        <v>0.14951537485127009</v>
      </c>
      <c r="L138" s="106">
        <f t="shared" si="28"/>
        <v>0.3027108807590026</v>
      </c>
      <c r="M138" s="106">
        <f t="shared" si="29"/>
        <v>0.33905127346733877</v>
      </c>
      <c r="N138" s="106">
        <f t="shared" si="30"/>
        <v>0.42942920040186133</v>
      </c>
      <c r="O138" s="106">
        <f t="shared" si="32"/>
        <v>0.35329402607135085</v>
      </c>
      <c r="P138" s="106">
        <f t="shared" si="31"/>
        <v>0.22772801226197803</v>
      </c>
      <c r="Q138" s="106">
        <f>(ABS($B$18-B19)+ABS($B$41-B42)+ABS($B$64-B65)+ABS($B$87-B88)+ABS($B$110-B111))/$D$116</f>
        <v>0.21469564333341076</v>
      </c>
      <c r="R138" s="106">
        <f>(ABS($B$19-B19)+ABS($B$42-B42)+ABS($B$65-B65)+ABS($B$88-B88)+ABS($B$111-B111))/$D$116</f>
        <v>0</v>
      </c>
      <c r="S138" s="106">
        <f t="shared" si="17"/>
        <v>0.4146858132886132</v>
      </c>
      <c r="T138" s="106">
        <f t="shared" si="18"/>
        <v>0.3861904780357916</v>
      </c>
      <c r="U138" s="107">
        <f t="shared" si="19"/>
        <v>0.3047902543006743</v>
      </c>
    </row>
    <row r="139" spans="1:21" x14ac:dyDescent="0.25">
      <c r="A139" s="104" t="s">
        <v>20</v>
      </c>
      <c r="B139" s="106">
        <f t="shared" si="0"/>
        <v>0.59540375342261864</v>
      </c>
      <c r="C139" s="93">
        <f t="shared" si="1"/>
        <v>0.47698450410714238</v>
      </c>
      <c r="D139" s="106">
        <f t="shared" si="20"/>
        <v>0.37030158252991136</v>
      </c>
      <c r="E139" s="106">
        <f t="shared" si="21"/>
        <v>0.31033496894345108</v>
      </c>
      <c r="F139" s="106">
        <f t="shared" si="22"/>
        <v>0.39796410138393135</v>
      </c>
      <c r="G139" s="106">
        <f t="shared" si="23"/>
        <v>0.58948450410714237</v>
      </c>
      <c r="H139" s="106">
        <f t="shared" si="24"/>
        <v>0.42938145662202398</v>
      </c>
      <c r="I139" s="106">
        <f t="shared" si="27"/>
        <v>0.36886596072916633</v>
      </c>
      <c r="J139" s="106">
        <f t="shared" si="25"/>
        <v>0.378587316740855</v>
      </c>
      <c r="K139" s="106">
        <f t="shared" si="26"/>
        <v>0.51641761370535844</v>
      </c>
      <c r="L139" s="106">
        <f t="shared" si="28"/>
        <v>0.13660657717261976</v>
      </c>
      <c r="M139" s="106">
        <f t="shared" si="29"/>
        <v>0.50373708675595197</v>
      </c>
      <c r="N139" s="106">
        <f t="shared" si="30"/>
        <v>0.36911501369047461</v>
      </c>
      <c r="O139" s="106">
        <f t="shared" si="32"/>
        <v>0.32015470046131045</v>
      </c>
      <c r="P139" s="106">
        <f t="shared" si="31"/>
        <v>0.55021478995535733</v>
      </c>
      <c r="Q139" s="106">
        <f>(ABS($B$18-B20)+ABS($B$41-B43)+ABS($B$64-B66)+ABS($B$87-B89)+ABS($B$110-B112))/$D$116</f>
        <v>0.52938145662202396</v>
      </c>
      <c r="R139" s="106">
        <f>(ABS($B$19-B20)+ABS($B$42-B43)+ABS($B$65-B66)+ABS($B$88-B89)+ABS($B$111-B112))/$D$116</f>
        <v>0.4146858132886132</v>
      </c>
      <c r="S139" s="106">
        <f>(ABS($B$20-B20)+ABS($B$43-B43)+ABS($B$66-B66)+ABS($B$89-B89)+ABS($B$112-B112))/$D$116</f>
        <v>0</v>
      </c>
      <c r="T139" s="106">
        <f t="shared" si="18"/>
        <v>0.35438145662202403</v>
      </c>
      <c r="U139" s="107">
        <f t="shared" si="19"/>
        <v>0.51947606758928766</v>
      </c>
    </row>
    <row r="140" spans="1:21" x14ac:dyDescent="0.25">
      <c r="A140" s="104" t="s">
        <v>21</v>
      </c>
      <c r="B140" s="106">
        <f t="shared" si="0"/>
        <v>0.24102229680059467</v>
      </c>
      <c r="C140" s="93">
        <f t="shared" si="1"/>
        <v>0.26208755159226077</v>
      </c>
      <c r="D140" s="106">
        <f t="shared" si="20"/>
        <v>0.35619526382455746</v>
      </c>
      <c r="E140" s="106">
        <f t="shared" si="21"/>
        <v>0.2440464876785729</v>
      </c>
      <c r="F140" s="106">
        <f t="shared" si="22"/>
        <v>0.26024931142857399</v>
      </c>
      <c r="G140" s="106">
        <f t="shared" si="23"/>
        <v>0.3951547004613104</v>
      </c>
      <c r="H140" s="106">
        <f t="shared" si="24"/>
        <v>0.12628873973214402</v>
      </c>
      <c r="I140" s="106">
        <f t="shared" si="27"/>
        <v>0.38422675616071356</v>
      </c>
      <c r="J140" s="106">
        <f t="shared" si="25"/>
        <v>0.2788171518853913</v>
      </c>
      <c r="K140" s="106">
        <f t="shared" si="26"/>
        <v>0.26203615708333439</v>
      </c>
      <c r="L140" s="106">
        <f t="shared" si="28"/>
        <v>0.3813659607291664</v>
      </c>
      <c r="M140" s="106">
        <f t="shared" si="29"/>
        <v>0.24806689040178398</v>
      </c>
      <c r="N140" s="106">
        <f t="shared" si="30"/>
        <v>0.31423545114583418</v>
      </c>
      <c r="O140" s="106">
        <f t="shared" si="32"/>
        <v>0.57281783744047565</v>
      </c>
      <c r="P140" s="106">
        <f t="shared" si="31"/>
        <v>0.38621126026785596</v>
      </c>
      <c r="Q140" s="106">
        <f>(ABS($B$18-B21)+ABS($B$41-B44)+ABS($B$64-B67)+ABS($B$87-B90)+ABS($B$110-B113))/$D$116</f>
        <v>0.22500000000000001</v>
      </c>
      <c r="R140" s="106">
        <f>(ABS($B$19-B21)+ABS($B$42-B44)+ABS($B$65-B67)+ABS($B$88-B90)+ABS($B$111-B113))/$D$116</f>
        <v>0.3861904780357916</v>
      </c>
      <c r="S140" s="106">
        <f>(ABS($B$20-B21)+ABS($B$43-B44)+ABS($B$66-B67)+ABS($B$89-B90)+ABS($B$112-B113))/$D$116</f>
        <v>0.35438145662202403</v>
      </c>
      <c r="T140" s="106">
        <f>(ABS($B$21-B21)+ABS($B$44-B44)+ABS($B$67-B67)+ABS($B$90-B90)+ABS($B$113-B113))/$D$116</f>
        <v>0</v>
      </c>
      <c r="U140" s="107">
        <f t="shared" si="19"/>
        <v>0.30586785480654999</v>
      </c>
    </row>
    <row r="141" spans="1:21" x14ac:dyDescent="0.25">
      <c r="A141" s="108" t="s">
        <v>22</v>
      </c>
      <c r="B141" s="106">
        <f t="shared" si="0"/>
        <v>0.16484555800595538</v>
      </c>
      <c r="C141" s="93">
        <f t="shared" si="1"/>
        <v>0.23197606758928763</v>
      </c>
      <c r="D141" s="106">
        <f t="shared" si="20"/>
        <v>0.27602985672603836</v>
      </c>
      <c r="E141" s="106">
        <f t="shared" si="21"/>
        <v>0.35914109864583643</v>
      </c>
      <c r="F141" s="106">
        <f t="shared" si="22"/>
        <v>0.24293827489583525</v>
      </c>
      <c r="G141" s="106">
        <f t="shared" si="23"/>
        <v>0.30019765845238189</v>
      </c>
      <c r="H141" s="106">
        <f t="shared" si="24"/>
        <v>0.28215659453869407</v>
      </c>
      <c r="I141" s="106">
        <f t="shared" si="27"/>
        <v>0.29849647031249854</v>
      </c>
      <c r="J141" s="106">
        <f t="shared" si="25"/>
        <v>0.24217749058057664</v>
      </c>
      <c r="K141" s="106">
        <f t="shared" si="26"/>
        <v>0.29383169772321549</v>
      </c>
      <c r="L141" s="106">
        <f t="shared" si="28"/>
        <v>0.39646057169642995</v>
      </c>
      <c r="M141" s="106">
        <f t="shared" si="29"/>
        <v>0.155223484940478</v>
      </c>
      <c r="N141" s="106">
        <f t="shared" si="30"/>
        <v>0.27850516529761921</v>
      </c>
      <c r="O141" s="106">
        <f t="shared" si="32"/>
        <v>0.35375421825892739</v>
      </c>
      <c r="P141" s="106">
        <f t="shared" si="31"/>
        <v>0.25792088492559406</v>
      </c>
      <c r="Q141" s="106">
        <f>(ABS($B$18-B22)+ABS($B$41-B45)+ABS($B$64-B68)+ABS($B$87-B91)+ABS($B$110-B114))/$D$116</f>
        <v>0.23215659453869408</v>
      </c>
      <c r="R141" s="106">
        <f>(ABS($B$19-B22)+ABS($B$42-B45)+ABS($B$65-B68)+ABS($B$88-B91)+ABS($B$111-B114))/$D$116</f>
        <v>0.3047902543006743</v>
      </c>
      <c r="S141" s="106">
        <f>(ABS($B$20-B22)+ABS($B$43-B45)+ABS($B$66-B68)+ABS($B$89-B91)+ABS($B$112-B114))/$D$116</f>
        <v>0.51947606758928766</v>
      </c>
      <c r="T141" s="106">
        <f>(ABS($B$21-B22)+ABS($B$44-B45)+ABS($B$67-B68)+ABS($B$90-B91)+ABS($B$113-B114))/$D$116</f>
        <v>0.30586785480654999</v>
      </c>
      <c r="U141" s="107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9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算例!AH3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算例!AH4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算例!AH5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算例!AH6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算例!AH7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算例!AH8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算例!AH9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算例!AH10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算例!AH11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算例!AH12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算例!AH13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算例!AH14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算例!AH15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算例!AH16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算例!AH17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算例!AH18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算例!AH19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算例!AH20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算例!AH21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算例!AH22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算例!AH23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算例!AH24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算例!AH25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算例!AH26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算例!AH27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算例!AH28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算例!AH29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算例!AH30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算例!AH31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算例!AH32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算例!AH33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算例!AH34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算例!AH35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算例!AH36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算例!AH37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算例!AH38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算例!AH39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算例!AH40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算例!AH41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算例!AH42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算例!AH43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算例!AH44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算例!AH45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算例!AH46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算例!AH47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算例!AH48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算例!AH49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算例!AH50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算例!AH51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算例!AH52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算例!AH53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算例!AH54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算例!AH55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算例!AH56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算例!AH57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算例!AH58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算例!AH59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算例!AH60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算例!AH61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算例!AH62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算例!AH63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算例!AH64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算例!AH65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算例!AH66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算例!AH67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算例!AH68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算例!AH69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算例!AH70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算例!AH71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算例!AH72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算例!AH73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算例!AH74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算例!AH75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算例!AH76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算例!AH77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算例!AH78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算例!AH79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算例!AH80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算例!AH81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算例!AH82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算例!AH83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算例!AH84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算例!AH85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算例!AH86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算例!AH87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算例!AH88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算例!AH89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算例!AH90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算例!AH91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算例!AH92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算例!AH93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算例!AH94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算例!AH95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算例!AH96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算例!AH97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算例!AH98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算例!AH99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算例!AH100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算例!AH101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算例!AH102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算例!AH103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算例!AH104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算例!AH105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算例!AH106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算例!AH107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算例!AH108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算例!AH109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算例!AH110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算例!AH111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算例!AH112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算例!AH113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算例!AH114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50" t="s">
        <v>145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1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算例!AO3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算例!AO4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算例!AO5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算例!AO6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算例!AO7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算例!AO8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算例!AO9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算例!AO10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算例!AO11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算例!AO12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算例!AO13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算例!AO14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算例!AO15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算例!AO16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算例!AO17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算例!AO18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算例!AO19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算例!AO20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算例!AO21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算例!AO22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算例!AO23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算例!AO24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算例!AO25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算例!AO26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算例!AO27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算例!AO28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算例!AO29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算例!AO30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算例!AO31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算例!AO32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算例!AO33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算例!AO34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算例!AO35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算例!AO36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算例!AO37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算例!AO38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算例!AO39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算例!AO40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算例!AO41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算例!AO42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算例!AO43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算例!AO44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算例!AO45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算例!AO46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算例!AO47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算例!AO48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算例!AO49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算例!AO50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算例!AO51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算例!AO52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算例!AO53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算例!AO54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算例!AO55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算例!AO56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算例!AO57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算例!AO58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算例!AO59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算例!AO60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算例!AO61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算例!AO62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算例!AO63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算例!AO64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算例!AO65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算例!AO66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算例!AO67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算例!AO68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算例!AO69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算例!AO70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算例!AO71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算例!AO72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算例!AO73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算例!AO74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算例!AO75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算例!AO76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算例!AO77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算例!AO78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算例!AO79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算例!AO80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算例!AO81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算例!AO82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算例!AO83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算例!AO84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算例!AO85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算例!AO86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算例!AO87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算例!AO88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算例!AO89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算例!AO90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算例!AO91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算例!AO92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算例!AO93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算例!AO94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算例!AO95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算例!AO96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算例!AO97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算例!AO98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算例!AO99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算例!AO100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算例!AO101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算例!AO102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算例!AO103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算例!AO104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算例!AO105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算例!AO106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算例!AO107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算例!AO108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算例!AO109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算例!AO110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算例!AO111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算例!AO112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算例!AO113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算例!AO114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50" t="s">
        <v>146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2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参数</vt:lpstr>
      <vt:lpstr>算例</vt:lpstr>
      <vt:lpstr>信任</vt:lpstr>
      <vt:lpstr>C1</vt:lpstr>
      <vt:lpstr>C2</vt:lpstr>
      <vt:lpstr>C3</vt:lpstr>
      <vt:lpstr>C4</vt:lpstr>
      <vt:lpstr>C5</vt:lpstr>
      <vt:lpstr>C6</vt:lpstr>
      <vt:lpstr>C7</vt:lpstr>
      <vt:lpstr>决策矩阵</vt:lpstr>
      <vt:lpstr>信任聚类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2020-02-28T06:50:12Z</dcterms:created>
  <dcterms:modified xsi:type="dcterms:W3CDTF">2020-11-13T10:59:41Z</dcterms:modified>
</cp:coreProperties>
</file>