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mifares\Documents\School\SMTR\"/>
    </mc:Choice>
  </mc:AlternateContent>
  <xr:revisionPtr revIDLastSave="0" documentId="8_{2CDE45AE-6949-4E3A-AD0E-2508D889045A}" xr6:coauthVersionLast="47" xr6:coauthVersionMax="47" xr10:uidLastSave="{00000000-0000-0000-0000-000000000000}"/>
  <bookViews>
    <workbookView xWindow="-120" yWindow="-120" windowWidth="29040" windowHeight="15720" firstSheet="1" activeTab="6" xr2:uid="{F155EBA2-9BE4-3143-8298-5FA504FA2A4D}"/>
  </bookViews>
  <sheets>
    <sheet name="LICENSE" sheetId="8" r:id="rId1"/>
    <sheet name="FILL IN YOUR NAME HERE" sheetId="10" r:id="rId2"/>
    <sheet name="Various-DO NOT EDIT" sheetId="4" r:id="rId3"/>
    <sheet name="ELEC System description" sheetId="1" r:id="rId4"/>
    <sheet name="System model" sheetId="2" r:id="rId5"/>
    <sheet name="Threat assessment" sheetId="7" r:id="rId6"/>
    <sheet name="Controls effectiveness" sheetId="9" r:id="rId7"/>
  </sheets>
  <definedNames>
    <definedName name="Attack_vector">'Various-DO NOT EDIT'!$H$80:$H$98</definedName>
    <definedName name="Banking_purpose">'Various-DO NOT EDIT'!$J$148:$J$159</definedName>
    <definedName name="Benefits_purpose">'Various-DO NOT EDIT'!$G$148</definedName>
    <definedName name="Collection_method">'Various-DO NOT EDIT'!$D$166:$D$168</definedName>
    <definedName name="Consumption_category">'Various-DO NOT EDIT'!$Q$166:$Q$167</definedName>
    <definedName name="Control_categories">'Various-DO NOT EDIT'!$A$126:$A$128</definedName>
    <definedName name="Control_effectiveness">'Various-DO NOT EDIT'!$D$2:$G$7</definedName>
    <definedName name="Control_values">'Various-DO NOT EDIT'!$C$14:$C$17</definedName>
    <definedName name="Culture_purpose">'Various-DO NOT EDIT'!$F$148:$F$150</definedName>
    <definedName name="Customer_relation">'Various-DO NOT EDIT'!$B$166:$B$172</definedName>
    <definedName name="Data_protection_by_design">'Various-DO NOT EDIT'!$O$116:$O$119</definedName>
    <definedName name="Data_store_incl_audit_log">'Various-DO NOT EDIT'!$E$34:$E$38</definedName>
    <definedName name="data_subject_claim">'Various-DO NOT EDIT'!$G$101:$G$110</definedName>
    <definedName name="Dataflow">'Various-DO NOT EDIT'!$B$34:$B$37</definedName>
    <definedName name="Dataflow_diagram_types">'Various-DO NOT EDIT'!$A$2:$A$7</definedName>
    <definedName name="Datastore">'Various-DO NOT EDIT'!$D$34:$D$37</definedName>
    <definedName name="Detect">'Various-DO NOT EDIT'!$D$4:$G$4</definedName>
    <definedName name="Ease_of_discovery_of_threat_for_attacker">'Various-DO NOT EDIT'!$D$80:$D$87</definedName>
    <definedName name="Ease_of_exploit">'Various-DO NOT EDIT'!$J$80:$J$85</definedName>
    <definedName name="Education_category">'Various-DO NOT EDIT'!$T$166:$T$171</definedName>
    <definedName name="Education_purpose">'Various-DO NOT EDIT'!$E$148:$E$149</definedName>
    <definedName name="External_entity">'Various-DO NOT EDIT'!$A$34:$A$35</definedName>
    <definedName name="Family_category">'Various-DO NOT EDIT'!$M$166:$M$168</definedName>
    <definedName name="financial">'Various-DO NOT EDIT'!$A$101:$A$110</definedName>
    <definedName name="Form">'Various-DO NOT EDIT'!$H$116:$H$119</definedName>
    <definedName name="Functional_category">'Various-DO NOT EDIT'!$F$166:$F$181</definedName>
    <definedName name="GDPR_data_category">'Various-DO NOT EDIT'!$A$186:$A$188</definedName>
    <definedName name="General_type_of_threat">Table5771[General_type_of_threat]</definedName>
    <definedName name="Government_purpose">'Various-DO NOT EDIT'!$C$148:$C$155</definedName>
    <definedName name="Health_category">'Various-DO NOT EDIT'!$S$166:$S$170</definedName>
    <definedName name="Health_purpose">'Various-DO NOT EDIT'!$H$148:$H$153</definedName>
    <definedName name="High__H">'Various-DO NOT EDIT'!$E$2:$E$7</definedName>
    <definedName name="Household_categories">'Various-DO NOT EDIT'!$D$186</definedName>
    <definedName name="HR_purpose">'Various-DO NOT EDIT'!$B$148:$B$162</definedName>
    <definedName name="Identification_category">'Various-DO NOT EDIT'!$G$166:$G$177</definedName>
    <definedName name="Identify">'Various-DO NOT EDIT'!$D$2:$G$2</definedName>
    <definedName name="Intervenability_by_data_subjects">'Various-DO NOT EDIT'!$N$116:$N$120</definedName>
    <definedName name="Justice_purpose">'Various-DO NOT EDIT'!$D$148:$D$153</definedName>
    <definedName name="Legal_category">'Various-DO NOT EDIT'!$P$166:$P$170</definedName>
    <definedName name="Legal_ground">'Various-DO NOT EDIT'!$A$166:$A$171</definedName>
    <definedName name="Legal_ground_sensitive_processing">'Various-DO NOT EDIT'!$E$186:$E$197</definedName>
    <definedName name="Leisure_category">'Various-DO NOT EDIT'!$N$166</definedName>
    <definedName name="Level_of_detail">'Various-DO NOT EDIT'!$I$116:$I$119</definedName>
    <definedName name="liabilities">'Various-DO NOT EDIT'!$C$101:$C$110</definedName>
    <definedName name="Likelihood_control_effectiveness">'Various-DO NOT EDIT'!$M$80:$M$84</definedName>
    <definedName name="Limit___Response">'Various-DO NOT EDIT'!$D$6:$G$6</definedName>
    <definedName name="Low__L">'Various-DO NOT EDIT'!$G$2:$G$7</definedName>
    <definedName name="Medium__M">'Various-DO NOT EDIT'!$F$2:$F$7</definedName>
    <definedName name="Memberships_category">'Various-DO NOT EDIT'!$O$166</definedName>
    <definedName name="Motive">'Various-DO NOT EDIT'!$B$80:$B$91</definedName>
    <definedName name="Neutralize">'Various-DO NOT EDIT'!$D$5:$G$5</definedName>
    <definedName name="non_compliance">'Various-DO NOT EDIT'!$E$101:$E$110</definedName>
    <definedName name="Other_categories">'Various-DO NOT EDIT'!$C$186:$C$189</definedName>
    <definedName name="Other_purpose">'Various-DO NOT EDIT'!$L$148</definedName>
    <definedName name="P_Data_store_incl_audit_log">'Various-DO NOT EDIT'!$E$53:$E$61</definedName>
    <definedName name="P_Dataflow">'Various-DO NOT EDIT'!$B$53:$B$58</definedName>
    <definedName name="P_Datastore">'Various-DO NOT EDIT'!$D$53:$D$59</definedName>
    <definedName name="P_External_entity">'Various-DO NOT EDIT'!$A$53:$A$56</definedName>
    <definedName name="P_Information_Disclosure">Table52[P Information Disclosure]</definedName>
    <definedName name="P_Process">'Various-DO NOT EDIT'!$C$53:$C$61</definedName>
    <definedName name="P_Type_of_Threat_actor">'Various-DO NOT EDIT'!$G$53:$G$71</definedName>
    <definedName name="P_Various">'Various-DO NOT EDIT'!$F$53:$F$62</definedName>
    <definedName name="Personal_category">'Various-DO NOT EDIT'!$I$166:$I$168</definedName>
    <definedName name="Phylosophical_category">'Various-DO NOT EDIT'!$AA$166</definedName>
    <definedName name="Physical_category">'Various-DO NOT EDIT'!$J$166</definedName>
    <definedName name="Political_category">'Various-DO NOT EDIT'!$Y$166:$Y$168</definedName>
    <definedName name="Precision">'Various-DO NOT EDIT'!$F$116:$F$119</definedName>
    <definedName name="Prevent">'Various-DO NOT EDIT'!$D$3:$G$3</definedName>
    <definedName name="Private_category">'Various-DO NOT EDIT'!$K$166:$K$174</definedName>
    <definedName name="Process">'Various-DO NOT EDIT'!$C$34:$C$40</definedName>
    <definedName name="Profession_category">'Various-DO NOT EDIT'!$U$166:$U$178</definedName>
    <definedName name="Proximity">'Various-DO NOT EDIT'!$G$80:$G$88</definedName>
    <definedName name="Psychological_category">'Various-DO NOT EDIT'!$L$166</definedName>
    <definedName name="Purpose">'Various-DO NOT EDIT'!$J$116:$J$119</definedName>
    <definedName name="Purpose_categories">'Various-DO NOT EDIT'!$A$148:$A$158</definedName>
    <definedName name="RACI">'Various-DO NOT EDIT'!$G$186:$G$189</definedName>
    <definedName name="Racial_category">'Various-DO NOT EDIT'!$W$166</definedName>
    <definedName name="Recipients">'Various-DO NOT EDIT'!$F$186:$F$197</definedName>
    <definedName name="Recover">'Various-DO NOT EDIT'!$D$7:$G$7</definedName>
    <definedName name="recovery">'Various-DO NOT EDIT'!$B$101:$B$110</definedName>
    <definedName name="Relation_status">'Various-DO NOT EDIT'!$C$166:$C$169</definedName>
    <definedName name="reputation">'Various-DO NOT EDIT'!$D$101:$D$110</definedName>
    <definedName name="Required_resources">'Various-DO NOT EDIT'!$I$80:$I$86</definedName>
    <definedName name="Required_skills">'Various-DO NOT EDIT'!$A$80:$A$89</definedName>
    <definedName name="Residence_category">'Various-DO NOT EDIT'!$R$166</definedName>
    <definedName name="Retention">'Various-DO NOT EDIT'!$K$116:$K$119</definedName>
    <definedName name="rights_violation">'Various-DO NOT EDIT'!$F$101:$F$110</definedName>
    <definedName name="Scientific_purpose">'Various-DO NOT EDIT'!$I$148:$I$155</definedName>
    <definedName name="Sensitivity">'Various-DO NOT EDIT'!$A$116:$A$120</definedName>
    <definedName name="Sex_category">'Various-DO NOT EDIT'!$X$166</definedName>
    <definedName name="Social_category">'Various-DO NOT EDIT'!$V$166</definedName>
    <definedName name="Sound_category">'Various-DO NOT EDIT'!$AC$166</definedName>
    <definedName name="Special_categories">'Various-DO NOT EDIT'!$B$186:$B$194</definedName>
    <definedName name="Special_category">'Various-DO NOT EDIT'!$H$166:$H$178</definedName>
    <definedName name="Spoofing">'Various-DO NOT EDIT'!$F$35:$F$40</definedName>
    <definedName name="Stealth">'Various-DO NOT EDIT'!$F$80:$F$89</definedName>
    <definedName name="Threat_actor_population_size">'Various-DO NOT EDIT'!$C$80:$C$94</definedName>
    <definedName name="Threat_likelihood_in_case_of_errors">'Various-DO NOT EDIT'!$L$80:$L$91</definedName>
    <definedName name="Trade_category">'Various-DO NOT EDIT'!$Z$166</definedName>
    <definedName name="Trade_purpose">'Various-DO NOT EDIT'!$K$148:$K$149</definedName>
    <definedName name="Transfer">'Various-DO NOT EDIT'!$H$186:$H$191</definedName>
    <definedName name="Transparency">'Various-DO NOT EDIT'!$L$116:$L$120</definedName>
    <definedName name="Type_of_processing">'Various-DO NOT EDIT'!$E$166:$E$174</definedName>
    <definedName name="Type_of_threat_actor">'Various-DO NOT EDIT'!$G$34:$G$47</definedName>
    <definedName name="Various" localSheetId="5">Table7[Various]</definedName>
    <definedName name="Various">Table7[Various]</definedName>
    <definedName name="Very_high__V">'Various-DO NOT EDIT'!$D$2:$D$7</definedName>
    <definedName name="Video_category">'Various-DO NOT EDIT'!$AB$166:$AB$167</definedName>
    <definedName name="Visibility_to_other_users">'Various-DO NOT EDIT'!$M$116:$M$120</definedName>
    <definedName name="Volume">'Various-DO NOT EDIT'!$G$116:$G$119</definedName>
    <definedName name="Vulnerability_awareness___prevalence">'Various-DO NOT EDIT'!$E$80:$E$86</definedName>
    <definedName name="Vulnerability_origin">'Various-DO NOT EDIT'!$K$80:$K$92</definedName>
    <definedName name="X_Behavioral_data">'Various-DO NOT EDIT'!$C$116:$C$119</definedName>
    <definedName name="X_Controls_controls">'Various-DO NOT EDIT'!$B$126:$B$136</definedName>
    <definedName name="X_Financial_data">'Various-DO NOT EDIT'!$D$116:$D$119</definedName>
    <definedName name="X_General_controls">'Various-DO NOT EDIT'!$C$126:$C$142</definedName>
    <definedName name="X_No_data">'Various-DO NOT EDIT'!$P$115</definedName>
    <definedName name="X_Organizational_controls">'Various-DO NOT EDIT'!$D$126:$D$145</definedName>
    <definedName name="X_Sensitive_data">'Various-DO NOT EDIT'!$E$116:$E$119</definedName>
    <definedName name="X_Simple_data">'Various-DO NOT EDIT'!$B$116:$B$119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9" l="1"/>
  <c r="J2" i="9"/>
  <c r="D16" i="9"/>
  <c r="BH26" i="7"/>
  <c r="BI26" i="7"/>
  <c r="BJ26" i="7"/>
  <c r="BK26" i="7"/>
  <c r="BL26" i="7"/>
  <c r="AW23" i="7"/>
  <c r="AU23" i="7"/>
  <c r="AS23" i="7"/>
  <c r="AQ23" i="7"/>
  <c r="AO23" i="7"/>
  <c r="AM23" i="7"/>
  <c r="AK23" i="7"/>
  <c r="AI23" i="7"/>
  <c r="AG23" i="7"/>
  <c r="BH23" i="7" s="1"/>
  <c r="AE23" i="7"/>
  <c r="AC23" i="7"/>
  <c r="AA23" i="7"/>
  <c r="Y23" i="7"/>
  <c r="W23" i="7"/>
  <c r="U23" i="7"/>
  <c r="S23" i="7"/>
  <c r="Q23" i="7"/>
  <c r="O23" i="7"/>
  <c r="M23" i="7"/>
  <c r="K23" i="7"/>
  <c r="K14" i="7"/>
  <c r="M14" i="7"/>
  <c r="O14" i="7"/>
  <c r="Q14" i="7"/>
  <c r="S14" i="7"/>
  <c r="U14" i="7"/>
  <c r="W14" i="7"/>
  <c r="Y14" i="7"/>
  <c r="AA14" i="7"/>
  <c r="AC14" i="7"/>
  <c r="AE14" i="7"/>
  <c r="AG14" i="7"/>
  <c r="BH14" i="7" s="1"/>
  <c r="AI14" i="7"/>
  <c r="AK14" i="7"/>
  <c r="AM14" i="7"/>
  <c r="AY14" i="7" s="1"/>
  <c r="AO14" i="7"/>
  <c r="AQ14" i="7"/>
  <c r="AS14" i="7"/>
  <c r="AU14" i="7"/>
  <c r="AW14" i="7"/>
  <c r="K20" i="7"/>
  <c r="M20" i="7"/>
  <c r="O20" i="7"/>
  <c r="Q20" i="7"/>
  <c r="S20" i="7"/>
  <c r="U20" i="7"/>
  <c r="W20" i="7"/>
  <c r="Y20" i="7"/>
  <c r="AA20" i="7"/>
  <c r="AC20" i="7"/>
  <c r="AE20" i="7"/>
  <c r="AG20" i="7"/>
  <c r="BH20" i="7" s="1"/>
  <c r="AI20" i="7"/>
  <c r="AK20" i="7"/>
  <c r="AM20" i="7"/>
  <c r="AO20" i="7"/>
  <c r="AQ20" i="7"/>
  <c r="AS20" i="7"/>
  <c r="AU20" i="7"/>
  <c r="AW20" i="7"/>
  <c r="K8" i="7"/>
  <c r="M8" i="7"/>
  <c r="O8" i="7"/>
  <c r="Q8" i="7"/>
  <c r="S8" i="7"/>
  <c r="U8" i="7"/>
  <c r="W8" i="7"/>
  <c r="Y8" i="7"/>
  <c r="AA8" i="7"/>
  <c r="AC8" i="7"/>
  <c r="AE8" i="7"/>
  <c r="AG8" i="7"/>
  <c r="BH8" i="7" s="1"/>
  <c r="AI8" i="7"/>
  <c r="AK8" i="7"/>
  <c r="AM8" i="7"/>
  <c r="AY8" i="7" s="1"/>
  <c r="AO8" i="7"/>
  <c r="AQ8" i="7"/>
  <c r="AS8" i="7"/>
  <c r="AU8" i="7"/>
  <c r="AW8" i="7"/>
  <c r="K10" i="7"/>
  <c r="M10" i="7"/>
  <c r="O10" i="7"/>
  <c r="Q10" i="7"/>
  <c r="S10" i="7"/>
  <c r="U10" i="7"/>
  <c r="W10" i="7"/>
  <c r="Y10" i="7"/>
  <c r="AA10" i="7"/>
  <c r="AC10" i="7"/>
  <c r="AE10" i="7"/>
  <c r="AG10" i="7"/>
  <c r="BH10" i="7" s="1"/>
  <c r="AI10" i="7"/>
  <c r="AK10" i="7"/>
  <c r="AM10" i="7"/>
  <c r="AO10" i="7"/>
  <c r="AQ10" i="7"/>
  <c r="AS10" i="7"/>
  <c r="AU10" i="7"/>
  <c r="AW10" i="7"/>
  <c r="AT2" i="9"/>
  <c r="AP2" i="9"/>
  <c r="AL2" i="9"/>
  <c r="AH2" i="9"/>
  <c r="AD2" i="9"/>
  <c r="Z2" i="9"/>
  <c r="V2" i="9"/>
  <c r="R2" i="9"/>
  <c r="N2" i="9"/>
  <c r="AM35" i="7"/>
  <c r="AM36" i="7"/>
  <c r="AM37" i="7"/>
  <c r="AM24" i="7"/>
  <c r="AM40" i="7"/>
  <c r="AM41" i="7"/>
  <c r="AM42" i="7"/>
  <c r="AM43" i="7"/>
  <c r="AM44" i="7"/>
  <c r="AM45" i="7"/>
  <c r="AM46" i="7"/>
  <c r="AM47" i="7"/>
  <c r="AM48" i="7"/>
  <c r="AM49" i="7"/>
  <c r="AM50" i="7"/>
  <c r="AM12" i="7"/>
  <c r="AM3" i="7"/>
  <c r="AM13" i="7"/>
  <c r="AM4" i="7"/>
  <c r="AM15" i="7"/>
  <c r="AM5" i="7"/>
  <c r="AM6" i="7"/>
  <c r="AM18" i="7"/>
  <c r="AM7" i="7"/>
  <c r="AM9" i="7"/>
  <c r="AM21" i="7"/>
  <c r="AM19" i="7"/>
  <c r="AM22" i="7"/>
  <c r="AM11" i="7"/>
  <c r="AM16" i="7"/>
  <c r="AM17" i="7"/>
  <c r="AM27" i="7"/>
  <c r="AM29" i="7"/>
  <c r="AM31" i="7"/>
  <c r="AM25" i="7"/>
  <c r="AM28" i="7"/>
  <c r="AM34" i="7"/>
  <c r="BI31" i="7"/>
  <c r="BJ31" i="7"/>
  <c r="BI34" i="7"/>
  <c r="BJ34" i="7"/>
  <c r="BI35" i="7"/>
  <c r="BJ35" i="7"/>
  <c r="BI36" i="7"/>
  <c r="BJ36" i="7"/>
  <c r="BI37" i="7"/>
  <c r="BJ37" i="7"/>
  <c r="BI40" i="7"/>
  <c r="BJ40" i="7"/>
  <c r="BI41" i="7"/>
  <c r="BJ41" i="7"/>
  <c r="BI42" i="7"/>
  <c r="BJ42" i="7"/>
  <c r="BI43" i="7"/>
  <c r="BJ43" i="7"/>
  <c r="BI44" i="7"/>
  <c r="BJ44" i="7"/>
  <c r="BI45" i="7"/>
  <c r="BJ45" i="7"/>
  <c r="BI46" i="7"/>
  <c r="BJ46" i="7"/>
  <c r="BI47" i="7"/>
  <c r="BJ47" i="7"/>
  <c r="BI48" i="7"/>
  <c r="BJ48" i="7"/>
  <c r="BI49" i="7"/>
  <c r="BJ49" i="7"/>
  <c r="BI50" i="7"/>
  <c r="BJ50" i="7"/>
  <c r="AW12" i="7"/>
  <c r="AW3" i="7"/>
  <c r="AW13" i="7"/>
  <c r="AW4" i="7"/>
  <c r="AW15" i="7"/>
  <c r="AW5" i="7"/>
  <c r="AW6" i="7"/>
  <c r="AW18" i="7"/>
  <c r="AW7" i="7"/>
  <c r="AW9" i="7"/>
  <c r="AW21" i="7"/>
  <c r="AW19" i="7"/>
  <c r="AW22" i="7"/>
  <c r="AW11" i="7"/>
  <c r="AW16" i="7"/>
  <c r="AW17" i="7"/>
  <c r="AW27" i="7"/>
  <c r="AW29" i="7"/>
  <c r="AW31" i="7"/>
  <c r="AW25" i="7"/>
  <c r="AW28" i="7"/>
  <c r="AW34" i="7"/>
  <c r="AW35" i="7"/>
  <c r="AW36" i="7"/>
  <c r="AW37" i="7"/>
  <c r="AW24" i="7"/>
  <c r="AW40" i="7"/>
  <c r="AW41" i="7"/>
  <c r="AW42" i="7"/>
  <c r="AW43" i="7"/>
  <c r="AW44" i="7"/>
  <c r="AW45" i="7"/>
  <c r="AW46" i="7"/>
  <c r="AW47" i="7"/>
  <c r="AW48" i="7"/>
  <c r="AW49" i="7"/>
  <c r="AW50" i="7"/>
  <c r="AU12" i="7"/>
  <c r="AU3" i="7"/>
  <c r="AU13" i="7"/>
  <c r="AU4" i="7"/>
  <c r="AU15" i="7"/>
  <c r="AU5" i="7"/>
  <c r="AU6" i="7"/>
  <c r="AU18" i="7"/>
  <c r="AU7" i="7"/>
  <c r="AU9" i="7"/>
  <c r="AU21" i="7"/>
  <c r="AU19" i="7"/>
  <c r="AU22" i="7"/>
  <c r="AU11" i="7"/>
  <c r="AU16" i="7"/>
  <c r="AU17" i="7"/>
  <c r="AU27" i="7"/>
  <c r="AU29" i="7"/>
  <c r="AU31" i="7"/>
  <c r="AU25" i="7"/>
  <c r="AU28" i="7"/>
  <c r="AU34" i="7"/>
  <c r="AU35" i="7"/>
  <c r="AU36" i="7"/>
  <c r="AU37" i="7"/>
  <c r="AU24" i="7"/>
  <c r="AU40" i="7"/>
  <c r="AU41" i="7"/>
  <c r="AU42" i="7"/>
  <c r="AU43" i="7"/>
  <c r="AU44" i="7"/>
  <c r="AU45" i="7"/>
  <c r="AU46" i="7"/>
  <c r="AU47" i="7"/>
  <c r="AU48" i="7"/>
  <c r="AU49" i="7"/>
  <c r="AU50" i="7"/>
  <c r="AS12" i="7"/>
  <c r="AS3" i="7"/>
  <c r="AS13" i="7"/>
  <c r="AS4" i="7"/>
  <c r="AS15" i="7"/>
  <c r="AS5" i="7"/>
  <c r="AS6" i="7"/>
  <c r="AS18" i="7"/>
  <c r="AS7" i="7"/>
  <c r="AS9" i="7"/>
  <c r="AS21" i="7"/>
  <c r="AS19" i="7"/>
  <c r="AS22" i="7"/>
  <c r="AS11" i="7"/>
  <c r="AS16" i="7"/>
  <c r="AS17" i="7"/>
  <c r="AS27" i="7"/>
  <c r="AS29" i="7"/>
  <c r="AS31" i="7"/>
  <c r="AS25" i="7"/>
  <c r="AS28" i="7"/>
  <c r="AS34" i="7"/>
  <c r="AS35" i="7"/>
  <c r="AS36" i="7"/>
  <c r="AS37" i="7"/>
  <c r="AS24" i="7"/>
  <c r="AS40" i="7"/>
  <c r="AS41" i="7"/>
  <c r="AS42" i="7"/>
  <c r="AS43" i="7"/>
  <c r="AS44" i="7"/>
  <c r="AS45" i="7"/>
  <c r="AS46" i="7"/>
  <c r="AS47" i="7"/>
  <c r="AS48" i="7"/>
  <c r="AS49" i="7"/>
  <c r="AS50" i="7"/>
  <c r="AQ12" i="7"/>
  <c r="AQ3" i="7"/>
  <c r="AQ13" i="7"/>
  <c r="AQ4" i="7"/>
  <c r="AQ15" i="7"/>
  <c r="AQ5" i="7"/>
  <c r="AQ6" i="7"/>
  <c r="AQ18" i="7"/>
  <c r="AQ7" i="7"/>
  <c r="AQ9" i="7"/>
  <c r="AQ21" i="7"/>
  <c r="AQ19" i="7"/>
  <c r="AQ22" i="7"/>
  <c r="AQ11" i="7"/>
  <c r="AQ16" i="7"/>
  <c r="AQ17" i="7"/>
  <c r="AQ27" i="7"/>
  <c r="AQ29" i="7"/>
  <c r="AQ31" i="7"/>
  <c r="AQ25" i="7"/>
  <c r="AQ28" i="7"/>
  <c r="AQ34" i="7"/>
  <c r="AQ35" i="7"/>
  <c r="AQ36" i="7"/>
  <c r="AQ37" i="7"/>
  <c r="AQ24" i="7"/>
  <c r="AQ40" i="7"/>
  <c r="AQ41" i="7"/>
  <c r="AQ42" i="7"/>
  <c r="AQ43" i="7"/>
  <c r="AQ44" i="7"/>
  <c r="AQ45" i="7"/>
  <c r="AQ46" i="7"/>
  <c r="AQ47" i="7"/>
  <c r="AQ48" i="7"/>
  <c r="AQ49" i="7"/>
  <c r="AQ50" i="7"/>
  <c r="AO12" i="7"/>
  <c r="AO3" i="7"/>
  <c r="AO13" i="7"/>
  <c r="AO4" i="7"/>
  <c r="AO15" i="7"/>
  <c r="AO5" i="7"/>
  <c r="AO6" i="7"/>
  <c r="AO18" i="7"/>
  <c r="AO7" i="7"/>
  <c r="AO9" i="7"/>
  <c r="AO21" i="7"/>
  <c r="AO19" i="7"/>
  <c r="AO22" i="7"/>
  <c r="AO11" i="7"/>
  <c r="AO16" i="7"/>
  <c r="AO17" i="7"/>
  <c r="AO27" i="7"/>
  <c r="AO29" i="7"/>
  <c r="BI29" i="7" s="1"/>
  <c r="AO31" i="7"/>
  <c r="AO25" i="7"/>
  <c r="AO28" i="7"/>
  <c r="AO34" i="7"/>
  <c r="AO35" i="7"/>
  <c r="AO36" i="7"/>
  <c r="AO37" i="7"/>
  <c r="AO24" i="7"/>
  <c r="AO40" i="7"/>
  <c r="AO41" i="7"/>
  <c r="AO42" i="7"/>
  <c r="AO43" i="7"/>
  <c r="AO44" i="7"/>
  <c r="AO45" i="7"/>
  <c r="AO46" i="7"/>
  <c r="AO47" i="7"/>
  <c r="AO48" i="7"/>
  <c r="AO49" i="7"/>
  <c r="AO50" i="7"/>
  <c r="AK12" i="7"/>
  <c r="AK3" i="7"/>
  <c r="AK13" i="7"/>
  <c r="AK4" i="7"/>
  <c r="AK15" i="7"/>
  <c r="AK5" i="7"/>
  <c r="AK6" i="7"/>
  <c r="AK18" i="7"/>
  <c r="AK7" i="7"/>
  <c r="AK9" i="7"/>
  <c r="AK21" i="7"/>
  <c r="AK19" i="7"/>
  <c r="AK22" i="7"/>
  <c r="AK11" i="7"/>
  <c r="AK16" i="7"/>
  <c r="AK17" i="7"/>
  <c r="AK27" i="7"/>
  <c r="AK29" i="7"/>
  <c r="AK31" i="7"/>
  <c r="AK25" i="7"/>
  <c r="AK28" i="7"/>
  <c r="AK34" i="7"/>
  <c r="AK35" i="7"/>
  <c r="AK36" i="7"/>
  <c r="AK37" i="7"/>
  <c r="AK24" i="7"/>
  <c r="AK40" i="7"/>
  <c r="AK41" i="7"/>
  <c r="AK42" i="7"/>
  <c r="AK43" i="7"/>
  <c r="AK44" i="7"/>
  <c r="AK45" i="7"/>
  <c r="AK46" i="7"/>
  <c r="AK47" i="7"/>
  <c r="AK48" i="7"/>
  <c r="AK49" i="7"/>
  <c r="AK50" i="7"/>
  <c r="AI12" i="7"/>
  <c r="AI3" i="7"/>
  <c r="AI13" i="7"/>
  <c r="AI4" i="7"/>
  <c r="AI15" i="7"/>
  <c r="AI5" i="7"/>
  <c r="AI6" i="7"/>
  <c r="AI18" i="7"/>
  <c r="AI7" i="7"/>
  <c r="AI9" i="7"/>
  <c r="AI21" i="7"/>
  <c r="AI19" i="7"/>
  <c r="AI22" i="7"/>
  <c r="AI11" i="7"/>
  <c r="AI16" i="7"/>
  <c r="AI17" i="7"/>
  <c r="AI27" i="7"/>
  <c r="AI29" i="7"/>
  <c r="AI31" i="7"/>
  <c r="AI25" i="7"/>
  <c r="AI28" i="7"/>
  <c r="AI34" i="7"/>
  <c r="AI35" i="7"/>
  <c r="AI36" i="7"/>
  <c r="AI37" i="7"/>
  <c r="AI24" i="7"/>
  <c r="AI40" i="7"/>
  <c r="AI41" i="7"/>
  <c r="AI42" i="7"/>
  <c r="AI43" i="7"/>
  <c r="AI44" i="7"/>
  <c r="AI45" i="7"/>
  <c r="AI46" i="7"/>
  <c r="AI47" i="7"/>
  <c r="AI48" i="7"/>
  <c r="AI49" i="7"/>
  <c r="AI50" i="7"/>
  <c r="AG12" i="7"/>
  <c r="BH12" i="7" s="1"/>
  <c r="AG3" i="7"/>
  <c r="BH3" i="7" s="1"/>
  <c r="AG13" i="7"/>
  <c r="BH13" i="7" s="1"/>
  <c r="AG4" i="7"/>
  <c r="BH4" i="7" s="1"/>
  <c r="AG15" i="7"/>
  <c r="BH15" i="7" s="1"/>
  <c r="AG5" i="7"/>
  <c r="BH5" i="7" s="1"/>
  <c r="AG6" i="7"/>
  <c r="BH6" i="7" s="1"/>
  <c r="AG18" i="7"/>
  <c r="BH18" i="7" s="1"/>
  <c r="AG7" i="7"/>
  <c r="BH7" i="7" s="1"/>
  <c r="AG9" i="7"/>
  <c r="BH9" i="7" s="1"/>
  <c r="AG21" i="7"/>
  <c r="BH21" i="7" s="1"/>
  <c r="AG19" i="7"/>
  <c r="BH19" i="7" s="1"/>
  <c r="AG22" i="7"/>
  <c r="BH22" i="7" s="1"/>
  <c r="AG11" i="7"/>
  <c r="BH11" i="7" s="1"/>
  <c r="AG16" i="7"/>
  <c r="BH16" i="7" s="1"/>
  <c r="AG17" i="7"/>
  <c r="BH17" i="7" s="1"/>
  <c r="AG27" i="7"/>
  <c r="BH27" i="7" s="1"/>
  <c r="AG29" i="7"/>
  <c r="AG31" i="7"/>
  <c r="BH31" i="7" s="1"/>
  <c r="AG25" i="7"/>
  <c r="BH25" i="7" s="1"/>
  <c r="AG28" i="7"/>
  <c r="AG34" i="7"/>
  <c r="BH34" i="7" s="1"/>
  <c r="AG35" i="7"/>
  <c r="BH35" i="7" s="1"/>
  <c r="AG36" i="7"/>
  <c r="BH36" i="7" s="1"/>
  <c r="BK36" i="7" s="1"/>
  <c r="AG37" i="7"/>
  <c r="BH37" i="7" s="1"/>
  <c r="AG24" i="7"/>
  <c r="BH24" i="7" s="1"/>
  <c r="AG40" i="7"/>
  <c r="BH40" i="7" s="1"/>
  <c r="BK40" i="7" s="1"/>
  <c r="AG41" i="7"/>
  <c r="BH41" i="7" s="1"/>
  <c r="AG42" i="7"/>
  <c r="BH42" i="7" s="1"/>
  <c r="AG43" i="7"/>
  <c r="BH43" i="7" s="1"/>
  <c r="AG44" i="7"/>
  <c r="BH44" i="7" s="1"/>
  <c r="AG45" i="7"/>
  <c r="BH45" i="7" s="1"/>
  <c r="AG46" i="7"/>
  <c r="BH46" i="7" s="1"/>
  <c r="AG47" i="7"/>
  <c r="BH47" i="7" s="1"/>
  <c r="AG48" i="7"/>
  <c r="BH48" i="7" s="1"/>
  <c r="BK48" i="7" s="1"/>
  <c r="AG49" i="7"/>
  <c r="BH49" i="7" s="1"/>
  <c r="AG50" i="7"/>
  <c r="BH50" i="7" s="1"/>
  <c r="AE12" i="7"/>
  <c r="AE3" i="7"/>
  <c r="AE13" i="7"/>
  <c r="AE4" i="7"/>
  <c r="AE15" i="7"/>
  <c r="AE5" i="7"/>
  <c r="AE6" i="7"/>
  <c r="AE18" i="7"/>
  <c r="AE7" i="7"/>
  <c r="AE9" i="7"/>
  <c r="AE21" i="7"/>
  <c r="AE19" i="7"/>
  <c r="AE22" i="7"/>
  <c r="AE11" i="7"/>
  <c r="AE16" i="7"/>
  <c r="AE17" i="7"/>
  <c r="AE27" i="7"/>
  <c r="AE29" i="7"/>
  <c r="AE31" i="7"/>
  <c r="AE25" i="7"/>
  <c r="AE28" i="7"/>
  <c r="AE34" i="7"/>
  <c r="AE35" i="7"/>
  <c r="AE36" i="7"/>
  <c r="AE37" i="7"/>
  <c r="AE24" i="7"/>
  <c r="AE40" i="7"/>
  <c r="AE41" i="7"/>
  <c r="AE42" i="7"/>
  <c r="AE43" i="7"/>
  <c r="AE44" i="7"/>
  <c r="AE45" i="7"/>
  <c r="AE46" i="7"/>
  <c r="AE47" i="7"/>
  <c r="AE48" i="7"/>
  <c r="AE49" i="7"/>
  <c r="AE50" i="7"/>
  <c r="AC48" i="7"/>
  <c r="AC49" i="7"/>
  <c r="AC50" i="7"/>
  <c r="AC12" i="7"/>
  <c r="AC3" i="7"/>
  <c r="AC13" i="7"/>
  <c r="AC4" i="7"/>
  <c r="AC15" i="7"/>
  <c r="AC5" i="7"/>
  <c r="AC6" i="7"/>
  <c r="AC18" i="7"/>
  <c r="AC7" i="7"/>
  <c r="AC9" i="7"/>
  <c r="AC21" i="7"/>
  <c r="AC19" i="7"/>
  <c r="AC22" i="7"/>
  <c r="AC11" i="7"/>
  <c r="AC16" i="7"/>
  <c r="AC17" i="7"/>
  <c r="AC27" i="7"/>
  <c r="AC29" i="7"/>
  <c r="AC31" i="7"/>
  <c r="AC25" i="7"/>
  <c r="AC28" i="7"/>
  <c r="AC34" i="7"/>
  <c r="AC35" i="7"/>
  <c r="AC36" i="7"/>
  <c r="AC37" i="7"/>
  <c r="AC24" i="7"/>
  <c r="AC40" i="7"/>
  <c r="AC41" i="7"/>
  <c r="AC42" i="7"/>
  <c r="AC43" i="7"/>
  <c r="AC44" i="7"/>
  <c r="AC45" i="7"/>
  <c r="AC46" i="7"/>
  <c r="AC47" i="7"/>
  <c r="AA12" i="7"/>
  <c r="AA3" i="7"/>
  <c r="AA13" i="7"/>
  <c r="AA4" i="7"/>
  <c r="AA15" i="7"/>
  <c r="AA5" i="7"/>
  <c r="AA6" i="7"/>
  <c r="AA18" i="7"/>
  <c r="AA7" i="7"/>
  <c r="AA9" i="7"/>
  <c r="AA21" i="7"/>
  <c r="AA19" i="7"/>
  <c r="AA22" i="7"/>
  <c r="AA11" i="7"/>
  <c r="AA16" i="7"/>
  <c r="AA17" i="7"/>
  <c r="AA27" i="7"/>
  <c r="AA29" i="7"/>
  <c r="AA31" i="7"/>
  <c r="AA25" i="7"/>
  <c r="AA28" i="7"/>
  <c r="AA34" i="7"/>
  <c r="AA35" i="7"/>
  <c r="AA36" i="7"/>
  <c r="AA37" i="7"/>
  <c r="AA24" i="7"/>
  <c r="AA40" i="7"/>
  <c r="AA41" i="7"/>
  <c r="AA42" i="7"/>
  <c r="AA43" i="7"/>
  <c r="AA44" i="7"/>
  <c r="AA45" i="7"/>
  <c r="AA46" i="7"/>
  <c r="AA47" i="7"/>
  <c r="AA48" i="7"/>
  <c r="AA49" i="7"/>
  <c r="AA50" i="7"/>
  <c r="Y12" i="7"/>
  <c r="Y3" i="7"/>
  <c r="Y13" i="7"/>
  <c r="Y4" i="7"/>
  <c r="Y15" i="7"/>
  <c r="Y5" i="7"/>
  <c r="Y6" i="7"/>
  <c r="Y18" i="7"/>
  <c r="Y7" i="7"/>
  <c r="Y9" i="7"/>
  <c r="Y21" i="7"/>
  <c r="Y19" i="7"/>
  <c r="Y22" i="7"/>
  <c r="Y11" i="7"/>
  <c r="Y16" i="7"/>
  <c r="Y17" i="7"/>
  <c r="Y27" i="7"/>
  <c r="Y29" i="7"/>
  <c r="Y31" i="7"/>
  <c r="Y25" i="7"/>
  <c r="Y28" i="7"/>
  <c r="Y34" i="7"/>
  <c r="Y35" i="7"/>
  <c r="Y36" i="7"/>
  <c r="Y37" i="7"/>
  <c r="Y24" i="7"/>
  <c r="Y40" i="7"/>
  <c r="Y41" i="7"/>
  <c r="Y42" i="7"/>
  <c r="Y43" i="7"/>
  <c r="Y44" i="7"/>
  <c r="Y45" i="7"/>
  <c r="Y46" i="7"/>
  <c r="Y47" i="7"/>
  <c r="Y48" i="7"/>
  <c r="Y49" i="7"/>
  <c r="Y50" i="7"/>
  <c r="W12" i="7"/>
  <c r="W3" i="7"/>
  <c r="W13" i="7"/>
  <c r="W4" i="7"/>
  <c r="W15" i="7"/>
  <c r="W5" i="7"/>
  <c r="W6" i="7"/>
  <c r="W18" i="7"/>
  <c r="W7" i="7"/>
  <c r="W9" i="7"/>
  <c r="W21" i="7"/>
  <c r="W19" i="7"/>
  <c r="W22" i="7"/>
  <c r="W11" i="7"/>
  <c r="W16" i="7"/>
  <c r="W17" i="7"/>
  <c r="W27" i="7"/>
  <c r="W29" i="7"/>
  <c r="W31" i="7"/>
  <c r="W25" i="7"/>
  <c r="W28" i="7"/>
  <c r="W34" i="7"/>
  <c r="W35" i="7"/>
  <c r="W36" i="7"/>
  <c r="W37" i="7"/>
  <c r="W24" i="7"/>
  <c r="W40" i="7"/>
  <c r="W41" i="7"/>
  <c r="W42" i="7"/>
  <c r="W43" i="7"/>
  <c r="W44" i="7"/>
  <c r="W45" i="7"/>
  <c r="W46" i="7"/>
  <c r="W47" i="7"/>
  <c r="W48" i="7"/>
  <c r="W49" i="7"/>
  <c r="W50" i="7"/>
  <c r="U12" i="7"/>
  <c r="U3" i="7"/>
  <c r="U13" i="7"/>
  <c r="U4" i="7"/>
  <c r="U15" i="7"/>
  <c r="U5" i="7"/>
  <c r="U6" i="7"/>
  <c r="U18" i="7"/>
  <c r="U7" i="7"/>
  <c r="U9" i="7"/>
  <c r="U21" i="7"/>
  <c r="U19" i="7"/>
  <c r="U22" i="7"/>
  <c r="U11" i="7"/>
  <c r="U16" i="7"/>
  <c r="U17" i="7"/>
  <c r="U27" i="7"/>
  <c r="U29" i="7"/>
  <c r="U31" i="7"/>
  <c r="U25" i="7"/>
  <c r="U28" i="7"/>
  <c r="U34" i="7"/>
  <c r="U35" i="7"/>
  <c r="U36" i="7"/>
  <c r="U37" i="7"/>
  <c r="U24" i="7"/>
  <c r="U40" i="7"/>
  <c r="U41" i="7"/>
  <c r="U42" i="7"/>
  <c r="U43" i="7"/>
  <c r="U44" i="7"/>
  <c r="U45" i="7"/>
  <c r="U46" i="7"/>
  <c r="U47" i="7"/>
  <c r="U48" i="7"/>
  <c r="U49" i="7"/>
  <c r="U50" i="7"/>
  <c r="S12" i="7"/>
  <c r="S3" i="7"/>
  <c r="S13" i="7"/>
  <c r="S4" i="7"/>
  <c r="S15" i="7"/>
  <c r="S5" i="7"/>
  <c r="S6" i="7"/>
  <c r="S18" i="7"/>
  <c r="S7" i="7"/>
  <c r="S9" i="7"/>
  <c r="S21" i="7"/>
  <c r="S19" i="7"/>
  <c r="S22" i="7"/>
  <c r="S11" i="7"/>
  <c r="S16" i="7"/>
  <c r="S17" i="7"/>
  <c r="S27" i="7"/>
  <c r="S29" i="7"/>
  <c r="S31" i="7"/>
  <c r="S25" i="7"/>
  <c r="S28" i="7"/>
  <c r="S34" i="7"/>
  <c r="S35" i="7"/>
  <c r="S36" i="7"/>
  <c r="S37" i="7"/>
  <c r="S24" i="7"/>
  <c r="S40" i="7"/>
  <c r="S41" i="7"/>
  <c r="S42" i="7"/>
  <c r="S43" i="7"/>
  <c r="S44" i="7"/>
  <c r="S45" i="7"/>
  <c r="S46" i="7"/>
  <c r="S47" i="7"/>
  <c r="S48" i="7"/>
  <c r="S49" i="7"/>
  <c r="S50" i="7"/>
  <c r="Q12" i="7"/>
  <c r="Q3" i="7"/>
  <c r="Q13" i="7"/>
  <c r="Q4" i="7"/>
  <c r="Q15" i="7"/>
  <c r="Q5" i="7"/>
  <c r="Q6" i="7"/>
  <c r="Q18" i="7"/>
  <c r="Q7" i="7"/>
  <c r="Q9" i="7"/>
  <c r="Q21" i="7"/>
  <c r="Q19" i="7"/>
  <c r="Q22" i="7"/>
  <c r="Q11" i="7"/>
  <c r="Q16" i="7"/>
  <c r="Q17" i="7"/>
  <c r="Q27" i="7"/>
  <c r="Q29" i="7"/>
  <c r="Q31" i="7"/>
  <c r="Q25" i="7"/>
  <c r="Q28" i="7"/>
  <c r="Q34" i="7"/>
  <c r="Q35" i="7"/>
  <c r="Q36" i="7"/>
  <c r="Q37" i="7"/>
  <c r="Q24" i="7"/>
  <c r="Q40" i="7"/>
  <c r="Q41" i="7"/>
  <c r="Q42" i="7"/>
  <c r="Q43" i="7"/>
  <c r="Q44" i="7"/>
  <c r="Q45" i="7"/>
  <c r="Q46" i="7"/>
  <c r="Q47" i="7"/>
  <c r="Q48" i="7"/>
  <c r="Q49" i="7"/>
  <c r="Q50" i="7"/>
  <c r="O12" i="7"/>
  <c r="O3" i="7"/>
  <c r="O13" i="7"/>
  <c r="O4" i="7"/>
  <c r="O15" i="7"/>
  <c r="O5" i="7"/>
  <c r="O6" i="7"/>
  <c r="O18" i="7"/>
  <c r="O7" i="7"/>
  <c r="O9" i="7"/>
  <c r="O21" i="7"/>
  <c r="O19" i="7"/>
  <c r="O22" i="7"/>
  <c r="O11" i="7"/>
  <c r="O16" i="7"/>
  <c r="O17" i="7"/>
  <c r="O27" i="7"/>
  <c r="O29" i="7"/>
  <c r="O31" i="7"/>
  <c r="O25" i="7"/>
  <c r="O28" i="7"/>
  <c r="O34" i="7"/>
  <c r="O35" i="7"/>
  <c r="O36" i="7"/>
  <c r="O37" i="7"/>
  <c r="O24" i="7"/>
  <c r="O40" i="7"/>
  <c r="O41" i="7"/>
  <c r="O42" i="7"/>
  <c r="O43" i="7"/>
  <c r="O44" i="7"/>
  <c r="O45" i="7"/>
  <c r="O46" i="7"/>
  <c r="O47" i="7"/>
  <c r="O48" i="7"/>
  <c r="O49" i="7"/>
  <c r="O50" i="7"/>
  <c r="M12" i="7"/>
  <c r="M3" i="7"/>
  <c r="M13" i="7"/>
  <c r="M4" i="7"/>
  <c r="M15" i="7"/>
  <c r="M5" i="7"/>
  <c r="M6" i="7"/>
  <c r="M18" i="7"/>
  <c r="M7" i="7"/>
  <c r="M9" i="7"/>
  <c r="M21" i="7"/>
  <c r="M19" i="7"/>
  <c r="M22" i="7"/>
  <c r="M11" i="7"/>
  <c r="M16" i="7"/>
  <c r="M17" i="7"/>
  <c r="M27" i="7"/>
  <c r="M29" i="7"/>
  <c r="M31" i="7"/>
  <c r="M25" i="7"/>
  <c r="M28" i="7"/>
  <c r="M34" i="7"/>
  <c r="M35" i="7"/>
  <c r="M36" i="7"/>
  <c r="M37" i="7"/>
  <c r="M24" i="7"/>
  <c r="M40" i="7"/>
  <c r="M41" i="7"/>
  <c r="M42" i="7"/>
  <c r="M43" i="7"/>
  <c r="M44" i="7"/>
  <c r="M45" i="7"/>
  <c r="M46" i="7"/>
  <c r="M47" i="7"/>
  <c r="M48" i="7"/>
  <c r="M49" i="7"/>
  <c r="M50" i="7"/>
  <c r="K12" i="7"/>
  <c r="K3" i="7"/>
  <c r="K13" i="7"/>
  <c r="K4" i="7"/>
  <c r="K15" i="7"/>
  <c r="K5" i="7"/>
  <c r="K6" i="7"/>
  <c r="K18" i="7"/>
  <c r="K7" i="7"/>
  <c r="K9" i="7"/>
  <c r="K21" i="7"/>
  <c r="K19" i="7"/>
  <c r="K22" i="7"/>
  <c r="K11" i="7"/>
  <c r="K16" i="7"/>
  <c r="K17" i="7"/>
  <c r="K27" i="7"/>
  <c r="K29" i="7"/>
  <c r="K31" i="7"/>
  <c r="K25" i="7"/>
  <c r="K28" i="7"/>
  <c r="K34" i="7"/>
  <c r="K35" i="7"/>
  <c r="K36" i="7"/>
  <c r="K37" i="7"/>
  <c r="K24" i="7"/>
  <c r="K40" i="7"/>
  <c r="K41" i="7"/>
  <c r="K42" i="7"/>
  <c r="K43" i="7"/>
  <c r="K44" i="7"/>
  <c r="K45" i="7"/>
  <c r="K46" i="7"/>
  <c r="K47" i="7"/>
  <c r="K48" i="7"/>
  <c r="K49" i="7"/>
  <c r="K50" i="7"/>
  <c r="BH29" i="7" l="1"/>
  <c r="AY20" i="7"/>
  <c r="BI27" i="7"/>
  <c r="BH28" i="7"/>
  <c r="BI28" i="7"/>
  <c r="BI24" i="7"/>
  <c r="BK24" i="7" s="1"/>
  <c r="BI25" i="7"/>
  <c r="BI20" i="7"/>
  <c r="BK20" i="7" s="1"/>
  <c r="BE23" i="7"/>
  <c r="BI23" i="7"/>
  <c r="BK23" i="7" s="1"/>
  <c r="BI14" i="7"/>
  <c r="BK14" i="7" s="1"/>
  <c r="AY23" i="7"/>
  <c r="BA23" i="7"/>
  <c r="BC23" i="7"/>
  <c r="BE14" i="7"/>
  <c r="BC14" i="7"/>
  <c r="BA14" i="7"/>
  <c r="BE20" i="7"/>
  <c r="BC20" i="7"/>
  <c r="BA20" i="7"/>
  <c r="BI8" i="7"/>
  <c r="BK8" i="7" s="1"/>
  <c r="BE8" i="7"/>
  <c r="BK31" i="7"/>
  <c r="BC8" i="7"/>
  <c r="BA8" i="7"/>
  <c r="BI10" i="7"/>
  <c r="BK10" i="7" s="1"/>
  <c r="AY10" i="7"/>
  <c r="BI17" i="7"/>
  <c r="BK17" i="7" s="1"/>
  <c r="BI16" i="7"/>
  <c r="BK16" i="7" s="1"/>
  <c r="BI11" i="7"/>
  <c r="BK11" i="7" s="1"/>
  <c r="BK42" i="7"/>
  <c r="BE10" i="7"/>
  <c r="BC10" i="7"/>
  <c r="BA10" i="7"/>
  <c r="BK50" i="7"/>
  <c r="BK35" i="7"/>
  <c r="BK47" i="7"/>
  <c r="BC27" i="7"/>
  <c r="BC4" i="7"/>
  <c r="BK46" i="7"/>
  <c r="BI22" i="7"/>
  <c r="BK22" i="7" s="1"/>
  <c r="BK44" i="7"/>
  <c r="BK29" i="7"/>
  <c r="BK37" i="7"/>
  <c r="BC19" i="7"/>
  <c r="BC29" i="7"/>
  <c r="BI9" i="7"/>
  <c r="BK9" i="7" s="1"/>
  <c r="AY41" i="7"/>
  <c r="BI19" i="7"/>
  <c r="BK19" i="7" s="1"/>
  <c r="BK43" i="7"/>
  <c r="BI21" i="7"/>
  <c r="BK21" i="7" s="1"/>
  <c r="BI7" i="7"/>
  <c r="BK7" i="7" s="1"/>
  <c r="BI18" i="7"/>
  <c r="BK18" i="7" s="1"/>
  <c r="BC22" i="7"/>
  <c r="BI6" i="7"/>
  <c r="BK6" i="7" s="1"/>
  <c r="BI5" i="7"/>
  <c r="BK5" i="7" s="1"/>
  <c r="AY49" i="7"/>
  <c r="BI4" i="7"/>
  <c r="BK4" i="7" s="1"/>
  <c r="BI15" i="7"/>
  <c r="BK15" i="7" s="1"/>
  <c r="BI13" i="7"/>
  <c r="BK13" i="7" s="1"/>
  <c r="BK34" i="7"/>
  <c r="BI12" i="7"/>
  <c r="BK12" i="7" s="1"/>
  <c r="BI3" i="7"/>
  <c r="BK3" i="7" s="1"/>
  <c r="BC15" i="7"/>
  <c r="BK49" i="7"/>
  <c r="BL49" i="7"/>
  <c r="BK45" i="7"/>
  <c r="BL45" i="7"/>
  <c r="BK41" i="7"/>
  <c r="BL41" i="7"/>
  <c r="BK25" i="7"/>
  <c r="BK27" i="7"/>
  <c r="BE50" i="7"/>
  <c r="BC50" i="7"/>
  <c r="BA50" i="7"/>
  <c r="AY50" i="7"/>
  <c r="BE48" i="7"/>
  <c r="AY48" i="7"/>
  <c r="BE47" i="7"/>
  <c r="BA47" i="7"/>
  <c r="AY47" i="7"/>
  <c r="BE46" i="7"/>
  <c r="BC46" i="7"/>
  <c r="BA46" i="7"/>
  <c r="AY46" i="7"/>
  <c r="BE45" i="7"/>
  <c r="BC45" i="7"/>
  <c r="BA45" i="7"/>
  <c r="AY45" i="7"/>
  <c r="BE44" i="7"/>
  <c r="BC44" i="7"/>
  <c r="BA44" i="7"/>
  <c r="AY44" i="7"/>
  <c r="BE43" i="7"/>
  <c r="BC43" i="7"/>
  <c r="BA43" i="7"/>
  <c r="AY43" i="7"/>
  <c r="BE42" i="7"/>
  <c r="BC42" i="7"/>
  <c r="BA42" i="7"/>
  <c r="AY42" i="7"/>
  <c r="BE40" i="7"/>
  <c r="AY40" i="7"/>
  <c r="BE24" i="7"/>
  <c r="BA24" i="7"/>
  <c r="AY24" i="7"/>
  <c r="BE37" i="7"/>
  <c r="BC37" i="7"/>
  <c r="BA37" i="7"/>
  <c r="AY37" i="7"/>
  <c r="BE36" i="7"/>
  <c r="BC36" i="7"/>
  <c r="BA36" i="7"/>
  <c r="AY36" i="7"/>
  <c r="BE35" i="7"/>
  <c r="BC35" i="7"/>
  <c r="BA35" i="7"/>
  <c r="AY35" i="7"/>
  <c r="BE34" i="7"/>
  <c r="BC34" i="7"/>
  <c r="BE28" i="7"/>
  <c r="BC28" i="7"/>
  <c r="BA28" i="7"/>
  <c r="AY28" i="7"/>
  <c r="BE25" i="7"/>
  <c r="BC25" i="7"/>
  <c r="BA25" i="7"/>
  <c r="AY25" i="7"/>
  <c r="BE17" i="7"/>
  <c r="BC17" i="7"/>
  <c r="BA17" i="7"/>
  <c r="AY17" i="7"/>
  <c r="BE16" i="7"/>
  <c r="BC16" i="7"/>
  <c r="BA16" i="7"/>
  <c r="AY16" i="7"/>
  <c r="BE21" i="7"/>
  <c r="BC21" i="7"/>
  <c r="BE9" i="7"/>
  <c r="BC9" i="7"/>
  <c r="BE7" i="7"/>
  <c r="BC7" i="7"/>
  <c r="BA7" i="7"/>
  <c r="AY7" i="7"/>
  <c r="BE18" i="7"/>
  <c r="BC18" i="7"/>
  <c r="BA18" i="7"/>
  <c r="AY18" i="7"/>
  <c r="BE6" i="7"/>
  <c r="BC6" i="7"/>
  <c r="BA6" i="7"/>
  <c r="AY6" i="7"/>
  <c r="BE13" i="7"/>
  <c r="BC13" i="7"/>
  <c r="BE3" i="7"/>
  <c r="BC3" i="7"/>
  <c r="BE12" i="7"/>
  <c r="BC12" i="7"/>
  <c r="BA12" i="7"/>
  <c r="AY12" i="7"/>
  <c r="BL50" i="7"/>
  <c r="BL48" i="7"/>
  <c r="BL47" i="7"/>
  <c r="BL46" i="7"/>
  <c r="BL44" i="7"/>
  <c r="BL43" i="7"/>
  <c r="BL42" i="7"/>
  <c r="BL40" i="7"/>
  <c r="BL37" i="7"/>
  <c r="BL36" i="7"/>
  <c r="BL35" i="7"/>
  <c r="BL34" i="7"/>
  <c r="BL31" i="7"/>
  <c r="AY34" i="7"/>
  <c r="BC31" i="7"/>
  <c r="BE29" i="7"/>
  <c r="BE27" i="7"/>
  <c r="BC11" i="7"/>
  <c r="BE22" i="7"/>
  <c r="BE19" i="7"/>
  <c r="AY21" i="7"/>
  <c r="AY9" i="7"/>
  <c r="BC5" i="7"/>
  <c r="AY15" i="7"/>
  <c r="BE4" i="7"/>
  <c r="AY13" i="7"/>
  <c r="AY3" i="7"/>
  <c r="BE49" i="7"/>
  <c r="BA48" i="7"/>
  <c r="BC47" i="7"/>
  <c r="BE41" i="7"/>
  <c r="BA40" i="7"/>
  <c r="BC24" i="7"/>
  <c r="BC49" i="7"/>
  <c r="BC41" i="7"/>
  <c r="BC48" i="7"/>
  <c r="BC40" i="7"/>
  <c r="BA49" i="7"/>
  <c r="BA41" i="7"/>
  <c r="BA11" i="7"/>
  <c r="BA22" i="7"/>
  <c r="BA15" i="7"/>
  <c r="AY31" i="7"/>
  <c r="BA27" i="7"/>
  <c r="AY22" i="7"/>
  <c r="BA21" i="7"/>
  <c r="AY27" i="7"/>
  <c r="AY19" i="7"/>
  <c r="AY4" i="7"/>
  <c r="BA34" i="7"/>
  <c r="BA9" i="7"/>
  <c r="BA3" i="7"/>
  <c r="BE31" i="7"/>
  <c r="BE11" i="7"/>
  <c r="BE5" i="7"/>
  <c r="BA31" i="7"/>
  <c r="BA5" i="7"/>
  <c r="BA29" i="7"/>
  <c r="AY5" i="7"/>
  <c r="BA19" i="7"/>
  <c r="AY29" i="7"/>
  <c r="BA13" i="7"/>
  <c r="BE15" i="7"/>
  <c r="AY11" i="7"/>
  <c r="BA4" i="7"/>
  <c r="BJ29" i="7" l="1"/>
  <c r="BL29" i="7" s="1"/>
  <c r="BK28" i="7"/>
  <c r="BJ27" i="7"/>
  <c r="BL27" i="7" s="1"/>
  <c r="BJ28" i="7"/>
  <c r="BL28" i="7" s="1"/>
  <c r="BJ20" i="7"/>
  <c r="BL20" i="7" s="1"/>
  <c r="BJ24" i="7"/>
  <c r="BL24" i="7" s="1"/>
  <c r="BJ25" i="7"/>
  <c r="BL25" i="7" s="1"/>
  <c r="BJ14" i="7"/>
  <c r="BL14" i="7" s="1"/>
  <c r="BJ23" i="7"/>
  <c r="BL23" i="7" s="1"/>
  <c r="BJ8" i="7"/>
  <c r="BL8" i="7" s="1"/>
  <c r="BJ17" i="7"/>
  <c r="BL17" i="7" s="1"/>
  <c r="BJ10" i="7"/>
  <c r="BL10" i="7" s="1"/>
  <c r="BJ16" i="7"/>
  <c r="BL16" i="7" s="1"/>
  <c r="BJ11" i="7"/>
  <c r="BL11" i="7" s="1"/>
  <c r="BJ22" i="7"/>
  <c r="BL22" i="7" s="1"/>
  <c r="BJ6" i="7"/>
  <c r="BL6" i="7" s="1"/>
  <c r="BJ12" i="7"/>
  <c r="BL12" i="7" s="1"/>
  <c r="BJ7" i="7"/>
  <c r="BL7" i="7" s="1"/>
  <c r="BJ18" i="7"/>
  <c r="BL18" i="7" s="1"/>
  <c r="BJ5" i="7"/>
  <c r="BL5" i="7" s="1"/>
  <c r="BJ19" i="7"/>
  <c r="BL19" i="7" s="1"/>
  <c r="BJ21" i="7"/>
  <c r="BL21" i="7" s="1"/>
  <c r="BJ9" i="7"/>
  <c r="BL9" i="7" s="1"/>
  <c r="BJ15" i="7"/>
  <c r="BL15" i="7" s="1"/>
  <c r="BJ4" i="7"/>
  <c r="BL4" i="7" s="1"/>
  <c r="BJ13" i="7"/>
  <c r="BL13" i="7" s="1"/>
  <c r="BJ3" i="7"/>
  <c r="BL3" i="7" s="1"/>
  <c r="B19" i="8"/>
  <c r="C8" i="9" l="1"/>
  <c r="C7" i="9"/>
  <c r="C6" i="9"/>
  <c r="C5" i="9"/>
  <c r="C4" i="9"/>
  <c r="DC1" i="7"/>
  <c r="CY1" i="7"/>
  <c r="CW1" i="7"/>
  <c r="CU1" i="7"/>
  <c r="CS1" i="7"/>
  <c r="CQ1" i="7"/>
  <c r="CO1" i="7"/>
  <c r="CF1" i="7"/>
  <c r="CB1" i="7"/>
  <c r="BZ1" i="7"/>
  <c r="BX1" i="7"/>
  <c r="BV1" i="7"/>
  <c r="BT1" i="7"/>
  <c r="BR1" i="7"/>
  <c r="E8" i="9"/>
  <c r="E7" i="9"/>
  <c r="E6" i="9"/>
  <c r="E5" i="9"/>
  <c r="E4" i="9"/>
  <c r="I75" i="9" l="1"/>
  <c r="H75" i="9"/>
  <c r="I74" i="9"/>
  <c r="H74" i="9"/>
  <c r="I73" i="9"/>
  <c r="H73" i="9"/>
  <c r="I72" i="9"/>
  <c r="H72" i="9"/>
  <c r="I71" i="9"/>
  <c r="H71" i="9"/>
  <c r="I70" i="9"/>
  <c r="H70" i="9"/>
  <c r="D70" i="9"/>
  <c r="F70" i="9" s="1"/>
  <c r="I69" i="9"/>
  <c r="H69" i="9"/>
  <c r="I68" i="9"/>
  <c r="H68" i="9"/>
  <c r="I67" i="9"/>
  <c r="H67" i="9"/>
  <c r="I66" i="9"/>
  <c r="H66" i="9"/>
  <c r="I65" i="9"/>
  <c r="H65" i="9"/>
  <c r="I64" i="9"/>
  <c r="H64" i="9"/>
  <c r="D64" i="9"/>
  <c r="D7" i="9" s="1"/>
  <c r="F7" i="9" s="1"/>
  <c r="Q3" i="9"/>
  <c r="P3" i="9"/>
  <c r="O3" i="9"/>
  <c r="N3" i="9"/>
  <c r="F64" i="9" l="1"/>
  <c r="E59" i="4"/>
  <c r="D59" i="4"/>
  <c r="C59" i="4"/>
  <c r="F62" i="4"/>
  <c r="F61" i="4"/>
  <c r="F60" i="4"/>
  <c r="F59" i="4"/>
  <c r="F58" i="4"/>
  <c r="F57" i="4"/>
  <c r="F56" i="4"/>
  <c r="F55" i="4"/>
  <c r="F54" i="4"/>
  <c r="F53" i="4"/>
  <c r="E61" i="4"/>
  <c r="E60" i="4"/>
  <c r="E58" i="4"/>
  <c r="E57" i="4"/>
  <c r="E56" i="4"/>
  <c r="E55" i="4"/>
  <c r="E54" i="4"/>
  <c r="E53" i="4"/>
  <c r="D61" i="4"/>
  <c r="D60" i="4"/>
  <c r="D58" i="4"/>
  <c r="D57" i="4"/>
  <c r="D56" i="4"/>
  <c r="D55" i="4"/>
  <c r="D54" i="4"/>
  <c r="D53" i="4"/>
  <c r="C61" i="4"/>
  <c r="C60" i="4"/>
  <c r="C58" i="4"/>
  <c r="C57" i="4"/>
  <c r="C56" i="4"/>
  <c r="C55" i="4"/>
  <c r="C54" i="4"/>
  <c r="C53" i="4"/>
  <c r="B58" i="4"/>
  <c r="B57" i="4"/>
  <c r="B56" i="4"/>
  <c r="B55" i="4"/>
  <c r="B54" i="4"/>
  <c r="B53" i="4"/>
  <c r="A56" i="4"/>
  <c r="A55" i="4"/>
  <c r="A54" i="4"/>
  <c r="A53" i="4"/>
  <c r="H63" i="9" l="1"/>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I63" i="9"/>
  <c r="I62" i="9"/>
  <c r="I61" i="9"/>
  <c r="I60" i="9"/>
  <c r="I59" i="9"/>
  <c r="I58" i="9"/>
  <c r="D58" i="9"/>
  <c r="F58" i="9" s="1"/>
  <c r="I57" i="9"/>
  <c r="I56" i="9"/>
  <c r="I55" i="9"/>
  <c r="I54" i="9"/>
  <c r="I53" i="9"/>
  <c r="I52" i="9"/>
  <c r="D52" i="9"/>
  <c r="F52" i="9" s="1"/>
  <c r="I51" i="9"/>
  <c r="I50" i="9"/>
  <c r="I49" i="9"/>
  <c r="I48" i="9"/>
  <c r="I47" i="9"/>
  <c r="I46" i="9"/>
  <c r="D46" i="9"/>
  <c r="F46" i="9" s="1"/>
  <c r="I45" i="9"/>
  <c r="I44" i="9"/>
  <c r="I43" i="9"/>
  <c r="I42" i="9"/>
  <c r="I41" i="9"/>
  <c r="I40" i="9"/>
  <c r="D40" i="9"/>
  <c r="F40" i="9" s="1"/>
  <c r="I39" i="9"/>
  <c r="I38" i="9"/>
  <c r="I37" i="9"/>
  <c r="I36" i="9"/>
  <c r="I35" i="9"/>
  <c r="I34" i="9"/>
  <c r="D34" i="9"/>
  <c r="I33" i="9"/>
  <c r="I32" i="9"/>
  <c r="I31" i="9"/>
  <c r="I30" i="9"/>
  <c r="I29" i="9"/>
  <c r="I28" i="9"/>
  <c r="D28" i="9"/>
  <c r="I27" i="9"/>
  <c r="I26" i="9"/>
  <c r="I25" i="9"/>
  <c r="I24" i="9"/>
  <c r="I23" i="9"/>
  <c r="I22" i="9"/>
  <c r="D22" i="9"/>
  <c r="F22" i="9" s="1"/>
  <c r="I21" i="9"/>
  <c r="I20" i="9"/>
  <c r="I19" i="9"/>
  <c r="I18" i="9"/>
  <c r="I17" i="9"/>
  <c r="I16" i="9"/>
  <c r="I15" i="9"/>
  <c r="I14" i="9"/>
  <c r="I13" i="9"/>
  <c r="I12" i="9"/>
  <c r="I11" i="9"/>
  <c r="I10" i="9"/>
  <c r="K3" i="9"/>
  <c r="L3" i="9"/>
  <c r="M3" i="9"/>
  <c r="J3" i="9"/>
  <c r="F28" i="9" l="1"/>
  <c r="D6" i="9"/>
  <c r="F6" i="9" s="1"/>
  <c r="L7" i="9"/>
  <c r="M7" i="9"/>
  <c r="F34" i="9"/>
  <c r="D4" i="9"/>
  <c r="F4" i="9" s="1"/>
  <c r="F10" i="9"/>
  <c r="D5" i="9"/>
  <c r="F5" i="9" s="1"/>
  <c r="F16" i="9"/>
  <c r="D8" i="9"/>
  <c r="F8" i="9" s="1"/>
  <c r="AG7" i="9"/>
  <c r="AF7" i="9"/>
  <c r="X7" i="9"/>
  <c r="X5" i="9"/>
  <c r="T8" i="9"/>
  <c r="AR4" i="9"/>
  <c r="AV5" i="9"/>
  <c r="AB6" i="9"/>
  <c r="U8" i="9"/>
  <c r="R7" i="9"/>
  <c r="S5" i="9"/>
  <c r="AE6" i="9"/>
  <c r="AQ7" i="9"/>
  <c r="AC4" i="9"/>
  <c r="AH7" i="9"/>
  <c r="AF4" i="9"/>
  <c r="AR5" i="9"/>
  <c r="Y8" i="9"/>
  <c r="AO4" i="9"/>
  <c r="Z8" i="9"/>
  <c r="AP4" i="9"/>
  <c r="R4" i="9"/>
  <c r="W7" i="9"/>
  <c r="AI8" i="9"/>
  <c r="AM5" i="9"/>
  <c r="AH4" i="9"/>
  <c r="AQ4" i="9"/>
  <c r="AE4" i="9"/>
  <c r="AN8" i="9"/>
  <c r="AK7" i="9"/>
  <c r="AR6" i="9"/>
  <c r="AN5" i="9"/>
  <c r="AC8" i="9"/>
  <c r="V6" i="9"/>
  <c r="S7" i="9"/>
  <c r="AE8" i="9"/>
  <c r="AU4" i="9"/>
  <c r="AG5" i="9"/>
  <c r="T5" i="9"/>
  <c r="AF6" i="9"/>
  <c r="AR7" i="9"/>
  <c r="Z7" i="9"/>
  <c r="AC5" i="9"/>
  <c r="AO6" i="9"/>
  <c r="AD5" i="9"/>
  <c r="AP6" i="9"/>
  <c r="R6" i="9"/>
  <c r="AA4" i="9"/>
  <c r="AA8" i="9"/>
  <c r="AB7" i="9"/>
  <c r="AI6" i="9"/>
  <c r="AJ4" i="9"/>
  <c r="T4" i="9"/>
  <c r="AW7" i="9"/>
  <c r="T6" i="9"/>
  <c r="AK6" i="9"/>
  <c r="AW5" i="9"/>
  <c r="Z5" i="9"/>
  <c r="W4" i="9"/>
  <c r="AI5" i="9"/>
  <c r="AU6" i="9"/>
  <c r="AK8" i="9"/>
  <c r="T7" i="9"/>
  <c r="AF8" i="9"/>
  <c r="AV4" i="9"/>
  <c r="AH5" i="9"/>
  <c r="AC7" i="9"/>
  <c r="AO8" i="9"/>
  <c r="AD7" i="9"/>
  <c r="AP8" i="9"/>
  <c r="R8" i="9"/>
  <c r="AA6" i="9"/>
  <c r="AM7" i="9"/>
  <c r="AQ5" i="9"/>
  <c r="AW8" i="9"/>
  <c r="AL7" i="9"/>
  <c r="AR8" i="9"/>
  <c r="AB4" i="9"/>
  <c r="U6" i="9"/>
  <c r="AS6" i="9"/>
  <c r="AD6" i="9"/>
  <c r="W6" i="9"/>
  <c r="AI7" i="9"/>
  <c r="AU8" i="9"/>
  <c r="AS8" i="9"/>
  <c r="X4" i="9"/>
  <c r="AJ5" i="9"/>
  <c r="AV6" i="9"/>
  <c r="AL6" i="9"/>
  <c r="AG4" i="9"/>
  <c r="AS5" i="9"/>
  <c r="AT5" i="9"/>
  <c r="V5" i="9"/>
  <c r="AP5" i="9"/>
  <c r="AJ8" i="9"/>
  <c r="U4" i="9"/>
  <c r="AF5" i="9"/>
  <c r="AP7" i="9"/>
  <c r="Y5" i="9"/>
  <c r="AD8" i="9"/>
  <c r="W8" i="9"/>
  <c r="AM4" i="9"/>
  <c r="X6" i="9"/>
  <c r="AJ7" i="9"/>
  <c r="AV8" i="9"/>
  <c r="U5" i="9"/>
  <c r="AG6" i="9"/>
  <c r="AS7" i="9"/>
  <c r="AO5" i="9"/>
  <c r="AH6" i="9"/>
  <c r="AT7" i="9"/>
  <c r="S4" i="9"/>
  <c r="AE5" i="9"/>
  <c r="AQ6" i="9"/>
  <c r="AQ8" i="9"/>
  <c r="S8" i="9"/>
  <c r="AU5" i="9"/>
  <c r="AJ6" i="9"/>
  <c r="R5" i="9"/>
  <c r="Y6" i="9"/>
  <c r="Z6" i="9"/>
  <c r="W5" i="9"/>
  <c r="AV7" i="9"/>
  <c r="AB8" i="9"/>
  <c r="AO7" i="9"/>
  <c r="AT4" i="9"/>
  <c r="AC6" i="9"/>
  <c r="AL4" i="9"/>
  <c r="AA5" i="9"/>
  <c r="AM6" i="9"/>
  <c r="X8" i="9"/>
  <c r="AN4" i="9"/>
  <c r="U7" i="9"/>
  <c r="AG8" i="9"/>
  <c r="AW4" i="9"/>
  <c r="V7" i="9"/>
  <c r="AH8" i="9"/>
  <c r="V4" i="9"/>
  <c r="S6" i="9"/>
  <c r="AE7" i="9"/>
  <c r="V8" i="9"/>
  <c r="AI4" i="9"/>
  <c r="AT8" i="9"/>
  <c r="AS4" i="9"/>
  <c r="AD4" i="9"/>
  <c r="Y7" i="9"/>
  <c r="AN7" i="9"/>
  <c r="AT6" i="9"/>
  <c r="AK4" i="9"/>
  <c r="AL8" i="9"/>
  <c r="AA7" i="9"/>
  <c r="AM8" i="9"/>
  <c r="AB5" i="9"/>
  <c r="AN6" i="9"/>
  <c r="Y4" i="9"/>
  <c r="AK5" i="9"/>
  <c r="AW6" i="9"/>
  <c r="Z4" i="9"/>
  <c r="AL5" i="9"/>
  <c r="AU7" i="9"/>
  <c r="L4" i="9"/>
  <c r="N4" i="9"/>
  <c r="O4" i="9"/>
  <c r="P4" i="9"/>
  <c r="Q4" i="9"/>
  <c r="K8" i="9"/>
  <c r="K5" i="9"/>
  <c r="O5" i="9"/>
  <c r="Q5" i="9"/>
  <c r="P5" i="9"/>
  <c r="N5" i="9"/>
  <c r="J6" i="9"/>
  <c r="P6" i="9"/>
  <c r="O6" i="9"/>
  <c r="Q6" i="9"/>
  <c r="N6" i="9"/>
  <c r="K7" i="9"/>
  <c r="O7" i="9"/>
  <c r="N7" i="9"/>
  <c r="P7" i="9"/>
  <c r="Q7" i="9"/>
  <c r="M8" i="9"/>
  <c r="P8" i="9"/>
  <c r="O8" i="9"/>
  <c r="Q8" i="9"/>
  <c r="N8" i="9"/>
  <c r="L6" i="9"/>
  <c r="L5" i="9"/>
  <c r="M4" i="9"/>
  <c r="J5" i="9"/>
  <c r="J4" i="9"/>
  <c r="K6" i="9"/>
  <c r="M5" i="9"/>
  <c r="K4" i="9"/>
  <c r="J8" i="9"/>
  <c r="M6" i="9"/>
  <c r="J7" i="9"/>
  <c r="L8" i="9"/>
  <c r="F35" i="4" l="1"/>
  <c r="F36" i="4"/>
  <c r="F37" i="4"/>
  <c r="F38" i="4"/>
  <c r="F39" i="4"/>
  <c r="F40" i="4"/>
  <c r="F34" i="4"/>
  <c r="E38" i="4"/>
  <c r="E37" i="4"/>
  <c r="E36" i="4"/>
  <c r="E35" i="4"/>
  <c r="E34" i="4"/>
  <c r="D37" i="4"/>
  <c r="D36" i="4"/>
  <c r="D35" i="4"/>
  <c r="D34" i="4"/>
  <c r="C40" i="4"/>
  <c r="C39" i="4"/>
  <c r="C38" i="4"/>
  <c r="C37" i="4"/>
  <c r="C36" i="4"/>
  <c r="C35" i="4"/>
  <c r="C34" i="4"/>
  <c r="B37" i="4"/>
  <c r="B36" i="4"/>
  <c r="B35" i="4"/>
  <c r="B34" i="4"/>
  <c r="A35" i="4"/>
  <c r="A34" i="4"/>
</calcChain>
</file>

<file path=xl/sharedStrings.xml><?xml version="1.0" encoding="utf-8"?>
<sst xmlns="http://schemas.openxmlformats.org/spreadsheetml/2006/main" count="2104" uniqueCount="996">
  <si>
    <t>This document is the result of considerable intellectual work to produce a ready to use translation of security policy.</t>
  </si>
  <si>
    <t>Therefore, we request you to do everything to guarantee and protect our intellectual property rights on this document.</t>
  </si>
  <si>
    <t>Participants to the course organised by Howest obtain a non transferable licence to use this document for the assessment of their company or organisation.</t>
  </si>
  <si>
    <t>If participants to a course wish to use this document (or parts of it) for the assessment of multiple companies / organisations / customers, they need to ask an extended licence.</t>
  </si>
  <si>
    <t>If someone wishes to use this document (or parts of it) for the assessment of one or multiple companies / organisations / customers, he needs to ask an extended licence.</t>
  </si>
  <si>
    <t>An extended licence requires the payment of an extra fee.</t>
  </si>
  <si>
    <t>It is always forbidden to share this document with other parties or to make this document downloadable or to add it to an open source community.</t>
  </si>
  <si>
    <t>It is also forbidden to make full or partial copies for any purpose and in any format.</t>
  </si>
  <si>
    <t>It is absolutely forbidden to erase this first sheet of this Excel file.</t>
  </si>
  <si>
    <t>Kind regards,</t>
  </si>
  <si>
    <t>Johan Galle</t>
  </si>
  <si>
    <t>Stephanie Witters</t>
  </si>
  <si>
    <t>+32 475 312694</t>
  </si>
  <si>
    <t>johan.galle@howest.be</t>
  </si>
  <si>
    <t>stephanie.witters@howest.be</t>
  </si>
  <si>
    <t>decimal separator to use in this excel version</t>
  </si>
  <si>
    <t>decimal separator used in text files</t>
  </si>
  <si>
    <t>.</t>
  </si>
  <si>
    <t>Group id or group name (see Leho)</t>
  </si>
  <si>
    <t>Group 01</t>
  </si>
  <si>
    <t>Student name</t>
  </si>
  <si>
    <t>Student registration number (see Ibamaflex)</t>
  </si>
  <si>
    <t>Serafim Ciobanu</t>
  </si>
  <si>
    <t>0064822-26</t>
  </si>
  <si>
    <t>Robbe Vanheusden</t>
  </si>
  <si>
    <t>0065361-80</t>
  </si>
  <si>
    <t>Bartosz Raczkowski</t>
  </si>
  <si>
    <t>0064420-12</t>
  </si>
  <si>
    <t>Vincent Van Zele</t>
  </si>
  <si>
    <t>0044738-21</t>
  </si>
  <si>
    <t>Dataflow diagram types</t>
  </si>
  <si>
    <t>Control effectiveness</t>
  </si>
  <si>
    <t>Very high (V)</t>
  </si>
  <si>
    <t>High (H)</t>
  </si>
  <si>
    <t>Medium (M)</t>
  </si>
  <si>
    <t>Low (L)</t>
  </si>
  <si>
    <t>External_entity</t>
  </si>
  <si>
    <t>Identify</t>
  </si>
  <si>
    <t>Dataflow</t>
  </si>
  <si>
    <t>Prevent</t>
  </si>
  <si>
    <t>Process</t>
  </si>
  <si>
    <t>Detect</t>
  </si>
  <si>
    <t>Datastore</t>
  </si>
  <si>
    <t>Neutralize</t>
  </si>
  <si>
    <t>Data_store_incl_audit_log</t>
  </si>
  <si>
    <t>Limit / Response</t>
  </si>
  <si>
    <t>Various</t>
  </si>
  <si>
    <t>Recover</t>
  </si>
  <si>
    <t>Threat types (bad properties)</t>
  </si>
  <si>
    <t>Good properties</t>
  </si>
  <si>
    <t>Spoofing</t>
  </si>
  <si>
    <t>Authentication</t>
  </si>
  <si>
    <t>Tampering</t>
  </si>
  <si>
    <t>Integrity/access controls</t>
  </si>
  <si>
    <t>(Partly copied from TARA documentation Threat Assessment &amp; Remediation Analysis (TARA))</t>
  </si>
  <si>
    <t>Repudiation</t>
  </si>
  <si>
    <t>Non-repudiation</t>
  </si>
  <si>
    <t>Information disclosure</t>
  </si>
  <si>
    <t>Confidentiality</t>
  </si>
  <si>
    <t>Control_values</t>
  </si>
  <si>
    <t>General_type_of_threat</t>
  </si>
  <si>
    <t>Denial of service / unavailability</t>
  </si>
  <si>
    <t>Availability</t>
  </si>
  <si>
    <t>V</t>
  </si>
  <si>
    <t>Information security only (1/0)</t>
  </si>
  <si>
    <t>Elevation of privilege</t>
  </si>
  <si>
    <t>Authorization / least privilege</t>
  </si>
  <si>
    <t>H</t>
  </si>
  <si>
    <t>Data protection only (0/1)</t>
  </si>
  <si>
    <t>Lateral movement</t>
  </si>
  <si>
    <t>Segmentation/least privilege</t>
  </si>
  <si>
    <t>M</t>
  </si>
  <si>
    <t>Both (1/1)</t>
  </si>
  <si>
    <t>Linkability</t>
  </si>
  <si>
    <t>Unlinkability</t>
  </si>
  <si>
    <t>L</t>
  </si>
  <si>
    <t>Identifiability</t>
  </si>
  <si>
    <t>Anonymity/pseudonymity</t>
  </si>
  <si>
    <t>Non repudiation</t>
  </si>
  <si>
    <t>Plausible deniability</t>
  </si>
  <si>
    <t>Detectability</t>
  </si>
  <si>
    <t>Undetectability</t>
  </si>
  <si>
    <t>Content unawareness</t>
  </si>
  <si>
    <t>Content awareness</t>
  </si>
  <si>
    <t>Policy and consent non-compliance, incl unlawfull processing</t>
  </si>
  <si>
    <t xml:space="preserve">Policy and consent compliance </t>
  </si>
  <si>
    <t>Unspecified, broad, incompatible or divergent purposes</t>
  </si>
  <si>
    <t>Purpose limitation</t>
  </si>
  <si>
    <t>Excessive, unnecessary data or storage duration</t>
  </si>
  <si>
    <t>Necessity / proportionality</t>
  </si>
  <si>
    <t>Illegal data transfer or illegal processing by third party</t>
  </si>
  <si>
    <t>Legitimate data transfer or data processing</t>
  </si>
  <si>
    <t>Other fundamental right violations</t>
  </si>
  <si>
    <t>Other fundamental rights taken into account</t>
  </si>
  <si>
    <t>Insufficient data subject rights and transparency</t>
  </si>
  <si>
    <t>Sufficient data subject rights and transparency</t>
  </si>
  <si>
    <t>Insufficient contractual agreements</t>
  </si>
  <si>
    <t>Sufficient contractual agreements</t>
  </si>
  <si>
    <t>Insufficient data retention</t>
  </si>
  <si>
    <t>Data retention</t>
  </si>
  <si>
    <t>Insufficient data minimization</t>
  </si>
  <si>
    <t>Data minimization</t>
  </si>
  <si>
    <t>External entity</t>
  </si>
  <si>
    <t>Data store incl audit log</t>
  </si>
  <si>
    <t>Type of threat actor</t>
  </si>
  <si>
    <t>script kiddies, newbies, novices</t>
  </si>
  <si>
    <t>hacktivists, political activists</t>
  </si>
  <si>
    <t>malicious insiders, user malcontentents</t>
  </si>
  <si>
    <t>coders, writers</t>
  </si>
  <si>
    <t>cybercriminals, easy</t>
  </si>
  <si>
    <t>cybercriminals, advanced</t>
  </si>
  <si>
    <t>cyber terrorists, cybercriminals complex</t>
  </si>
  <si>
    <t>nation state espionage</t>
  </si>
  <si>
    <t>physical attacker</t>
  </si>
  <si>
    <t>social engineer</t>
  </si>
  <si>
    <t>supply chain attacker</t>
  </si>
  <si>
    <t>human error, negligence, work around (err)</t>
  </si>
  <si>
    <t>configuration error, malfunction, maintenance error (err)</t>
  </si>
  <si>
    <t>environment, disaster (err)</t>
  </si>
  <si>
    <t>absence of personnel, strike (err)</t>
  </si>
  <si>
    <t>inadequate design (err)</t>
  </si>
  <si>
    <t>violation of law (err)</t>
  </si>
  <si>
    <t>P External entity</t>
  </si>
  <si>
    <t>P Dataflow</t>
  </si>
  <si>
    <t>P Process</t>
  </si>
  <si>
    <t>P Datastore</t>
  </si>
  <si>
    <t>P Data store incl audit log</t>
  </si>
  <si>
    <t>P Various</t>
  </si>
  <si>
    <t>P Type of Threat actor</t>
  </si>
  <si>
    <t>P Information Disclosure</t>
  </si>
  <si>
    <t>No personal data</t>
  </si>
  <si>
    <t>No information disclosure (0)</t>
  </si>
  <si>
    <t>Data protection authority audit or data subject complaint (2)</t>
  </si>
  <si>
    <t>Potential information disclosure (2)</t>
  </si>
  <si>
    <t>Accessed or modified by non authorized parties (3)</t>
  </si>
  <si>
    <t>Storage (5)</t>
  </si>
  <si>
    <t>Redistribution (9)</t>
  </si>
  <si>
    <t>Use (9)</t>
  </si>
  <si>
    <t>Inadequate design</t>
  </si>
  <si>
    <t>Inadequate settings or configuration</t>
  </si>
  <si>
    <t>Inadequate governance, roles and responbibilities</t>
  </si>
  <si>
    <t>Inadequate training or awareness</t>
  </si>
  <si>
    <t>Fairly adequate secure design</t>
  </si>
  <si>
    <t>Fairly adequate secure settings or configuration</t>
  </si>
  <si>
    <t>Fairly adequate governance, roles and responbibilities</t>
  </si>
  <si>
    <t>Fairly adequate training or awareness</t>
  </si>
  <si>
    <t>data protection authorities non compliance claim</t>
  </si>
  <si>
    <t>Adequate secure design</t>
  </si>
  <si>
    <t>data subject claim</t>
  </si>
  <si>
    <t>Adequate secure settings or configuration</t>
  </si>
  <si>
    <t>Adequate governance, roles and responbibilities</t>
  </si>
  <si>
    <t>This risk rating table is based on : https://www.owasp.org/index.php/File:OWASP_Risk_Rating_Template_Example.xlsx, Threat Assessment &amp; Remediation Analysis (TARA), Three Tenets for Secure Cyber-Physical System Design and Assessment</t>
  </si>
  <si>
    <t>Adequate training or awareness</t>
  </si>
  <si>
    <t>Threat capability</t>
  </si>
  <si>
    <t>Threat accessibility</t>
  </si>
  <si>
    <t>System susceptibility</t>
  </si>
  <si>
    <t>Threat likelihood in case of errors</t>
  </si>
  <si>
    <t>Baseline assessments</t>
  </si>
  <si>
    <t>Inherent threat feasibility</t>
  </si>
  <si>
    <t>Inherent threat Interceptibility</t>
  </si>
  <si>
    <t>Inherent threat accessibility</t>
  </si>
  <si>
    <t>Inherent system susceptibility</t>
  </si>
  <si>
    <t>Required skills</t>
  </si>
  <si>
    <t>Motive</t>
  </si>
  <si>
    <t>Threat actor population size</t>
  </si>
  <si>
    <t>Ease of discovery of threat for attacker</t>
  </si>
  <si>
    <t>Vulnerability awareness / prevalence</t>
  </si>
  <si>
    <t>Stealth</t>
  </si>
  <si>
    <t>Proximity</t>
  </si>
  <si>
    <t>Attack vector</t>
  </si>
  <si>
    <t>Required resources</t>
  </si>
  <si>
    <t>Ease of exploit</t>
  </si>
  <si>
    <t>Vulnerability origin</t>
  </si>
  <si>
    <t>Inherent threat likelihood in case of errors</t>
  </si>
  <si>
    <t>Likelihood control effectiveness</t>
  </si>
  <si>
    <t>No specific skills (1)</t>
  </si>
  <si>
    <t>Low or no reward (1)</t>
  </si>
  <si>
    <t>Cyber criminals, more than advanced (1)</t>
  </si>
  <si>
    <t>Automated tools available (0)</t>
  </si>
  <si>
    <t>Public knowledge (0)</t>
  </si>
  <si>
    <t>Not applicable (0)</t>
  </si>
  <si>
    <t>Compliance claim or data subject right (0)</t>
  </si>
  <si>
    <t>No resources (1)</t>
  </si>
  <si>
    <t>Easy (3)</t>
  </si>
  <si>
    <t>Web server with automatic update mechanism (1)</t>
  </si>
  <si>
    <t>Very likely (0)</t>
  </si>
  <si>
    <t>Very high [fully effective] (0.2)</t>
  </si>
  <si>
    <t>Threat actor skills are sufficient [developer, insider] (1)</t>
  </si>
  <si>
    <t>Possible reward (4)</t>
  </si>
  <si>
    <t>Developers, system administrators (2)</t>
  </si>
  <si>
    <t>Privacy rights intervenability or complaint (1)</t>
  </si>
  <si>
    <t>Threat actor knowledge (0)</t>
  </si>
  <si>
    <t>Not detectable (0)</t>
  </si>
  <si>
    <t>Insider threat with sufficient access (1)</t>
  </si>
  <si>
    <t>Web (2)</t>
  </si>
  <si>
    <t>Minimal resources (3)</t>
  </si>
  <si>
    <t>Medium (5)</t>
  </si>
  <si>
    <t>Other [open or closed source] software without automatic update mechanism (1)</t>
  </si>
  <si>
    <t>Data subject request or complaint in high visibility context [high profile B2C] (0)</t>
  </si>
  <si>
    <t>High [substantially effective] (0.4)</t>
  </si>
  <si>
    <t>Generic technical skills (3)</t>
  </si>
  <si>
    <t>Disgruntled emplyee causing some harm (4)</t>
  </si>
  <si>
    <t>Cyber criminals, advanced (2)</t>
  </si>
  <si>
    <t>Obvious (3)</t>
  </si>
  <si>
    <t>Detection possible with specialized monitoring (2)</t>
  </si>
  <si>
    <t>Protocol access through DMZ and firewall (3)</t>
  </si>
  <si>
    <t>Email (2)</t>
  </si>
  <si>
    <t>Some resources (5)</t>
  </si>
  <si>
    <t>Difficult (7)</t>
  </si>
  <si>
    <t>Standard OS without automatic update mechanism, default configuration (1)</t>
  </si>
  <si>
    <t>More likely (2)</t>
  </si>
  <si>
    <t>Medium [partially effective] (0.6)</t>
  </si>
  <si>
    <t>Advanced computer user (5)</t>
  </si>
  <si>
    <t>Privacy rights activists or data subject right requestors (4)</t>
  </si>
  <si>
    <t>Disgruntled employee (3)</t>
  </si>
  <si>
    <t>Hidden (6)</t>
  </si>
  <si>
    <t>Detection likely with specialized monitoring (5)</t>
  </si>
  <si>
    <t>Some access required (3)</t>
  </si>
  <si>
    <t>Application [typically open] (2)</t>
  </si>
  <si>
    <t>Significant resources (7)</t>
  </si>
  <si>
    <t>Theorethical (9)</t>
  </si>
  <si>
    <t>Trusted hardware ports (1)</t>
  </si>
  <si>
    <t>Data protection authority audit in high visibility context (2)</t>
  </si>
  <si>
    <t>Low [largely ineffective] (0.8)</t>
  </si>
  <si>
    <t>Some knowledge of targeted system (6)</t>
  </si>
  <si>
    <t>Medium reward (6)</t>
  </si>
  <si>
    <t>Cybercriminals, easy (3)</t>
  </si>
  <si>
    <t>Unknown (8)</t>
  </si>
  <si>
    <t>Detection possible with routine monitoring (5)</t>
  </si>
  <si>
    <t>User account on target system [no admin] (5)</t>
  </si>
  <si>
    <t>Operating system services [typically open] (2)</t>
  </si>
  <si>
    <t>Extreme resources (8)</t>
  </si>
  <si>
    <t>Not applicable in case of errors or environment (10)</t>
  </si>
  <si>
    <t>Other [open or closed source] software with automatic update mechanism (3)</t>
  </si>
  <si>
    <t>Data subject request or complaint in medium visibility context (3)</t>
  </si>
  <si>
    <t>None [totally ineffective] (1)</t>
  </si>
  <si>
    <t>Detailed knowledge of targeted system (8)</t>
  </si>
  <si>
    <t>Disgruntled emplyee causing medium harm (6)</t>
  </si>
  <si>
    <t>Data protection authority (3)</t>
  </si>
  <si>
    <t>Practically impossible (9)</t>
  </si>
  <si>
    <t>Detection likely with routine monitoring (7)</t>
  </si>
  <si>
    <t>Admin access on target system (7)</t>
  </si>
  <si>
    <t>Popular attacker devices [radio, Wi-Fi, …] (2)</t>
  </si>
  <si>
    <t>Not applicable in case of data protection authority or data subject (10)</t>
  </si>
  <si>
    <t>Standard OS with automatic update mechanism, default configuration (3)</t>
  </si>
  <si>
    <t>Medium likely (5)</t>
  </si>
  <si>
    <t>Full knowledge of mission and targeted system (9)</t>
  </si>
  <si>
    <t>Significant reward (7)</t>
  </si>
  <si>
    <t>Hacktivists, script kiddies (4)</t>
  </si>
  <si>
    <t>Active detection in application (8)</t>
  </si>
  <si>
    <t>Physical access to target system (9)</t>
  </si>
  <si>
    <t>Other protocols, typically on some nodes active (3)</t>
  </si>
  <si>
    <t>Update mechanism (3)</t>
  </si>
  <si>
    <t>Data protection authority audit in medium visibility context (5)</t>
  </si>
  <si>
    <t>Security penetration skills (9)</t>
  </si>
  <si>
    <t>Disgruntled employee causing significant harm (7)</t>
  </si>
  <si>
    <t>Intranet users (4)</t>
  </si>
  <si>
    <t>Obvious without monitoring (9)</t>
  </si>
  <si>
    <t>Not applicable in case of errors or environment (10)]</t>
  </si>
  <si>
    <t>Update mechanism (5)</t>
  </si>
  <si>
    <t>Standard OS with automatic update mechanism, hardened configuration (5)</t>
  </si>
  <si>
    <t>More unlikely (7)</t>
  </si>
  <si>
    <t>Disgruntled employee causing disaster (9)</t>
  </si>
  <si>
    <t>Partners (5)</t>
  </si>
  <si>
    <t>Virtual image, hypervisor (5)</t>
  </si>
  <si>
    <t>Standard OS with automatic update mechanism, hardened configuration (6)</t>
  </si>
  <si>
    <t>Data subject request or complaint in low visibility context [B2B with few partners] (7)</t>
  </si>
  <si>
    <t>High reward (9)</t>
  </si>
  <si>
    <t>Authenticated users (6)</t>
  </si>
  <si>
    <t>Application [sometimes open] (5)</t>
  </si>
  <si>
    <t>Proprietary system or application, with some services active and with automatic update mechanism, no OS access (7)</t>
  </si>
  <si>
    <t>Data protection authority audit in low visibility context (7)</t>
  </si>
  <si>
    <t>Supply chain attacker (6)</t>
  </si>
  <si>
    <t>Operating system services [seldom open] (5)</t>
  </si>
  <si>
    <t>System or application without unnecessary services and with automatic update mechanism (9)</t>
  </si>
  <si>
    <t>Very unlikely (9)</t>
  </si>
  <si>
    <t>Privacy rights activists or data subject right requestors (6)</t>
  </si>
  <si>
    <t>Hardware (6)</t>
  </si>
  <si>
    <t>No error or accident / environment / data subject / data protection authority (10)</t>
  </si>
  <si>
    <t>Anonymous internet users (9)</t>
  </si>
  <si>
    <t>Other protocols, seldom open and with rules (6)</t>
  </si>
  <si>
    <t>Application [seldom open and with rules] (6)</t>
  </si>
  <si>
    <t>Side channel [electromagnetic, …] (7)</t>
  </si>
  <si>
    <t>Specialized [e.g. cloned SIM] (7)</t>
  </si>
  <si>
    <t>Protocols rarely open (9)</t>
  </si>
  <si>
    <t>financial</t>
  </si>
  <si>
    <t>recovery</t>
  </si>
  <si>
    <t>liabilities</t>
  </si>
  <si>
    <t>reputation</t>
  </si>
  <si>
    <t>non compliance</t>
  </si>
  <si>
    <t>rights violation</t>
  </si>
  <si>
    <t>Minimal (0.01)</t>
  </si>
  <si>
    <t>&lt; 0.1 % of yearly turnover (0.1)</t>
  </si>
  <si>
    <t>0.1 % - 0.3% yearly turnover (0.2)</t>
  </si>
  <si>
    <t>0.3% - 0.5% yearly turnover (0.4)</t>
  </si>
  <si>
    <t>0.5 - 1 % yearly turnover (0.75)</t>
  </si>
  <si>
    <t>1 - 2 % of yearly turnover (1.5)</t>
  </si>
  <si>
    <t>2 - 4 % of yearly turnover (3.0)</t>
  </si>
  <si>
    <t>4 - 6 % of yearly turnover (5.0)</t>
  </si>
  <si>
    <t>&gt; 6 % of yearly turnover (7.0)</t>
  </si>
  <si>
    <t>Not applicable (0.0)</t>
  </si>
  <si>
    <t>Copied from: Sourya Joyee De, Daniel Le Métayer. PRIAM: A Privacy Risk Analysis Methodology. [Research Report] RR-8876, Inria - Research Centre Grenoble – Rhône-Alpes. 2016. hal-01302541; ENISA: Recommendations for a methodology of the assessment of severity of personal data breaches</t>
  </si>
  <si>
    <t>Nature of the data</t>
  </si>
  <si>
    <t>Format of the data</t>
  </si>
  <si>
    <t>Context of the data</t>
  </si>
  <si>
    <t>Control related attributes</t>
  </si>
  <si>
    <t>X No data</t>
  </si>
  <si>
    <t>Sensitivity</t>
  </si>
  <si>
    <t>X_Simple_data</t>
  </si>
  <si>
    <t>X_Behavioral_data</t>
  </si>
  <si>
    <t>X_Financial_data</t>
  </si>
  <si>
    <t>X_Sensitive_data</t>
  </si>
  <si>
    <t>Precision / Identifiability / Detectability / Linkability / Non repudiation</t>
  </si>
  <si>
    <t>Volume</t>
  </si>
  <si>
    <t>Form</t>
  </si>
  <si>
    <t>Level of detail</t>
  </si>
  <si>
    <t>Purpose</t>
  </si>
  <si>
    <t>Retention</t>
  </si>
  <si>
    <t>Transparency</t>
  </si>
  <si>
    <t>Visibility to other users</t>
  </si>
  <si>
    <t>Intervenability by data subjects</t>
  </si>
  <si>
    <t>Data protection by design</t>
  </si>
  <si>
    <t>Simple data [biographical data, contact details, full name, data on education, family life, professional experience, etc.] (1)</t>
  </si>
  <si>
    <t>No aggravating factors (0)</t>
  </si>
  <si>
    <t>No aggravating or lessening factors (0)</t>
  </si>
  <si>
    <t>No lessening factors (0)</t>
  </si>
  <si>
    <t>Negligible (0.25)</t>
  </si>
  <si>
    <t>Low (1)</t>
  </si>
  <si>
    <t>High effort to interpret [e.g. encryption in all phases] (1)</t>
  </si>
  <si>
    <t>Data minimization (1)</t>
  </si>
  <si>
    <t>One clear and minimal purpose (1)</t>
  </si>
  <si>
    <t>Minimal retention period (1)</t>
  </si>
  <si>
    <t>Clear process and proof of execution (1)</t>
  </si>
  <si>
    <t>Behavioral data [location, traffic data, data on personal preferences and habits] (2)</t>
  </si>
  <si>
    <t>The volume of “simple data” and/or the characteristics of the controller are such that certain profiling of the individual can be enabled or assumptions about the individual’s social/financial status can be made (1)</t>
  </si>
  <si>
    <t>The nature of the data set does not provide any substantial insight to the individual’s behavioural information or the data can be collected easily [independently from the breach] through publicly available sources [e.g. combination of information from web searches] (-1)</t>
  </si>
  <si>
    <t>The nature of the data set does not provide any substantial insight to the individual’s financial information [e.g. the fact that a person is the customer of a certain bank without further details] (-2)</t>
  </si>
  <si>
    <t>The nature of the data set does not provide any substantial insight to the individual’s behavioural information or the data can be collected easily [independently from the breach] through publicly available sources [e.g. combination of information from web searches] (-3)</t>
  </si>
  <si>
    <t>Limited (0.5)</t>
  </si>
  <si>
    <t>Medium (2)</t>
  </si>
  <si>
    <t>Average effort to interpret [e.g. encryption during storage, not during transmission] (2)</t>
  </si>
  <si>
    <t>Crystal clear (1)</t>
  </si>
  <si>
    <t>Some visibility by most users (1)</t>
  </si>
  <si>
    <t>Process without or with incomplete proof but credible (2)</t>
  </si>
  <si>
    <t>Financial data [income, financial transactions, bank statements, investments, credit cards, invoices, etc... Includes social welfare data related to financial information] (3)</t>
  </si>
  <si>
    <t>The “simple data” and/or the characteristics of the controller can lead to assumptions about the individual’s health status, sexual preferences, political or religious beliefs (2)</t>
  </si>
  <si>
    <t>The volume of “behavioural data” and/or the characteristics of the controller are such that a profile of the individual can be created, exposing detailed information about his/her everyday life and habits (1)</t>
  </si>
  <si>
    <t>The specific data set includes some financial information but still does not provide any significant insight to the individual’s financial status/situation [e.g. simple bank account numbers without further details] (-1)</t>
  </si>
  <si>
    <t>The nature of data can lead to general assumptions (-2)</t>
  </si>
  <si>
    <t>Significant (0.75)</t>
  </si>
  <si>
    <t>High (3)</t>
  </si>
  <si>
    <t>Easy to interpret [e.g. no encryption but authentication is required] (3)</t>
  </si>
  <si>
    <t>Some visibility by some users (2)</t>
  </si>
  <si>
    <t>Incomplete or not credible process (3)</t>
  </si>
  <si>
    <t>Sensitive data [health, political affiliation, union membership, sexual life or orientation, genetic, biometric for identification, race, religious or phylosophical beliefs] (4)</t>
  </si>
  <si>
    <t>Due to certain characteristics of the individual [e.g. vulnerable groups, minors], the information can be critical for their personal safety or physical/psychological conditions (3)</t>
  </si>
  <si>
    <t>If e.g. a profile based on individual’s sensitive data can be created (2)</t>
  </si>
  <si>
    <t>Due to the nature and/or volume of the specific data set, full financial [e.g. credit card] information is disclosed that could enable fraud or an detailed social/financial profile is created (1)</t>
  </si>
  <si>
    <t>The nature of data can lead to assumptions about sensitive information (-1)</t>
  </si>
  <si>
    <t>Maximum (1.0)</t>
  </si>
  <si>
    <t>Very high (4)</t>
  </si>
  <si>
    <t>Very easy to interpret [e.g. no encryption and no authentication required] (4)</t>
  </si>
  <si>
    <t>Vague (3)</t>
  </si>
  <si>
    <t>High visibility by some users (3)</t>
  </si>
  <si>
    <t>Incomplete process [e.g. process only, not all assets identified] (3)</t>
  </si>
  <si>
    <t>No process (4)</t>
  </si>
  <si>
    <t>No personal information disclosure or audit (0)</t>
  </si>
  <si>
    <t>Very vague (4)</t>
  </si>
  <si>
    <t>High visibility by most users (4)</t>
  </si>
  <si>
    <t>Source: CNIL Pia Templates document, https://www.cnil.fr/sites/default/files/atoms/files/cnil-pia-2-en-templates.pdf</t>
  </si>
  <si>
    <t>Control categories</t>
  </si>
  <si>
    <t>X_Controls_controls</t>
  </si>
  <si>
    <t>X_General_controls</t>
  </si>
  <si>
    <t>X_Organizational_controls</t>
  </si>
  <si>
    <t>Controls bearing specifically on the data being processed</t>
  </si>
  <si>
    <t>Encryption</t>
  </si>
  <si>
    <t>Operating security incl configuration management and vulnberability management</t>
  </si>
  <si>
    <t>Organization</t>
  </si>
  <si>
    <t>General security controls regarding the system in which the processing is carried out</t>
  </si>
  <si>
    <t>Anonymization</t>
  </si>
  <si>
    <t>Clamping down on malicious software</t>
  </si>
  <si>
    <t>Policy (management of rules)</t>
  </si>
  <si>
    <t>Organizational controls (governance)</t>
  </si>
  <si>
    <t>Pseudonymization, separate id's</t>
  </si>
  <si>
    <t>Managing workstations</t>
  </si>
  <si>
    <t>Risk management</t>
  </si>
  <si>
    <t>Data partitioning (in relation to the rest of the information system)</t>
  </si>
  <si>
    <t>Website security</t>
  </si>
  <si>
    <t>Project management</t>
  </si>
  <si>
    <t>Logical access control and authentication</t>
  </si>
  <si>
    <t>Backups</t>
  </si>
  <si>
    <t>Maintenance</t>
  </si>
  <si>
    <t>Awareness and training</t>
  </si>
  <si>
    <t>Traceability (logging)</t>
  </si>
  <si>
    <t>Configuration management</t>
  </si>
  <si>
    <t>Management of incidents and data breaches</t>
  </si>
  <si>
    <t>Integrity monitoring</t>
  </si>
  <si>
    <t>Security of computer channels (networks and firewalls)</t>
  </si>
  <si>
    <t>Personnel management</t>
  </si>
  <si>
    <t>Archiving</t>
  </si>
  <si>
    <t>Monitoring</t>
  </si>
  <si>
    <t>Relations with third parties</t>
  </si>
  <si>
    <t>Limiting storage duration</t>
  </si>
  <si>
    <t>Data leakage prevention</t>
  </si>
  <si>
    <t>Supervision / Surveillance</t>
  </si>
  <si>
    <t>Paper document security</t>
  </si>
  <si>
    <t>Physical access control</t>
  </si>
  <si>
    <t>Data subject rights</t>
  </si>
  <si>
    <t>Information hiding</t>
  </si>
  <si>
    <t>Hardware security</t>
  </si>
  <si>
    <t>Data subject transparency</t>
  </si>
  <si>
    <t>Other</t>
  </si>
  <si>
    <t>Avoiding sources of risk</t>
  </si>
  <si>
    <t>Security / data protection by design and by default</t>
  </si>
  <si>
    <t>Protecting against non-human sources of risks</t>
  </si>
  <si>
    <t>Data quality</t>
  </si>
  <si>
    <t>Contingency / redundancy planning</t>
  </si>
  <si>
    <t>Consent management</t>
  </si>
  <si>
    <t>Privileged user management</t>
  </si>
  <si>
    <t>Procurement</t>
  </si>
  <si>
    <t>International data transfers</t>
  </si>
  <si>
    <t>Auditing</t>
  </si>
  <si>
    <t>Segregation of duties and review</t>
  </si>
  <si>
    <t>Purpose categories</t>
  </si>
  <si>
    <t>HR purpose</t>
  </si>
  <si>
    <t>Government purpose</t>
  </si>
  <si>
    <t>Justice purpose</t>
  </si>
  <si>
    <t>Education purpose</t>
  </si>
  <si>
    <t>Culture purpose</t>
  </si>
  <si>
    <t>Benefits purpose</t>
  </si>
  <si>
    <t>Health purpose</t>
  </si>
  <si>
    <t>Scientific purpose</t>
  </si>
  <si>
    <t>Banking purpose</t>
  </si>
  <si>
    <t>Trade purpose</t>
  </si>
  <si>
    <r>
      <rPr>
        <sz val="12"/>
        <color theme="1"/>
        <rFont val="Calibri"/>
        <family val="2"/>
        <scheme val="minor"/>
      </rPr>
      <t>Other purpose</t>
    </r>
  </si>
  <si>
    <t>HR</t>
  </si>
  <si>
    <r>
      <rPr>
        <sz val="12"/>
        <color theme="1"/>
        <rFont val="Calibri"/>
        <family val="2"/>
        <scheme val="minor"/>
      </rPr>
      <t>Personnel management</t>
    </r>
  </si>
  <si>
    <r>
      <rPr>
        <sz val="12"/>
        <color theme="1"/>
        <rFont val="Calibri"/>
        <family val="2"/>
        <scheme val="minor"/>
      </rPr>
      <t>Taxes</t>
    </r>
  </si>
  <si>
    <r>
      <rPr>
        <sz val="12"/>
        <color theme="1"/>
        <rFont val="Calibri"/>
        <family val="2"/>
        <scheme val="minor"/>
      </rPr>
      <t>Public safety</t>
    </r>
  </si>
  <si>
    <t>Student administration</t>
  </si>
  <si>
    <t>Library Management</t>
  </si>
  <si>
    <t>Administration of eligible recipients</t>
  </si>
  <si>
    <t>Patient care</t>
  </si>
  <si>
    <t>Epidemiological research</t>
  </si>
  <si>
    <t>Account management</t>
  </si>
  <si>
    <t>Direct marketing</t>
  </si>
  <si>
    <t>Government</t>
  </si>
  <si>
    <r>
      <rPr>
        <sz val="12"/>
        <color theme="1"/>
        <rFont val="Calibri"/>
        <family val="2"/>
        <scheme val="minor"/>
      </rPr>
      <t>Task management</t>
    </r>
  </si>
  <si>
    <r>
      <rPr>
        <sz val="12"/>
        <color theme="1"/>
        <rFont val="Calibri"/>
        <family val="2"/>
        <scheme val="minor"/>
      </rPr>
      <t>Subsidies</t>
    </r>
  </si>
  <si>
    <r>
      <rPr>
        <sz val="12"/>
        <color theme="1"/>
        <rFont val="Calibri"/>
        <family val="2"/>
        <scheme val="minor"/>
      </rPr>
      <t>Criminal enforcement</t>
    </r>
  </si>
  <si>
    <t>Student counseling</t>
  </si>
  <si>
    <t>Public counseling</t>
  </si>
  <si>
    <t>Medical coding</t>
  </si>
  <si>
    <t>Biomedical research</t>
  </si>
  <si>
    <t>Wealth management</t>
  </si>
  <si>
    <t>Trade in commercial intelligence</t>
  </si>
  <si>
    <t>Justice and law enforcement</t>
  </si>
  <si>
    <r>
      <rPr>
        <sz val="12"/>
        <color theme="1"/>
        <rFont val="Calibri"/>
        <family val="2"/>
        <scheme val="minor"/>
      </rPr>
      <t>Workplace monitoring</t>
    </r>
  </si>
  <si>
    <r>
      <rPr>
        <sz val="12"/>
        <color theme="1"/>
        <rFont val="Calibri"/>
        <family val="2"/>
        <scheme val="minor"/>
      </rPr>
      <t>Permits</t>
    </r>
  </si>
  <si>
    <r>
      <rPr>
        <sz val="12"/>
        <color theme="1"/>
        <rFont val="Calibri"/>
        <family val="2"/>
        <scheme val="minor"/>
      </rPr>
      <t>Regulatory enforcement</t>
    </r>
  </si>
  <si>
    <t>Employment counseling</t>
  </si>
  <si>
    <t>Patient records</t>
  </si>
  <si>
    <t>Patient care evaluation</t>
  </si>
  <si>
    <t>Corporate finance</t>
  </si>
  <si>
    <t>Education</t>
  </si>
  <si>
    <r>
      <rPr>
        <sz val="12"/>
        <color theme="1"/>
        <rFont val="Calibri"/>
        <family val="2"/>
        <scheme val="minor"/>
      </rPr>
      <t>Customer management</t>
    </r>
  </si>
  <si>
    <r>
      <rPr>
        <sz val="12"/>
        <color theme="1"/>
        <rFont val="Calibri"/>
        <family val="2"/>
        <scheme val="minor"/>
      </rPr>
      <t>Processing performed by local government</t>
    </r>
  </si>
  <si>
    <r>
      <rPr>
        <sz val="12"/>
        <color theme="1"/>
        <rFont val="Calibri"/>
        <family val="2"/>
        <scheme val="minor"/>
      </rPr>
      <t>Judicial administration</t>
    </r>
  </si>
  <si>
    <t>Registering risk groups</t>
  </si>
  <si>
    <t>Scientific research</t>
  </si>
  <si>
    <t>Lending</t>
  </si>
  <si>
    <t>Culture and well being</t>
  </si>
  <si>
    <r>
      <rPr>
        <sz val="12"/>
        <color theme="1"/>
        <rFont val="Calibri"/>
        <family val="2"/>
        <scheme val="minor"/>
      </rPr>
      <t>Combating fraud and customer breaches</t>
    </r>
  </si>
  <si>
    <r>
      <rPr>
        <sz val="12"/>
        <color theme="1"/>
        <rFont val="Calibri"/>
        <family val="2"/>
        <scheme val="minor"/>
      </rPr>
      <t>Elections</t>
    </r>
  </si>
  <si>
    <r>
      <rPr>
        <sz val="12"/>
        <color theme="1"/>
        <rFont val="Calibri"/>
        <family val="2"/>
        <scheme val="minor"/>
      </rPr>
      <t>Criminal records</t>
    </r>
  </si>
  <si>
    <t>Organ donor registration</t>
  </si>
  <si>
    <t>Market research</t>
  </si>
  <si>
    <t>Credit management</t>
  </si>
  <si>
    <t>Benefits government</t>
  </si>
  <si>
    <r>
      <rPr>
        <sz val="12"/>
        <color theme="1"/>
        <rFont val="Calibri"/>
        <family val="2"/>
        <scheme val="minor"/>
      </rPr>
      <t>Claims management</t>
    </r>
  </si>
  <si>
    <r>
      <rPr>
        <sz val="12"/>
        <color theme="1"/>
        <rFont val="Calibri"/>
        <family val="2"/>
        <scheme val="minor"/>
      </rPr>
      <t>Immigration administration</t>
    </r>
  </si>
  <si>
    <r>
      <rPr>
        <sz val="12"/>
        <color theme="1"/>
        <rFont val="Calibri"/>
        <family val="2"/>
        <scheme val="minor"/>
      </rPr>
      <t>Defending clients</t>
    </r>
  </si>
  <si>
    <t>Medication inventory management</t>
  </si>
  <si>
    <t>Historical research</t>
  </si>
  <si>
    <t>Global customer overview</t>
  </si>
  <si>
    <t>Health care</t>
  </si>
  <si>
    <r>
      <rPr>
        <sz val="12"/>
        <color theme="1"/>
        <rFont val="Calibri"/>
        <family val="2"/>
        <scheme val="minor"/>
      </rPr>
      <t>Vendor management</t>
    </r>
  </si>
  <si>
    <r>
      <rPr>
        <sz val="12"/>
        <color theme="1"/>
        <rFont val="Calibri"/>
        <family val="2"/>
        <scheme val="minor"/>
      </rPr>
      <t>Land registry</t>
    </r>
  </si>
  <si>
    <t>Genealogy</t>
  </si>
  <si>
    <t>Brokerage services</t>
  </si>
  <si>
    <r>
      <rPr>
        <sz val="12"/>
        <color theme="1"/>
        <rFont val="Calibri"/>
        <family val="2"/>
        <scheme val="minor"/>
      </rPr>
      <t>Donation collection</t>
    </r>
  </si>
  <si>
    <r>
      <rPr>
        <sz val="12"/>
        <color theme="1"/>
        <rFont val="Calibri"/>
        <family val="2"/>
        <scheme val="minor"/>
      </rPr>
      <t>Government records</t>
    </r>
  </si>
  <si>
    <t>Statistical research</t>
  </si>
  <si>
    <t>Management of personal insurance</t>
  </si>
  <si>
    <t>Banking, finance and insurance</t>
  </si>
  <si>
    <r>
      <rPr>
        <sz val="12"/>
        <color theme="1"/>
        <rFont val="Calibri"/>
        <family val="2"/>
        <scheme val="minor"/>
      </rPr>
      <t>Public relations</t>
    </r>
  </si>
  <si>
    <t>Management of group insurance</t>
  </si>
  <si>
    <t>Trade</t>
  </si>
  <si>
    <r>
      <rPr>
        <sz val="12"/>
        <color theme="1"/>
        <rFont val="Calibri"/>
        <family val="2"/>
        <scheme val="minor"/>
      </rPr>
      <t>Business intelligence</t>
    </r>
  </si>
  <si>
    <t>Management of insurance against fire, accidents and various dangers</t>
  </si>
  <si>
    <t>Other purpose</t>
  </si>
  <si>
    <t>Registration and administration of shareholders or partners</t>
  </si>
  <si>
    <t>Industrial accident insurance</t>
  </si>
  <si>
    <r>
      <rPr>
        <sz val="12"/>
        <color theme="1"/>
        <rFont val="Calibri"/>
        <family val="2"/>
        <scheme val="minor"/>
      </rPr>
      <t>Member management</t>
    </r>
  </si>
  <si>
    <t>Management of elevated risks</t>
  </si>
  <si>
    <r>
      <rPr>
        <sz val="12"/>
        <color theme="1"/>
        <rFont val="Calibri"/>
        <family val="2"/>
        <scheme val="minor"/>
      </rPr>
      <t>Security</t>
    </r>
  </si>
  <si>
    <r>
      <rPr>
        <sz val="12"/>
        <color theme="1"/>
        <rFont val="Calibri"/>
        <family val="2"/>
        <scheme val="minor"/>
      </rPr>
      <t>Dispute management</t>
    </r>
  </si>
  <si>
    <r>
      <rPr>
        <sz val="12"/>
        <color theme="1"/>
        <rFont val="Calibri"/>
        <family val="2"/>
        <scheme val="minor"/>
      </rPr>
      <t>Protection of society, the industry, or the organization</t>
    </r>
  </si>
  <si>
    <t>Legal ground</t>
  </si>
  <si>
    <t>Customer relation</t>
  </si>
  <si>
    <t>Relation status</t>
  </si>
  <si>
    <t>Collection method</t>
  </si>
  <si>
    <t>Type of processing</t>
  </si>
  <si>
    <t>Functional category</t>
  </si>
  <si>
    <t>Identification category</t>
  </si>
  <si>
    <t>Special category</t>
  </si>
  <si>
    <t>Personal category</t>
  </si>
  <si>
    <t>Physical category</t>
  </si>
  <si>
    <t>Private category</t>
  </si>
  <si>
    <t>Psychological category</t>
  </si>
  <si>
    <t>Family category</t>
  </si>
  <si>
    <t>Leisure category</t>
  </si>
  <si>
    <t>Memberships category</t>
  </si>
  <si>
    <t>Legal category</t>
  </si>
  <si>
    <t>Consumption category</t>
  </si>
  <si>
    <t>Residence category</t>
  </si>
  <si>
    <t>Health category</t>
  </si>
  <si>
    <t>Education category</t>
  </si>
  <si>
    <t>Profession category</t>
  </si>
  <si>
    <t>Social category</t>
  </si>
  <si>
    <t>Racial category</t>
  </si>
  <si>
    <t>Sex category</t>
  </si>
  <si>
    <t>Political category</t>
  </si>
  <si>
    <t>Trade category</t>
  </si>
  <si>
    <t>Phylosophical category</t>
  </si>
  <si>
    <t>Video category</t>
  </si>
  <si>
    <t>Sound category</t>
  </si>
  <si>
    <r>
      <rPr>
        <sz val="12"/>
        <color theme="1"/>
        <rFont val="Calibri"/>
        <family val="2"/>
        <scheme val="minor"/>
      </rPr>
      <t xml:space="preserve">Data subject consent </t>
    </r>
  </si>
  <si>
    <t xml:space="preserve">Existing customer </t>
  </si>
  <si>
    <t>On going</t>
  </si>
  <si>
    <t>Directly</t>
  </si>
  <si>
    <t>‘Normal’ (none of the types listed below apply)</t>
  </si>
  <si>
    <t>Identification data</t>
  </si>
  <si>
    <t>Personally identifiable Information</t>
  </si>
  <si>
    <t>Financial identification data</t>
  </si>
  <si>
    <t>Personal details</t>
  </si>
  <si>
    <t>Physical description</t>
  </si>
  <si>
    <t>Habits</t>
  </si>
  <si>
    <t>Psychological descriptions</t>
  </si>
  <si>
    <t>Marriage or current form of cohabitation</t>
  </si>
  <si>
    <t>Leisure activities and interests</t>
  </si>
  <si>
    <t>Memberships (other than professional, political, or in trade unions)</t>
  </si>
  <si>
    <t>Legal data related to suspicions</t>
  </si>
  <si>
    <t>Rental data</t>
  </si>
  <si>
    <t>Residence data</t>
  </si>
  <si>
    <t>Physical health data</t>
  </si>
  <si>
    <t>Academic curriculum</t>
  </si>
  <si>
    <t>Current employment</t>
  </si>
  <si>
    <r>
      <rPr>
        <sz val="12"/>
        <color theme="1"/>
        <rFont val="Calibri"/>
        <family val="2"/>
        <scheme val="minor"/>
      </rPr>
      <t xml:space="preserve">Social Security Number </t>
    </r>
  </si>
  <si>
    <r>
      <rPr>
        <sz val="12"/>
        <color theme="1"/>
        <rFont val="Calibri"/>
        <family val="2"/>
        <scheme val="minor"/>
      </rPr>
      <t>Racial or ethnic data</t>
    </r>
  </si>
  <si>
    <r>
      <rPr>
        <sz val="12"/>
        <color theme="1"/>
        <rFont val="Calibri"/>
        <family val="2"/>
        <scheme val="minor"/>
      </rPr>
      <t>Data about the sex life</t>
    </r>
  </si>
  <si>
    <t>Political tendency</t>
  </si>
  <si>
    <t xml:space="preserve">Membership in a trade union </t>
  </si>
  <si>
    <t>Philosophical beliefs</t>
  </si>
  <si>
    <t>Images</t>
  </si>
  <si>
    <r>
      <rPr>
        <sz val="12"/>
        <color theme="1"/>
        <rFont val="Calibri"/>
        <family val="2"/>
        <scheme val="minor"/>
      </rPr>
      <t>Sound recordings</t>
    </r>
  </si>
  <si>
    <r>
      <rPr>
        <sz val="12"/>
        <color theme="1"/>
        <rFont val="Calibri"/>
        <family val="2"/>
        <scheme val="minor"/>
      </rPr>
      <t>Necessary for the performance of a contract</t>
    </r>
  </si>
  <si>
    <t xml:space="preserve">Lapsed/cancelled customer </t>
  </si>
  <si>
    <t>Periodic</t>
  </si>
  <si>
    <t>Indirectly</t>
  </si>
  <si>
    <r>
      <rPr>
        <sz val="12"/>
        <color theme="1"/>
        <rFont val="Calibri"/>
        <family val="2"/>
        <scheme val="minor"/>
      </rPr>
      <t xml:space="preserve">Evaluation or review of people, including profiling and making prognoses </t>
    </r>
  </si>
  <si>
    <t>Special financial data</t>
  </si>
  <si>
    <t>Identification information assigned by government institutions, other than the social security number</t>
  </si>
  <si>
    <t>Financial means</t>
  </si>
  <si>
    <t>Military details</t>
  </si>
  <si>
    <t>Lifestyle</t>
  </si>
  <si>
    <t>Marital history</t>
  </si>
  <si>
    <t>Legal data regarding convictions and sentences</t>
  </si>
  <si>
    <t>Lending data</t>
  </si>
  <si>
    <t>Mental health data</t>
  </si>
  <si>
    <t>Financial overview of studies</t>
  </si>
  <si>
    <t>Recruitment</t>
  </si>
  <si>
    <t>Political affiliation</t>
  </si>
  <si>
    <t>Surveillance images</t>
  </si>
  <si>
    <r>
      <rPr>
        <sz val="12"/>
        <color theme="1"/>
        <rFont val="Calibri"/>
        <family val="2"/>
        <scheme val="minor"/>
      </rPr>
      <t>Legal obligation</t>
    </r>
  </si>
  <si>
    <t xml:space="preserve">Employee or contractor </t>
  </si>
  <si>
    <t>One off</t>
  </si>
  <si>
    <t>Combination of both</t>
  </si>
  <si>
    <r>
      <rPr>
        <sz val="12"/>
        <color theme="1"/>
        <rFont val="Calibri"/>
        <family val="2"/>
        <scheme val="minor"/>
      </rPr>
      <t xml:space="preserve">Automated decisions with legal consequences or similar substantial consequences </t>
    </r>
  </si>
  <si>
    <t>Personal characteristics</t>
  </si>
  <si>
    <t>Electronic identification data</t>
  </si>
  <si>
    <t>Debts and expenditures</t>
  </si>
  <si>
    <t>Immigrant status</t>
  </si>
  <si>
    <t>Travel and movement details</t>
  </si>
  <si>
    <t>Details regarding other family or household members</t>
  </si>
  <si>
    <t>Legal data regarding judicial actions</t>
  </si>
  <si>
    <t>Data regarding risk situations and risk behavior</t>
  </si>
  <si>
    <t>Professional qualifications</t>
  </si>
  <si>
    <t>Work termination</t>
  </si>
  <si>
    <t>Membership in an interest group or militant organization</t>
  </si>
  <si>
    <r>
      <rPr>
        <sz val="12"/>
        <color theme="1"/>
        <rFont val="Calibri"/>
        <family val="2"/>
        <scheme val="minor"/>
      </rPr>
      <t>Protection of the vital interests of the data subject</t>
    </r>
  </si>
  <si>
    <t xml:space="preserve">Business client </t>
  </si>
  <si>
    <t>No relationship or relationship has effectively ceased</t>
  </si>
  <si>
    <r>
      <rPr>
        <sz val="12"/>
        <color theme="1"/>
        <rFont val="Calibri"/>
        <family val="2"/>
        <scheme val="minor"/>
      </rPr>
      <t xml:space="preserve">Systematic monitoring (tracking, monitoring, or checking on the data subject) (sound, photo, or video recordings) </t>
    </r>
  </si>
  <si>
    <t>Physical details</t>
  </si>
  <si>
    <t>Electronic localization data</t>
  </si>
  <si>
    <t>Solvency</t>
  </si>
  <si>
    <t>Social contacts</t>
  </si>
  <si>
    <t>Legal data regarding administrative penalties</t>
  </si>
  <si>
    <t>Genetic data related to population studies, genetic research, etc.</t>
  </si>
  <si>
    <t>Professional experience</t>
  </si>
  <si>
    <t>Career</t>
  </si>
  <si>
    <r>
      <rPr>
        <sz val="12"/>
        <color theme="1"/>
        <rFont val="Calibri"/>
        <family val="2"/>
        <scheme val="minor"/>
      </rPr>
      <t>Task carried out in the public interest or in the exercise of official authority</t>
    </r>
  </si>
  <si>
    <t>Prospect (never purchased goods or services)</t>
  </si>
  <si>
    <r>
      <rPr>
        <sz val="12"/>
        <color theme="1"/>
        <rFont val="Calibri"/>
        <family val="2"/>
        <scheme val="minor"/>
      </rPr>
      <t xml:space="preserve">Large-scale processing activities or processing activities with consequences for a large number of stakeholders </t>
    </r>
  </si>
  <si>
    <t>Private habits</t>
  </si>
  <si>
    <t>Biometrical identification data</t>
  </si>
  <si>
    <t>Loans, mortgages, lines of credit</t>
  </si>
  <si>
    <t>Possessions</t>
  </si>
  <si>
    <t xml:space="preserve">Legal data regarding DNA </t>
  </si>
  <si>
    <t xml:space="preserve">Recuperation data </t>
  </si>
  <si>
    <t>Membership and/or participation in professional organizations</t>
  </si>
  <si>
    <t>Absenteeism and discipline</t>
  </si>
  <si>
    <r>
      <rPr>
        <sz val="12"/>
        <color theme="1"/>
        <rFont val="Calibri"/>
        <family val="2"/>
        <scheme val="minor"/>
      </rPr>
      <t>Legitimate interests pursued by the controller or by a third party</t>
    </r>
  </si>
  <si>
    <t xml:space="preserve">Supplier </t>
  </si>
  <si>
    <r>
      <rPr>
        <sz val="12"/>
        <color theme="1"/>
        <rFont val="Calibri"/>
        <family val="2"/>
        <scheme val="minor"/>
      </rPr>
      <t xml:space="preserve">Combining or merging of data collections that data subjects cannot reasonably expect </t>
    </r>
  </si>
  <si>
    <t>Psychological details</t>
  </si>
  <si>
    <t>Family composition</t>
  </si>
  <si>
    <t>Financial assistance</t>
  </si>
  <si>
    <t>Public mandates</t>
  </si>
  <si>
    <t>Publications</t>
  </si>
  <si>
    <t>Occupational medicine</t>
  </si>
  <si>
    <t xml:space="preserve">None of above </t>
  </si>
  <si>
    <r>
      <rPr>
        <sz val="12"/>
        <color theme="1"/>
        <rFont val="Calibri"/>
        <family val="2"/>
        <scheme val="minor"/>
      </rPr>
      <t xml:space="preserve">Data processing that prevents data subjects from exercising a right, using a service, or concluding a contract </t>
    </r>
  </si>
  <si>
    <t>Leisure data</t>
  </si>
  <si>
    <t>Insurance policy details</t>
  </si>
  <si>
    <t>Complaints, incidents, or accidents</t>
  </si>
  <si>
    <t>Wages</t>
  </si>
  <si>
    <r>
      <rPr>
        <sz val="12"/>
        <color theme="1"/>
        <rFont val="Calibri"/>
        <family val="2"/>
        <scheme val="minor"/>
      </rPr>
      <t xml:space="preserve">Use of new technologies or application of technical and organizational means </t>
    </r>
  </si>
  <si>
    <t>Memberships data</t>
  </si>
  <si>
    <t>Health data</t>
  </si>
  <si>
    <t>Pension plan details</t>
  </si>
  <si>
    <t>Distinctions</t>
  </si>
  <si>
    <t>Assets in possession of the employee</t>
  </si>
  <si>
    <r>
      <rPr>
        <sz val="12"/>
        <color theme="1"/>
        <rFont val="Calibri"/>
        <family val="2"/>
        <scheme val="minor"/>
      </rPr>
      <t xml:space="preserve">Systematic monitoring of a publicly accessible area on a large scale </t>
    </r>
  </si>
  <si>
    <t>Legal data</t>
  </si>
  <si>
    <t>Education data</t>
  </si>
  <si>
    <t>Financial transactions</t>
  </si>
  <si>
    <t>Media use</t>
  </si>
  <si>
    <t>Work organization</t>
  </si>
  <si>
    <t>Consumption data</t>
  </si>
  <si>
    <t>Profession and employment</t>
  </si>
  <si>
    <t>Compensation</t>
  </si>
  <si>
    <t>Review</t>
  </si>
  <si>
    <t>Racial or ethnic data</t>
  </si>
  <si>
    <t>Professional activities</t>
  </si>
  <si>
    <t>Training for the position</t>
  </si>
  <si>
    <t>Political opinions</t>
  </si>
  <si>
    <t>Sex life data</t>
  </si>
  <si>
    <t>Agreements and settlements</t>
  </si>
  <si>
    <t>Security</t>
  </si>
  <si>
    <t>Trade union membership</t>
  </si>
  <si>
    <t>Permits</t>
  </si>
  <si>
    <t>Use of technology</t>
  </si>
  <si>
    <t>Phylosophical or religious beliefs</t>
  </si>
  <si>
    <t>Video recordings</t>
  </si>
  <si>
    <t>GDPR data category</t>
  </si>
  <si>
    <t>Special categories</t>
  </si>
  <si>
    <t>Other categories</t>
  </si>
  <si>
    <t>Household categories</t>
  </si>
  <si>
    <t>Legal ground sensitive processing</t>
  </si>
  <si>
    <t>Recipients</t>
  </si>
  <si>
    <t>RACI</t>
  </si>
  <si>
    <t>Transfer</t>
  </si>
  <si>
    <t>Special categories of data (GDPR art 9 and 10))</t>
  </si>
  <si>
    <t xml:space="preserve">Genetic data for the purpose of uniquely identifying a person </t>
  </si>
  <si>
    <r>
      <rPr>
        <sz val="9"/>
        <color rgb="FF000000"/>
        <rFont val="Calibri"/>
        <family val="2"/>
      </rPr>
      <t xml:space="preserve">Personal data protected by professional secrecy </t>
    </r>
  </si>
  <si>
    <t xml:space="preserve">Information processed by a natural person in the context of purely personal or household activities the publication or processing of which for any other purposes than household activities may be considered as very intrusive </t>
  </si>
  <si>
    <t>no sensitive data</t>
  </si>
  <si>
    <r>
      <rPr>
        <sz val="12"/>
        <color theme="1"/>
        <rFont val="Calibri"/>
        <family val="2"/>
        <scheme val="minor"/>
      </rPr>
      <t>The data subject him- or herself</t>
    </r>
  </si>
  <si>
    <t>Responsible</t>
  </si>
  <si>
    <t>Transfers on the basis of an adequacy decision (art 45)</t>
  </si>
  <si>
    <t>Other sensitive data</t>
  </si>
  <si>
    <t xml:space="preserve">Biometric data for the purpose of uniquely identifying a person </t>
  </si>
  <si>
    <t xml:space="preserve">Electronic communication data </t>
  </si>
  <si>
    <t>Explicit consent</t>
  </si>
  <si>
    <r>
      <rPr>
        <sz val="12"/>
        <color theme="1"/>
        <rFont val="Calibri"/>
        <family val="2"/>
        <scheme val="minor"/>
      </rPr>
      <t>Personal relations of the data subject</t>
    </r>
  </si>
  <si>
    <t>Accountable</t>
  </si>
  <si>
    <t>Transfers on the basis of appropriate safeguards (art 46)</t>
  </si>
  <si>
    <t>Household related data</t>
  </si>
  <si>
    <t xml:space="preserve">Health data </t>
  </si>
  <si>
    <t>Location data</t>
  </si>
  <si>
    <t>Necessary for employment, social security, social protection law</t>
  </si>
  <si>
    <r>
      <rPr>
        <sz val="12"/>
        <color theme="1"/>
        <rFont val="Calibri"/>
        <family val="2"/>
        <scheme val="minor"/>
      </rPr>
      <t>Professional counselors of the data subject</t>
    </r>
  </si>
  <si>
    <t>Consulted</t>
  </si>
  <si>
    <t>Transfers on the basis of BCRs (art 47)</t>
  </si>
  <si>
    <t xml:space="preserve">Data revealing racial or ethnic origin  </t>
  </si>
  <si>
    <t>Financial data</t>
  </si>
  <si>
    <t>Necessary for vital interests</t>
  </si>
  <si>
    <r>
      <rPr>
        <sz val="12"/>
        <color theme="1"/>
        <rFont val="Calibri"/>
        <family val="2"/>
        <scheme val="minor"/>
      </rPr>
      <t>Employer or business relations of the data subject</t>
    </r>
  </si>
  <si>
    <t>Informed</t>
  </si>
  <si>
    <t>Transfers on the basis of an exemption for specific situation (art 49(1))</t>
  </si>
  <si>
    <t>Data revealing political opinions</t>
  </si>
  <si>
    <t>Political, philosophical, religious, trade union member processing</t>
  </si>
  <si>
    <r>
      <rPr>
        <sz val="12"/>
        <color theme="1"/>
        <rFont val="Calibri"/>
        <family val="2"/>
        <scheme val="minor"/>
      </rPr>
      <t>Individuals or organizations in a direct relationship with the controller</t>
    </r>
  </si>
  <si>
    <t>Transfer on the basis of the requirements of GDPR Article 49(2)</t>
  </si>
  <si>
    <t xml:space="preserve">Data revealing religious or philosophical beliefs </t>
  </si>
  <si>
    <t>Personal data manifestly made public by data subject</t>
  </si>
  <si>
    <r>
      <rPr>
        <sz val="12"/>
        <color theme="1"/>
        <rFont val="Calibri"/>
        <family val="2"/>
        <scheme val="minor"/>
      </rPr>
      <t>Other private enterprises</t>
    </r>
  </si>
  <si>
    <t>Not applicable</t>
  </si>
  <si>
    <t xml:space="preserve">Data revealing trade union membership </t>
  </si>
  <si>
    <t>Necessary for legal claims</t>
  </si>
  <si>
    <r>
      <rPr>
        <sz val="12"/>
        <color theme="1"/>
        <rFont val="Calibri"/>
        <family val="2"/>
        <scheme val="minor"/>
      </rPr>
      <t>Public services</t>
    </r>
  </si>
  <si>
    <t xml:space="preserve">Data related to someone’s sex life or sexual orientation </t>
  </si>
  <si>
    <t>Necessary for substantial public interest</t>
  </si>
  <si>
    <r>
      <rPr>
        <sz val="12"/>
        <color theme="1"/>
        <rFont val="Calibri"/>
        <family val="2"/>
        <scheme val="minor"/>
      </rPr>
      <t>Courts and law enforcement</t>
    </r>
  </si>
  <si>
    <t>Processing of personal data relating to criminal convictions and offenses (GDPR Article 10)</t>
  </si>
  <si>
    <t>Necessary for medecine, medical diagnosis, provision of health care, management of health care services</t>
  </si>
  <si>
    <r>
      <rPr>
        <sz val="12"/>
        <color theme="1"/>
        <rFont val="Calibri"/>
        <family val="2"/>
        <scheme val="minor"/>
      </rPr>
      <t>Government benefit offices</t>
    </r>
  </si>
  <si>
    <t>Necessary for public interest in the area of public health</t>
  </si>
  <si>
    <r>
      <rPr>
        <sz val="12"/>
        <color theme="1"/>
        <rFont val="Calibri"/>
        <family val="2"/>
        <scheme val="minor"/>
      </rPr>
      <t>Banks and insurance companies</t>
    </r>
  </si>
  <si>
    <t>Necessary for archiving purposes in public interest, scientific or historical research or statistical purposes</t>
  </si>
  <si>
    <r>
      <rPr>
        <sz val="12"/>
        <color theme="1"/>
        <rFont val="Calibri"/>
        <family val="2"/>
        <scheme val="minor"/>
      </rPr>
      <t>Personal data or direct marketing brokers</t>
    </r>
  </si>
  <si>
    <t xml:space="preserve">Criminal convictions only under control of authority or by law </t>
  </si>
  <si>
    <r>
      <rPr>
        <sz val="12"/>
        <color theme="1"/>
        <rFont val="Calibri"/>
        <family val="2"/>
        <scheme val="minor"/>
      </rPr>
      <t>Others (please specify)</t>
    </r>
  </si>
  <si>
    <t>We are an electricity company (name ELEC) dealing with customer data related to electricity consumption and billing.</t>
  </si>
  <si>
    <t>ELEC has also decided to install digital meters that will allow to closely monitor energy consumption.</t>
  </si>
  <si>
    <t>ELEC will use this information to change the billing system from fixed prices to variable prices during the day.</t>
  </si>
  <si>
    <t xml:space="preserve">ELEC outsources work to four separate organisations: </t>
  </si>
  <si>
    <t>- one that deals with the billing (creating invoices, sending invoices, monitoring payments), called BILLING</t>
  </si>
  <si>
    <t>-  one that deals with the energy consumption measured manually, called MANUALMETERS</t>
  </si>
  <si>
    <t>- one that deals with the management of the digital meters as well as an enduser digital meter platform, called DIGITALMETERS</t>
  </si>
  <si>
    <t>- one that deals with sales, called SALES</t>
  </si>
  <si>
    <t>There are also energy service companies who invest in energy reduction for an end user, and then get the profits during some time.</t>
  </si>
  <si>
    <t>Any communication required between outsourcing partners always goes via ELEC. ELEC keeps a central database with all data.</t>
  </si>
  <si>
    <t>The outsourcing partners directly work on the ELEC systems and databases. They have no data of their own.</t>
  </si>
  <si>
    <t>BILLING manages a specialised billing engine that connects to the ELEC databases (variable prices, customer data, energy consumption, payment data) and handles all billing related tasks.</t>
  </si>
  <si>
    <t>The payment database is fed via a bank connection.</t>
  </si>
  <si>
    <t>The variable price information is a separate database managed by ELEC and is based on data from the electricity stock exchange.</t>
  </si>
  <si>
    <t>The end user has access to a digital meter platform, showing him nice graphs and tips for energy saving.</t>
  </si>
  <si>
    <t>The energy saving tips are based on profiling from a separate profiling database.</t>
  </si>
  <si>
    <t>The profiling is done by the electricity company itself. Some of the profile information is accessible from the platform for the end user.</t>
  </si>
  <si>
    <t>Some of the profile information (e.g. "payments always late", "low margin") is not accessible from the digital meter platform.</t>
  </si>
  <si>
    <t>Based on the profiling, there are also mechanisms to deduce the particular energy consumptions and types of devices, and to generate predictions or tips based on this.</t>
  </si>
  <si>
    <t>Every month, the electricity company defines criteria and selects the leads from existing customers satisfying these criteria (based on profiling).</t>
  </si>
  <si>
    <t>These leads are then contacted by the sales organisation.</t>
  </si>
  <si>
    <t>Sales people interact with the customer and profiling database via a mobile sales app. Profiling info is used to decide on price reductions.</t>
  </si>
  <si>
    <t>Because ELEC is the visible party to the end user, we perform a risk assessment for the complete system, including the outsourcing partners.</t>
  </si>
  <si>
    <t>The end user can also talk with the digital meter via his own LAN or WI-FI</t>
  </si>
  <si>
    <t>We also take into account the need for debtor follow up.</t>
  </si>
  <si>
    <t>We do not take into account that the meter data are fed to the energy production to adapt the production.</t>
  </si>
  <si>
    <t>We do not take into account the energy regulator and its functions.</t>
  </si>
  <si>
    <t>We do not take into account the distinction between the electricity producing company, the electricity sales company and the network management company.</t>
  </si>
  <si>
    <t>Trust boundaries should be defined on top of the dataflow model. In this exercise, every group has a different part of the system assigned; so the trust boundary is defined by your assignment.</t>
  </si>
  <si>
    <t>You can assume that the assignment for every group is to determine the threats and controls when deciding to outsource this part of the system.</t>
  </si>
  <si>
    <t>Dataflow ids from</t>
  </si>
  <si>
    <t>To</t>
  </si>
  <si>
    <t>Subject</t>
  </si>
  <si>
    <t>topic id</t>
  </si>
  <si>
    <t>01</t>
  </si>
  <si>
    <t>07</t>
  </si>
  <si>
    <t>Tampering and LAN interface</t>
  </si>
  <si>
    <t>11</t>
  </si>
  <si>
    <t>16</t>
  </si>
  <si>
    <t>Digital platform, digital meter data, manual meter data</t>
  </si>
  <si>
    <t>21</t>
  </si>
  <si>
    <t>26</t>
  </si>
  <si>
    <t>Profiles and predictions</t>
  </si>
  <si>
    <t>31</t>
  </si>
  <si>
    <t>36</t>
  </si>
  <si>
    <t>Stock exchange and bank</t>
  </si>
  <si>
    <t>41</t>
  </si>
  <si>
    <t>47</t>
  </si>
  <si>
    <t>Remote management, billing engine development, energy service company]</t>
  </si>
  <si>
    <t>51</t>
  </si>
  <si>
    <t>57</t>
  </si>
  <si>
    <t>Sales app and leads generation</t>
  </si>
  <si>
    <t>61</t>
  </si>
  <si>
    <t>64</t>
  </si>
  <si>
    <t>Debtor follow-up</t>
  </si>
  <si>
    <t>System generic threats</t>
  </si>
  <si>
    <t>Debtor follow up is covered in this example file</t>
  </si>
  <si>
    <t>Different groups get one of the other topics as their assignment</t>
  </si>
  <si>
    <t>There are three specific groups, not linked to the dataflow diagram. These are what I call generic system threats.</t>
  </si>
  <si>
    <t>The possibility that an USB drive is attached to a device and is used to get access to data, should be considered as such a generic threat.</t>
  </si>
  <si>
    <t>The threat is generic. The threat rating is still specific for the system and needs to take into account the specifics of this use case.</t>
  </si>
  <si>
    <t>The target for every assignment is to have 25 (relevant) threats. Copies of threats should be combined as one threat.</t>
  </si>
  <si>
    <t>The threat catagories are there to help you, not to force you to find a particular threat related to e.g. non-repudiation.</t>
  </si>
  <si>
    <t xml:space="preserve">Just copying the covid alert information (threats, threat assessment and controls) is not recommended. </t>
  </si>
  <si>
    <t>Delivering an Excel file that does not work (e.g. formulas that do not give a result or that produce errors) is not acceptable. The person who delivers the final result, should verify this.</t>
  </si>
  <si>
    <t>HELP WITH EXCEL</t>
  </si>
  <si>
    <t xml:space="preserve">Some columns are hidden. You can make them visible by using "unhide". </t>
  </si>
  <si>
    <t>There has been a problem with Excel and regional variants (comma and point as decimal symbol) in previous versions. This should have been solved with the formulas on rows 19 and 20 in the License TAB. If you have a problem in this area, please check this.</t>
  </si>
  <si>
    <r>
      <t xml:space="preserve">When you need additional lines or columns, make sure to copy </t>
    </r>
    <r>
      <rPr>
        <b/>
        <sz val="12"/>
        <color theme="1"/>
        <rFont val="Calibri"/>
        <family val="2"/>
        <scheme val="minor"/>
      </rPr>
      <t>EVERYTHING</t>
    </r>
    <r>
      <rPr>
        <sz val="12"/>
        <color theme="1"/>
        <rFont val="Calibri"/>
        <family val="2"/>
        <scheme val="minor"/>
      </rPr>
      <t>. Because some columns are hidden, make sure not to make mistakes here (or restart from the template).</t>
    </r>
  </si>
  <si>
    <t>Copying parts from one Excel to another because you work in groups, is risky because of these formulas.  Make sure to check everything before proceeding.</t>
  </si>
  <si>
    <t>The purposes of the formulas are not too difficult. The text information that you can select always has a number between brackets. The formula in the (possibly hidden) column next to it, captures this value and converts it to a number.</t>
  </si>
  <si>
    <t>At the end, the formulas calculate impact and likelihood based on the numbers in these hidden columns.The risk is then calculated based on these two columns impact and likelihood.</t>
  </si>
  <si>
    <t>For your convenience, the risk level as found in the other TAB (information security or data protection) are added to each excel file via a VLOOKUP.</t>
  </si>
  <si>
    <t>Make sure to create different IDs for each threat as the VLOOKUP shall not work.</t>
  </si>
  <si>
    <t>For data protection, start by copying the relevant information security threats. Do not copy physically, but refer to these values so that changes shall remain consistent. Data sensitivity and impact columns cannot be copied as these are fundamentally different.</t>
  </si>
  <si>
    <t>Performing this copy between information security and data protection using copy / paste, is not recommended and has caused errors in the past. Do not do it, or make sure you know what you are doing.</t>
  </si>
  <si>
    <t>After that, add the specific data protection threats. If at a later stage, you add more information security threats and you want to copy these as well, you can easiliy do this by linklng to these other rows at the bottom. There is no need to start moving all the rows.</t>
  </si>
  <si>
    <t xml:space="preserve">If the end result shows an Excel error, the cause has always been (so far) one of the hidden columns that does not display the value of the column just next to it. </t>
  </si>
  <si>
    <t>The root cause has always been that a formula is not present because of incomplete copying or overwriting.</t>
  </si>
  <si>
    <t xml:space="preserve">The column "threat likelihood in case of errors" needs to be filled in when you have indicated in all other columns that this threat is linked to  error or environment. In this case, you need to determine the likelihood as one number. </t>
  </si>
  <si>
    <t>In the other cases, this "threat likelihood in case of errors" column should be filled in as "No error or accident / environment / data subject / data protection authority".</t>
  </si>
  <si>
    <t>: System &amp; Processes</t>
  </si>
  <si>
    <t>: External Entity</t>
  </si>
  <si>
    <t>: Data</t>
  </si>
  <si>
    <t>A</t>
  </si>
  <si>
    <t>J</t>
  </si>
  <si>
    <t>(J -&gt; V)</t>
  </si>
  <si>
    <t>E</t>
  </si>
  <si>
    <t>(V -&gt; E)</t>
  </si>
  <si>
    <t>Threat ID</t>
  </si>
  <si>
    <t>DFD element</t>
  </si>
  <si>
    <t>DFD type</t>
  </si>
  <si>
    <t>Security threat type</t>
  </si>
  <si>
    <t>Type of threat</t>
  </si>
  <si>
    <t>Extra info (information disclosure or related)</t>
  </si>
  <si>
    <t>Threat short description</t>
  </si>
  <si>
    <t>Threat long description</t>
  </si>
  <si>
    <t>Inherent threat assessment</t>
  </si>
  <si>
    <t>Inherent data severity assessment</t>
  </si>
  <si>
    <t xml:space="preserve">Inherent information security impact assessment			</t>
  </si>
  <si>
    <t>Inherent data protection impact assessment</t>
  </si>
  <si>
    <t>Inherent likelihood, impact and risk level</t>
  </si>
  <si>
    <t>Baseline:</t>
  </si>
  <si>
    <t>Short term 2019 baseline</t>
  </si>
  <si>
    <t>Mid 2020 baseline</t>
  </si>
  <si>
    <t>Threat agent skill level</t>
  </si>
  <si>
    <t>Threat agent motive</t>
  </si>
  <si>
    <t>Threat agent size</t>
  </si>
  <si>
    <t>Ease of discovery of threat for the attacker</t>
  </si>
  <si>
    <t>Data sensitivity in case of information disclosure or data protection audit</t>
  </si>
  <si>
    <t>Extra sensitivity factors</t>
  </si>
  <si>
    <t>Precision / Identifiability / Linkability / Detectability</t>
  </si>
  <si>
    <t>Business impact: direct financial consequence (excluding data protection claims)</t>
  </si>
  <si>
    <t>Business impact: recovery cost</t>
  </si>
  <si>
    <t>Business impact: liabilities cost (no data protection, e.g. patients harm in case of tampering or unavailability)</t>
  </si>
  <si>
    <t>Business impact: reputation damage</t>
  </si>
  <si>
    <t>Business impact: non compliance (no data protection or related)</t>
  </si>
  <si>
    <t>Impact: data subject harm (identity theft or unavailability or similar)</t>
  </si>
  <si>
    <t>Impact: data subject notification cost (transparency or breach)</t>
  </si>
  <si>
    <t>Impact: reputation damage (data protection related)</t>
  </si>
  <si>
    <t>Impact: data protection authorities fine</t>
  </si>
  <si>
    <t>Likelihood</t>
  </si>
  <si>
    <t>Impact information security</t>
  </si>
  <si>
    <t>Impact data protection</t>
  </si>
  <si>
    <t>Risk level info sec</t>
  </si>
  <si>
    <t>Risk level data protection</t>
  </si>
  <si>
    <t>Motivation of risk assessment scores</t>
  </si>
  <si>
    <t>STOP HERE</t>
  </si>
  <si>
    <t>Impact</t>
  </si>
  <si>
    <t>Risk level privacy</t>
  </si>
  <si>
    <t>IS001</t>
  </si>
  <si>
    <t>06a. End user read LAN interface</t>
  </si>
  <si>
    <t>Unauthorized access to LAN interface</t>
  </si>
  <si>
    <t>Unauthorized personnel could access the LAN interface, leading to privacy breaches or data tampering</t>
  </si>
  <si>
    <t>Based on ease of access, impact on user privacy, and regulatory concerns</t>
  </si>
  <si>
    <t>IS002</t>
  </si>
  <si>
    <t>A. Digital Meter LAN interface</t>
  </si>
  <si>
    <t>Unprotected interfaces allows unauthorized access to data</t>
  </si>
  <si>
    <t>An insecure interface could permit unauthorized users to access sensitive consumption data, potentially compromising user privacy and exposing information</t>
  </si>
  <si>
    <t>Ease of access and significant risk to data protection</t>
  </si>
  <si>
    <t>IS003</t>
  </si>
  <si>
    <t>Server overload causing denial of service</t>
  </si>
  <si>
    <t>Attackers could flood the data processing server with excessive requests, causing it to slow down or become unavailable. This would prevent legitimate access and disrupt service delivery</t>
  </si>
  <si>
    <t>DoS attacks are relatively common, with substantial impact on service availability</t>
  </si>
  <si>
    <t>IS004</t>
  </si>
  <si>
    <t>07. LAN interface</t>
  </si>
  <si>
    <t>Network traffic captured and analyzed by an attacker</t>
  </si>
  <si>
    <t>Attackers may use network sniffing tools to capture unencrypted data packets transmitted within the LAN, exposing sensitive information such as credentials or internal communications.</t>
  </si>
  <si>
    <t>Unencrypted LAN traffic is vulnerable to sniffing, which can lead to severe data breaches</t>
  </si>
  <si>
    <t>IS005</t>
  </si>
  <si>
    <t>Alteration of LAN communications by attacker</t>
  </si>
  <si>
    <t xml:space="preserve">An attacker may intercept or alter data on the LAN interface, introducing false information or corrupting legitimate data. </t>
  </si>
  <si>
    <t>A compromised LAN interface threatens the integrity of the entire system</t>
  </si>
  <si>
    <t>IS006</t>
  </si>
  <si>
    <t>C. Technical operator</t>
  </si>
  <si>
    <t>Alteration of LAN communications by employee</t>
  </si>
  <si>
    <t xml:space="preserve">An employee may alter data on the LAN interface, introducing false information or corrupting legitimate data. </t>
  </si>
  <si>
    <t>IS007</t>
  </si>
  <si>
    <t>06b. register energy consumption</t>
  </si>
  <si>
    <t>Fake energy data registration</t>
  </si>
  <si>
    <t>End user may modify their energy consumption, either inflating or deflating before getting the values registered, to manipulate billing or evade accountability.</t>
  </si>
  <si>
    <t>Registration tampering undermines system trustworthiness and regulatory compliance</t>
  </si>
  <si>
    <t>IS008</t>
  </si>
  <si>
    <t>3rd party may modify energy consumption, of certain users.</t>
  </si>
  <si>
    <t>IS009</t>
  </si>
  <si>
    <t>06a. end user read LAN interface</t>
  </si>
  <si>
    <t>Unencrypted data exposure in LAN interface</t>
  </si>
  <si>
    <t xml:space="preserve">If data transmitted over the LAN interface is unencrypted, attackers could capture sensitive information (e.g., meter readings, configuration settings), leading to privacy violations and exposure of sensitive data.
</t>
  </si>
  <si>
    <t>IS010</t>
  </si>
  <si>
    <t>E. Profiles data</t>
  </si>
  <si>
    <t>Unauthorized access to database</t>
  </si>
  <si>
    <t>Small group of hackers got into the database.</t>
  </si>
  <si>
    <t>IS011</t>
  </si>
  <si>
    <t>Use of data despite rules regarding storage period.</t>
  </si>
  <si>
    <t>The life cycle of the data does not corespond to the allowed lifecycle.</t>
  </si>
  <si>
    <t>IS012</t>
  </si>
  <si>
    <t>01. tampering profiles read and write</t>
  </si>
  <si>
    <t xml:space="preserve">Ransomeware </t>
  </si>
  <si>
    <t>hackers do a Ransomeware attack.</t>
  </si>
  <si>
    <t>IS013</t>
  </si>
  <si>
    <t>Ex-employee changes data.</t>
  </si>
  <si>
    <t>Ex-employee uses old account to enter the system and change the data.</t>
  </si>
  <si>
    <t>IS014</t>
  </si>
  <si>
    <t>Server overload with data causing denial of service.</t>
  </si>
  <si>
    <t>Attackers could flood the profile data server with excessive requests, causing it to slow down or become unavailable. This would prevent legitimate access and disrupt service delivery</t>
  </si>
  <si>
    <t>IS015</t>
  </si>
  <si>
    <t>Data poisoning.</t>
  </si>
  <si>
    <t>Attackers feed poisoned data while acting as an other system.</t>
  </si>
  <si>
    <t>IS016</t>
  </si>
  <si>
    <t>03. tampering manual meter access</t>
  </si>
  <si>
    <t>Altering or manipulating manual meters to falsify readings</t>
  </si>
  <si>
    <t>An attacker (or insider) may tamper with manual meters by physically altering them, replacing components, or changing readings.</t>
  </si>
  <si>
    <t>Physical tampering compromises operational reliability and integrity</t>
  </si>
  <si>
    <t>IS017</t>
  </si>
  <si>
    <t>Manipulation of stored data by attacker</t>
  </si>
  <si>
    <t>An attacker with unauthorized access could manipulate stored data, or falsify records.</t>
  </si>
  <si>
    <t>Manipulation of stored data can disrupt operational processes and lead to major financial and reputational damage.</t>
  </si>
  <si>
    <t>IS018</t>
  </si>
  <si>
    <t>Manipulation of stored data by employee</t>
  </si>
  <si>
    <t>An insider employee could manipulate stored data, or falsify records.</t>
  </si>
  <si>
    <t>IS019</t>
  </si>
  <si>
    <t>02. tampering verification</t>
  </si>
  <si>
    <t>Altered verification processes</t>
  </si>
  <si>
    <t>An attacker might tamper with verification mechanisms (e.g., checksum validation, digital signatures) to allow unauthorized or manipulated data to pass as legitimate</t>
  </si>
  <si>
    <t>Compromising verification leads to untrusted systems and potential cascading failures. But no data disclosure.</t>
  </si>
  <si>
    <t>IS020</t>
  </si>
  <si>
    <t>04. Tampering data access</t>
  </si>
  <si>
    <t>IS021</t>
  </si>
  <si>
    <t>An technical operator might temper with verification mechanisms  (e.g., checksum validation, digital signatures) to allow unauthorized or manipulated data to pass as legitimate.</t>
  </si>
  <si>
    <t>IS022</t>
  </si>
  <si>
    <t>System</t>
  </si>
  <si>
    <t>Due to work overload and inadequate training of employees, there are too many errors and insufficient checks</t>
  </si>
  <si>
    <t>IS023</t>
  </si>
  <si>
    <t>Data is processed beyond original purposes not mentioned in transparency statement</t>
  </si>
  <si>
    <t>IS024</t>
  </si>
  <si>
    <t xml:space="preserve">Compromised firmware update	</t>
  </si>
  <si>
    <t>An attacker could introduce malicious code during a firmware update of the digital meter, allowing unauthorized control over the meter or access to consumption data, impacting system integrity and security.</t>
  </si>
  <si>
    <t>IS025</t>
  </si>
  <si>
    <t xml:space="preserve">Ransomware disrupting meter operations	</t>
  </si>
  <si>
    <t>An attacker could deploy ransomware through the LAN interface, targeting the digital meter or its connected systems. The ransomware could lock the meter, corrupt data, or disrupt communication, making the meter unavailable until a ransom is paid to restore it.</t>
  </si>
  <si>
    <t>IS026</t>
  </si>
  <si>
    <t>Social engineering.</t>
  </si>
  <si>
    <t>A potential attacker impersonates an employee and gets access to various systems.</t>
  </si>
  <si>
    <t>IS027</t>
  </si>
  <si>
    <t>Rubber Ducky</t>
  </si>
  <si>
    <t>The technical operator uses an unkown USB.</t>
  </si>
  <si>
    <t>IS028</t>
  </si>
  <si>
    <t>IS029</t>
  </si>
  <si>
    <t>IS030</t>
  </si>
  <si>
    <t>IS031</t>
  </si>
  <si>
    <t>IS032</t>
  </si>
  <si>
    <t>IS036</t>
  </si>
  <si>
    <t>IS037</t>
  </si>
  <si>
    <t>IS038</t>
  </si>
  <si>
    <t>IS039</t>
  </si>
  <si>
    <t>IS040</t>
  </si>
  <si>
    <t>IS041</t>
  </si>
  <si>
    <t>IS042</t>
  </si>
  <si>
    <t>IS043</t>
  </si>
  <si>
    <t>IS044</t>
  </si>
  <si>
    <t>IS045</t>
  </si>
  <si>
    <t>IS046</t>
  </si>
  <si>
    <t>Nr of controls per baseline</t>
  </si>
  <si>
    <t>Total utility per baseline</t>
  </si>
  <si>
    <t>Total cost per baseline</t>
  </si>
  <si>
    <t>U/C ratio per baseline</t>
  </si>
  <si>
    <t>Possible baselines:</t>
  </si>
  <si>
    <t>Now</t>
  </si>
  <si>
    <t>Short term baseline</t>
  </si>
  <si>
    <t>Medium term baseline</t>
  </si>
  <si>
    <t>Long term baseline</t>
  </si>
  <si>
    <t>Not in any baseline</t>
  </si>
  <si>
    <t>Control</t>
  </si>
  <si>
    <t>Control category</t>
  </si>
  <si>
    <t>Control subcategory</t>
  </si>
  <si>
    <t>Utility (U)</t>
  </si>
  <si>
    <t>Cost (C)</t>
  </si>
  <si>
    <t>U/C ratio</t>
  </si>
  <si>
    <t>Baseline</t>
  </si>
  <si>
    <t>Mitigation category</t>
  </si>
  <si>
    <t>Limiting Physical Access</t>
  </si>
  <si>
    <t>Password Policy</t>
  </si>
  <si>
    <t xml:space="preserve">Data Flow Protocols &amp; Security </t>
  </si>
  <si>
    <t xml:space="preserve">Access control </t>
  </si>
  <si>
    <t>Back-up policy</t>
  </si>
  <si>
    <t>Logging System</t>
  </si>
  <si>
    <t>Server Authenticity Verification</t>
  </si>
  <si>
    <t xml:space="preserve">MFA </t>
  </si>
  <si>
    <t>Data Encryption at Rest</t>
  </si>
  <si>
    <t>Data Encryption in Transmit</t>
  </si>
  <si>
    <t>Network Detection &amp; Response (NDR)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</si>
</sst>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u/>
      <sz val="12"/>
      <color theme="10"/>
      <name val="Calibri"/>
      <family val="2"/>
      <scheme val="minor"/>
    </font>
    <font>
      <b/>
      <sz val="12"/>
      <color rgb="FF000000"/>
      <name val="Calibri"/>
      <family val="2"/>
      <scheme val="minor"/>
    </font>
    <font>
      <b/>
      <u/>
      <sz val="11"/>
      <color rgb="FF0563C1"/>
      <name val="Calibri"/>
      <family val="2"/>
    </font>
    <font>
      <sz val="12"/>
      <color rgb="FFFF0000"/>
      <name val="Calibri"/>
      <family val="2"/>
      <scheme val="minor"/>
    </font>
    <font>
      <i/>
      <sz val="12"/>
      <color theme="1"/>
      <name val="Calibri"/>
      <family val="2"/>
      <scheme val="minor"/>
    </font>
    <font>
      <b/>
      <sz val="12"/>
      <color rgb="FFFF0000"/>
      <name val="Calibri"/>
      <family val="2"/>
      <scheme val="minor"/>
    </font>
    <font>
      <b/>
      <sz val="12"/>
      <name val="Calibri"/>
      <family val="2"/>
      <scheme val="minor"/>
    </font>
    <font>
      <b/>
      <sz val="16"/>
      <color rgb="FFFF0000"/>
      <name val="Calibri (Body)"/>
    </font>
    <font>
      <sz val="11"/>
      <color rgb="FF000000"/>
      <name val="Calibri"/>
      <family val="2"/>
      <scheme val="minor"/>
    </font>
    <font>
      <sz val="9"/>
      <color rgb="FF000000"/>
      <name val="Calibri"/>
      <family val="2"/>
    </font>
    <font>
      <sz val="9"/>
      <color rgb="FF000000"/>
      <name val="Calibri"/>
      <family val="2"/>
      <scheme val="minor"/>
    </font>
    <font>
      <b/>
      <i/>
      <sz val="12"/>
      <color theme="1"/>
      <name val="Calibri"/>
      <family val="2"/>
      <scheme val="minor"/>
    </font>
    <font>
      <i/>
      <sz val="12"/>
      <color rgb="FF000000"/>
      <name val="Calibri"/>
      <family val="2"/>
      <scheme val="minor"/>
    </font>
    <font>
      <b/>
      <sz val="36"/>
      <color rgb="FFFF0000"/>
      <name val="Calibri"/>
      <family val="2"/>
      <scheme val="minor"/>
    </font>
    <font>
      <b/>
      <sz val="12"/>
      <color rgb="FF212529"/>
      <name val="-Apple-System"/>
      <charset val="1"/>
    </font>
    <font>
      <b/>
      <sz val="12"/>
      <color rgb="FF212529"/>
      <name val="-Apple-System"/>
      <charset val="204"/>
    </font>
    <font>
      <i/>
      <sz val="12"/>
      <color rgb="FF000000"/>
      <name val="Calibri"/>
      <charset val="1"/>
    </font>
    <font>
      <b/>
      <sz val="18"/>
      <color theme="1"/>
      <name val="Calibri"/>
      <family val="2"/>
      <scheme val="minor"/>
    </font>
    <font>
      <sz val="12"/>
      <color rgb="FF000000"/>
      <name val="Calibri"/>
      <charset val="1"/>
    </font>
    <font>
      <sz val="12"/>
      <color rgb="FF000000"/>
      <name val="Calibri"/>
    </font>
    <font>
      <i/>
      <sz val="12"/>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EDEDED"/>
        <bgColor rgb="FF000000"/>
      </patternFill>
    </fill>
    <fill>
      <patternFill patternType="solid">
        <fgColor theme="2" tint="-9.9948118533890809E-2"/>
        <bgColor indexed="64"/>
      </patternFill>
    </fill>
    <fill>
      <patternFill patternType="solid">
        <fgColor theme="7" tint="0.59996337778862885"/>
        <bgColor indexed="64"/>
      </patternFill>
    </fill>
    <fill>
      <patternFill patternType="solid">
        <fgColor rgb="FFDAE8FC"/>
        <bgColor indexed="64"/>
      </patternFill>
    </fill>
    <fill>
      <patternFill patternType="solid">
        <fgColor rgb="FFF8CECC"/>
        <bgColor indexed="64"/>
      </patternFill>
    </fill>
    <fill>
      <patternFill patternType="solid">
        <fgColor rgb="FFFFE6CC"/>
        <bgColor indexed="64"/>
      </patternFill>
    </fill>
  </fills>
  <borders count="9">
    <border>
      <left/>
      <right/>
      <top/>
      <bottom/>
      <diagonal/>
    </border>
    <border>
      <left/>
      <right/>
      <top style="thick">
        <color auto="1"/>
      </top>
      <bottom/>
      <diagonal/>
    </border>
    <border>
      <left/>
      <right/>
      <top/>
      <bottom style="thick">
        <color auto="1"/>
      </bottom>
      <diagonal/>
    </border>
    <border>
      <left/>
      <right style="thick">
        <color auto="1"/>
      </right>
      <top/>
      <bottom/>
      <diagonal/>
    </border>
    <border>
      <left/>
      <right style="thick">
        <color auto="1"/>
      </right>
      <top style="thick">
        <color auto="1"/>
      </top>
      <bottom/>
      <diagonal/>
    </border>
    <border>
      <left style="thick">
        <color auto="1"/>
      </left>
      <right/>
      <top/>
      <bottom/>
      <diagonal/>
    </border>
    <border>
      <left/>
      <right style="thick">
        <color rgb="FF000000"/>
      </right>
      <top/>
      <bottom/>
      <diagonal/>
    </border>
    <border>
      <left style="thick">
        <color rgb="FF000000"/>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139">
    <xf numFmtId="0" fontId="0" fillId="0" borderId="0" xfId="0"/>
    <xf numFmtId="0" fontId="0" fillId="0" borderId="0" xfId="0" quotePrefix="1"/>
    <xf numFmtId="0" fontId="0" fillId="0" borderId="0" xfId="0" applyAlignment="1">
      <alignment wrapText="1"/>
    </xf>
    <xf numFmtId="0" fontId="1" fillId="0" borderId="0" xfId="0" applyFont="1"/>
    <xf numFmtId="16" fontId="0" fillId="0" borderId="0" xfId="0" applyNumberFormat="1"/>
    <xf numFmtId="0" fontId="0" fillId="0" borderId="1" xfId="0" applyBorder="1"/>
    <xf numFmtId="0" fontId="0" fillId="2" borderId="0" xfId="0" applyFill="1"/>
    <xf numFmtId="0" fontId="1" fillId="2" borderId="0" xfId="0" applyFont="1" applyFill="1" applyAlignment="1">
      <alignment horizontal="center"/>
    </xf>
    <xf numFmtId="0" fontId="1" fillId="6" borderId="0" xfId="0" applyFont="1" applyFill="1" applyAlignment="1">
      <alignment horizontal="center"/>
    </xf>
    <xf numFmtId="0" fontId="1" fillId="0" borderId="0" xfId="0" applyFont="1" applyAlignment="1">
      <alignment wrapText="1"/>
    </xf>
    <xf numFmtId="0" fontId="1" fillId="4" borderId="0" xfId="0" applyFont="1" applyFill="1" applyAlignment="1">
      <alignment horizontal="center"/>
    </xf>
    <xf numFmtId="0" fontId="0" fillId="0" borderId="0" xfId="0" applyAlignment="1">
      <alignment horizontal="right"/>
    </xf>
    <xf numFmtId="0" fontId="0" fillId="0" borderId="0" xfId="0" applyAlignment="1">
      <alignment horizontal="center"/>
    </xf>
    <xf numFmtId="0" fontId="0" fillId="0" borderId="3" xfId="0" applyBorder="1" applyAlignment="1">
      <alignment wrapText="1"/>
    </xf>
    <xf numFmtId="0" fontId="0" fillId="0" borderId="5" xfId="0" applyBorder="1" applyAlignment="1">
      <alignment wrapText="1"/>
    </xf>
    <xf numFmtId="0" fontId="1" fillId="7" borderId="5" xfId="0" applyFont="1" applyFill="1" applyBorder="1" applyAlignment="1">
      <alignment wrapText="1"/>
    </xf>
    <xf numFmtId="0" fontId="1" fillId="8" borderId="0" xfId="0" applyFont="1" applyFill="1" applyAlignment="1">
      <alignment wrapText="1"/>
    </xf>
    <xf numFmtId="0" fontId="1" fillId="10" borderId="5" xfId="0" applyFont="1" applyFill="1" applyBorder="1" applyAlignment="1">
      <alignment wrapText="1"/>
    </xf>
    <xf numFmtId="0" fontId="1" fillId="10" borderId="0" xfId="0" applyFont="1" applyFill="1" applyAlignment="1">
      <alignment wrapText="1"/>
    </xf>
    <xf numFmtId="0" fontId="1" fillId="11" borderId="5" xfId="0" applyFont="1" applyFill="1" applyBorder="1" applyAlignment="1">
      <alignment wrapText="1"/>
    </xf>
    <xf numFmtId="0" fontId="1" fillId="11" borderId="0" xfId="0" applyFont="1" applyFill="1" applyAlignment="1">
      <alignment wrapText="1"/>
    </xf>
    <xf numFmtId="0" fontId="0" fillId="0" borderId="3" xfId="0" applyBorder="1"/>
    <xf numFmtId="0" fontId="0" fillId="0" borderId="4" xfId="0" applyBorder="1"/>
    <xf numFmtId="0" fontId="0" fillId="0" borderId="3"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1" fillId="0" borderId="2" xfId="0" applyFont="1" applyBorder="1"/>
    <xf numFmtId="0" fontId="1" fillId="0" borderId="3" xfId="0" applyFont="1" applyBorder="1"/>
    <xf numFmtId="0" fontId="1" fillId="12" borderId="0" xfId="0" applyFont="1" applyFill="1" applyAlignment="1">
      <alignment horizontal="center"/>
    </xf>
    <xf numFmtId="0" fontId="1" fillId="12" borderId="3" xfId="0" applyFont="1" applyFill="1" applyBorder="1" applyAlignment="1">
      <alignment horizontal="center"/>
    </xf>
    <xf numFmtId="0" fontId="1" fillId="7" borderId="0" xfId="0" applyFont="1" applyFill="1" applyAlignment="1">
      <alignment wrapText="1"/>
    </xf>
    <xf numFmtId="0" fontId="5" fillId="13" borderId="0" xfId="0" applyFont="1" applyFill="1" applyAlignment="1">
      <alignment horizontal="center"/>
    </xf>
    <xf numFmtId="0" fontId="5" fillId="13" borderId="3" xfId="0" applyFont="1" applyFill="1" applyBorder="1" applyAlignment="1">
      <alignment horizontal="center"/>
    </xf>
    <xf numFmtId="0" fontId="2" fillId="0" borderId="0" xfId="0" applyFont="1" applyAlignment="1">
      <alignment horizontal="center"/>
    </xf>
    <xf numFmtId="0" fontId="2" fillId="0" borderId="3" xfId="0" applyFont="1" applyBorder="1" applyAlignment="1">
      <alignment horizontal="center"/>
    </xf>
    <xf numFmtId="0" fontId="2" fillId="0" borderId="1" xfId="0" applyFont="1" applyBorder="1" applyAlignment="1">
      <alignment horizontal="center"/>
    </xf>
    <xf numFmtId="0" fontId="2" fillId="0" borderId="4" xfId="0" applyFont="1" applyBorder="1" applyAlignment="1">
      <alignment horizontal="center"/>
    </xf>
    <xf numFmtId="0" fontId="1" fillId="0" borderId="0" xfId="0" quotePrefix="1" applyFont="1"/>
    <xf numFmtId="0" fontId="6" fillId="0" borderId="0" xfId="1" applyFont="1"/>
    <xf numFmtId="0" fontId="0" fillId="0" borderId="5" xfId="0" applyBorder="1"/>
    <xf numFmtId="0" fontId="1" fillId="8" borderId="5" xfId="0" applyFont="1" applyFill="1" applyBorder="1" applyAlignment="1">
      <alignment wrapText="1"/>
    </xf>
    <xf numFmtId="0" fontId="8" fillId="0" borderId="0" xfId="0" applyFont="1"/>
    <xf numFmtId="0" fontId="1" fillId="10" borderId="3" xfId="0" applyFont="1" applyFill="1" applyBorder="1" applyAlignment="1">
      <alignment wrapText="1"/>
    </xf>
    <xf numFmtId="0" fontId="9" fillId="0" borderId="0" xfId="0" applyFont="1" applyAlignment="1">
      <alignment wrapText="1"/>
    </xf>
    <xf numFmtId="0" fontId="10" fillId="0" borderId="5" xfId="0" applyFont="1" applyBorder="1" applyAlignment="1">
      <alignment horizontal="right" wrapText="1"/>
    </xf>
    <xf numFmtId="0" fontId="4" fillId="0" borderId="0" xfId="1"/>
    <xf numFmtId="0" fontId="11" fillId="0" borderId="0" xfId="0" applyFont="1"/>
    <xf numFmtId="0" fontId="0" fillId="0" borderId="0" xfId="0" applyAlignment="1">
      <alignment vertical="top" wrapText="1"/>
    </xf>
    <xf numFmtId="0" fontId="12" fillId="0" borderId="0" xfId="0" applyFont="1" applyAlignment="1">
      <alignment vertical="top" wrapText="1"/>
    </xf>
    <xf numFmtId="0" fontId="0" fillId="0" borderId="0" xfId="0" applyAlignment="1">
      <alignment vertical="top"/>
    </xf>
    <xf numFmtId="0" fontId="2" fillId="0" borderId="0" xfId="0" applyFont="1"/>
    <xf numFmtId="0" fontId="8" fillId="0" borderId="0" xfId="0" applyFont="1" applyAlignment="1">
      <alignment wrapText="1"/>
    </xf>
    <xf numFmtId="0" fontId="0" fillId="0" borderId="0" xfId="0" applyAlignment="1">
      <alignment vertical="center" wrapText="1"/>
    </xf>
    <xf numFmtId="0" fontId="12" fillId="0" borderId="0" xfId="0" applyFont="1" applyAlignment="1">
      <alignment wrapText="1"/>
    </xf>
    <xf numFmtId="0" fontId="14" fillId="0" borderId="0" xfId="0" applyFont="1"/>
    <xf numFmtId="0" fontId="12" fillId="0" borderId="0" xfId="0" applyFont="1"/>
    <xf numFmtId="0" fontId="0" fillId="2" borderId="0" xfId="0" quotePrefix="1" applyFill="1"/>
    <xf numFmtId="0" fontId="8" fillId="0" borderId="3" xfId="0" applyFont="1" applyBorder="1" applyAlignment="1">
      <alignment wrapText="1"/>
    </xf>
    <xf numFmtId="0" fontId="8" fillId="0" borderId="5" xfId="0" applyFont="1" applyBorder="1" applyAlignment="1">
      <alignment wrapText="1"/>
    </xf>
    <xf numFmtId="0" fontId="8" fillId="0" borderId="5" xfId="0" applyFont="1" applyBorder="1"/>
    <xf numFmtId="0" fontId="8" fillId="0" borderId="3" xfId="0" applyFont="1" applyBorder="1"/>
    <xf numFmtId="0" fontId="8" fillId="0" borderId="1" xfId="0" applyFont="1" applyBorder="1"/>
    <xf numFmtId="0" fontId="8" fillId="0" borderId="4" xfId="0" applyFont="1" applyBorder="1"/>
    <xf numFmtId="0" fontId="8" fillId="0" borderId="1" xfId="0" applyFont="1" applyBorder="1" applyAlignment="1">
      <alignment horizontal="center"/>
    </xf>
    <xf numFmtId="0" fontId="8" fillId="0" borderId="4" xfId="0" applyFont="1" applyBorder="1" applyAlignment="1">
      <alignment horizontal="center"/>
    </xf>
    <xf numFmtId="0" fontId="16" fillId="0" borderId="1" xfId="0" applyFont="1" applyBorder="1" applyAlignment="1">
      <alignment horizontal="center"/>
    </xf>
    <xf numFmtId="0" fontId="16" fillId="0" borderId="4" xfId="0" applyFont="1" applyBorder="1" applyAlignment="1">
      <alignment horizontal="center"/>
    </xf>
    <xf numFmtId="0" fontId="8" fillId="0" borderId="0" xfId="0" applyFont="1" applyAlignment="1">
      <alignment horizontal="center"/>
    </xf>
    <xf numFmtId="0" fontId="8" fillId="0" borderId="3" xfId="0" applyFont="1" applyBorder="1" applyAlignment="1">
      <alignment horizontal="center"/>
    </xf>
    <xf numFmtId="0" fontId="16" fillId="0" borderId="0" xfId="0" applyFont="1" applyAlignment="1">
      <alignment horizontal="center"/>
    </xf>
    <xf numFmtId="0" fontId="16" fillId="0" borderId="3" xfId="0" applyFont="1" applyBorder="1" applyAlignment="1">
      <alignment horizontal="center"/>
    </xf>
    <xf numFmtId="0" fontId="1" fillId="4" borderId="5" xfId="0" applyFont="1" applyFill="1" applyBorder="1" applyAlignment="1">
      <alignment wrapText="1"/>
    </xf>
    <xf numFmtId="0" fontId="1" fillId="4" borderId="0" xfId="0" applyFont="1" applyFill="1" applyAlignment="1">
      <alignment wrapText="1"/>
    </xf>
    <xf numFmtId="0" fontId="8" fillId="0" borderId="2" xfId="0" applyFont="1" applyBorder="1"/>
    <xf numFmtId="0" fontId="17" fillId="8" borderId="5" xfId="0" applyFont="1" applyFill="1" applyBorder="1" applyAlignment="1">
      <alignment wrapText="1"/>
    </xf>
    <xf numFmtId="0" fontId="10" fillId="0" borderId="0" xfId="0" applyFont="1"/>
    <xf numFmtId="0" fontId="18" fillId="0" borderId="0" xfId="0" applyFont="1"/>
    <xf numFmtId="0" fontId="19" fillId="0" borderId="0" xfId="0" applyFont="1" applyAlignment="1">
      <alignment wrapText="1"/>
    </xf>
    <xf numFmtId="0" fontId="0" fillId="16" borderId="8" xfId="0" applyFill="1" applyBorder="1"/>
    <xf numFmtId="0" fontId="0" fillId="17" borderId="8" xfId="0" applyFill="1" applyBorder="1"/>
    <xf numFmtId="0" fontId="0" fillId="18" borderId="8" xfId="0" applyFill="1" applyBorder="1"/>
    <xf numFmtId="0" fontId="20" fillId="0" borderId="0" xfId="0" applyFont="1"/>
    <xf numFmtId="0" fontId="21" fillId="0" borderId="0" xfId="0" applyFont="1"/>
    <xf numFmtId="0" fontId="22" fillId="0" borderId="0" xfId="0" applyFont="1"/>
    <xf numFmtId="0" fontId="23" fillId="0" borderId="3" xfId="0" applyFont="1" applyBorder="1" applyAlignment="1">
      <alignment wrapText="1"/>
    </xf>
    <xf numFmtId="0" fontId="24" fillId="0" borderId="0" xfId="0" applyFont="1" applyAlignment="1">
      <alignment wrapText="1"/>
    </xf>
    <xf numFmtId="0" fontId="16" fillId="0" borderId="0" xfId="0" applyFont="1" applyAlignment="1">
      <alignment wrapText="1"/>
    </xf>
    <xf numFmtId="0" fontId="1" fillId="6" borderId="0" xfId="0" applyFont="1" applyFill="1" applyAlignment="1">
      <alignment horizontal="center"/>
    </xf>
    <xf numFmtId="0" fontId="0" fillId="0" borderId="0" xfId="0" applyAlignment="1">
      <alignment horizontal="center"/>
    </xf>
    <xf numFmtId="0" fontId="0" fillId="0" borderId="0" xfId="0"/>
    <xf numFmtId="0" fontId="1" fillId="3" borderId="0" xfId="0" applyFont="1" applyFill="1" applyAlignment="1">
      <alignment horizontal="center"/>
    </xf>
    <xf numFmtId="0" fontId="1" fillId="2" borderId="0" xfId="0" applyFont="1" applyFill="1" applyAlignment="1">
      <alignment horizontal="center"/>
    </xf>
    <xf numFmtId="0" fontId="1" fillId="0" borderId="0" xfId="0" applyFont="1" applyAlignment="1">
      <alignment horizontal="center"/>
    </xf>
    <xf numFmtId="0" fontId="1" fillId="5" borderId="0" xfId="0" applyFont="1" applyFill="1" applyAlignment="1">
      <alignment horizontal="center"/>
    </xf>
    <xf numFmtId="0" fontId="1" fillId="4" borderId="0" xfId="0" applyFont="1" applyFill="1" applyAlignment="1">
      <alignment horizontal="center"/>
    </xf>
    <xf numFmtId="0" fontId="9" fillId="0" borderId="0" xfId="0" applyFont="1" applyAlignment="1">
      <alignment horizontal="center" wrapText="1"/>
    </xf>
    <xf numFmtId="0" fontId="9" fillId="0" borderId="3" xfId="0" applyFont="1" applyBorder="1" applyAlignment="1">
      <alignment horizontal="center" wrapText="1"/>
    </xf>
    <xf numFmtId="0" fontId="9" fillId="11" borderId="5" xfId="0" applyFont="1" applyFill="1" applyBorder="1" applyAlignment="1">
      <alignment horizontal="center" wrapText="1"/>
    </xf>
    <xf numFmtId="0" fontId="7" fillId="0" borderId="0" xfId="0" applyFont="1" applyAlignment="1">
      <alignment horizontal="center" wrapText="1"/>
    </xf>
    <xf numFmtId="0" fontId="9" fillId="7" borderId="5" xfId="0" applyFont="1" applyFill="1" applyBorder="1" applyAlignment="1">
      <alignment horizontal="center" wrapText="1"/>
    </xf>
    <xf numFmtId="0" fontId="9" fillId="10" borderId="5" xfId="0" applyFont="1" applyFill="1" applyBorder="1" applyAlignment="1">
      <alignment horizontal="center" wrapText="1"/>
    </xf>
    <xf numFmtId="0" fontId="9" fillId="10" borderId="0" xfId="0" applyFont="1" applyFill="1" applyAlignment="1">
      <alignment horizontal="center" wrapText="1"/>
    </xf>
    <xf numFmtId="0" fontId="9" fillId="10" borderId="0" xfId="0" applyFont="1" applyFill="1" applyAlignment="1">
      <alignment horizontal="center"/>
    </xf>
    <xf numFmtId="0" fontId="9" fillId="10" borderId="3" xfId="0" applyFont="1" applyFill="1" applyBorder="1" applyAlignment="1">
      <alignment horizontal="center"/>
    </xf>
    <xf numFmtId="0" fontId="9" fillId="4" borderId="5" xfId="0" applyFont="1" applyFill="1" applyBorder="1" applyAlignment="1">
      <alignment horizontal="center" wrapText="1"/>
    </xf>
    <xf numFmtId="0" fontId="7" fillId="4" borderId="0" xfId="0" applyFont="1" applyFill="1" applyAlignment="1">
      <alignment horizontal="center" wrapText="1"/>
    </xf>
    <xf numFmtId="0" fontId="0" fillId="4" borderId="0" xfId="0" applyFill="1" applyAlignment="1">
      <alignment horizontal="center" wrapText="1"/>
    </xf>
    <xf numFmtId="0" fontId="0" fillId="4" borderId="3" xfId="0" applyFill="1" applyBorder="1" applyAlignment="1">
      <alignment horizontal="center" wrapText="1"/>
    </xf>
    <xf numFmtId="0" fontId="9" fillId="15" borderId="5" xfId="0" applyFont="1" applyFill="1" applyBorder="1" applyAlignment="1">
      <alignment horizontal="center" wrapText="1"/>
    </xf>
    <xf numFmtId="0" fontId="9" fillId="15" borderId="0" xfId="0" applyFont="1" applyFill="1" applyAlignment="1">
      <alignment horizontal="center" wrapText="1"/>
    </xf>
    <xf numFmtId="0" fontId="0" fillId="0" borderId="3" xfId="0" applyBorder="1" applyAlignment="1">
      <alignment wrapText="1"/>
    </xf>
    <xf numFmtId="0" fontId="1" fillId="14" borderId="0" xfId="0" applyFont="1" applyFill="1" applyAlignment="1">
      <alignment wrapText="1"/>
    </xf>
    <xf numFmtId="0" fontId="1" fillId="9" borderId="0" xfId="0" applyFont="1" applyFill="1" applyAlignment="1">
      <alignment wrapText="1"/>
    </xf>
    <xf numFmtId="0" fontId="0" fillId="0" borderId="0" xfId="0" applyAlignment="1">
      <alignment wrapText="1"/>
    </xf>
    <xf numFmtId="0" fontId="1" fillId="4" borderId="1" xfId="0" applyFont="1" applyFill="1" applyBorder="1" applyAlignment="1">
      <alignment wrapText="1"/>
    </xf>
    <xf numFmtId="0" fontId="1" fillId="4" borderId="0" xfId="0" applyFont="1" applyFill="1"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15" fillId="4" borderId="1" xfId="0" applyFont="1" applyFill="1" applyBorder="1" applyAlignment="1">
      <alignment wrapText="1"/>
    </xf>
    <xf numFmtId="0" fontId="15" fillId="4" borderId="0" xfId="0" applyFont="1" applyFill="1" applyAlignment="1">
      <alignment wrapText="1"/>
    </xf>
    <xf numFmtId="0" fontId="1" fillId="12" borderId="5" xfId="0" applyFont="1" applyFill="1" applyBorder="1" applyAlignment="1">
      <alignment horizontal="center"/>
    </xf>
    <xf numFmtId="0" fontId="1" fillId="12" borderId="0" xfId="0" applyFont="1" applyFill="1" applyAlignment="1">
      <alignment horizontal="center"/>
    </xf>
    <xf numFmtId="0" fontId="1" fillId="12" borderId="3" xfId="0" applyFont="1" applyFill="1" applyBorder="1" applyAlignment="1">
      <alignment horizontal="center"/>
    </xf>
    <xf numFmtId="0" fontId="8" fillId="0" borderId="1" xfId="0" applyFont="1" applyBorder="1"/>
    <xf numFmtId="0" fontId="8" fillId="0" borderId="0" xfId="0" applyFont="1"/>
    <xf numFmtId="0" fontId="1" fillId="0" borderId="0" xfId="0" applyFont="1" applyAlignment="1">
      <alignment wrapText="1"/>
    </xf>
    <xf numFmtId="0" fontId="5" fillId="13" borderId="7" xfId="0" applyFont="1" applyFill="1" applyBorder="1" applyAlignment="1">
      <alignment horizontal="center"/>
    </xf>
    <xf numFmtId="0" fontId="5" fillId="13" borderId="0" xfId="0" applyFont="1" applyFill="1" applyAlignment="1">
      <alignment horizontal="center"/>
    </xf>
    <xf numFmtId="0" fontId="5" fillId="13" borderId="6" xfId="0" applyFont="1" applyFill="1" applyBorder="1" applyAlignment="1">
      <alignment horizontal="center"/>
    </xf>
    <xf numFmtId="0" fontId="5" fillId="13" borderId="5" xfId="0" applyFont="1" applyFill="1" applyBorder="1" applyAlignment="1">
      <alignment horizontal="center"/>
    </xf>
    <xf numFmtId="0" fontId="1" fillId="12" borderId="5" xfId="0" applyFont="1" applyFill="1" applyBorder="1" applyAlignment="1">
      <alignment horizontal="center" wrapText="1"/>
    </xf>
    <xf numFmtId="0" fontId="0" fillId="0" borderId="0" xfId="0" applyAlignment="1">
      <alignment horizontal="center" wrapText="1"/>
    </xf>
    <xf numFmtId="0" fontId="0" fillId="0" borderId="3" xfId="0" applyBorder="1" applyAlignment="1">
      <alignment horizontal="center" wrapText="1"/>
    </xf>
    <xf numFmtId="0" fontId="8" fillId="0" borderId="1" xfId="0" applyFont="1" applyBorder="1" applyAlignment="1">
      <alignment wrapText="1"/>
    </xf>
    <xf numFmtId="0" fontId="8" fillId="0" borderId="0" xfId="0" applyFont="1" applyAlignment="1">
      <alignment wrapText="1"/>
    </xf>
    <xf numFmtId="0" fontId="8" fillId="0" borderId="2" xfId="0" applyFont="1" applyBorder="1" applyAlignment="1">
      <alignment wrapText="1"/>
    </xf>
    <xf numFmtId="0" fontId="9" fillId="13" borderId="0" xfId="0" applyFont="1" applyFill="1" applyAlignment="1">
      <alignment horizontal="center"/>
    </xf>
    <xf numFmtId="0" fontId="9" fillId="13" borderId="6" xfId="0" applyFont="1" applyFill="1" applyBorder="1" applyAlignment="1">
      <alignment horizontal="center"/>
    </xf>
  </cellXfs>
  <cellStyles count="2">
    <cellStyle name="Hyperlink" xfId="1" builtinId="8"/>
    <cellStyle name="Normal" xfId="0" builtinId="0"/>
  </cellStyles>
  <dxfs count="121">
    <dxf>
      <font>
        <color rgb="FF006100"/>
      </font>
      <fill>
        <patternFill>
          <bgColor rgb="FFC6EFCE"/>
        </patternFill>
      </fill>
    </dxf>
    <dxf>
      <font>
        <color rgb="FF9C0006"/>
      </font>
      <fill>
        <patternFill>
          <bgColor rgb="FFFFC7CE"/>
        </patternFill>
      </fill>
    </dxf>
    <dxf>
      <font>
        <color rgb="FF9C0006"/>
      </font>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9"/>
        <color rgb="FF000000"/>
        <name val="Calibri"/>
        <family val="2"/>
        <scheme val="minor"/>
      </font>
    </dxf>
    <dxf>
      <font>
        <b val="0"/>
        <i val="0"/>
        <strike val="0"/>
        <condense val="0"/>
        <extend val="0"/>
        <outline val="0"/>
        <shadow val="0"/>
        <u val="none"/>
        <vertAlign val="baseline"/>
        <sz val="9"/>
        <color rgb="FF000000"/>
        <name val="Calibri"/>
        <family val="2"/>
        <scheme val="minor"/>
      </font>
    </dxf>
    <dxf>
      <font>
        <b val="0"/>
        <i val="0"/>
        <strike val="0"/>
        <condense val="0"/>
        <extend val="0"/>
        <outline val="0"/>
        <shadow val="0"/>
        <u val="none"/>
        <vertAlign val="baseline"/>
        <sz val="9"/>
        <color rgb="FF000000"/>
        <name val="Calibri"/>
        <family val="2"/>
        <scheme val="minor"/>
      </font>
    </dxf>
    <dxf>
      <font>
        <b val="0"/>
        <i val="0"/>
        <strike val="0"/>
        <condense val="0"/>
        <extend val="0"/>
        <outline val="0"/>
        <shadow val="0"/>
        <u val="none"/>
        <vertAlign val="baseline"/>
        <sz val="9"/>
        <color rgb="FF000000"/>
        <name val="Calibri"/>
        <family val="2"/>
        <scheme val="minor"/>
      </font>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FFE6CC"/>
      <color rgb="FFDAE8FC"/>
      <color rgb="FFF8CE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3175</xdr:colOff>
      <xdr:row>0</xdr:row>
      <xdr:rowOff>3175</xdr:rowOff>
    </xdr:from>
    <xdr:to>
      <xdr:col>17</xdr:col>
      <xdr:colOff>130175</xdr:colOff>
      <xdr:row>48</xdr:row>
      <xdr:rowOff>165100</xdr:rowOff>
    </xdr:to>
    <xdr:pic>
      <xdr:nvPicPr>
        <xdr:cNvPr id="8" name="Picture 2">
          <a:extLst>
            <a:ext uri="{FF2B5EF4-FFF2-40B4-BE49-F238E27FC236}">
              <a16:creationId xmlns:a16="http://schemas.microsoft.com/office/drawing/2014/main" id="{1A694A4E-4C66-BC4F-8ADC-8271501C9475}"/>
            </a:ext>
          </a:extLst>
        </xdr:cNvPr>
        <xdr:cNvPicPr>
          <a:picLocks noChangeAspect="1"/>
        </xdr:cNvPicPr>
      </xdr:nvPicPr>
      <xdr:blipFill>
        <a:blip xmlns:r="http://schemas.openxmlformats.org/officeDocument/2006/relationships" r:embed="rId1"/>
        <a:stretch>
          <a:fillRect/>
        </a:stretch>
      </xdr:blipFill>
      <xdr:spPr>
        <a:xfrm>
          <a:off x="3175" y="3175"/>
          <a:ext cx="14376400" cy="10582275"/>
        </a:xfrm>
        <a:prstGeom prst="rect">
          <a:avLst/>
        </a:prstGeom>
      </xdr:spPr>
    </xdr:pic>
    <xdr:clientData/>
  </xdr:twoCellAnchor>
  <xdr:twoCellAnchor>
    <xdr:from>
      <xdr:col>4</xdr:col>
      <xdr:colOff>361950</xdr:colOff>
      <xdr:row>3</xdr:row>
      <xdr:rowOff>104775</xdr:rowOff>
    </xdr:from>
    <xdr:to>
      <xdr:col>7</xdr:col>
      <xdr:colOff>123825</xdr:colOff>
      <xdr:row>3</xdr:row>
      <xdr:rowOff>114300</xdr:rowOff>
    </xdr:to>
    <xdr:cxnSp macro="">
      <xdr:nvCxnSpPr>
        <xdr:cNvPr id="19" name="Rechte verbindingslijn 1">
          <a:extLst>
            <a:ext uri="{FF2B5EF4-FFF2-40B4-BE49-F238E27FC236}">
              <a16:creationId xmlns:a16="http://schemas.microsoft.com/office/drawing/2014/main" id="{BDE0156F-907B-2D61-7518-21EE390E2AE2}"/>
            </a:ext>
            <a:ext uri="{147F2762-F138-4A5C-976F-8EAC2B608ADB}">
              <a16:predDERef xmlns:a16="http://schemas.microsoft.com/office/drawing/2014/main" pred="{1A694A4E-4C66-BC4F-8ADC-8271501C9475}"/>
            </a:ext>
          </a:extLst>
        </xdr:cNvPr>
        <xdr:cNvCxnSpPr>
          <a:cxnSpLocks/>
        </xdr:cNvCxnSpPr>
      </xdr:nvCxnSpPr>
      <xdr:spPr>
        <a:xfrm flipV="1">
          <a:off x="3714750" y="704850"/>
          <a:ext cx="2276475" cy="9525"/>
        </a:xfrm>
        <a:prstGeom prst="line">
          <a:avLst/>
        </a:prstGeom>
      </xdr:spPr>
      <xdr:style>
        <a:lnRef idx="3">
          <a:schemeClr val="accent4"/>
        </a:lnRef>
        <a:fillRef idx="0">
          <a:schemeClr val="accent4"/>
        </a:fillRef>
        <a:effectRef idx="2">
          <a:schemeClr val="accent4"/>
        </a:effectRef>
        <a:fontRef idx="minor">
          <a:schemeClr val="tx1"/>
        </a:fontRef>
      </xdr:style>
    </xdr:cxnSp>
    <xdr:clientData/>
  </xdr:twoCellAnchor>
  <xdr:twoCellAnchor>
    <xdr:from>
      <xdr:col>2</xdr:col>
      <xdr:colOff>114300</xdr:colOff>
      <xdr:row>8</xdr:row>
      <xdr:rowOff>0</xdr:rowOff>
    </xdr:from>
    <xdr:to>
      <xdr:col>3</xdr:col>
      <xdr:colOff>800100</xdr:colOff>
      <xdr:row>8</xdr:row>
      <xdr:rowOff>0</xdr:rowOff>
    </xdr:to>
    <xdr:cxnSp macro="">
      <xdr:nvCxnSpPr>
        <xdr:cNvPr id="23" name="Rechte verbindingslijn 3">
          <a:extLst>
            <a:ext uri="{FF2B5EF4-FFF2-40B4-BE49-F238E27FC236}">
              <a16:creationId xmlns:a16="http://schemas.microsoft.com/office/drawing/2014/main" id="{C9C1B498-35F9-731C-C5C6-50556333B0BB}"/>
            </a:ext>
            <a:ext uri="{147F2762-F138-4A5C-976F-8EAC2B608ADB}">
              <a16:predDERef xmlns:a16="http://schemas.microsoft.com/office/drawing/2014/main" pred="{BDE0156F-907B-2D61-7518-21EE390E2AE2}"/>
            </a:ext>
          </a:extLst>
        </xdr:cNvPr>
        <xdr:cNvCxnSpPr>
          <a:cxnSpLocks/>
        </xdr:cNvCxnSpPr>
      </xdr:nvCxnSpPr>
      <xdr:spPr>
        <a:xfrm>
          <a:off x="1790700" y="1657350"/>
          <a:ext cx="1524000" cy="0"/>
        </a:xfrm>
        <a:prstGeom prst="line">
          <a:avLst/>
        </a:prstGeom>
      </xdr:spPr>
      <xdr:style>
        <a:lnRef idx="3">
          <a:schemeClr val="accent4"/>
        </a:lnRef>
        <a:fillRef idx="0">
          <a:schemeClr val="accent4"/>
        </a:fillRef>
        <a:effectRef idx="2">
          <a:schemeClr val="accent4"/>
        </a:effectRef>
        <a:fontRef idx="minor">
          <a:schemeClr val="tx1"/>
        </a:fontRef>
      </xdr:style>
    </xdr:cxnSp>
    <xdr:clientData/>
  </xdr:twoCellAnchor>
  <xdr:twoCellAnchor>
    <xdr:from>
      <xdr:col>1</xdr:col>
      <xdr:colOff>514350</xdr:colOff>
      <xdr:row>23</xdr:row>
      <xdr:rowOff>133350</xdr:rowOff>
    </xdr:from>
    <xdr:to>
      <xdr:col>2</xdr:col>
      <xdr:colOff>419100</xdr:colOff>
      <xdr:row>23</xdr:row>
      <xdr:rowOff>142875</xdr:rowOff>
    </xdr:to>
    <xdr:cxnSp macro="">
      <xdr:nvCxnSpPr>
        <xdr:cNvPr id="9" name="Rechte verbindingslijn 4">
          <a:extLst>
            <a:ext uri="{FF2B5EF4-FFF2-40B4-BE49-F238E27FC236}">
              <a16:creationId xmlns:a16="http://schemas.microsoft.com/office/drawing/2014/main" id="{1E1E65AF-AC24-E2C6-682F-89449AD296C0}"/>
            </a:ext>
            <a:ext uri="{147F2762-F138-4A5C-976F-8EAC2B608ADB}">
              <a16:predDERef xmlns:a16="http://schemas.microsoft.com/office/drawing/2014/main" pred="{C9C1B498-35F9-731C-C5C6-50556333B0BB}"/>
            </a:ext>
          </a:extLst>
        </xdr:cNvPr>
        <xdr:cNvCxnSpPr>
          <a:cxnSpLocks/>
        </xdr:cNvCxnSpPr>
      </xdr:nvCxnSpPr>
      <xdr:spPr>
        <a:xfrm flipV="1">
          <a:off x="1352550" y="5553075"/>
          <a:ext cx="742950" cy="9525"/>
        </a:xfrm>
        <a:prstGeom prst="line">
          <a:avLst/>
        </a:prstGeom>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3</xdr:col>
      <xdr:colOff>333375</xdr:colOff>
      <xdr:row>9</xdr:row>
      <xdr:rowOff>38100</xdr:rowOff>
    </xdr:from>
    <xdr:to>
      <xdr:col>5</xdr:col>
      <xdr:colOff>685800</xdr:colOff>
      <xdr:row>9</xdr:row>
      <xdr:rowOff>38100</xdr:rowOff>
    </xdr:to>
    <xdr:cxnSp macro="">
      <xdr:nvCxnSpPr>
        <xdr:cNvPr id="30" name="Rechte verbindingslijn 9">
          <a:extLst>
            <a:ext uri="{FF2B5EF4-FFF2-40B4-BE49-F238E27FC236}">
              <a16:creationId xmlns:a16="http://schemas.microsoft.com/office/drawing/2014/main" id="{5AC24DFB-C95E-4D7B-91C5-D30E48FC98A2}"/>
            </a:ext>
            <a:ext uri="{147F2762-F138-4A5C-976F-8EAC2B608ADB}">
              <a16:predDERef xmlns:a16="http://schemas.microsoft.com/office/drawing/2014/main" pred="{1E1E65AF-AC24-E2C6-682F-89449AD296C0}"/>
            </a:ext>
          </a:extLst>
        </xdr:cNvPr>
        <xdr:cNvCxnSpPr>
          <a:cxnSpLocks/>
        </xdr:cNvCxnSpPr>
      </xdr:nvCxnSpPr>
      <xdr:spPr>
        <a:xfrm>
          <a:off x="2847975" y="1895475"/>
          <a:ext cx="2028825" cy="0"/>
        </a:xfrm>
        <a:prstGeom prst="line">
          <a:avLst/>
        </a:prstGeom>
      </xdr:spPr>
      <xdr:style>
        <a:lnRef idx="3">
          <a:schemeClr val="accent4"/>
        </a:lnRef>
        <a:fillRef idx="0">
          <a:schemeClr val="accent4"/>
        </a:fillRef>
        <a:effectRef idx="2">
          <a:schemeClr val="accent4"/>
        </a:effectRef>
        <a:fontRef idx="minor">
          <a:schemeClr val="tx1"/>
        </a:fontRef>
      </xdr:style>
    </xdr:cxnSp>
    <xdr:clientData/>
  </xdr:twoCellAnchor>
  <xdr:twoCellAnchor>
    <xdr:from>
      <xdr:col>2</xdr:col>
      <xdr:colOff>161925</xdr:colOff>
      <xdr:row>30</xdr:row>
      <xdr:rowOff>9525</xdr:rowOff>
    </xdr:from>
    <xdr:to>
      <xdr:col>3</xdr:col>
      <xdr:colOff>152400</xdr:colOff>
      <xdr:row>30</xdr:row>
      <xdr:rowOff>28575</xdr:rowOff>
    </xdr:to>
    <xdr:cxnSp macro="">
      <xdr:nvCxnSpPr>
        <xdr:cNvPr id="10" name="Rechte verbindingslijn 13">
          <a:extLst>
            <a:ext uri="{FF2B5EF4-FFF2-40B4-BE49-F238E27FC236}">
              <a16:creationId xmlns:a16="http://schemas.microsoft.com/office/drawing/2014/main" id="{8FFAC9FB-A3A2-4B5F-BD57-0D9E8307D660}"/>
            </a:ext>
            <a:ext uri="{147F2762-F138-4A5C-976F-8EAC2B608ADB}">
              <a16:predDERef xmlns:a16="http://schemas.microsoft.com/office/drawing/2014/main" pred="{5AC24DFB-C95E-4D7B-91C5-D30E48FC98A2}"/>
            </a:ext>
          </a:extLst>
        </xdr:cNvPr>
        <xdr:cNvCxnSpPr>
          <a:cxnSpLocks/>
        </xdr:cNvCxnSpPr>
      </xdr:nvCxnSpPr>
      <xdr:spPr>
        <a:xfrm flipV="1">
          <a:off x="1838325" y="6829425"/>
          <a:ext cx="828675" cy="19050"/>
        </a:xfrm>
        <a:prstGeom prst="line">
          <a:avLst/>
        </a:prstGeom>
      </xdr:spPr>
      <xdr:style>
        <a:lnRef idx="3">
          <a:schemeClr val="accent4"/>
        </a:lnRef>
        <a:fillRef idx="0">
          <a:schemeClr val="accent4"/>
        </a:fillRef>
        <a:effectRef idx="2">
          <a:schemeClr val="accent4"/>
        </a:effectRef>
        <a:fontRef idx="minor">
          <a:schemeClr val="tx1"/>
        </a:fontRef>
      </xdr:style>
    </xdr:cxnSp>
    <xdr:clientData/>
  </xdr:twoCellAnchor>
  <xdr:twoCellAnchor>
    <xdr:from>
      <xdr:col>3</xdr:col>
      <xdr:colOff>123825</xdr:colOff>
      <xdr:row>14</xdr:row>
      <xdr:rowOff>247650</xdr:rowOff>
    </xdr:from>
    <xdr:to>
      <xdr:col>3</xdr:col>
      <xdr:colOff>647700</xdr:colOff>
      <xdr:row>14</xdr:row>
      <xdr:rowOff>247650</xdr:rowOff>
    </xdr:to>
    <xdr:cxnSp macro="">
      <xdr:nvCxnSpPr>
        <xdr:cNvPr id="11" name="Rechte verbindingslijn 16">
          <a:extLst>
            <a:ext uri="{FF2B5EF4-FFF2-40B4-BE49-F238E27FC236}">
              <a16:creationId xmlns:a16="http://schemas.microsoft.com/office/drawing/2014/main" id="{0CE3C6D7-0FC6-4B2B-9024-FF385218BB9C}"/>
            </a:ext>
            <a:ext uri="{147F2762-F138-4A5C-976F-8EAC2B608ADB}">
              <a16:predDERef xmlns:a16="http://schemas.microsoft.com/office/drawing/2014/main" pred="{8FFAC9FB-A3A2-4B5F-BD57-0D9E8307D660}"/>
            </a:ext>
          </a:extLst>
        </xdr:cNvPr>
        <xdr:cNvCxnSpPr>
          <a:cxnSpLocks/>
        </xdr:cNvCxnSpPr>
      </xdr:nvCxnSpPr>
      <xdr:spPr>
        <a:xfrm flipV="1">
          <a:off x="2638425" y="3200400"/>
          <a:ext cx="523875" cy="0"/>
        </a:xfrm>
        <a:prstGeom prst="line">
          <a:avLst/>
        </a:prstGeom>
      </xdr:spPr>
      <xdr:style>
        <a:lnRef idx="3">
          <a:schemeClr val="accent4"/>
        </a:lnRef>
        <a:fillRef idx="0">
          <a:schemeClr val="accent4"/>
        </a:fillRef>
        <a:effectRef idx="2">
          <a:schemeClr val="accent4"/>
        </a:effectRef>
        <a:fontRef idx="minor">
          <a:schemeClr val="tx1"/>
        </a:fontRef>
      </xdr:style>
    </xdr:cxnSp>
    <xdr:clientData/>
  </xdr:twoCellAnchor>
  <xdr:twoCellAnchor>
    <xdr:from>
      <xdr:col>3</xdr:col>
      <xdr:colOff>314325</xdr:colOff>
      <xdr:row>17</xdr:row>
      <xdr:rowOff>114300</xdr:rowOff>
    </xdr:from>
    <xdr:to>
      <xdr:col>4</xdr:col>
      <xdr:colOff>57150</xdr:colOff>
      <xdr:row>17</xdr:row>
      <xdr:rowOff>123825</xdr:rowOff>
    </xdr:to>
    <xdr:cxnSp macro="">
      <xdr:nvCxnSpPr>
        <xdr:cNvPr id="15" name="Rechte verbindingslijn 17">
          <a:extLst>
            <a:ext uri="{FF2B5EF4-FFF2-40B4-BE49-F238E27FC236}">
              <a16:creationId xmlns:a16="http://schemas.microsoft.com/office/drawing/2014/main" id="{D92A9D38-BCF7-4DE5-819C-E2BAA2EA7B93}"/>
            </a:ext>
            <a:ext uri="{147F2762-F138-4A5C-976F-8EAC2B608ADB}">
              <a16:predDERef xmlns:a16="http://schemas.microsoft.com/office/drawing/2014/main" pred="{0CE3C6D7-0FC6-4B2B-9024-FF385218BB9C}"/>
            </a:ext>
          </a:extLst>
        </xdr:cNvPr>
        <xdr:cNvCxnSpPr>
          <a:cxnSpLocks/>
        </xdr:cNvCxnSpPr>
      </xdr:nvCxnSpPr>
      <xdr:spPr>
        <a:xfrm flipV="1">
          <a:off x="2828925" y="3952875"/>
          <a:ext cx="581025" cy="9525"/>
        </a:xfrm>
        <a:prstGeom prst="line">
          <a:avLst/>
        </a:prstGeom>
      </xdr:spPr>
      <xdr:style>
        <a:lnRef idx="3">
          <a:schemeClr val="accent4"/>
        </a:lnRef>
        <a:fillRef idx="0">
          <a:schemeClr val="accent4"/>
        </a:fillRef>
        <a:effectRef idx="2">
          <a:schemeClr val="accent4"/>
        </a:effectRef>
        <a:fontRef idx="minor">
          <a:schemeClr val="tx1"/>
        </a:fontRef>
      </xdr:style>
    </xdr:cxnSp>
    <xdr:clientData/>
  </xdr:twoCellAnchor>
  <xdr:twoCellAnchor>
    <xdr:from>
      <xdr:col>2</xdr:col>
      <xdr:colOff>342900</xdr:colOff>
      <xdr:row>17</xdr:row>
      <xdr:rowOff>285750</xdr:rowOff>
    </xdr:from>
    <xdr:to>
      <xdr:col>3</xdr:col>
      <xdr:colOff>657225</xdr:colOff>
      <xdr:row>17</xdr:row>
      <xdr:rowOff>285750</xdr:rowOff>
    </xdr:to>
    <xdr:cxnSp macro="">
      <xdr:nvCxnSpPr>
        <xdr:cNvPr id="14" name="Rechte verbindingslijn 18">
          <a:extLst>
            <a:ext uri="{FF2B5EF4-FFF2-40B4-BE49-F238E27FC236}">
              <a16:creationId xmlns:a16="http://schemas.microsoft.com/office/drawing/2014/main" id="{2C5A6FCB-A1C2-41AE-8653-7F244355A9A8}"/>
            </a:ext>
            <a:ext uri="{147F2762-F138-4A5C-976F-8EAC2B608ADB}">
              <a16:predDERef xmlns:a16="http://schemas.microsoft.com/office/drawing/2014/main" pred="{D92A9D38-BCF7-4DE5-819C-E2BAA2EA7B93}"/>
            </a:ext>
          </a:extLst>
        </xdr:cNvPr>
        <xdr:cNvCxnSpPr>
          <a:cxnSpLocks/>
        </xdr:cNvCxnSpPr>
      </xdr:nvCxnSpPr>
      <xdr:spPr>
        <a:xfrm>
          <a:off x="2019300" y="4124325"/>
          <a:ext cx="1152525" cy="0"/>
        </a:xfrm>
        <a:prstGeom prst="line">
          <a:avLst/>
        </a:prstGeom>
      </xdr:spPr>
      <xdr:style>
        <a:lnRef idx="3">
          <a:schemeClr val="accent4"/>
        </a:lnRef>
        <a:fillRef idx="0">
          <a:schemeClr val="accent4"/>
        </a:fillRef>
        <a:effectRef idx="2">
          <a:schemeClr val="accent4"/>
        </a:effectRef>
        <a:fontRef idx="minor">
          <a:schemeClr val="tx1"/>
        </a:fontRef>
      </xdr:style>
    </xdr:cxnSp>
    <xdr:clientData/>
  </xdr:twoCellAnchor>
  <xdr:twoCellAnchor>
    <xdr:from>
      <xdr:col>15</xdr:col>
      <xdr:colOff>790575</xdr:colOff>
      <xdr:row>8</xdr:row>
      <xdr:rowOff>142875</xdr:rowOff>
    </xdr:from>
    <xdr:to>
      <xdr:col>16</xdr:col>
      <xdr:colOff>457200</xdr:colOff>
      <xdr:row>11</xdr:row>
      <xdr:rowOff>47625</xdr:rowOff>
    </xdr:to>
    <xdr:sp macro="" textlink="">
      <xdr:nvSpPr>
        <xdr:cNvPr id="7" name="Pijl-omlaag 1">
          <a:extLst>
            <a:ext uri="{FF2B5EF4-FFF2-40B4-BE49-F238E27FC236}">
              <a16:creationId xmlns:a16="http://schemas.microsoft.com/office/drawing/2014/main" id="{E055E863-4627-D699-5A5E-F57BC06B6F1E}"/>
            </a:ext>
            <a:ext uri="{147F2762-F138-4A5C-976F-8EAC2B608ADB}">
              <a16:predDERef xmlns:a16="http://schemas.microsoft.com/office/drawing/2014/main" pred="{2C5A6FCB-A1C2-41AE-8653-7F244355A9A8}"/>
            </a:ext>
          </a:extLst>
        </xdr:cNvPr>
        <xdr:cNvSpPr/>
      </xdr:nvSpPr>
      <xdr:spPr>
        <a:xfrm rot="2086537">
          <a:off x="13363575" y="1800225"/>
          <a:ext cx="504825" cy="504825"/>
        </a:xfrm>
        <a:prstGeom prst="downArrow">
          <a:avLst/>
        </a:prstGeom>
        <a:solidFill>
          <a:srgbClr val="FF0000"/>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36879F-22E7-7044-BBC9-BC832DA750A5}" name="Table1" displayName="Table1" ref="A33:A35" totalsRowShown="0">
  <autoFilter ref="A33:A35" xr:uid="{7BEC1CA3-03E9-974C-B090-7FA61349A501}"/>
  <tableColumns count="1">
    <tableColumn id="1" xr3:uid="{95F0C395-2765-324A-9B09-9FC79C3DBBB5}" name="External ent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3F6453-EB56-CE40-80BD-EB69E196C312}" name="Table13" displayName="Table13" ref="B52:B58" totalsRowShown="0">
  <autoFilter ref="B52:B58" xr:uid="{C4165BB4-FA0B-5948-AD57-4002867293C9}"/>
  <tableColumns count="1">
    <tableColumn id="1" xr3:uid="{EEB94AD0-14BA-7241-ACF6-61098C2D6770}" name="P Dataflow"/>
  </tableColumns>
  <tableStyleInfo name="TableStyleMedium3"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ECCCE3A9-231E-B445-A6BB-C5DBCB05D36A}" name="Table106" displayName="Table106" ref="A185:A188" totalsRowShown="0">
  <autoFilter ref="A185:A188" xr:uid="{AAD1924F-C863-9C46-861A-A6CC8F813824}"/>
  <tableColumns count="1">
    <tableColumn id="1" xr3:uid="{A99AA1F1-5E17-9041-A1DA-9AE5843EED2A}" name="GDPR data category"/>
  </tableColumns>
  <tableStyleInfo name="TableStyleMedium1"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0FDC7DB1-3BF4-E243-A7BC-E7DFA9AD8545}" name="Table107" displayName="Table107" ref="B185:B194" totalsRowShown="0">
  <autoFilter ref="B185:B194" xr:uid="{5BA4618B-C673-8841-A61F-3956CBF467B5}"/>
  <tableColumns count="1">
    <tableColumn id="1" xr3:uid="{6E1C650B-72FE-4645-8F64-F9322350184A}" name="Special categories"/>
  </tableColumns>
  <tableStyleInfo name="TableStyleMedium2"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F3FAA4AE-572D-4145-B25B-CF1723566A25}" name="Table108" displayName="Table108" ref="C185:C189" totalsRowShown="0">
  <autoFilter ref="C185:C189" xr:uid="{EF8B0FE7-F976-EF46-9867-BF72B4CC01E3}"/>
  <tableColumns count="1">
    <tableColumn id="1" xr3:uid="{2199E597-7B66-944D-B339-46808307BBF2}" name="Other categories"/>
  </tableColumns>
  <tableStyleInfo name="TableStyleMedium3"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F2CB58E6-167D-D640-B2E7-45FF3FDA11B1}" name="Table109" displayName="Table109" ref="D185:D188" totalsRowShown="0" dataDxfId="15">
  <autoFilter ref="D185:D188" xr:uid="{B4B31FB0-CD27-B344-BC4B-DE6653A439E7}"/>
  <tableColumns count="1">
    <tableColumn id="1" xr3:uid="{CD8F7A02-D7EC-744D-8F26-1FF4C3C1A00A}" name="Household categories" dataDxfId="14"/>
  </tableColumns>
  <tableStyleInfo name="TableStyleMedium4"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7B892214-5FFB-E94B-97E4-6AA36BB394B1}" name="Table110" displayName="Table110" ref="E185:E197" totalsRowShown="0" dataDxfId="13">
  <autoFilter ref="E185:E197" xr:uid="{DFA8AA91-82DA-1945-AF79-DDC11869CEE2}"/>
  <tableColumns count="1">
    <tableColumn id="1" xr3:uid="{A05E40CA-E66F-3746-9FB5-E63BA3E776F6}" name="Legal ground sensitive processing" dataDxfId="12"/>
  </tableColumns>
  <tableStyleInfo name="TableStyleMedium5"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474E8EE4-4113-E34E-B947-562DC9375D0C}" name="Table111" displayName="Table111" ref="F185:F197" totalsRowShown="0">
  <autoFilter ref="F185:F197" xr:uid="{55D406AA-2D52-3D4C-9712-DCC3D3B62F63}"/>
  <tableColumns count="1">
    <tableColumn id="1" xr3:uid="{1F235D4C-ACB8-904B-A2F8-6188E318BFAC}" name="Recipients"/>
  </tableColumns>
  <tableStyleInfo name="TableStyleMedium6"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18C7143F-8CD7-3746-9E74-4858C879D503}" name="Table112" displayName="Table112" ref="G185:G189" totalsRowShown="0">
  <autoFilter ref="G185:G189" xr:uid="{B963B60C-C328-4F48-9EF7-E768F96598E2}"/>
  <tableColumns count="1">
    <tableColumn id="1" xr3:uid="{E264E426-A934-E94F-A326-527F506E13E6}" name="RACI"/>
  </tableColumns>
  <tableStyleInfo name="TableStyleMedium7"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73EE1033-0489-4C4B-B990-2DDC1672FB77}" name="Table113" displayName="Table113" ref="H185:H191" totalsRowShown="0" dataDxfId="11">
  <autoFilter ref="H185:H191" xr:uid="{76FA49E6-F7BC-E14C-BAE5-F804624EC92F}"/>
  <tableColumns count="1">
    <tableColumn id="1" xr3:uid="{49F27672-44E4-964C-A4C4-6CDB7804442A}" name="Transfer" dataDxfId="10"/>
  </tableColumns>
  <tableStyleInfo name="TableStyleMedium1"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6070DADA-8090-0149-AAAE-258DCF1A4941}" name="Table5771" displayName="Table5771" ref="F13:F16" totalsRowShown="0">
  <autoFilter ref="F13:F16" xr:uid="{6070DADA-8090-0149-AAAE-258DCF1A4941}"/>
  <tableColumns count="1">
    <tableColumn id="1" xr3:uid="{A61D7F8A-A7A5-874C-8526-76EAEF3B9BD2}" name="General_type_of_threat"/>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D8549DE-49FC-5C42-9BB5-0A814F2B2D7C}" name="Table14" displayName="Table14" ref="C52:C61" totalsRowShown="0">
  <autoFilter ref="C52:C61" xr:uid="{B1177DB0-C6AF-1A4B-A83E-67251859520E}"/>
  <tableColumns count="1">
    <tableColumn id="1" xr3:uid="{1F2BB413-2CCC-A14F-AFAA-1EAA21F44754}" name="P Process"/>
  </tableColumns>
  <tableStyleInfo name="TableStyleMedium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1D061C1-C1CC-BC45-B3F8-91431C330061}" name="Table15" displayName="Table15" ref="D52:D61" totalsRowShown="0">
  <autoFilter ref="D52:D61" xr:uid="{A0704CB1-E8AA-154F-A584-C1390FBA5BDB}"/>
  <tableColumns count="1">
    <tableColumn id="1" xr3:uid="{CCA2051A-F633-044F-BD81-60282DAA8605}" name="P Datastore"/>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ADC55E8-08E2-5349-884E-6EEEE00FFEC5}" name="Table16" displayName="Table16" ref="E52:E61" totalsRowShown="0">
  <autoFilter ref="E52:E61" xr:uid="{F5013ACD-2AD5-E647-8ADB-A7FA8E794161}"/>
  <tableColumns count="1">
    <tableColumn id="1" xr3:uid="{32A5F688-EFA0-474D-B2A6-D625E84A45FE}" name="P Data store incl audit log"/>
  </tableColumns>
  <tableStyleInfo name="TableStyleMedium4"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36BF5B7-70D1-8C43-9BF9-74835229A063}" name="Table17" displayName="Table17" ref="F52:F62" totalsRowShown="0">
  <autoFilter ref="F52:F62" xr:uid="{217D525E-8901-3D41-BFBA-E1D84ECF9BE7}"/>
  <tableColumns count="1">
    <tableColumn id="1" xr3:uid="{E731DB28-F18E-484E-9C13-6582610F8787}" name="P Various"/>
  </tableColumns>
  <tableStyleInfo name="TableStyleMedium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B8CE679-87A6-C748-9756-1FE5C8650A30}" name="Table19" displayName="Table19" ref="A79:A89" totalsRowShown="0" headerRowDxfId="119">
  <autoFilter ref="A79:A89" xr:uid="{1534A8ED-ECE1-6046-BF2B-DC81D3395EE6}"/>
  <tableColumns count="1">
    <tableColumn id="1" xr3:uid="{76F9BB75-7011-BF48-89EB-523D355BB076}" name="Required skills"/>
  </tableColumns>
  <tableStyleInfo name="TableStyleMedium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3098633B-568B-D043-A2FC-9B511256A607}" name="Table20" displayName="Table20" ref="B79:B91" totalsRowShown="0" headerRowDxfId="118">
  <autoFilter ref="B79:B91" xr:uid="{C4C50831-0ED0-9340-83A5-F87EACF83942}"/>
  <tableColumns count="1">
    <tableColumn id="1" xr3:uid="{1D778FC6-9229-BF42-9411-6B3B5AEA576E}" name="Motiv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F8DA2F11-A944-3942-9D42-258BCFB0D770}" name="Table21" displayName="Table21" ref="C79:C94" totalsRowShown="0" headerRowDxfId="117">
  <autoFilter ref="C79:C94" xr:uid="{3959B5DC-B414-0541-9E63-1C1035D1E363}"/>
  <tableColumns count="1">
    <tableColumn id="1" xr3:uid="{5F8BE46B-B7C3-794B-B3CD-48D1CA2ADF13}" name="Threat actor population size"/>
  </tableColumns>
  <tableStyleInfo name="TableStyleMedium3"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AFB7CDD-AA56-1D43-9040-AB91F6808562}" name="Table22" displayName="Table22" ref="D79:D87" totalsRowShown="0" headerRowDxfId="116">
  <autoFilter ref="D79:D87" xr:uid="{C41470AE-CC57-024B-86E6-C2360218B236}"/>
  <tableColumns count="1">
    <tableColumn id="1" xr3:uid="{DE53FC48-20F8-D640-97F4-8EC3FB75206B}" name="Ease of discovery of threat for attacker"/>
  </tableColumns>
  <tableStyleInfo name="TableStyleMedium4"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8C03A3A-E55A-DD45-B66D-654A67EADC55}" name="Table23" displayName="Table23" ref="E79:E86" totalsRowShown="0" headerRowDxfId="115">
  <autoFilter ref="E79:E86" xr:uid="{FFF64510-FAC5-5641-B9AB-4AB73287C387}"/>
  <tableColumns count="1">
    <tableColumn id="1" xr3:uid="{746DE39F-F9D3-7144-A269-E1B6E79D4499}" name="Vulnerability awareness / prevalence"/>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624A9C-6BF7-E849-9168-1AD05EE83F37}" name="Table2" displayName="Table2" ref="B33:B37" totalsRowShown="0">
  <autoFilter ref="B33:B37" xr:uid="{3F848001-0020-9B49-BB97-D811ECC79E71}"/>
  <tableColumns count="1">
    <tableColumn id="1" xr3:uid="{F3538848-8ACE-B648-97C3-DC14783456D8}" name="Dataflow"/>
  </tableColumns>
  <tableStyleInfo name="TableStyleMedium3"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C745F5FD-59AB-D64F-B885-07B968CE8EF3}" name="Table24" displayName="Table24" ref="F79:F89" totalsRowShown="0" headerRowDxfId="114">
  <autoFilter ref="F79:F89" xr:uid="{AA7F5C54-56A7-BB49-B93C-91AB9707DFF1}"/>
  <tableColumns count="1">
    <tableColumn id="1" xr3:uid="{4C42B894-4CBD-9C4C-AE43-BD6B469B1CAA}" name="Stealth"/>
  </tableColumns>
  <tableStyleInfo name="TableStyleMedium6"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F23896CE-7653-F647-8775-EA05C71E69E9}" name="Table25" displayName="Table25" ref="G79:G88" totalsRowShown="0" headerRowDxfId="113">
  <autoFilter ref="G79:G88" xr:uid="{4406407A-0127-F54C-83C7-3369D436F4FD}"/>
  <tableColumns count="1">
    <tableColumn id="1" xr3:uid="{12AE63EE-2BB6-3640-9FDB-432EF15EC3B8}" name="Proximity"/>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D7C7986B-06FA-8744-96C6-1D728A007871}" name="Table26" displayName="Table26" ref="H79:H98" totalsRowShown="0" headerRowDxfId="112">
  <autoFilter ref="H79:H98" xr:uid="{3E823557-1234-0640-B844-CFD55A7FF3CB}"/>
  <tableColumns count="1">
    <tableColumn id="1" xr3:uid="{2043CCDD-9CB9-BD40-A906-5E98B0105F0D}" name="Attack vector"/>
  </tableColumns>
  <tableStyleInfo name="TableStyleMedium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4F0DC9C3-65C3-E142-B708-7BAFD0348F14}" name="Table27" displayName="Table27" ref="I79:I86" totalsRowShown="0" headerRowDxfId="111">
  <autoFilter ref="I79:I86" xr:uid="{315FE6B1-24AF-224E-94B8-EFDCF089AE8F}"/>
  <tableColumns count="1">
    <tableColumn id="1" xr3:uid="{2C3F62CB-C57B-1F41-B404-03185D1A6CBC}" name="Required resources"/>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B4B6866B-9DA2-5144-A601-7EF14F944EC5}" name="Table28" displayName="Table28" ref="J79:J85" totalsRowShown="0" headerRowDxfId="110">
  <autoFilter ref="J79:J85" xr:uid="{883DDE7A-34BF-674E-A02D-AAE2D920B9D7}"/>
  <tableColumns count="1">
    <tableColumn id="1" xr3:uid="{8D69D0D6-0739-6047-B49A-536F2FB30063}" name="Ease of exploit"/>
  </tableColumns>
  <tableStyleInfo name="TableStyleMedium3"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45F05F36-764D-3546-A213-0BE07C1645D7}" name="Table29" displayName="Table29" ref="K79:K92" totalsRowShown="0" headerRowDxfId="109">
  <autoFilter ref="K79:K92" xr:uid="{E571A095-D2D3-C748-AD99-1D301BF7A3E7}"/>
  <tableColumns count="1">
    <tableColumn id="1" xr3:uid="{40A13B28-1570-B146-87AE-7F09C69D9A03}" name="Vulnerability origin"/>
  </tableColumns>
  <tableStyleInfo name="TableStyleMedium4"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F5B5C966-2F6B-014C-981C-798326A10D9D}" name="Table30" displayName="Table30" ref="L79:L91" totalsRowShown="0" headerRowDxfId="108">
  <autoFilter ref="L79:L91" xr:uid="{6CB70B2F-67EF-DB4E-B566-F90CAEAE6801}"/>
  <tableColumns count="1">
    <tableColumn id="1" xr3:uid="{0BC37F62-F776-F24D-9542-FA5E97E553EC}" name="Inherent threat likelihood in case of errors"/>
  </tableColumns>
  <tableStyleInfo name="TableStyleMedium5"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91C535CB-D5ED-8E46-9457-36142C6C433B}" name="Table31" displayName="Table31" ref="A100:A110" totalsRowShown="0" headerRowDxfId="107">
  <autoFilter ref="A100:A110" xr:uid="{5361994D-BD6F-0B45-8E48-3BF74049E2F8}"/>
  <tableColumns count="1">
    <tableColumn id="1" xr3:uid="{51CE17C9-7BE1-A642-9636-DEB2C2BE485B}" name="financial"/>
  </tableColumns>
  <tableStyleInfo name="TableStyleMedium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FA74397-FDD6-1844-AA4A-B677A6488735}" name="Table32" displayName="Table32" ref="B100:B110" totalsRowShown="0" headerRowDxfId="106">
  <autoFilter ref="B100:B110" xr:uid="{9523589E-39A5-4E4E-A4BF-0C96E2CE2CB1}"/>
  <tableColumns count="1">
    <tableColumn id="1" xr3:uid="{D32D9D57-60EC-734D-8832-13E13A756E93}" name="recovery"/>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DF7AE6A-D56E-A342-9C81-6BCC07623B44}" name="Table33" displayName="Table33" ref="C100:C110" totalsRowShown="0" headerRowDxfId="105">
  <autoFilter ref="C100:C110" xr:uid="{369B6155-0C57-DA45-90D1-069647438D2B}"/>
  <tableColumns count="1">
    <tableColumn id="1" xr3:uid="{D927A5B7-AC29-5140-AD2A-677B42EC9198}" name="liabilities"/>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AFEBDF-14F6-0747-9D02-964D904D519E}" name="Table3" displayName="Table3" ref="C33:C40" totalsRowShown="0">
  <autoFilter ref="C33:C40" xr:uid="{EAAD93B5-B3F8-6641-ACD1-A17B8D8E10A4}"/>
  <tableColumns count="1">
    <tableColumn id="1" xr3:uid="{96C050BD-8F66-6249-A632-B7C512B3C200}" name="Process"/>
  </tableColumns>
  <tableStyleInfo name="TableStyleMedium5"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45F07B8-620F-1540-AA69-1D16ECD7E5C9}" name="Table34" displayName="Table34" ref="D100:D110" totalsRowShown="0" headerRowDxfId="104">
  <autoFilter ref="D100:D110" xr:uid="{C702B49D-1B08-1947-A2C4-E443072D489B}"/>
  <tableColumns count="1">
    <tableColumn id="1" xr3:uid="{2EBC61DC-D8E9-5742-A3A9-3DEDC22D770D}" name="reputation"/>
  </tableColumns>
  <tableStyleInfo name="TableStyleMedium4"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7B500DFC-839D-EF45-9374-B34D2B6F68D7}" name="Table35" displayName="Table35" ref="E100:E110" totalsRowShown="0" headerRowDxfId="103">
  <autoFilter ref="E100:E110" xr:uid="{0C33668A-33FC-2040-A8EB-9A67CD7F9E73}"/>
  <tableColumns count="1">
    <tableColumn id="1" xr3:uid="{62505C40-FCAC-F347-B1B7-20DC4ADC9C10}" name="non compliance"/>
  </tableColumns>
  <tableStyleInfo name="TableStyleMedium5"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60BCD850-BACE-554E-8229-D5C3CF97F794}" name="Table36" displayName="Table36" ref="F100:F110" totalsRowShown="0" headerRowDxfId="102">
  <autoFilter ref="F100:F110" xr:uid="{28C4A004-47C9-5140-B60C-A036183D1F72}"/>
  <tableColumns count="1">
    <tableColumn id="1" xr3:uid="{84CA47DA-6650-184B-8B22-5A8CA1D3CF95}" name="rights violation"/>
  </tableColumns>
  <tableStyleInfo name="TableStyleMedium6"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A67E65-1A63-1840-A4DD-28F1C031277A}" name="Table9" displayName="Table9" ref="C1:G7" totalsRowShown="0" headerRowDxfId="101" dataDxfId="100">
  <autoFilter ref="C1:G7" xr:uid="{FCE3001F-A73F-5547-A545-03EEE43DEF01}"/>
  <tableColumns count="5">
    <tableColumn id="1" xr3:uid="{4AA1CF6A-5069-BA46-BAFA-291D8E9296CF}" name="Control effectiveness"/>
    <tableColumn id="2" xr3:uid="{49FD928F-7D04-1846-B481-872C701C6433}" name="Very high (V)" dataDxfId="99"/>
    <tableColumn id="3" xr3:uid="{B42658A0-6DA0-BA48-B66D-12368CB275C9}" name="High (H)" dataDxfId="98"/>
    <tableColumn id="4" xr3:uid="{ED3D4514-F06B-CE42-B232-A261C61E433A}" name="Medium (M)" dataDxfId="97"/>
    <tableColumn id="5" xr3:uid="{2EB87C6D-D170-1846-93A0-C090BF635415}" name="Low (L)" dataDxfId="96"/>
  </tableColumns>
  <tableStyleInfo name="TableStyleLight10"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BF62DB4-5894-2D40-BEC8-9D27A22FDA01}" name="Table10" displayName="Table10" ref="A115:A120" totalsRowShown="0" headerRowDxfId="95">
  <autoFilter ref="A115:A120" xr:uid="{9415CB83-BC53-4C4D-BBDD-0A226B802C4D}"/>
  <tableColumns count="1">
    <tableColumn id="1" xr3:uid="{F2F616F6-E174-924C-BEE3-03A32D28656C}" name="Sensitivity"/>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A0A72-4DD9-D14A-B376-54DC8B32876C}" name="Table11" displayName="Table11" ref="B115:B119" totalsRowShown="0" headerRowDxfId="94">
  <autoFilter ref="B115:B119" xr:uid="{EFEE8494-3048-AC4D-AECF-169C56F56F15}"/>
  <tableColumns count="1">
    <tableColumn id="1" xr3:uid="{65238020-A197-F343-9060-EAABEE2CE62A}" name="X_Simple_data"/>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1C9E538-A59C-9546-B8E9-77FB83EF7E2E}" name="Table18" displayName="Table18" ref="C115:C119" totalsRowShown="0">
  <autoFilter ref="C115:C119" xr:uid="{ECAE5D82-AE5F-5F42-A08C-9D1645B78CA4}"/>
  <tableColumns count="1">
    <tableColumn id="1" xr3:uid="{BEB5C72D-6F58-1D4E-8119-CFD1CE9C2631}" name="X_Behavioral_data"/>
  </tableColumns>
  <tableStyleInfo name="TableStyleMedium3"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87166F61-6716-3949-B134-22EF05627ECD}" name="Table38" displayName="Table38" ref="D115:D119" totalsRowShown="0">
  <autoFilter ref="D115:D119" xr:uid="{B8DE9B2E-8251-7240-A728-617D88091934}"/>
  <tableColumns count="1">
    <tableColumn id="1" xr3:uid="{2A8CE69F-7755-1549-957B-12B6172EBBBD}" name="X_Financial_data"/>
  </tableColumns>
  <tableStyleInfo name="TableStyleMedium4"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E3F7EBFA-664B-5D4E-8CA9-0763755068C8}" name="Table39" displayName="Table39" ref="E115:E119" totalsRowShown="0">
  <autoFilter ref="E115:E119" xr:uid="{8C9D2ED4-2786-EB4E-9CEF-3D5E44751489}"/>
  <tableColumns count="1">
    <tableColumn id="1" xr3:uid="{FB47E718-5B37-9D4C-B712-EC4DAC79451C}" name="X_Sensitive_data"/>
  </tableColumns>
  <tableStyleInfo name="TableStyleMedium5"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490C5B6C-C6C4-F14B-8905-4F385110DFCA}" name="Table40" displayName="Table40" ref="F115:F119" totalsRowShown="0">
  <autoFilter ref="F115:F119" xr:uid="{B002113A-CB75-304C-9089-C349B7BA8547}"/>
  <tableColumns count="1">
    <tableColumn id="1" xr3:uid="{06511585-F4D2-E849-B7B1-5762494E5F20}" name="Precision / Identifiability / Detectability / Linkability / Non repudiation"/>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F8FE05-3EA9-6647-9C12-A7C3F4A22B7B}" name="Table4" displayName="Table4" ref="D33:D37" totalsRowShown="0">
  <autoFilter ref="D33:D37" xr:uid="{D306C574-0574-3A4C-8D69-98A2F87EA508}"/>
  <tableColumns count="1">
    <tableColumn id="1" xr3:uid="{EAD60061-B82D-2442-8743-486A128A372C}" name="Datastore"/>
  </tableColumns>
  <tableStyleInfo name="TableStyleMedium7"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C771E613-AEE8-5243-84CF-E99D1C2DB5C7}" name="Table41" displayName="Table41" ref="G115:G119" totalsRowShown="0">
  <autoFilter ref="G115:G119" xr:uid="{B287FD74-E364-6C4B-BE7E-29D0F4B32B44}"/>
  <tableColumns count="1">
    <tableColumn id="1" xr3:uid="{9A0A862E-C0E4-4346-8CA8-FE570A774BBA}" name="Volume"/>
  </tableColumns>
  <tableStyleInfo name="TableStyleMedium7"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3F9F9C28-5DD3-6049-BD2B-D2BB3CD85E15}" name="Table42" displayName="Table42" ref="H115:H119" totalsRowShown="0">
  <autoFilter ref="H115:H119" xr:uid="{147E3D6A-7D3E-5E4F-BDBD-9586838E93C0}"/>
  <tableColumns count="1">
    <tableColumn id="1" xr3:uid="{3C1EA814-DA66-6D40-872B-7853A42CE2DD}" name="Form"/>
  </tableColumns>
  <tableStyleInfo name="TableStyleMedium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DE01154C-7A94-3145-AE1B-C2AAEE4A67B2}" name="Table43" displayName="Table43" ref="I115:I119" totalsRowShown="0">
  <autoFilter ref="I115:I119" xr:uid="{025D7BB9-27DE-B94C-A29F-B454C66B1138}"/>
  <tableColumns count="1">
    <tableColumn id="1" xr3:uid="{56D423E7-EA85-9447-896B-4890EC1BB148}" name="Level of detail"/>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67DCE969-6D3F-174D-9A38-DF434A613127}" name="Table44" displayName="Table44" ref="J115:J119" totalsRowShown="0">
  <autoFilter ref="J115:J119" xr:uid="{D4950AB2-2BBC-DA4F-8EF5-4807BC8B80C0}"/>
  <tableColumns count="1">
    <tableColumn id="1" xr3:uid="{4E5FFA3F-08CA-814D-BE5E-C79D583C2440}" name="Purpose"/>
  </tableColumns>
  <tableStyleInfo name="TableStyleMedium3"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FB4E4C06-13AE-BB47-9C22-9093BCE3EB8B}" name="Table45" displayName="Table45" ref="K115:K119" totalsRowShown="0">
  <autoFilter ref="K115:K119" xr:uid="{C8F0923B-E9F0-CF47-93E3-76D45232A8BC}"/>
  <tableColumns count="1">
    <tableColumn id="1" xr3:uid="{23EC9945-0D12-5C4F-A875-6C333EF2FEB5}" name="Retention"/>
  </tableColumns>
  <tableStyleInfo name="TableStyleMedium4"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F6108132-7892-5B4C-8FC0-BBDB36BEB301}" name="Table46" displayName="Table46" ref="L115:L120" totalsRowShown="0">
  <autoFilter ref="L115:L120" xr:uid="{8A7D7FD1-209A-244D-8BC7-8217DA1E4E4D}"/>
  <tableColumns count="1">
    <tableColumn id="1" xr3:uid="{569976FB-F865-0642-A80E-A7459C4C1C19}" name="Transparency"/>
  </tableColumns>
  <tableStyleInfo name="TableStyleMedium5"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79B3F852-B026-A445-B68C-54F1ABEAD4DC}" name="Table47" displayName="Table47" ref="M115:M120" totalsRowShown="0">
  <autoFilter ref="M115:M120" xr:uid="{494D2733-4145-3C43-A9D6-C36C05AE705B}"/>
  <tableColumns count="1">
    <tableColumn id="1" xr3:uid="{D1464FEF-BF03-1B4A-8F39-D05A97087365}" name="Visibility to other users"/>
  </tableColumns>
  <tableStyleInfo name="TableStyleMedium6"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391BA0E0-3867-5841-BFC1-D614EB88E69F}" name="Table48" displayName="Table48" ref="N115:N120" totalsRowShown="0">
  <autoFilter ref="N115:N120" xr:uid="{DBD861DB-7459-DF4E-9592-FFE5A678BCCE}"/>
  <tableColumns count="1">
    <tableColumn id="1" xr3:uid="{AEA4716D-BE93-E74C-BFCB-F908A7CC63CB}" name="Intervenability by data subjects"/>
  </tableColumns>
  <tableStyleInfo name="TableStyleMedium7"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C1E7776B-B81E-EC42-AB18-CB86F4C519F1}" name="Table49" displayName="Table49" ref="O115:O119" totalsRowShown="0">
  <autoFilter ref="O115:O119" xr:uid="{289A0836-BCAC-0E42-AD1F-DC84F9DDE70F}"/>
  <tableColumns count="1">
    <tableColumn id="1" xr3:uid="{723DC928-D86D-2B40-A380-96ACF679A774}" name="Data protection by design"/>
  </tableColumns>
  <tableStyleInfo name="TableStyleMedium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A8FC3A77-83F0-1C41-9B2F-15AF6C9A900D}" name="Table50" displayName="Table50" ref="G52:G71" totalsRowShown="0">
  <autoFilter ref="G52:G71" xr:uid="{789902DB-0054-7A46-8FD8-B26B4998E9F0}"/>
  <tableColumns count="1">
    <tableColumn id="1" xr3:uid="{9D1C84BC-D760-DF49-872A-9C1B5A8F1A80}" name="P Type of Threat actor"/>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7C3DE6-130F-674C-851D-19854387C20C}" name="Table5" displayName="Table5" ref="E33:E38" totalsRowShown="0">
  <autoFilter ref="E33:E38" xr:uid="{7598893F-1E7D-BF46-A59C-F6BEE2E684B0}"/>
  <tableColumns count="1">
    <tableColumn id="1" xr3:uid="{28497FB0-BC56-C840-B44E-43EF20166DE3}" name="Data store incl audit log"/>
  </tableColumns>
  <tableStyleInfo name="TableStyleMedium4"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CDAA6A7E-74CB-194E-999C-63778E2E9800}" name="Table51" displayName="Table51" ref="G100:G110" totalsRowShown="0">
  <autoFilter ref="G100:G110" xr:uid="{FC890F31-ABE7-EC40-9508-992073E53AB8}"/>
  <tableColumns count="1">
    <tableColumn id="1" xr3:uid="{C5918BD5-D20E-0742-82EF-6E65335E90A0}" name="data subject claim"/>
  </tableColumns>
  <tableStyleInfo name="TableStyleMedium7"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1B90F098-4FCA-954A-9909-73FAAC9E1152}" name="Table52" displayName="Table52" ref="H52:H60" totalsRowShown="0">
  <autoFilter ref="H52:H60" xr:uid="{80390BD9-01B1-584E-BA2E-D0D2E3B688A7}"/>
  <tableColumns count="1">
    <tableColumn id="1" xr3:uid="{5E902666-4296-0848-95CE-F9BAF3906D06}" name="P Information Disclosure"/>
  </tableColumns>
  <tableStyleInfo name="TableStyleMedium3"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1D96EE57-B1B1-E24E-A64A-2CD9EA43E94F}" name="Table53" displayName="Table53" ref="A125:A128" totalsRowShown="0">
  <autoFilter ref="A125:A128" xr:uid="{BE8E945C-E329-DC49-916A-716B025EAF42}"/>
  <tableColumns count="1">
    <tableColumn id="1" xr3:uid="{4596BE09-39BB-9E40-AD37-AA26CE8C4E86}" name="Control categories"/>
  </tableColumns>
  <tableStyleInfo name="TableStyleMedium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3A26C15F-CF11-8C4E-B3F6-A66C5DC6572E}" name="Table54" displayName="Table54" ref="B125:B138" totalsRowShown="0">
  <autoFilter ref="B125:B138" xr:uid="{B661CEAD-E9E0-4A45-B0B7-9861C12C4833}"/>
  <tableColumns count="1">
    <tableColumn id="1" xr3:uid="{D9F2F41B-6572-124D-9BC1-6624F76BE0B5}" name="X_Controls_controls"/>
  </tableColumns>
  <tableStyleInfo name="TableStyleMedium2"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CA5A3D89-521F-724B-B998-4650BEAF8994}" name="Table55" displayName="Table55" ref="C125:C142" totalsRowShown="0">
  <autoFilter ref="C125:C142" xr:uid="{CB6B2564-FFC0-B741-B0FB-30A5B0AEA503}"/>
  <tableColumns count="1">
    <tableColumn id="1" xr3:uid="{ADC94062-16BC-D84E-B4DC-67BAE54FA67E}" name="X_General_controls"/>
  </tableColumns>
  <tableStyleInfo name="TableStyleMedium3"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E6A0827B-87B7-B744-92A9-4F8D30685092}" name="Table56" displayName="Table56" ref="D125:D145" totalsRowShown="0">
  <autoFilter ref="D125:D145" xr:uid="{04E64150-99B8-F64B-B53B-9B78F3ACF290}"/>
  <tableColumns count="1">
    <tableColumn id="1" xr3:uid="{2C8A942F-9C2F-6048-A870-034DAC127163}" name="X_Organizational_controls"/>
  </tableColumns>
  <tableStyleInfo name="TableStyleMedium4"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6E3CA14B-F8EB-2041-85C2-092EF1762DAF}" name="Table57" displayName="Table57" ref="C13:C17" totalsRowShown="0">
  <autoFilter ref="C13:C17" xr:uid="{C931BFC4-9FAE-B248-9F76-DC9F55074928}"/>
  <tableColumns count="1">
    <tableColumn id="1" xr3:uid="{8B9767FA-927A-4442-9476-8358D57CC528}" name="Control_values"/>
  </tableColumns>
  <tableStyleInfo name="TableStyleMedium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41E5A943-E4DC-674F-B967-9FFA24D03A82}" name="Table37" displayName="Table37" ref="P114:P115" totalsRowShown="0">
  <autoFilter ref="P114:P115" xr:uid="{080EB2A7-BEA0-0D48-BC50-D4D9FBEF3D81}"/>
  <tableColumns count="1">
    <tableColumn id="1" xr3:uid="{060B47B5-7F19-AD4F-ADAA-7A3A41BEAD0A}" name="X No data"/>
  </tableColumns>
  <tableStyleInfo name="TableStyleMedium2"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FF453F29-B96F-8E4E-A6B7-B04FCF6F9F08}" name="Table58" displayName="Table58" ref="M79:M84" totalsRowShown="0">
  <autoFilter ref="M79:M84" xr:uid="{DACB224C-7663-BE4C-86CF-B100C05730D3}"/>
  <tableColumns count="1">
    <tableColumn id="1" xr3:uid="{DE5580C3-036F-9D45-BC05-F9BA43838BEE}" name="Likelihood control effectiveness"/>
  </tableColumns>
  <tableStyleInfo name="TableStyleMedium4"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18FD4B39-A93B-D44D-801B-40D7E246349F}" name="Table59" displayName="Table59" ref="A147:A158" totalsRowShown="0">
  <autoFilter ref="A147:A158" xr:uid="{17DC04B9-7E6C-0946-8F08-AB7A9B419204}"/>
  <tableColumns count="1">
    <tableColumn id="1" xr3:uid="{313CFDBE-8E89-E241-A257-873C5B6F430F}" name="Purpose categories"/>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F51CA5-7454-0749-B87C-7DF89260BD93}" name="Table6" displayName="Table6" ref="A1:A7" totalsRowShown="0" headerRowDxfId="120">
  <autoFilter ref="A1:A7" xr:uid="{3E7B0AD9-930B-5245-8A44-B21364FA0A6C}"/>
  <tableColumns count="1">
    <tableColumn id="1" xr3:uid="{02130B76-F57F-5C4B-9B6F-628737543BD7}" name="Dataflow diagram types"/>
  </tableColumns>
  <tableStyleInfo name="TableStyleMedium1"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80AC33D7-2223-0A44-AEDD-7805CA1A88CD}" name="Table60" displayName="Table60" ref="B147:B162" totalsRowShown="0" dataDxfId="93">
  <autoFilter ref="B147:B162" xr:uid="{0FB341B9-7ABF-0246-9FB4-18C351CCC733}"/>
  <tableColumns count="1">
    <tableColumn id="1" xr3:uid="{D6FB6962-E136-4B4B-99DF-13111DC80A5E}" name="HR purpose" dataDxfId="92"/>
  </tableColumns>
  <tableStyleInfo name="TableStyleMedium2"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C34571C7-79D5-0749-924A-4F3F8115EAD7}" name="Table61" displayName="Table61" ref="C147:C155" totalsRowShown="0" dataDxfId="91">
  <autoFilter ref="C147:C155" xr:uid="{F316D9E5-DAFB-1C44-9B82-87BDE31C16EB}"/>
  <tableColumns count="1">
    <tableColumn id="1" xr3:uid="{52D9A041-7B73-C048-8BD0-A3584BAA8A23}" name="Government purpose" dataDxfId="90"/>
  </tableColumns>
  <tableStyleInfo name="TableStyleMedium3"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DD0FCAC9-32B3-C345-A28E-66632AEB39FB}" name="Table62" displayName="Table62" ref="D147:D153" totalsRowShown="0" dataDxfId="89">
  <autoFilter ref="D147:D153" xr:uid="{F69C362B-C04E-5E42-B0DA-F29CD7871A3E}"/>
  <tableColumns count="1">
    <tableColumn id="1" xr3:uid="{117535E7-35C5-C34E-AA54-3FD32BF8708A}" name="Justice purpose" dataDxfId="88"/>
  </tableColumns>
  <tableStyleInfo name="TableStyleMedium4"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1888F831-5234-824B-8418-460B31840081}" name="Table63" displayName="Table63" ref="E147:E149" totalsRowShown="0" dataDxfId="87">
  <autoFilter ref="E147:E149" xr:uid="{D8D7B30B-89B8-CA4F-BFB0-62D6A8E5FEAC}"/>
  <tableColumns count="1">
    <tableColumn id="1" xr3:uid="{0024C108-D4B2-AA4F-8132-A68C75A62C29}" name="Education purpose" dataDxfId="86"/>
  </tableColumns>
  <tableStyleInfo name="TableStyleMedium5"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65022787-BBE1-1846-AE13-46568FFBE6AE}" name="Table64" displayName="Table64" ref="F147:F150" totalsRowShown="0" dataDxfId="85">
  <autoFilter ref="F147:F150" xr:uid="{7FDDA5B5-81FF-1247-9C25-0948C5FF6DFB}"/>
  <tableColumns count="1">
    <tableColumn id="1" xr3:uid="{3485D7D6-4268-284D-8C6B-723010AE81B8}" name="Culture purpose" dataDxfId="84"/>
  </tableColumns>
  <tableStyleInfo name="TableStyleMedium6"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C0AAAF20-0761-2844-B592-5CBE90320B0B}" name="Table65" displayName="Table65" ref="G147:G148" totalsRowShown="0" dataDxfId="83">
  <autoFilter ref="G147:G148" xr:uid="{68518825-6B24-8043-A45D-32A0EA77BEBA}"/>
  <tableColumns count="1">
    <tableColumn id="1" xr3:uid="{E8E87CE7-07EC-2448-AC2E-03C6AA65B9BF}" name="Benefits purpose" dataDxfId="82"/>
  </tableColumns>
  <tableStyleInfo name="TableStyleMedium7"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520B5A27-FF26-B944-AA72-CFD46326C211}" name="Table66" displayName="Table66" ref="H147:H153" totalsRowShown="0" dataDxfId="81">
  <autoFilter ref="H147:H153" xr:uid="{885998E7-38F5-D948-9F83-21DDCDAA711A}"/>
  <tableColumns count="1">
    <tableColumn id="1" xr3:uid="{08504815-BD04-8D4B-B7C6-28D4CB659178}" name="Health purpose" dataDxfId="80"/>
  </tableColumns>
  <tableStyleInfo name="TableStyleMedium1"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C8AECCB0-7F3A-0248-8E37-42EB5D95C619}" name="Table67" displayName="Table67" ref="I147:I155" totalsRowShown="0" dataDxfId="79">
  <autoFilter ref="I147:I155" xr:uid="{45905B17-C61A-274D-A5C0-2FEE5F9D2A97}"/>
  <tableColumns count="1">
    <tableColumn id="1" xr3:uid="{E39CFF4F-369E-8248-A94F-BD18817FB0F6}" name="Scientific purpose" dataDxfId="78"/>
  </tableColumns>
  <tableStyleInfo name="TableStyleMedium2"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FA81B6A-CB8D-CF47-A9D7-C4F7B4165A9B}" name="Table68" displayName="Table68" ref="J147:J159" totalsRowShown="0" dataDxfId="77">
  <autoFilter ref="J147:J159" xr:uid="{291ADE0D-2B4A-3341-B130-852A737A4AB2}"/>
  <tableColumns count="1">
    <tableColumn id="1" xr3:uid="{04B1BA74-2CD4-3F44-8CAD-4FB1394273BF}" name="Banking purpose" dataDxfId="76"/>
  </tableColumns>
  <tableStyleInfo name="TableStyleMedium3"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1706E1FD-0E29-4F43-B220-4BC79AB2A95E}" name="Table69" displayName="Table69" ref="K147:K149" totalsRowShown="0" dataDxfId="75">
  <autoFilter ref="K147:K149" xr:uid="{DB46B2DE-E005-7E45-88B8-1871FDD73716}"/>
  <tableColumns count="1">
    <tableColumn id="1" xr3:uid="{B844C62D-A53C-0347-ADC0-12ED0B2B4315}" name="Trade purpose" dataDxfId="74"/>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EFA6D0C-98C9-BD40-98BD-F9101F50B93D}" name="Table7" displayName="Table7" ref="F33:F40" totalsRowShown="0">
  <autoFilter ref="F33:F40" xr:uid="{4C6ED22D-27B2-7F42-9B4A-B67298D043E2}"/>
  <tableColumns count="1">
    <tableColumn id="1" xr3:uid="{72FF0160-8425-BD40-B2AA-48E80809989D}" name="Various">
      <calculatedColumnFormula>A10</calculatedColumnFormula>
    </tableColumn>
  </tableColumns>
  <tableStyleInfo name="TableStyleMedium1"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D9B57EDB-4067-3440-8F86-9313D68ED81C}" name="Table71" displayName="Table71" ref="L147:L148" totalsRowShown="0" headerRowDxfId="73" dataDxfId="72">
  <autoFilter ref="L147:L148" xr:uid="{BFCB3484-D16B-224E-9232-8C488F0C49DE}"/>
  <tableColumns count="1">
    <tableColumn id="1" xr3:uid="{C34B784E-CF18-4C4C-9C91-00F1577F3FD5}" name="Other purpose" dataDxfId="71"/>
  </tableColumns>
  <tableStyleInfo name="TableStyleMedium5"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87B05F55-BCC6-F744-A6A2-8BD45B168D72}" name="Table72" displayName="Table72" ref="A165:A171" totalsRowShown="0" dataDxfId="70">
  <autoFilter ref="A165:A171" xr:uid="{76818062-5E90-9E48-91C7-256FC96A497D}"/>
  <tableColumns count="1">
    <tableColumn id="1" xr3:uid="{B4A3FADE-135B-3840-B1EA-7AB5A0F54CDB}" name="Legal ground" dataDxfId="69"/>
  </tableColumns>
  <tableStyleInfo name="TableStyleMedium1"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3B3D7D63-DE43-F247-A877-A5434B8502E5}" name="Table74" displayName="Table74" ref="B165:B172" totalsRowShown="0">
  <autoFilter ref="B165:B172" xr:uid="{61713C16-D6D2-FE47-9C05-0EFAA823812D}"/>
  <tableColumns count="1">
    <tableColumn id="1" xr3:uid="{63828A7D-4124-0144-8192-1ECBB6B78B6A}" name="Customer relation"/>
  </tableColumns>
  <tableStyleInfo name="TableStyleMedium2"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ADA2AD29-D621-3B40-B79F-C2498928D70D}" name="Table75" displayName="Table75" ref="C165:C169" totalsRowShown="0" dataDxfId="68">
  <autoFilter ref="C165:C169" xr:uid="{CD757D94-E990-724F-A530-03DDC3B7F9E2}"/>
  <tableColumns count="1">
    <tableColumn id="1" xr3:uid="{18406CE1-2C2F-194B-9D56-304446418198}" name="Relation status" dataDxfId="67"/>
  </tableColumns>
  <tableStyleInfo name="TableStyleMedium3"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14B5B0DC-186E-FE46-B50B-8E62786B24E4}" name="Table76" displayName="Table76" ref="D165:D168" totalsRowShown="0" dataDxfId="66">
  <autoFilter ref="D165:D168" xr:uid="{47B7B93D-B2D4-E34C-B8C1-BEB88CB2993D}"/>
  <tableColumns count="1">
    <tableColumn id="1" xr3:uid="{8A003A4F-E107-AC43-90A3-34BEFED66938}" name="Collection method" dataDxfId="65"/>
  </tableColumns>
  <tableStyleInfo name="TableStyleMedium4"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275A94EB-E27A-B54E-B565-DA9F40DEB3BB}" name="Table77" displayName="Table77" ref="E165:E174" totalsRowShown="0" dataDxfId="64">
  <autoFilter ref="E165:E174" xr:uid="{B6462477-B673-A04D-BE07-1B6477D2A1A1}"/>
  <tableColumns count="1">
    <tableColumn id="1" xr3:uid="{4EBD1493-B61F-D344-A173-1195F465EEEB}" name="Type of processing" dataDxfId="63"/>
  </tableColumns>
  <tableStyleInfo name="TableStyleMedium5"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B306D692-1E06-8F48-AE24-733AB88131D5}" name="Table78" displayName="Table78" ref="F165:F181" totalsRowShown="0">
  <autoFilter ref="F165:F181" xr:uid="{BB6A6BFB-1342-3C41-B145-E2BCA4F1A7FD}"/>
  <tableColumns count="1">
    <tableColumn id="1" xr3:uid="{8C8C4D02-B216-C147-917E-1FCA93E26B7C}" name="Functional category"/>
  </tableColumns>
  <tableStyleInfo name="TableStyleMedium6"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347B0406-DF01-0347-A676-0A825C78484E}" name="Table79" displayName="Table79" ref="G165:G177" totalsRowShown="0" dataDxfId="62">
  <autoFilter ref="G165:G177" xr:uid="{184174A9-2ABB-8C43-8B44-74D13DA66153}"/>
  <tableColumns count="1">
    <tableColumn id="1" xr3:uid="{41664600-0985-464A-AD82-814173ECA225}" name="Identification category" dataDxfId="61"/>
  </tableColumns>
  <tableStyleInfo name="TableStyleMedium3"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4F435F1A-3608-BA4B-B5FE-8401D4CCF504}" name="Table80" displayName="Table80" ref="H165:H178" totalsRowShown="0" dataDxfId="60">
  <autoFilter ref="H165:H178" xr:uid="{FCF9A304-A240-0E48-8664-59C9BDD6AE51}"/>
  <tableColumns count="1">
    <tableColumn id="1" xr3:uid="{867BB7D6-1736-B14C-A9AB-1FB253A5AB48}" name="Special category" dataDxfId="59"/>
  </tableColumns>
  <tableStyleInfo name="TableStyleMedium4"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AE90AE6B-81A6-5643-91D3-B6572109465B}" name="Table81" displayName="Table81" ref="I165:I168" totalsRowShown="0" dataDxfId="58">
  <autoFilter ref="I165:I168" xr:uid="{3612764E-F4AC-7D40-A8FE-6C3943BD6956}"/>
  <tableColumns count="1">
    <tableColumn id="1" xr3:uid="{D8C0E8C2-8AEA-6547-8080-7EC90F518410}" name="Personal category" dataDxfId="57"/>
  </tableColumns>
  <tableStyleInfo name="TableStyleMedium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F999F40-98BD-E846-BF52-DEBC0F15EEE2}" name="Table8" displayName="Table8" ref="G33:G50" totalsRowShown="0">
  <autoFilter ref="G33:G50" xr:uid="{C8A990E7-C0FF-FD4D-B877-98000A5373E5}"/>
  <tableColumns count="1">
    <tableColumn id="1" xr3:uid="{7EE536CD-CC4B-A840-BE98-C8020DAB73AD}" name="Type of threat actor"/>
  </tableColumns>
  <tableStyleInfo name="TableStyleMedium6"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D2C676AA-7E33-434C-8DE0-015ED671CB15}" name="Table82" displayName="Table82" ref="J165:J166" totalsRowShown="0" dataDxfId="56">
  <autoFilter ref="J165:J166" xr:uid="{3A963969-9E77-F349-B75A-51E7E9ED01E7}"/>
  <tableColumns count="1">
    <tableColumn id="1" xr3:uid="{28991F95-1EAF-7541-AA6F-8BEBA3565D80}" name="Physical category" dataDxfId="55"/>
  </tableColumns>
  <tableStyleInfo name="TableStyleMedium6"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CB076292-9744-D344-A27D-7A29FAF3A31A}" name="Table83" displayName="Table83" ref="K165:K174" totalsRowShown="0" dataDxfId="54">
  <autoFilter ref="K165:K174" xr:uid="{BD4D444B-0258-2348-883D-21ECBEC53B81}"/>
  <tableColumns count="1">
    <tableColumn id="1" xr3:uid="{73F7E11A-1779-9746-9D68-A1115C296F47}" name="Private category" dataDxfId="53"/>
  </tableColumns>
  <tableStyleInfo name="TableStyleMedium7"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90C18078-8BFA-6D48-B24B-F6E2F7CFDCE6}" name="Table84" displayName="Table84" ref="L165:L166" totalsRowShown="0" dataDxfId="52">
  <autoFilter ref="L165:L166" xr:uid="{EB983134-A622-C74D-943F-117D3CA5C5C9}"/>
  <tableColumns count="1">
    <tableColumn id="1" xr3:uid="{70466222-E390-6A44-B45E-AB3195D15D1D}" name="Psychological category" dataDxfId="51"/>
  </tableColumns>
  <tableStyleInfo name="TableStyleMedium1"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DABDCCAB-FB0B-334C-8E6F-3733F70B7B01}" name="Table85" displayName="Table85" ref="M165:M168" totalsRowShown="0" dataDxfId="50">
  <autoFilter ref="M165:M168" xr:uid="{ED8BAFB0-33AF-254B-8511-DCAC3A448228}"/>
  <tableColumns count="1">
    <tableColumn id="1" xr3:uid="{1E3310CC-2607-DE4B-ADDB-C23F0AD83FA1}" name="Family category" dataDxfId="49"/>
  </tableColumns>
  <tableStyleInfo name="TableStyleMedium2"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1DA8176C-9058-D04D-9449-3A35D7B39B09}" name="Table86" displayName="Table86" ref="N165:N166" totalsRowShown="0" dataDxfId="48">
  <autoFilter ref="N165:N166" xr:uid="{DED01C22-EDFD-E640-9EF6-E5B9A0734355}"/>
  <tableColumns count="1">
    <tableColumn id="1" xr3:uid="{00519D31-4F49-524F-98CE-92ED0CBCB064}" name="Leisure category" dataDxfId="47"/>
  </tableColumns>
  <tableStyleInfo name="TableStyleMedium3"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82A316F-E4F7-F045-BBD0-1BD97C509763}" name="Table87" displayName="Table87" ref="O165:O166" totalsRowShown="0" dataDxfId="46">
  <autoFilter ref="O165:O166" xr:uid="{59AB341B-B12F-1B4B-9188-FE4DD5B32D6C}"/>
  <tableColumns count="1">
    <tableColumn id="1" xr3:uid="{D4E059E7-610E-B44F-AD0A-95E6F66BA1E3}" name="Memberships category" dataDxfId="45"/>
  </tableColumns>
  <tableStyleInfo name="TableStyleMedium4"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25C9F182-FAE9-3344-BAB4-93D08439DD5B}" name="Table88" displayName="Table88" ref="P165:P170" totalsRowShown="0" dataDxfId="44">
  <autoFilter ref="P165:P170" xr:uid="{A64E32A1-E0CF-874B-BDAD-94844BBC0BC6}"/>
  <tableColumns count="1">
    <tableColumn id="1" xr3:uid="{27036187-ACAD-0F45-8B3F-5CF013A97128}" name="Legal category" dataDxfId="43"/>
  </tableColumns>
  <tableStyleInfo name="TableStyleMedium5"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56487374-5D97-B543-80A6-024F54AD9FC0}" name="Table89" displayName="Table89" ref="Q165:Q167" totalsRowShown="0" dataDxfId="42">
  <autoFilter ref="Q165:Q167" xr:uid="{99D836D9-E60D-AF4E-BAA5-B491BF068EAE}"/>
  <tableColumns count="1">
    <tableColumn id="1" xr3:uid="{5EE59175-16B1-8944-8195-E990721812ED}" name="Consumption category" dataDxfId="41"/>
  </tableColumns>
  <tableStyleInfo name="TableStyleMedium6"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B4509388-BF40-5647-ACF2-6C1F4C37134E}" name="Table90" displayName="Table90" ref="R165:R166" totalsRowShown="0" dataDxfId="40">
  <autoFilter ref="R165:R166" xr:uid="{12873B9D-8916-0241-B824-2F2025A8D04C}"/>
  <tableColumns count="1">
    <tableColumn id="1" xr3:uid="{76C5879E-4450-5541-97CC-5DE0D0684406}" name="Residence category" dataDxfId="39"/>
  </tableColumns>
  <tableStyleInfo name="TableStyleMedium7"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3C4B1DD-C3F7-C44B-86AF-37EDA3970031}" name="Table91" displayName="Table91" ref="S165:S170" totalsRowShown="0" dataDxfId="38">
  <autoFilter ref="S165:S170" xr:uid="{77C7A106-D764-594F-80DC-839CC7941E20}"/>
  <tableColumns count="1">
    <tableColumn id="1" xr3:uid="{4A48DCCF-05AF-1946-A8BE-004137616F17}" name="Health category" dataDxfId="37"/>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AF783B9-87C9-024C-9F59-7C5777190FF5}" name="Table12" displayName="Table12" ref="A52:A56" totalsRowShown="0">
  <autoFilter ref="A52:A56" xr:uid="{5902120D-9D70-DD40-BDF8-F9A0004A4055}"/>
  <tableColumns count="1">
    <tableColumn id="1" xr3:uid="{7065BF0D-130C-854B-84D0-504E7AD439E0}" name="P External entity"/>
  </tableColumns>
  <tableStyleInfo name="TableStyleMedium2"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107412E0-F157-8249-A90F-E655A9536593}" name="Table92" displayName="Table92" ref="T165:T171" totalsRowShown="0" dataDxfId="36">
  <autoFilter ref="T165:T171" xr:uid="{5A15C475-D077-EB4F-A1D4-D6E3DB50C970}"/>
  <tableColumns count="1">
    <tableColumn id="1" xr3:uid="{06E7C8BC-79F9-2F41-A8DD-9CDCDE522A41}" name="Education category" dataDxfId="35"/>
  </tableColumns>
  <tableStyleInfo name="TableStyleMedium2"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5B03EEA1-6F18-E947-8531-12D4A1F0A73C}" name="Table93" displayName="Table93" ref="U165:U178" totalsRowShown="0" dataDxfId="34">
  <autoFilter ref="U165:U178" xr:uid="{C29A17FE-656F-0043-83D1-FEC68E9C2E0E}"/>
  <tableColumns count="1">
    <tableColumn id="1" xr3:uid="{8233500B-9357-6143-841C-30EF562AB040}" name="Profession category" dataDxfId="33"/>
  </tableColumns>
  <tableStyleInfo name="TableStyleMedium3"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55CD8C9A-C7CA-EE41-9FE2-E8E70B32A3F5}" name="Table98" displayName="Table98" ref="V165:V166" totalsRowShown="0" headerRowDxfId="32" dataDxfId="31">
  <autoFilter ref="V165:V166" xr:uid="{1214E32F-292C-1145-ADFF-025B93647731}"/>
  <tableColumns count="1">
    <tableColumn id="1" xr3:uid="{CB268CF6-3558-034F-8CA2-F5FA1547ECAC}" name="Social category" dataDxfId="30"/>
  </tableColumns>
  <tableStyleInfo name="TableStyleMedium4"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86A995F2-DA01-C944-9951-345812B77A0F}" name="Table99" displayName="Table99" ref="W165:W166" totalsRowShown="0" dataDxfId="29">
  <autoFilter ref="W165:W166" xr:uid="{7E78E2C5-4295-6049-BCB1-2F446DD861EB}"/>
  <tableColumns count="1">
    <tableColumn id="1" xr3:uid="{28E95AD3-9913-A442-8CA6-3E4569AE5283}" name="Racial category" dataDxfId="28"/>
  </tableColumns>
  <tableStyleInfo name="TableStyleMedium2"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B09E8CA3-56E7-1D41-B244-8B0148D39358}" name="Table100" displayName="Table100" ref="X165:X166" totalsRowShown="0" dataDxfId="27">
  <autoFilter ref="X165:X166" xr:uid="{FD07F17F-FF48-7548-A42B-77A346401E98}"/>
  <tableColumns count="1">
    <tableColumn id="1" xr3:uid="{DA3152E9-40EA-EB42-8427-104B0085117F}" name="Sex category" dataDxfId="26"/>
  </tableColumns>
  <tableStyleInfo name="TableStyleMedium3"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AD5259D9-32ED-984F-A6D6-B088F276DCFF}" name="Table101" displayName="Table101" ref="Y165:Y168" totalsRowShown="0" dataDxfId="25">
  <autoFilter ref="Y165:Y168" xr:uid="{9D6BE5A4-9C89-0440-AA9B-637651FDE61F}"/>
  <tableColumns count="1">
    <tableColumn id="1" xr3:uid="{5183D111-62AE-2C43-8B82-C6F0104A0CE6}" name="Political category" dataDxfId="24"/>
  </tableColumns>
  <tableStyleInfo name="TableStyleMedium4"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E1CB9BA5-2878-374C-AEDD-915C58B69BFF}" name="Table102" displayName="Table102" ref="Z165:Z166" totalsRowShown="0" dataDxfId="23">
  <autoFilter ref="Z165:Z166" xr:uid="{BFE5252B-9874-DB46-B354-036BBBBC45FA}"/>
  <tableColumns count="1">
    <tableColumn id="1" xr3:uid="{99FFC0D6-7676-D147-AF21-4B6AC192B01D}" name="Trade category" dataDxfId="22"/>
  </tableColumns>
  <tableStyleInfo name="TableStyleMedium5"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F33FF169-4D52-3649-A036-E96D103A438B}" name="Table103" displayName="Table103" ref="AA165:AA166" totalsRowShown="0" dataDxfId="21">
  <autoFilter ref="AA165:AA166" xr:uid="{12482CC7-3360-F542-A349-C9E138F50AE7}"/>
  <tableColumns count="1">
    <tableColumn id="1" xr3:uid="{543DEF9F-D436-F446-AE99-58449EF0528B}" name="Phylosophical category" dataDxfId="20"/>
  </tableColumns>
  <tableStyleInfo name="TableStyleMedium6"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E2F3A170-07EB-754E-BD51-8314F6FBFF08}" name="Table104" displayName="Table104" ref="AB165:AB167" totalsRowShown="0" dataDxfId="19">
  <autoFilter ref="AB165:AB167" xr:uid="{FF4B1D76-C542-3D49-8440-169E62193E14}"/>
  <tableColumns count="1">
    <tableColumn id="1" xr3:uid="{C79D8163-6E0F-8146-9898-0C3EC1B1A112}" name="Video category" dataDxfId="18"/>
  </tableColumns>
  <tableStyleInfo name="TableStyleMedium7"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21480A55-B84E-A646-BDA1-7351D45B4E89}" name="Table105" displayName="Table105" ref="AC165:AC166" totalsRowShown="0" dataDxfId="17">
  <autoFilter ref="AC165:AC166" xr:uid="{E824A3CD-739F-8E40-B86E-2BEE6988BB56}"/>
  <tableColumns count="1">
    <tableColumn id="1" xr3:uid="{E344A714-144C-0347-9F48-CDA52690C8B4}" name="Sound category" dataDxfId="16"/>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stephanie.witters@howest.be" TargetMode="External"/><Relationship Id="rId1" Type="http://schemas.openxmlformats.org/officeDocument/2006/relationships/hyperlink" Target="mailto:johan.galle@howest.b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table" Target="../tables/table26.xml"/><Relationship Id="rId21" Type="http://schemas.openxmlformats.org/officeDocument/2006/relationships/table" Target="../tables/table21.xml"/><Relationship Id="rId42" Type="http://schemas.openxmlformats.org/officeDocument/2006/relationships/table" Target="../tables/table42.xml"/><Relationship Id="rId47" Type="http://schemas.openxmlformats.org/officeDocument/2006/relationships/table" Target="../tables/table47.xml"/><Relationship Id="rId63" Type="http://schemas.openxmlformats.org/officeDocument/2006/relationships/table" Target="../tables/table63.xml"/><Relationship Id="rId68" Type="http://schemas.openxmlformats.org/officeDocument/2006/relationships/table" Target="../tables/table68.xml"/><Relationship Id="rId84" Type="http://schemas.openxmlformats.org/officeDocument/2006/relationships/table" Target="../tables/table84.xml"/><Relationship Id="rId89" Type="http://schemas.openxmlformats.org/officeDocument/2006/relationships/table" Target="../tables/table89.xml"/><Relationship Id="rId16" Type="http://schemas.openxmlformats.org/officeDocument/2006/relationships/table" Target="../tables/table16.xml"/><Relationship Id="rId107" Type="http://schemas.openxmlformats.org/officeDocument/2006/relationships/table" Target="../tables/table107.xml"/><Relationship Id="rId11" Type="http://schemas.openxmlformats.org/officeDocument/2006/relationships/table" Target="../tables/table11.xml"/><Relationship Id="rId32" Type="http://schemas.openxmlformats.org/officeDocument/2006/relationships/table" Target="../tables/table32.xml"/><Relationship Id="rId37" Type="http://schemas.openxmlformats.org/officeDocument/2006/relationships/table" Target="../tables/table37.xml"/><Relationship Id="rId53" Type="http://schemas.openxmlformats.org/officeDocument/2006/relationships/table" Target="../tables/table53.xml"/><Relationship Id="rId58" Type="http://schemas.openxmlformats.org/officeDocument/2006/relationships/table" Target="../tables/table58.xml"/><Relationship Id="rId74" Type="http://schemas.openxmlformats.org/officeDocument/2006/relationships/table" Target="../tables/table74.xml"/><Relationship Id="rId79" Type="http://schemas.openxmlformats.org/officeDocument/2006/relationships/table" Target="../tables/table79.xml"/><Relationship Id="rId102" Type="http://schemas.openxmlformats.org/officeDocument/2006/relationships/table" Target="../tables/table102.xml"/><Relationship Id="rId5" Type="http://schemas.openxmlformats.org/officeDocument/2006/relationships/table" Target="../tables/table5.xml"/><Relationship Id="rId90" Type="http://schemas.openxmlformats.org/officeDocument/2006/relationships/table" Target="../tables/table90.xml"/><Relationship Id="rId95" Type="http://schemas.openxmlformats.org/officeDocument/2006/relationships/table" Target="../tables/table95.xml"/><Relationship Id="rId22" Type="http://schemas.openxmlformats.org/officeDocument/2006/relationships/table" Target="../tables/table22.xml"/><Relationship Id="rId27" Type="http://schemas.openxmlformats.org/officeDocument/2006/relationships/table" Target="../tables/table27.xml"/><Relationship Id="rId43" Type="http://schemas.openxmlformats.org/officeDocument/2006/relationships/table" Target="../tables/table43.xml"/><Relationship Id="rId48" Type="http://schemas.openxmlformats.org/officeDocument/2006/relationships/table" Target="../tables/table48.xml"/><Relationship Id="rId64" Type="http://schemas.openxmlformats.org/officeDocument/2006/relationships/table" Target="../tables/table64.xml"/><Relationship Id="rId69" Type="http://schemas.openxmlformats.org/officeDocument/2006/relationships/table" Target="../tables/table69.xml"/><Relationship Id="rId80" Type="http://schemas.openxmlformats.org/officeDocument/2006/relationships/table" Target="../tables/table80.xml"/><Relationship Id="rId85" Type="http://schemas.openxmlformats.org/officeDocument/2006/relationships/table" Target="../tables/table85.xml"/><Relationship Id="rId12" Type="http://schemas.openxmlformats.org/officeDocument/2006/relationships/table" Target="../tables/table12.xml"/><Relationship Id="rId17" Type="http://schemas.openxmlformats.org/officeDocument/2006/relationships/table" Target="../tables/table17.xml"/><Relationship Id="rId33" Type="http://schemas.openxmlformats.org/officeDocument/2006/relationships/table" Target="../tables/table33.xml"/><Relationship Id="rId38" Type="http://schemas.openxmlformats.org/officeDocument/2006/relationships/table" Target="../tables/table38.xml"/><Relationship Id="rId59" Type="http://schemas.openxmlformats.org/officeDocument/2006/relationships/table" Target="../tables/table59.xml"/><Relationship Id="rId103" Type="http://schemas.openxmlformats.org/officeDocument/2006/relationships/table" Target="../tables/table103.xml"/><Relationship Id="rId108" Type="http://schemas.openxmlformats.org/officeDocument/2006/relationships/table" Target="../tables/table108.xml"/><Relationship Id="rId20" Type="http://schemas.openxmlformats.org/officeDocument/2006/relationships/table" Target="../tables/table20.xml"/><Relationship Id="rId41" Type="http://schemas.openxmlformats.org/officeDocument/2006/relationships/table" Target="../tables/table41.xml"/><Relationship Id="rId54" Type="http://schemas.openxmlformats.org/officeDocument/2006/relationships/table" Target="../tables/table54.xml"/><Relationship Id="rId62" Type="http://schemas.openxmlformats.org/officeDocument/2006/relationships/table" Target="../tables/table62.xml"/><Relationship Id="rId70" Type="http://schemas.openxmlformats.org/officeDocument/2006/relationships/table" Target="../tables/table70.xml"/><Relationship Id="rId75" Type="http://schemas.openxmlformats.org/officeDocument/2006/relationships/table" Target="../tables/table75.xml"/><Relationship Id="rId83" Type="http://schemas.openxmlformats.org/officeDocument/2006/relationships/table" Target="../tables/table83.xml"/><Relationship Id="rId88" Type="http://schemas.openxmlformats.org/officeDocument/2006/relationships/table" Target="../tables/table88.xml"/><Relationship Id="rId91" Type="http://schemas.openxmlformats.org/officeDocument/2006/relationships/table" Target="../tables/table91.xml"/><Relationship Id="rId96" Type="http://schemas.openxmlformats.org/officeDocument/2006/relationships/table" Target="../tables/table96.xml"/><Relationship Id="rId1" Type="http://schemas.openxmlformats.org/officeDocument/2006/relationships/table" Target="../tables/table1.xml"/><Relationship Id="rId6" Type="http://schemas.openxmlformats.org/officeDocument/2006/relationships/table" Target="../tables/table6.xml"/><Relationship Id="rId15" Type="http://schemas.openxmlformats.org/officeDocument/2006/relationships/table" Target="../tables/table15.xml"/><Relationship Id="rId23" Type="http://schemas.openxmlformats.org/officeDocument/2006/relationships/table" Target="../tables/table23.xml"/><Relationship Id="rId28" Type="http://schemas.openxmlformats.org/officeDocument/2006/relationships/table" Target="../tables/table28.xml"/><Relationship Id="rId36" Type="http://schemas.openxmlformats.org/officeDocument/2006/relationships/table" Target="../tables/table36.xml"/><Relationship Id="rId49" Type="http://schemas.openxmlformats.org/officeDocument/2006/relationships/table" Target="../tables/table49.xml"/><Relationship Id="rId57" Type="http://schemas.openxmlformats.org/officeDocument/2006/relationships/table" Target="../tables/table57.xml"/><Relationship Id="rId106" Type="http://schemas.openxmlformats.org/officeDocument/2006/relationships/table" Target="../tables/table106.xml"/><Relationship Id="rId10" Type="http://schemas.openxmlformats.org/officeDocument/2006/relationships/table" Target="../tables/table10.xml"/><Relationship Id="rId31" Type="http://schemas.openxmlformats.org/officeDocument/2006/relationships/table" Target="../tables/table31.xml"/><Relationship Id="rId44" Type="http://schemas.openxmlformats.org/officeDocument/2006/relationships/table" Target="../tables/table44.xml"/><Relationship Id="rId52" Type="http://schemas.openxmlformats.org/officeDocument/2006/relationships/table" Target="../tables/table52.xml"/><Relationship Id="rId60" Type="http://schemas.openxmlformats.org/officeDocument/2006/relationships/table" Target="../tables/table60.xml"/><Relationship Id="rId65" Type="http://schemas.openxmlformats.org/officeDocument/2006/relationships/table" Target="../tables/table65.xml"/><Relationship Id="rId73" Type="http://schemas.openxmlformats.org/officeDocument/2006/relationships/table" Target="../tables/table73.xml"/><Relationship Id="rId78" Type="http://schemas.openxmlformats.org/officeDocument/2006/relationships/table" Target="../tables/table78.xml"/><Relationship Id="rId81" Type="http://schemas.openxmlformats.org/officeDocument/2006/relationships/table" Target="../tables/table81.xml"/><Relationship Id="rId86" Type="http://schemas.openxmlformats.org/officeDocument/2006/relationships/table" Target="../tables/table86.xml"/><Relationship Id="rId94" Type="http://schemas.openxmlformats.org/officeDocument/2006/relationships/table" Target="../tables/table94.xml"/><Relationship Id="rId99" Type="http://schemas.openxmlformats.org/officeDocument/2006/relationships/table" Target="../tables/table99.xml"/><Relationship Id="rId101" Type="http://schemas.openxmlformats.org/officeDocument/2006/relationships/table" Target="../tables/table101.xml"/><Relationship Id="rId4" Type="http://schemas.openxmlformats.org/officeDocument/2006/relationships/table" Target="../tables/table4.xml"/><Relationship Id="rId9" Type="http://schemas.openxmlformats.org/officeDocument/2006/relationships/table" Target="../tables/table9.xml"/><Relationship Id="rId13" Type="http://schemas.openxmlformats.org/officeDocument/2006/relationships/table" Target="../tables/table13.xml"/><Relationship Id="rId18" Type="http://schemas.openxmlformats.org/officeDocument/2006/relationships/table" Target="../tables/table18.xml"/><Relationship Id="rId39" Type="http://schemas.openxmlformats.org/officeDocument/2006/relationships/table" Target="../tables/table39.xml"/><Relationship Id="rId34" Type="http://schemas.openxmlformats.org/officeDocument/2006/relationships/table" Target="../tables/table34.xml"/><Relationship Id="rId50" Type="http://schemas.openxmlformats.org/officeDocument/2006/relationships/table" Target="../tables/table50.xml"/><Relationship Id="rId55" Type="http://schemas.openxmlformats.org/officeDocument/2006/relationships/table" Target="../tables/table55.xml"/><Relationship Id="rId76" Type="http://schemas.openxmlformats.org/officeDocument/2006/relationships/table" Target="../tables/table76.xml"/><Relationship Id="rId97" Type="http://schemas.openxmlformats.org/officeDocument/2006/relationships/table" Target="../tables/table97.xml"/><Relationship Id="rId104" Type="http://schemas.openxmlformats.org/officeDocument/2006/relationships/table" Target="../tables/table104.xml"/><Relationship Id="rId7" Type="http://schemas.openxmlformats.org/officeDocument/2006/relationships/table" Target="../tables/table7.xml"/><Relationship Id="rId71" Type="http://schemas.openxmlformats.org/officeDocument/2006/relationships/table" Target="../tables/table71.xml"/><Relationship Id="rId92" Type="http://schemas.openxmlformats.org/officeDocument/2006/relationships/table" Target="../tables/table92.xml"/><Relationship Id="rId2" Type="http://schemas.openxmlformats.org/officeDocument/2006/relationships/table" Target="../tables/table2.xml"/><Relationship Id="rId29" Type="http://schemas.openxmlformats.org/officeDocument/2006/relationships/table" Target="../tables/table29.xml"/><Relationship Id="rId24" Type="http://schemas.openxmlformats.org/officeDocument/2006/relationships/table" Target="../tables/table24.xml"/><Relationship Id="rId40" Type="http://schemas.openxmlformats.org/officeDocument/2006/relationships/table" Target="../tables/table40.xml"/><Relationship Id="rId45" Type="http://schemas.openxmlformats.org/officeDocument/2006/relationships/table" Target="../tables/table45.xml"/><Relationship Id="rId66" Type="http://schemas.openxmlformats.org/officeDocument/2006/relationships/table" Target="../tables/table66.xml"/><Relationship Id="rId87" Type="http://schemas.openxmlformats.org/officeDocument/2006/relationships/table" Target="../tables/table87.xml"/><Relationship Id="rId61" Type="http://schemas.openxmlformats.org/officeDocument/2006/relationships/table" Target="../tables/table61.xml"/><Relationship Id="rId82" Type="http://schemas.openxmlformats.org/officeDocument/2006/relationships/table" Target="../tables/table82.xml"/><Relationship Id="rId19" Type="http://schemas.openxmlformats.org/officeDocument/2006/relationships/table" Target="../tables/table19.xml"/><Relationship Id="rId14" Type="http://schemas.openxmlformats.org/officeDocument/2006/relationships/table" Target="../tables/table14.xml"/><Relationship Id="rId30" Type="http://schemas.openxmlformats.org/officeDocument/2006/relationships/table" Target="../tables/table30.xml"/><Relationship Id="rId35" Type="http://schemas.openxmlformats.org/officeDocument/2006/relationships/table" Target="../tables/table35.xml"/><Relationship Id="rId56" Type="http://schemas.openxmlformats.org/officeDocument/2006/relationships/table" Target="../tables/table56.xml"/><Relationship Id="rId77" Type="http://schemas.openxmlformats.org/officeDocument/2006/relationships/table" Target="../tables/table77.xml"/><Relationship Id="rId100" Type="http://schemas.openxmlformats.org/officeDocument/2006/relationships/table" Target="../tables/table100.xml"/><Relationship Id="rId105" Type="http://schemas.openxmlformats.org/officeDocument/2006/relationships/table" Target="../tables/table105.xml"/><Relationship Id="rId8" Type="http://schemas.openxmlformats.org/officeDocument/2006/relationships/table" Target="../tables/table8.xml"/><Relationship Id="rId51" Type="http://schemas.openxmlformats.org/officeDocument/2006/relationships/table" Target="../tables/table51.xml"/><Relationship Id="rId72" Type="http://schemas.openxmlformats.org/officeDocument/2006/relationships/table" Target="../tables/table72.xml"/><Relationship Id="rId93" Type="http://schemas.openxmlformats.org/officeDocument/2006/relationships/table" Target="../tables/table93.xml"/><Relationship Id="rId98" Type="http://schemas.openxmlformats.org/officeDocument/2006/relationships/table" Target="../tables/table98.xml"/><Relationship Id="rId3" Type="http://schemas.openxmlformats.org/officeDocument/2006/relationships/table" Target="../tables/table3.xml"/><Relationship Id="rId25" Type="http://schemas.openxmlformats.org/officeDocument/2006/relationships/table" Target="../tables/table25.xml"/><Relationship Id="rId46" Type="http://schemas.openxmlformats.org/officeDocument/2006/relationships/table" Target="../tables/table46.xml"/><Relationship Id="rId67" Type="http://schemas.openxmlformats.org/officeDocument/2006/relationships/table" Target="../tables/table6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B1E3D-034E-E64A-9642-AD446B188138}">
  <dimension ref="A2:C20"/>
  <sheetViews>
    <sheetView workbookViewId="0">
      <selection activeCell="B19" sqref="B19"/>
    </sheetView>
  </sheetViews>
  <sheetFormatPr defaultColWidth="11" defaultRowHeight="15.75"/>
  <sheetData>
    <row r="2" spans="1:3">
      <c r="A2" s="3" t="s">
        <v>0</v>
      </c>
    </row>
    <row r="3" spans="1:3">
      <c r="A3" s="3" t="s">
        <v>1</v>
      </c>
    </row>
    <row r="4" spans="1:3">
      <c r="A4" s="3"/>
    </row>
    <row r="5" spans="1:3">
      <c r="A5" s="3" t="s">
        <v>2</v>
      </c>
    </row>
    <row r="6" spans="1:3">
      <c r="A6" s="3" t="s">
        <v>3</v>
      </c>
    </row>
    <row r="7" spans="1:3">
      <c r="A7" s="3" t="s">
        <v>4</v>
      </c>
    </row>
    <row r="8" spans="1:3">
      <c r="A8" s="3" t="s">
        <v>5</v>
      </c>
    </row>
    <row r="9" spans="1:3">
      <c r="A9" s="3" t="s">
        <v>6</v>
      </c>
    </row>
    <row r="10" spans="1:3">
      <c r="A10" s="3" t="s">
        <v>7</v>
      </c>
    </row>
    <row r="11" spans="1:3">
      <c r="A11" s="3" t="s">
        <v>8</v>
      </c>
    </row>
    <row r="12" spans="1:3">
      <c r="A12" s="3"/>
    </row>
    <row r="13" spans="1:3">
      <c r="A13" s="3" t="s">
        <v>9</v>
      </c>
    </row>
    <row r="14" spans="1:3">
      <c r="A14" s="3"/>
    </row>
    <row r="15" spans="1:3">
      <c r="A15" s="3" t="s">
        <v>10</v>
      </c>
      <c r="C15" s="3" t="s">
        <v>11</v>
      </c>
    </row>
    <row r="16" spans="1:3">
      <c r="A16" s="37" t="s">
        <v>12</v>
      </c>
    </row>
    <row r="17" spans="1:3">
      <c r="A17" s="38" t="s">
        <v>13</v>
      </c>
      <c r="C17" s="45" t="s">
        <v>14</v>
      </c>
    </row>
    <row r="19" spans="1:3" ht="78.75">
      <c r="A19" s="2" t="s">
        <v>15</v>
      </c>
      <c r="B19" t="str">
        <f>MID(3/10,FIND(3,3/10)-1,1)</f>
        <v>.</v>
      </c>
    </row>
    <row r="20" spans="1:3" ht="63">
      <c r="A20" s="2" t="s">
        <v>16</v>
      </c>
      <c r="B20" t="s">
        <v>17</v>
      </c>
    </row>
  </sheetData>
  <hyperlinks>
    <hyperlink ref="A17" r:id="rId1" xr:uid="{1B881A83-A051-214E-8C6C-149A5E69B8AB}"/>
    <hyperlink ref="C17" r:id="rId2" xr:uid="{C9F08710-88F5-884E-AC43-59965BA7F07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DEBE-FE68-AA46-A97D-7F3913796EBA}">
  <dimension ref="A2:B14"/>
  <sheetViews>
    <sheetView workbookViewId="0">
      <selection activeCell="B27" sqref="B27"/>
    </sheetView>
  </sheetViews>
  <sheetFormatPr defaultColWidth="11" defaultRowHeight="15.75"/>
  <cols>
    <col min="1" max="1" width="34.875" customWidth="1"/>
    <col min="2" max="2" width="44.375" customWidth="1"/>
  </cols>
  <sheetData>
    <row r="2" spans="1:2">
      <c r="A2" t="s">
        <v>18</v>
      </c>
      <c r="B2" s="3" t="s">
        <v>19</v>
      </c>
    </row>
    <row r="3" spans="1:2">
      <c r="A3" t="s">
        <v>20</v>
      </c>
      <c r="B3" t="s">
        <v>21</v>
      </c>
    </row>
    <row r="4" spans="1:2">
      <c r="A4" s="75" t="s">
        <v>22</v>
      </c>
      <c r="B4" s="3" t="s">
        <v>23</v>
      </c>
    </row>
    <row r="5" spans="1:2">
      <c r="A5" s="3" t="s">
        <v>24</v>
      </c>
      <c r="B5" s="76" t="s">
        <v>25</v>
      </c>
    </row>
    <row r="6" spans="1:2">
      <c r="A6" s="3" t="s">
        <v>26</v>
      </c>
      <c r="B6" s="77" t="s">
        <v>27</v>
      </c>
    </row>
    <row r="7" spans="1:2">
      <c r="A7" s="3" t="s">
        <v>28</v>
      </c>
      <c r="B7" s="3" t="s">
        <v>29</v>
      </c>
    </row>
    <row r="14" spans="1:2">
      <c r="B14" s="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96A89-819C-5B42-A774-227B7986EE98}">
  <dimension ref="A1:AC214"/>
  <sheetViews>
    <sheetView topLeftCell="A111" zoomScale="98" zoomScaleNormal="98" workbookViewId="0">
      <selection activeCell="B136" sqref="B136"/>
    </sheetView>
  </sheetViews>
  <sheetFormatPr defaultColWidth="11" defaultRowHeight="15.75"/>
  <cols>
    <col min="1" max="1" width="53.125" customWidth="1"/>
    <col min="2" max="2" width="44.5" customWidth="1"/>
    <col min="3" max="3" width="29.875" customWidth="1"/>
    <col min="4" max="4" width="35.625" customWidth="1"/>
    <col min="5" max="5" width="34.125" customWidth="1"/>
    <col min="6" max="7" width="31.875" customWidth="1"/>
    <col min="8" max="8" width="20" customWidth="1"/>
    <col min="9" max="9" width="23.5" customWidth="1"/>
    <col min="10" max="10" width="31.625" customWidth="1"/>
    <col min="11" max="11" width="36.375" customWidth="1"/>
    <col min="12" max="12" width="35" customWidth="1"/>
    <col min="13" max="13" width="31.875" customWidth="1"/>
    <col min="14" max="14" width="29.875" customWidth="1"/>
    <col min="15" max="15" width="28.875" customWidth="1"/>
    <col min="16" max="16" width="24.375" customWidth="1"/>
    <col min="17" max="17" width="22.125" customWidth="1"/>
    <col min="18" max="18" width="19.625" customWidth="1"/>
    <col min="19" max="19" width="26" customWidth="1"/>
    <col min="20" max="20" width="25.5" customWidth="1"/>
    <col min="21" max="21" width="24.875" customWidth="1"/>
    <col min="22" max="22" width="28.875" customWidth="1"/>
    <col min="23" max="23" width="16.375" customWidth="1"/>
    <col min="24" max="24" width="14.125" customWidth="1"/>
    <col min="25" max="25" width="19.625" customWidth="1"/>
    <col min="26" max="26" width="16" customWidth="1"/>
    <col min="27" max="27" width="31.875" customWidth="1"/>
    <col min="28" max="28" width="23.875" customWidth="1"/>
    <col min="29" max="29" width="16.375" customWidth="1"/>
  </cols>
  <sheetData>
    <row r="1" spans="1:7">
      <c r="A1" s="3" t="s">
        <v>30</v>
      </c>
      <c r="C1" t="s">
        <v>31</v>
      </c>
      <c r="D1" s="11" t="s">
        <v>32</v>
      </c>
      <c r="E1" s="11" t="s">
        <v>33</v>
      </c>
      <c r="F1" s="11" t="s">
        <v>34</v>
      </c>
      <c r="G1" s="11" t="s">
        <v>35</v>
      </c>
    </row>
    <row r="2" spans="1:7">
      <c r="A2" t="s">
        <v>36</v>
      </c>
      <c r="C2" t="s">
        <v>37</v>
      </c>
      <c r="D2" s="11">
        <v>9</v>
      </c>
      <c r="E2" s="11">
        <v>7</v>
      </c>
      <c r="F2" s="11">
        <v>5</v>
      </c>
      <c r="G2" s="11">
        <v>3</v>
      </c>
    </row>
    <row r="3" spans="1:7">
      <c r="A3" t="s">
        <v>38</v>
      </c>
      <c r="C3" t="s">
        <v>39</v>
      </c>
      <c r="D3" s="11">
        <v>12</v>
      </c>
      <c r="E3" s="11">
        <v>10</v>
      </c>
      <c r="F3" s="11">
        <v>8</v>
      </c>
      <c r="G3" s="11">
        <v>6</v>
      </c>
    </row>
    <row r="4" spans="1:7">
      <c r="A4" t="s">
        <v>40</v>
      </c>
      <c r="C4" t="s">
        <v>41</v>
      </c>
      <c r="D4" s="11">
        <v>7</v>
      </c>
      <c r="E4" s="11">
        <v>5</v>
      </c>
      <c r="F4" s="11">
        <v>3</v>
      </c>
      <c r="G4" s="11">
        <v>1</v>
      </c>
    </row>
    <row r="5" spans="1:7">
      <c r="A5" t="s">
        <v>42</v>
      </c>
      <c r="C5" t="s">
        <v>43</v>
      </c>
      <c r="D5" s="11">
        <v>11</v>
      </c>
      <c r="E5" s="11">
        <v>9</v>
      </c>
      <c r="F5" s="11">
        <v>7</v>
      </c>
      <c r="G5" s="11">
        <v>5</v>
      </c>
    </row>
    <row r="6" spans="1:7">
      <c r="A6" t="s">
        <v>44</v>
      </c>
      <c r="C6" t="s">
        <v>45</v>
      </c>
      <c r="D6" s="11">
        <v>9</v>
      </c>
      <c r="E6" s="11">
        <v>7</v>
      </c>
      <c r="F6" s="11">
        <v>5</v>
      </c>
      <c r="G6" s="11">
        <v>3</v>
      </c>
    </row>
    <row r="7" spans="1:7">
      <c r="A7" t="s">
        <v>46</v>
      </c>
      <c r="C7" t="s">
        <v>47</v>
      </c>
      <c r="D7" s="11">
        <v>7</v>
      </c>
      <c r="E7" s="11">
        <v>5</v>
      </c>
      <c r="F7" s="11">
        <v>3</v>
      </c>
      <c r="G7" s="11">
        <v>1</v>
      </c>
    </row>
    <row r="8" spans="1:7">
      <c r="D8" s="11"/>
      <c r="E8" s="11"/>
      <c r="F8" s="11"/>
      <c r="G8" s="11"/>
    </row>
    <row r="9" spans="1:7">
      <c r="A9" s="3" t="s">
        <v>48</v>
      </c>
      <c r="B9" s="3" t="s">
        <v>49</v>
      </c>
    </row>
    <row r="10" spans="1:7">
      <c r="A10" t="s">
        <v>50</v>
      </c>
      <c r="B10" t="s">
        <v>51</v>
      </c>
      <c r="E10" s="11"/>
      <c r="F10" s="11"/>
    </row>
    <row r="11" spans="1:7">
      <c r="A11" t="s">
        <v>52</v>
      </c>
      <c r="B11" t="s">
        <v>53</v>
      </c>
      <c r="C11" t="s">
        <v>54</v>
      </c>
    </row>
    <row r="12" spans="1:7">
      <c r="A12" t="s">
        <v>55</v>
      </c>
      <c r="B12" t="s">
        <v>56</v>
      </c>
    </row>
    <row r="13" spans="1:7">
      <c r="A13" t="s">
        <v>57</v>
      </c>
      <c r="B13" t="s">
        <v>58</v>
      </c>
      <c r="C13" t="s">
        <v>59</v>
      </c>
      <c r="F13" t="s">
        <v>60</v>
      </c>
    </row>
    <row r="14" spans="1:7">
      <c r="A14" t="s">
        <v>61</v>
      </c>
      <c r="B14" t="s">
        <v>62</v>
      </c>
      <c r="C14" t="s">
        <v>63</v>
      </c>
      <c r="F14" t="s">
        <v>64</v>
      </c>
    </row>
    <row r="15" spans="1:7">
      <c r="A15" t="s">
        <v>65</v>
      </c>
      <c r="B15" t="s">
        <v>66</v>
      </c>
      <c r="C15" t="s">
        <v>67</v>
      </c>
      <c r="F15" t="s">
        <v>68</v>
      </c>
    </row>
    <row r="16" spans="1:7">
      <c r="A16" t="s">
        <v>69</v>
      </c>
      <c r="B16" t="s">
        <v>70</v>
      </c>
      <c r="C16" t="s">
        <v>71</v>
      </c>
      <c r="F16" t="s">
        <v>72</v>
      </c>
    </row>
    <row r="17" spans="1:3">
      <c r="A17" t="s">
        <v>73</v>
      </c>
      <c r="B17" t="s">
        <v>74</v>
      </c>
      <c r="C17" t="s">
        <v>75</v>
      </c>
    </row>
    <row r="18" spans="1:3">
      <c r="A18" t="s">
        <v>76</v>
      </c>
      <c r="B18" t="s">
        <v>77</v>
      </c>
    </row>
    <row r="19" spans="1:3">
      <c r="A19" t="s">
        <v>78</v>
      </c>
      <c r="B19" t="s">
        <v>79</v>
      </c>
    </row>
    <row r="20" spans="1:3">
      <c r="A20" t="s">
        <v>80</v>
      </c>
      <c r="B20" t="s">
        <v>81</v>
      </c>
    </row>
    <row r="21" spans="1:3">
      <c r="A21" t="s">
        <v>82</v>
      </c>
      <c r="B21" t="s">
        <v>83</v>
      </c>
    </row>
    <row r="22" spans="1:3">
      <c r="A22" t="s">
        <v>84</v>
      </c>
      <c r="B22" t="s">
        <v>85</v>
      </c>
    </row>
    <row r="23" spans="1:3">
      <c r="A23" t="s">
        <v>86</v>
      </c>
      <c r="B23" t="s">
        <v>87</v>
      </c>
    </row>
    <row r="24" spans="1:3">
      <c r="A24" t="s">
        <v>88</v>
      </c>
      <c r="B24" t="s">
        <v>89</v>
      </c>
    </row>
    <row r="25" spans="1:3">
      <c r="A25" t="s">
        <v>90</v>
      </c>
      <c r="B25" t="s">
        <v>91</v>
      </c>
    </row>
    <row r="26" spans="1:3">
      <c r="A26" t="s">
        <v>92</v>
      </c>
      <c r="B26" t="s">
        <v>93</v>
      </c>
    </row>
    <row r="27" spans="1:3">
      <c r="A27" t="s">
        <v>94</v>
      </c>
      <c r="B27" t="s">
        <v>95</v>
      </c>
    </row>
    <row r="28" spans="1:3">
      <c r="A28" t="s">
        <v>96</v>
      </c>
      <c r="B28" t="s">
        <v>97</v>
      </c>
    </row>
    <row r="29" spans="1:3">
      <c r="A29" t="s">
        <v>98</v>
      </c>
      <c r="B29" t="s">
        <v>99</v>
      </c>
    </row>
    <row r="30" spans="1:3">
      <c r="A30" t="s">
        <v>100</v>
      </c>
      <c r="B30" t="s">
        <v>101</v>
      </c>
    </row>
    <row r="33" spans="1:7">
      <c r="A33" t="s">
        <v>102</v>
      </c>
      <c r="B33" t="s">
        <v>38</v>
      </c>
      <c r="C33" t="s">
        <v>40</v>
      </c>
      <c r="D33" t="s">
        <v>42</v>
      </c>
      <c r="E33" t="s">
        <v>103</v>
      </c>
      <c r="F33" t="s">
        <v>46</v>
      </c>
      <c r="G33" t="s">
        <v>104</v>
      </c>
    </row>
    <row r="34" spans="1:7">
      <c r="A34" t="str">
        <f>A10</f>
        <v>Spoofing</v>
      </c>
      <c r="B34" t="str">
        <f>A11</f>
        <v>Tampering</v>
      </c>
      <c r="C34" t="str">
        <f t="shared" ref="C34:C40" si="0">A10</f>
        <v>Spoofing</v>
      </c>
      <c r="D34" t="str">
        <f>A11</f>
        <v>Tampering</v>
      </c>
      <c r="E34" t="str">
        <f>A11</f>
        <v>Tampering</v>
      </c>
      <c r="F34" t="str">
        <f>A10</f>
        <v>Spoofing</v>
      </c>
      <c r="G34" t="s">
        <v>105</v>
      </c>
    </row>
    <row r="35" spans="1:7">
      <c r="A35" t="str">
        <f>A12</f>
        <v>Repudiation</v>
      </c>
      <c r="B35" t="str">
        <f>A13</f>
        <v>Information disclosure</v>
      </c>
      <c r="C35" t="str">
        <f t="shared" si="0"/>
        <v>Tampering</v>
      </c>
      <c r="D35" t="str">
        <f>A13</f>
        <v>Information disclosure</v>
      </c>
      <c r="E35" t="str">
        <f>A12</f>
        <v>Repudiation</v>
      </c>
      <c r="F35" t="str">
        <f t="shared" ref="F35:F40" si="1">A11</f>
        <v>Tampering</v>
      </c>
      <c r="G35" t="s">
        <v>106</v>
      </c>
    </row>
    <row r="36" spans="1:7">
      <c r="B36" t="str">
        <f>A14</f>
        <v>Denial of service / unavailability</v>
      </c>
      <c r="C36" t="str">
        <f t="shared" si="0"/>
        <v>Repudiation</v>
      </c>
      <c r="D36" t="str">
        <f>A14</f>
        <v>Denial of service / unavailability</v>
      </c>
      <c r="E36" t="str">
        <f>A13</f>
        <v>Information disclosure</v>
      </c>
      <c r="F36" t="str">
        <f t="shared" si="1"/>
        <v>Repudiation</v>
      </c>
      <c r="G36" t="s">
        <v>107</v>
      </c>
    </row>
    <row r="37" spans="1:7">
      <c r="B37" t="str">
        <f>A16</f>
        <v>Lateral movement</v>
      </c>
      <c r="C37" t="str">
        <f t="shared" si="0"/>
        <v>Information disclosure</v>
      </c>
      <c r="D37" t="str">
        <f>A16</f>
        <v>Lateral movement</v>
      </c>
      <c r="E37" t="str">
        <f>A14</f>
        <v>Denial of service / unavailability</v>
      </c>
      <c r="F37" t="str">
        <f t="shared" si="1"/>
        <v>Information disclosure</v>
      </c>
      <c r="G37" t="s">
        <v>108</v>
      </c>
    </row>
    <row r="38" spans="1:7">
      <c r="C38" t="str">
        <f t="shared" si="0"/>
        <v>Denial of service / unavailability</v>
      </c>
      <c r="E38" t="str">
        <f>A16</f>
        <v>Lateral movement</v>
      </c>
      <c r="F38" t="str">
        <f t="shared" si="1"/>
        <v>Denial of service / unavailability</v>
      </c>
      <c r="G38" t="s">
        <v>109</v>
      </c>
    </row>
    <row r="39" spans="1:7">
      <c r="C39" t="str">
        <f t="shared" si="0"/>
        <v>Elevation of privilege</v>
      </c>
      <c r="F39" t="str">
        <f t="shared" si="1"/>
        <v>Elevation of privilege</v>
      </c>
      <c r="G39" t="s">
        <v>110</v>
      </c>
    </row>
    <row r="40" spans="1:7">
      <c r="C40" t="str">
        <f t="shared" si="0"/>
        <v>Lateral movement</v>
      </c>
      <c r="F40" t="str">
        <f t="shared" si="1"/>
        <v>Lateral movement</v>
      </c>
      <c r="G40" t="s">
        <v>111</v>
      </c>
    </row>
    <row r="41" spans="1:7">
      <c r="G41" t="s">
        <v>112</v>
      </c>
    </row>
    <row r="42" spans="1:7">
      <c r="G42" t="s">
        <v>113</v>
      </c>
    </row>
    <row r="43" spans="1:7">
      <c r="G43" t="s">
        <v>114</v>
      </c>
    </row>
    <row r="44" spans="1:7">
      <c r="G44" t="s">
        <v>115</v>
      </c>
    </row>
    <row r="45" spans="1:7">
      <c r="G45" t="s">
        <v>116</v>
      </c>
    </row>
    <row r="46" spans="1:7">
      <c r="G46" t="s">
        <v>117</v>
      </c>
    </row>
    <row r="47" spans="1:7">
      <c r="G47" t="s">
        <v>118</v>
      </c>
    </row>
    <row r="48" spans="1:7">
      <c r="G48" t="s">
        <v>119</v>
      </c>
    </row>
    <row r="49" spans="1:12">
      <c r="G49" t="s">
        <v>120</v>
      </c>
    </row>
    <row r="50" spans="1:12">
      <c r="G50" t="s">
        <v>121</v>
      </c>
    </row>
    <row r="52" spans="1:12">
      <c r="A52" t="s">
        <v>122</v>
      </c>
      <c r="B52" t="s">
        <v>123</v>
      </c>
      <c r="C52" t="s">
        <v>124</v>
      </c>
      <c r="D52" t="s">
        <v>125</v>
      </c>
      <c r="E52" t="s">
        <v>126</v>
      </c>
      <c r="F52" t="s">
        <v>127</v>
      </c>
      <c r="G52" t="s">
        <v>128</v>
      </c>
      <c r="H52" t="s">
        <v>129</v>
      </c>
    </row>
    <row r="53" spans="1:12">
      <c r="A53" t="str">
        <f>A10</f>
        <v>Spoofing</v>
      </c>
      <c r="B53" t="str">
        <f>A13</f>
        <v>Information disclosure</v>
      </c>
      <c r="C53" t="str">
        <f>A10</f>
        <v>Spoofing</v>
      </c>
      <c r="D53" t="str">
        <f>A13</f>
        <v>Information disclosure</v>
      </c>
      <c r="E53" t="str">
        <f>A13</f>
        <v>Information disclosure</v>
      </c>
      <c r="F53" t="str">
        <f>A10</f>
        <v>Spoofing</v>
      </c>
      <c r="G53" t="s">
        <v>105</v>
      </c>
      <c r="H53" t="s">
        <v>130</v>
      </c>
    </row>
    <row r="54" spans="1:12">
      <c r="A54" t="str">
        <f>A25</f>
        <v>Illegal data transfer or illegal processing by third party</v>
      </c>
      <c r="B54" t="str">
        <f>A11</f>
        <v>Tampering</v>
      </c>
      <c r="C54" t="str">
        <f>A13</f>
        <v>Information disclosure</v>
      </c>
      <c r="D54" t="str">
        <f>A11</f>
        <v>Tampering</v>
      </c>
      <c r="E54" t="str">
        <f>A11</f>
        <v>Tampering</v>
      </c>
      <c r="F54" t="str">
        <f>A13</f>
        <v>Information disclosure</v>
      </c>
      <c r="G54" t="s">
        <v>106</v>
      </c>
      <c r="H54" t="s">
        <v>131</v>
      </c>
    </row>
    <row r="55" spans="1:12">
      <c r="A55" t="str">
        <f>A27</f>
        <v>Insufficient data subject rights and transparency</v>
      </c>
      <c r="B55" t="str">
        <f>A14</f>
        <v>Denial of service / unavailability</v>
      </c>
      <c r="C55" t="str">
        <f>A11</f>
        <v>Tampering</v>
      </c>
      <c r="D55" t="str">
        <f>A14</f>
        <v>Denial of service / unavailability</v>
      </c>
      <c r="E55" t="str">
        <f>A14</f>
        <v>Denial of service / unavailability</v>
      </c>
      <c r="F55" t="str">
        <f>A11</f>
        <v>Tampering</v>
      </c>
      <c r="G55" t="s">
        <v>107</v>
      </c>
      <c r="H55" t="s">
        <v>132</v>
      </c>
    </row>
    <row r="56" spans="1:12">
      <c r="A56" t="str">
        <f>A28</f>
        <v>Insufficient contractual agreements</v>
      </c>
      <c r="B56" t="str">
        <f>A23</f>
        <v>Unspecified, broad, incompatible or divergent purposes</v>
      </c>
      <c r="C56" t="str">
        <f>A14</f>
        <v>Denial of service / unavailability</v>
      </c>
      <c r="D56" t="str">
        <f>A23</f>
        <v>Unspecified, broad, incompatible or divergent purposes</v>
      </c>
      <c r="E56" t="str">
        <f>A23</f>
        <v>Unspecified, broad, incompatible or divergent purposes</v>
      </c>
      <c r="F56" t="str">
        <f>A14</f>
        <v>Denial of service / unavailability</v>
      </c>
      <c r="G56" t="s">
        <v>108</v>
      </c>
      <c r="H56" t="s">
        <v>133</v>
      </c>
    </row>
    <row r="57" spans="1:12">
      <c r="B57" t="str">
        <f>A26</f>
        <v>Other fundamental right violations</v>
      </c>
      <c r="C57" t="str">
        <f>A23</f>
        <v>Unspecified, broad, incompatible or divergent purposes</v>
      </c>
      <c r="D57" t="str">
        <f>A24</f>
        <v>Excessive, unnecessary data or storage duration</v>
      </c>
      <c r="E57" t="str">
        <f>A24</f>
        <v>Excessive, unnecessary data or storage duration</v>
      </c>
      <c r="F57" t="str">
        <f>A23</f>
        <v>Unspecified, broad, incompatible or divergent purposes</v>
      </c>
      <c r="G57" t="s">
        <v>109</v>
      </c>
      <c r="H57" t="s">
        <v>134</v>
      </c>
    </row>
    <row r="58" spans="1:12">
      <c r="B58" t="str">
        <f>A28</f>
        <v>Insufficient contractual agreements</v>
      </c>
      <c r="C58" t="str">
        <f>A27</f>
        <v>Insufficient data subject rights and transparency</v>
      </c>
      <c r="D58" t="str">
        <f>A27</f>
        <v>Insufficient data subject rights and transparency</v>
      </c>
      <c r="E58" t="str">
        <f>A27</f>
        <v>Insufficient data subject rights and transparency</v>
      </c>
      <c r="F58" t="str">
        <f>A24</f>
        <v>Excessive, unnecessary data or storage duration</v>
      </c>
      <c r="G58" t="s">
        <v>110</v>
      </c>
      <c r="H58" t="s">
        <v>135</v>
      </c>
    </row>
    <row r="59" spans="1:12">
      <c r="C59" t="str">
        <f>A25</f>
        <v>Illegal data transfer or illegal processing by third party</v>
      </c>
      <c r="D59" t="str">
        <f>A25</f>
        <v>Illegal data transfer or illegal processing by third party</v>
      </c>
      <c r="E59" t="str">
        <f>A25</f>
        <v>Illegal data transfer or illegal processing by third party</v>
      </c>
      <c r="F59" t="str">
        <f>A25</f>
        <v>Illegal data transfer or illegal processing by third party</v>
      </c>
      <c r="G59" t="s">
        <v>111</v>
      </c>
      <c r="H59" t="s">
        <v>136</v>
      </c>
    </row>
    <row r="60" spans="1:12">
      <c r="C60" t="str">
        <f>A26</f>
        <v>Other fundamental right violations</v>
      </c>
      <c r="D60" t="str">
        <f>A26</f>
        <v>Other fundamental right violations</v>
      </c>
      <c r="E60" t="str">
        <f>A26</f>
        <v>Other fundamental right violations</v>
      </c>
      <c r="F60" t="str">
        <f>A27</f>
        <v>Insufficient data subject rights and transparency</v>
      </c>
      <c r="G60" t="s">
        <v>112</v>
      </c>
      <c r="H60" t="s">
        <v>137</v>
      </c>
    </row>
    <row r="61" spans="1:12">
      <c r="C61" t="str">
        <f>A28</f>
        <v>Insufficient contractual agreements</v>
      </c>
      <c r="D61" t="str">
        <f>A28</f>
        <v>Insufficient contractual agreements</v>
      </c>
      <c r="E61" t="str">
        <f>A28</f>
        <v>Insufficient contractual agreements</v>
      </c>
      <c r="F61" t="str">
        <f>A26</f>
        <v>Other fundamental right violations</v>
      </c>
      <c r="G61" t="s">
        <v>113</v>
      </c>
      <c r="L61" t="s">
        <v>31</v>
      </c>
    </row>
    <row r="62" spans="1:12">
      <c r="F62" t="str">
        <f>A28</f>
        <v>Insufficient contractual agreements</v>
      </c>
      <c r="G62" t="s">
        <v>114</v>
      </c>
      <c r="L62" t="s">
        <v>138</v>
      </c>
    </row>
    <row r="63" spans="1:12">
      <c r="G63" t="s">
        <v>115</v>
      </c>
      <c r="L63" t="s">
        <v>139</v>
      </c>
    </row>
    <row r="64" spans="1:12">
      <c r="G64" t="s">
        <v>116</v>
      </c>
      <c r="L64" t="s">
        <v>140</v>
      </c>
    </row>
    <row r="65" spans="1:13">
      <c r="G65" t="s">
        <v>117</v>
      </c>
      <c r="L65" t="s">
        <v>141</v>
      </c>
    </row>
    <row r="66" spans="1:13">
      <c r="G66" t="s">
        <v>118</v>
      </c>
      <c r="L66" t="s">
        <v>142</v>
      </c>
    </row>
    <row r="67" spans="1:13">
      <c r="G67" t="s">
        <v>119</v>
      </c>
      <c r="L67" t="s">
        <v>143</v>
      </c>
    </row>
    <row r="68" spans="1:13">
      <c r="G68" t="s">
        <v>120</v>
      </c>
      <c r="L68" t="s">
        <v>144</v>
      </c>
    </row>
    <row r="69" spans="1:13">
      <c r="G69" t="s">
        <v>121</v>
      </c>
      <c r="L69" t="s">
        <v>145</v>
      </c>
    </row>
    <row r="70" spans="1:13">
      <c r="G70" t="s">
        <v>146</v>
      </c>
      <c r="L70" t="s">
        <v>147</v>
      </c>
    </row>
    <row r="71" spans="1:13">
      <c r="G71" t="s">
        <v>148</v>
      </c>
      <c r="L71" t="s">
        <v>149</v>
      </c>
    </row>
    <row r="72" spans="1:13">
      <c r="L72" t="s">
        <v>150</v>
      </c>
    </row>
    <row r="73" spans="1:13">
      <c r="A73" t="s">
        <v>151</v>
      </c>
      <c r="L73" t="s">
        <v>152</v>
      </c>
    </row>
    <row r="77" spans="1:13">
      <c r="A77" s="90" t="s">
        <v>153</v>
      </c>
      <c r="B77" s="90"/>
      <c r="C77" s="90"/>
      <c r="D77" s="90"/>
      <c r="E77" s="90"/>
      <c r="F77" s="90"/>
      <c r="G77" s="93" t="s">
        <v>154</v>
      </c>
      <c r="H77" s="93"/>
      <c r="I77" s="93"/>
      <c r="J77" s="94" t="s">
        <v>155</v>
      </c>
      <c r="K77" s="94"/>
      <c r="L77" s="8" t="s">
        <v>156</v>
      </c>
      <c r="M77" t="s">
        <v>157</v>
      </c>
    </row>
    <row r="78" spans="1:13">
      <c r="A78" s="91" t="s">
        <v>158</v>
      </c>
      <c r="B78" s="92"/>
      <c r="C78" s="92"/>
      <c r="D78" s="92"/>
      <c r="E78" s="92"/>
      <c r="F78" s="7" t="s">
        <v>159</v>
      </c>
      <c r="G78" s="91" t="s">
        <v>160</v>
      </c>
      <c r="H78" s="92"/>
      <c r="I78" s="92"/>
      <c r="J78" s="91" t="s">
        <v>161</v>
      </c>
      <c r="K78" s="92"/>
      <c r="L78" s="6"/>
    </row>
    <row r="79" spans="1:13">
      <c r="A79" s="3" t="s">
        <v>162</v>
      </c>
      <c r="B79" s="3" t="s">
        <v>163</v>
      </c>
      <c r="C79" s="3" t="s">
        <v>164</v>
      </c>
      <c r="D79" s="3" t="s">
        <v>165</v>
      </c>
      <c r="E79" s="3" t="s">
        <v>166</v>
      </c>
      <c r="F79" s="3" t="s">
        <v>167</v>
      </c>
      <c r="G79" s="3" t="s">
        <v>168</v>
      </c>
      <c r="H79" s="3" t="s">
        <v>169</v>
      </c>
      <c r="I79" s="3" t="s">
        <v>170</v>
      </c>
      <c r="J79" s="3" t="s">
        <v>171</v>
      </c>
      <c r="K79" s="3" t="s">
        <v>172</v>
      </c>
      <c r="L79" s="3" t="s">
        <v>173</v>
      </c>
      <c r="M79" t="s">
        <v>174</v>
      </c>
    </row>
    <row r="80" spans="1:13">
      <c r="A80" t="s">
        <v>175</v>
      </c>
      <c r="B80" t="s">
        <v>176</v>
      </c>
      <c r="C80" t="s">
        <v>177</v>
      </c>
      <c r="D80" t="s">
        <v>178</v>
      </c>
      <c r="E80" t="s">
        <v>179</v>
      </c>
      <c r="F80" t="s">
        <v>180</v>
      </c>
      <c r="G80" t="s">
        <v>181</v>
      </c>
      <c r="H80" t="s">
        <v>181</v>
      </c>
      <c r="I80" t="s">
        <v>182</v>
      </c>
      <c r="J80" t="s">
        <v>183</v>
      </c>
      <c r="K80" t="s">
        <v>184</v>
      </c>
      <c r="L80" t="s">
        <v>185</v>
      </c>
      <c r="M80" t="s">
        <v>186</v>
      </c>
    </row>
    <row r="81" spans="1:13">
      <c r="A81" t="s">
        <v>187</v>
      </c>
      <c r="B81" t="s">
        <v>188</v>
      </c>
      <c r="C81" t="s">
        <v>189</v>
      </c>
      <c r="D81" t="s">
        <v>190</v>
      </c>
      <c r="E81" t="s">
        <v>191</v>
      </c>
      <c r="F81" t="s">
        <v>192</v>
      </c>
      <c r="G81" t="s">
        <v>193</v>
      </c>
      <c r="H81" t="s">
        <v>194</v>
      </c>
      <c r="I81" t="s">
        <v>195</v>
      </c>
      <c r="J81" t="s">
        <v>196</v>
      </c>
      <c r="K81" t="s">
        <v>197</v>
      </c>
      <c r="L81" t="s">
        <v>198</v>
      </c>
      <c r="M81" t="s">
        <v>199</v>
      </c>
    </row>
    <row r="82" spans="1:13">
      <c r="A82" t="s">
        <v>200</v>
      </c>
      <c r="B82" t="s">
        <v>201</v>
      </c>
      <c r="C82" t="s">
        <v>202</v>
      </c>
      <c r="D82" t="s">
        <v>183</v>
      </c>
      <c r="E82" t="s">
        <v>203</v>
      </c>
      <c r="F82" t="s">
        <v>204</v>
      </c>
      <c r="G82" t="s">
        <v>205</v>
      </c>
      <c r="H82" t="s">
        <v>206</v>
      </c>
      <c r="I82" t="s">
        <v>207</v>
      </c>
      <c r="J82" t="s">
        <v>208</v>
      </c>
      <c r="K82" t="s">
        <v>209</v>
      </c>
      <c r="L82" t="s">
        <v>210</v>
      </c>
      <c r="M82" t="s">
        <v>211</v>
      </c>
    </row>
    <row r="83" spans="1:13">
      <c r="A83" t="s">
        <v>212</v>
      </c>
      <c r="B83" t="s">
        <v>213</v>
      </c>
      <c r="C83" t="s">
        <v>214</v>
      </c>
      <c r="D83" t="s">
        <v>196</v>
      </c>
      <c r="E83" t="s">
        <v>215</v>
      </c>
      <c r="F83" t="s">
        <v>216</v>
      </c>
      <c r="G83" t="s">
        <v>217</v>
      </c>
      <c r="H83" t="s">
        <v>218</v>
      </c>
      <c r="I83" t="s">
        <v>219</v>
      </c>
      <c r="J83" t="s">
        <v>220</v>
      </c>
      <c r="K83" t="s">
        <v>221</v>
      </c>
      <c r="L83" t="s">
        <v>222</v>
      </c>
      <c r="M83" t="s">
        <v>223</v>
      </c>
    </row>
    <row r="84" spans="1:13">
      <c r="A84" t="s">
        <v>224</v>
      </c>
      <c r="B84" t="s">
        <v>225</v>
      </c>
      <c r="C84" t="s">
        <v>226</v>
      </c>
      <c r="D84" t="s">
        <v>208</v>
      </c>
      <c r="E84" t="s">
        <v>227</v>
      </c>
      <c r="F84" t="s">
        <v>228</v>
      </c>
      <c r="G84" t="s">
        <v>229</v>
      </c>
      <c r="H84" t="s">
        <v>230</v>
      </c>
      <c r="I84" t="s">
        <v>231</v>
      </c>
      <c r="J84" t="s">
        <v>232</v>
      </c>
      <c r="K84" t="s">
        <v>233</v>
      </c>
      <c r="L84" t="s">
        <v>234</v>
      </c>
      <c r="M84" t="s">
        <v>235</v>
      </c>
    </row>
    <row r="85" spans="1:13">
      <c r="A85" t="s">
        <v>236</v>
      </c>
      <c r="B85" t="s">
        <v>237</v>
      </c>
      <c r="C85" t="s">
        <v>238</v>
      </c>
      <c r="D85" t="s">
        <v>239</v>
      </c>
      <c r="E85" t="s">
        <v>232</v>
      </c>
      <c r="F85" t="s">
        <v>240</v>
      </c>
      <c r="G85" t="s">
        <v>241</v>
      </c>
      <c r="H85" t="s">
        <v>242</v>
      </c>
      <c r="I85" t="s">
        <v>232</v>
      </c>
      <c r="J85" t="s">
        <v>243</v>
      </c>
      <c r="K85" t="s">
        <v>244</v>
      </c>
      <c r="L85" t="s">
        <v>245</v>
      </c>
    </row>
    <row r="86" spans="1:13">
      <c r="A86" t="s">
        <v>246</v>
      </c>
      <c r="B86" t="s">
        <v>247</v>
      </c>
      <c r="C86" t="s">
        <v>248</v>
      </c>
      <c r="D86" t="s">
        <v>232</v>
      </c>
      <c r="E86" t="s">
        <v>243</v>
      </c>
      <c r="F86" t="s">
        <v>249</v>
      </c>
      <c r="G86" t="s">
        <v>250</v>
      </c>
      <c r="H86" t="s">
        <v>251</v>
      </c>
      <c r="I86" t="s">
        <v>243</v>
      </c>
      <c r="K86" t="s">
        <v>252</v>
      </c>
      <c r="L86" t="s">
        <v>253</v>
      </c>
    </row>
    <row r="87" spans="1:13">
      <c r="A87" t="s">
        <v>254</v>
      </c>
      <c r="B87" t="s">
        <v>255</v>
      </c>
      <c r="C87" t="s">
        <v>256</v>
      </c>
      <c r="D87" t="s">
        <v>243</v>
      </c>
      <c r="F87" t="s">
        <v>257</v>
      </c>
      <c r="G87" t="s">
        <v>258</v>
      </c>
      <c r="H87" t="s">
        <v>259</v>
      </c>
      <c r="K87" t="s">
        <v>260</v>
      </c>
      <c r="L87" t="s">
        <v>261</v>
      </c>
    </row>
    <row r="88" spans="1:13">
      <c r="A88" t="s">
        <v>232</v>
      </c>
      <c r="B88" t="s">
        <v>262</v>
      </c>
      <c r="C88" t="s">
        <v>263</v>
      </c>
      <c r="F88" t="s">
        <v>232</v>
      </c>
      <c r="G88" t="s">
        <v>243</v>
      </c>
      <c r="H88" t="s">
        <v>264</v>
      </c>
      <c r="K88" t="s">
        <v>265</v>
      </c>
      <c r="L88" t="s">
        <v>266</v>
      </c>
    </row>
    <row r="89" spans="1:13">
      <c r="A89" t="s">
        <v>243</v>
      </c>
      <c r="B89" t="s">
        <v>267</v>
      </c>
      <c r="C89" t="s">
        <v>268</v>
      </c>
      <c r="F89" t="s">
        <v>243</v>
      </c>
      <c r="H89" t="s">
        <v>269</v>
      </c>
      <c r="K89" t="s">
        <v>270</v>
      </c>
      <c r="L89" t="s">
        <v>271</v>
      </c>
    </row>
    <row r="90" spans="1:13">
      <c r="B90" t="s">
        <v>232</v>
      </c>
      <c r="C90" t="s">
        <v>272</v>
      </c>
      <c r="H90" t="s">
        <v>273</v>
      </c>
      <c r="K90" t="s">
        <v>274</v>
      </c>
      <c r="L90" t="s">
        <v>275</v>
      </c>
    </row>
    <row r="91" spans="1:13">
      <c r="B91" t="s">
        <v>243</v>
      </c>
      <c r="C91" t="s">
        <v>276</v>
      </c>
      <c r="H91" t="s">
        <v>277</v>
      </c>
      <c r="K91" t="s">
        <v>232</v>
      </c>
      <c r="L91" t="s">
        <v>278</v>
      </c>
    </row>
    <row r="92" spans="1:13">
      <c r="C92" t="s">
        <v>279</v>
      </c>
      <c r="H92" t="s">
        <v>280</v>
      </c>
      <c r="K92" t="s">
        <v>243</v>
      </c>
    </row>
    <row r="93" spans="1:13">
      <c r="C93" t="s">
        <v>232</v>
      </c>
      <c r="H93" t="s">
        <v>281</v>
      </c>
    </row>
    <row r="94" spans="1:13">
      <c r="C94" t="s">
        <v>243</v>
      </c>
      <c r="H94" t="s">
        <v>282</v>
      </c>
    </row>
    <row r="95" spans="1:13">
      <c r="H95" t="s">
        <v>283</v>
      </c>
    </row>
    <row r="96" spans="1:13">
      <c r="H96" t="s">
        <v>284</v>
      </c>
    </row>
    <row r="97" spans="1:8">
      <c r="H97" t="s">
        <v>232</v>
      </c>
    </row>
    <row r="98" spans="1:8">
      <c r="H98" t="s">
        <v>243</v>
      </c>
    </row>
    <row r="100" spans="1:8">
      <c r="A100" s="9" t="s">
        <v>285</v>
      </c>
      <c r="B100" s="9" t="s">
        <v>286</v>
      </c>
      <c r="C100" s="9" t="s">
        <v>287</v>
      </c>
      <c r="D100" s="9" t="s">
        <v>288</v>
      </c>
      <c r="E100" s="9" t="s">
        <v>289</v>
      </c>
      <c r="F100" s="9" t="s">
        <v>290</v>
      </c>
      <c r="G100" t="s">
        <v>148</v>
      </c>
    </row>
    <row r="101" spans="1:8">
      <c r="A101" t="s">
        <v>291</v>
      </c>
      <c r="B101" t="s">
        <v>291</v>
      </c>
      <c r="C101" t="s">
        <v>291</v>
      </c>
      <c r="D101" t="s">
        <v>291</v>
      </c>
      <c r="E101" t="s">
        <v>291</v>
      </c>
      <c r="F101" t="s">
        <v>291</v>
      </c>
      <c r="G101" t="s">
        <v>291</v>
      </c>
    </row>
    <row r="102" spans="1:8">
      <c r="A102" s="1" t="s">
        <v>292</v>
      </c>
      <c r="B102" s="1" t="s">
        <v>292</v>
      </c>
      <c r="C102" s="1" t="s">
        <v>292</v>
      </c>
      <c r="D102" s="1" t="s">
        <v>292</v>
      </c>
      <c r="E102" s="1" t="s">
        <v>292</v>
      </c>
      <c r="F102" s="1" t="s">
        <v>292</v>
      </c>
      <c r="G102" s="1" t="s">
        <v>292</v>
      </c>
    </row>
    <row r="103" spans="1:8">
      <c r="A103" t="s">
        <v>293</v>
      </c>
      <c r="B103" t="s">
        <v>293</v>
      </c>
      <c r="C103" t="s">
        <v>293</v>
      </c>
      <c r="D103" t="s">
        <v>293</v>
      </c>
      <c r="E103" t="s">
        <v>293</v>
      </c>
      <c r="F103" t="s">
        <v>293</v>
      </c>
      <c r="G103" t="s">
        <v>293</v>
      </c>
    </row>
    <row r="104" spans="1:8">
      <c r="A104" t="s">
        <v>294</v>
      </c>
      <c r="B104" t="s">
        <v>294</v>
      </c>
      <c r="C104" t="s">
        <v>294</v>
      </c>
      <c r="D104" t="s">
        <v>294</v>
      </c>
      <c r="E104" t="s">
        <v>294</v>
      </c>
      <c r="F104" t="s">
        <v>294</v>
      </c>
      <c r="G104" t="s">
        <v>294</v>
      </c>
    </row>
    <row r="105" spans="1:8">
      <c r="A105" t="s">
        <v>295</v>
      </c>
      <c r="B105" t="s">
        <v>295</v>
      </c>
      <c r="C105" t="s">
        <v>295</v>
      </c>
      <c r="D105" t="s">
        <v>295</v>
      </c>
      <c r="E105" t="s">
        <v>295</v>
      </c>
      <c r="F105" t="s">
        <v>295</v>
      </c>
      <c r="G105" t="s">
        <v>295</v>
      </c>
    </row>
    <row r="106" spans="1:8">
      <c r="A106" t="s">
        <v>296</v>
      </c>
      <c r="B106" t="s">
        <v>296</v>
      </c>
      <c r="C106" t="s">
        <v>296</v>
      </c>
      <c r="D106" t="s">
        <v>296</v>
      </c>
      <c r="E106" t="s">
        <v>296</v>
      </c>
      <c r="F106" t="s">
        <v>296</v>
      </c>
      <c r="G106" t="s">
        <v>296</v>
      </c>
    </row>
    <row r="107" spans="1:8">
      <c r="A107" t="s">
        <v>297</v>
      </c>
      <c r="B107" t="s">
        <v>297</v>
      </c>
      <c r="C107" t="s">
        <v>297</v>
      </c>
      <c r="D107" t="s">
        <v>297</v>
      </c>
      <c r="E107" t="s">
        <v>297</v>
      </c>
      <c r="F107" t="s">
        <v>297</v>
      </c>
      <c r="G107" t="s">
        <v>297</v>
      </c>
    </row>
    <row r="108" spans="1:8">
      <c r="A108" t="s">
        <v>298</v>
      </c>
      <c r="B108" t="s">
        <v>298</v>
      </c>
      <c r="C108" t="s">
        <v>298</v>
      </c>
      <c r="D108" t="s">
        <v>298</v>
      </c>
      <c r="E108" t="s">
        <v>298</v>
      </c>
      <c r="F108" t="s">
        <v>298</v>
      </c>
      <c r="G108" t="s">
        <v>298</v>
      </c>
    </row>
    <row r="109" spans="1:8">
      <c r="A109" t="s">
        <v>299</v>
      </c>
      <c r="B109" t="s">
        <v>299</v>
      </c>
      <c r="C109" t="s">
        <v>299</v>
      </c>
      <c r="D109" t="s">
        <v>299</v>
      </c>
      <c r="E109" t="s">
        <v>299</v>
      </c>
      <c r="F109" t="s">
        <v>299</v>
      </c>
      <c r="G109" t="s">
        <v>299</v>
      </c>
    </row>
    <row r="110" spans="1:8">
      <c r="A110" t="s">
        <v>300</v>
      </c>
      <c r="B110" t="s">
        <v>300</v>
      </c>
      <c r="C110" t="s">
        <v>300</v>
      </c>
      <c r="D110" t="s">
        <v>300</v>
      </c>
      <c r="E110" t="s">
        <v>300</v>
      </c>
      <c r="F110" t="s">
        <v>300</v>
      </c>
      <c r="G110" t="s">
        <v>300</v>
      </c>
    </row>
    <row r="112" spans="1:8">
      <c r="A112" t="s">
        <v>301</v>
      </c>
    </row>
    <row r="114" spans="1:16">
      <c r="A114" s="90" t="s">
        <v>302</v>
      </c>
      <c r="B114" s="88"/>
      <c r="C114" s="89"/>
      <c r="D114" s="89"/>
      <c r="E114" s="89"/>
      <c r="F114" s="93" t="s">
        <v>303</v>
      </c>
      <c r="G114" s="93"/>
      <c r="H114" s="88"/>
      <c r="I114" s="10"/>
      <c r="J114" s="10" t="s">
        <v>304</v>
      </c>
      <c r="K114" s="10"/>
      <c r="L114" s="87" t="s">
        <v>305</v>
      </c>
      <c r="M114" s="88"/>
      <c r="N114" s="89"/>
      <c r="O114" s="89"/>
      <c r="P114" t="s">
        <v>306</v>
      </c>
    </row>
    <row r="115" spans="1:16">
      <c r="A115" s="3" t="s">
        <v>307</v>
      </c>
      <c r="B115" s="3" t="s">
        <v>308</v>
      </c>
      <c r="C115" t="s">
        <v>309</v>
      </c>
      <c r="D115" t="s">
        <v>310</v>
      </c>
      <c r="E115" t="s">
        <v>311</v>
      </c>
      <c r="F115" t="s">
        <v>312</v>
      </c>
      <c r="G115" t="s">
        <v>313</v>
      </c>
      <c r="H115" t="s">
        <v>314</v>
      </c>
      <c r="I115" t="s">
        <v>315</v>
      </c>
      <c r="J115" t="s">
        <v>316</v>
      </c>
      <c r="K115" t="s">
        <v>317</v>
      </c>
      <c r="L115" t="s">
        <v>318</v>
      </c>
      <c r="M115" t="s">
        <v>319</v>
      </c>
      <c r="N115" t="s">
        <v>320</v>
      </c>
      <c r="O115" t="s">
        <v>321</v>
      </c>
      <c r="P115" t="s">
        <v>180</v>
      </c>
    </row>
    <row r="116" spans="1:16">
      <c r="A116" t="s">
        <v>322</v>
      </c>
      <c r="B116" s="1" t="s">
        <v>323</v>
      </c>
      <c r="C116" t="s">
        <v>324</v>
      </c>
      <c r="D116" t="s">
        <v>324</v>
      </c>
      <c r="E116" t="s">
        <v>325</v>
      </c>
      <c r="F116" t="s">
        <v>326</v>
      </c>
      <c r="G116" t="s">
        <v>327</v>
      </c>
      <c r="H116" t="s">
        <v>328</v>
      </c>
      <c r="I116" t="s">
        <v>329</v>
      </c>
      <c r="J116" t="s">
        <v>330</v>
      </c>
      <c r="K116" t="s">
        <v>331</v>
      </c>
      <c r="L116" t="s">
        <v>180</v>
      </c>
      <c r="M116" t="s">
        <v>180</v>
      </c>
      <c r="N116" t="s">
        <v>180</v>
      </c>
      <c r="O116" t="s">
        <v>332</v>
      </c>
    </row>
    <row r="117" spans="1:16">
      <c r="A117" t="s">
        <v>333</v>
      </c>
      <c r="B117" s="1" t="s">
        <v>334</v>
      </c>
      <c r="C117" t="s">
        <v>335</v>
      </c>
      <c r="D117" t="s">
        <v>336</v>
      </c>
      <c r="E117" t="s">
        <v>337</v>
      </c>
      <c r="F117" t="s">
        <v>338</v>
      </c>
      <c r="G117" t="s">
        <v>339</v>
      </c>
      <c r="H117" t="s">
        <v>340</v>
      </c>
      <c r="I117" t="s">
        <v>339</v>
      </c>
      <c r="J117" t="s">
        <v>339</v>
      </c>
      <c r="K117" t="s">
        <v>339</v>
      </c>
      <c r="L117" t="s">
        <v>341</v>
      </c>
      <c r="M117" t="s">
        <v>342</v>
      </c>
      <c r="N117" t="s">
        <v>332</v>
      </c>
      <c r="O117" t="s">
        <v>343</v>
      </c>
    </row>
    <row r="118" spans="1:16">
      <c r="A118" t="s">
        <v>344</v>
      </c>
      <c r="B118" s="1" t="s">
        <v>345</v>
      </c>
      <c r="C118" t="s">
        <v>346</v>
      </c>
      <c r="D118" t="s">
        <v>347</v>
      </c>
      <c r="E118" t="s">
        <v>348</v>
      </c>
      <c r="F118" t="s">
        <v>349</v>
      </c>
      <c r="G118" t="s">
        <v>350</v>
      </c>
      <c r="H118" t="s">
        <v>351</v>
      </c>
      <c r="I118" t="s">
        <v>350</v>
      </c>
      <c r="J118" t="s">
        <v>350</v>
      </c>
      <c r="K118" t="s">
        <v>350</v>
      </c>
      <c r="L118" t="s">
        <v>339</v>
      </c>
      <c r="M118" t="s">
        <v>352</v>
      </c>
      <c r="N118" t="s">
        <v>343</v>
      </c>
      <c r="O118" t="s">
        <v>353</v>
      </c>
    </row>
    <row r="119" spans="1:16">
      <c r="A119" t="s">
        <v>354</v>
      </c>
      <c r="B119" s="1" t="s">
        <v>355</v>
      </c>
      <c r="C119" t="s">
        <v>356</v>
      </c>
      <c r="D119" t="s">
        <v>357</v>
      </c>
      <c r="E119" t="s">
        <v>358</v>
      </c>
      <c r="F119" t="s">
        <v>359</v>
      </c>
      <c r="G119" t="s">
        <v>360</v>
      </c>
      <c r="H119" t="s">
        <v>361</v>
      </c>
      <c r="I119" t="s">
        <v>360</v>
      </c>
      <c r="J119" t="s">
        <v>360</v>
      </c>
      <c r="K119" t="s">
        <v>360</v>
      </c>
      <c r="L119" t="s">
        <v>362</v>
      </c>
      <c r="M119" t="s">
        <v>363</v>
      </c>
      <c r="N119" t="s">
        <v>364</v>
      </c>
      <c r="O119" t="s">
        <v>365</v>
      </c>
    </row>
    <row r="120" spans="1:16">
      <c r="A120" t="s">
        <v>366</v>
      </c>
      <c r="B120" s="1"/>
      <c r="L120" t="s">
        <v>367</v>
      </c>
      <c r="M120" t="s">
        <v>368</v>
      </c>
      <c r="N120" t="s">
        <v>365</v>
      </c>
    </row>
    <row r="121" spans="1:16">
      <c r="B121" s="1"/>
    </row>
    <row r="122" spans="1:16">
      <c r="B122" s="1"/>
    </row>
    <row r="123" spans="1:16">
      <c r="A123" t="s">
        <v>369</v>
      </c>
    </row>
    <row r="125" spans="1:16">
      <c r="A125" t="s">
        <v>370</v>
      </c>
      <c r="B125" t="s">
        <v>371</v>
      </c>
      <c r="C125" t="s">
        <v>372</v>
      </c>
      <c r="D125" t="s">
        <v>373</v>
      </c>
    </row>
    <row r="126" spans="1:16">
      <c r="A126" t="s">
        <v>374</v>
      </c>
      <c r="B126" t="s">
        <v>375</v>
      </c>
      <c r="C126" t="s">
        <v>376</v>
      </c>
      <c r="D126" t="s">
        <v>377</v>
      </c>
    </row>
    <row r="127" spans="1:16">
      <c r="A127" t="s">
        <v>378</v>
      </c>
      <c r="B127" t="s">
        <v>379</v>
      </c>
      <c r="C127" t="s">
        <v>380</v>
      </c>
      <c r="D127" t="s">
        <v>381</v>
      </c>
    </row>
    <row r="128" spans="1:16">
      <c r="A128" t="s">
        <v>382</v>
      </c>
      <c r="B128" t="s">
        <v>383</v>
      </c>
      <c r="C128" t="s">
        <v>384</v>
      </c>
      <c r="D128" t="s">
        <v>385</v>
      </c>
    </row>
    <row r="129" spans="2:4">
      <c r="B129" t="s">
        <v>386</v>
      </c>
      <c r="C129" t="s">
        <v>387</v>
      </c>
      <c r="D129" t="s">
        <v>388</v>
      </c>
    </row>
    <row r="130" spans="2:4">
      <c r="B130" t="s">
        <v>389</v>
      </c>
      <c r="C130" t="s">
        <v>390</v>
      </c>
      <c r="D130" t="s">
        <v>87</v>
      </c>
    </row>
    <row r="131" spans="2:4">
      <c r="B131" t="s">
        <v>101</v>
      </c>
      <c r="C131" t="s">
        <v>391</v>
      </c>
      <c r="D131" t="s">
        <v>392</v>
      </c>
    </row>
    <row r="132" spans="2:4">
      <c r="B132" t="s">
        <v>393</v>
      </c>
      <c r="C132" t="s">
        <v>394</v>
      </c>
      <c r="D132" t="s">
        <v>395</v>
      </c>
    </row>
    <row r="133" spans="2:4">
      <c r="B133" t="s">
        <v>396</v>
      </c>
      <c r="C133" t="s">
        <v>397</v>
      </c>
      <c r="D133" t="s">
        <v>398</v>
      </c>
    </row>
    <row r="134" spans="2:4">
      <c r="B134" t="s">
        <v>399</v>
      </c>
      <c r="C134" t="s">
        <v>400</v>
      </c>
      <c r="D134" t="s">
        <v>401</v>
      </c>
    </row>
    <row r="135" spans="2:4">
      <c r="B135" t="s">
        <v>402</v>
      </c>
      <c r="C135" t="s">
        <v>403</v>
      </c>
      <c r="D135" t="s">
        <v>404</v>
      </c>
    </row>
    <row r="136" spans="2:4">
      <c r="B136" t="s">
        <v>405</v>
      </c>
      <c r="C136" t="s">
        <v>406</v>
      </c>
      <c r="D136" t="s">
        <v>407</v>
      </c>
    </row>
    <row r="137" spans="2:4">
      <c r="B137" t="s">
        <v>408</v>
      </c>
      <c r="C137" t="s">
        <v>409</v>
      </c>
      <c r="D137" t="s">
        <v>410</v>
      </c>
    </row>
    <row r="138" spans="2:4">
      <c r="B138" t="s">
        <v>411</v>
      </c>
      <c r="C138" t="s">
        <v>412</v>
      </c>
      <c r="D138" t="s">
        <v>413</v>
      </c>
    </row>
    <row r="139" spans="2:4">
      <c r="C139" t="s">
        <v>414</v>
      </c>
      <c r="D139" t="s">
        <v>415</v>
      </c>
    </row>
    <row r="140" spans="2:4">
      <c r="C140" t="s">
        <v>416</v>
      </c>
      <c r="D140" t="s">
        <v>417</v>
      </c>
    </row>
    <row r="141" spans="2:4">
      <c r="C141" t="s">
        <v>418</v>
      </c>
      <c r="D141" t="s">
        <v>419</v>
      </c>
    </row>
    <row r="142" spans="2:4">
      <c r="C142" t="s">
        <v>411</v>
      </c>
      <c r="D142" t="s">
        <v>420</v>
      </c>
    </row>
    <row r="143" spans="2:4">
      <c r="D143" t="s">
        <v>421</v>
      </c>
    </row>
    <row r="144" spans="2:4">
      <c r="D144" t="s">
        <v>422</v>
      </c>
    </row>
    <row r="145" spans="1:12">
      <c r="D145" t="s">
        <v>411</v>
      </c>
    </row>
    <row r="147" spans="1:12">
      <c r="A147" t="s">
        <v>423</v>
      </c>
      <c r="B147" t="s">
        <v>424</v>
      </c>
      <c r="C147" t="s">
        <v>425</v>
      </c>
      <c r="D147" t="s">
        <v>426</v>
      </c>
      <c r="E147" t="s">
        <v>427</v>
      </c>
      <c r="F147" t="s">
        <v>428</v>
      </c>
      <c r="G147" t="s">
        <v>429</v>
      </c>
      <c r="H147" t="s">
        <v>430</v>
      </c>
      <c r="I147" t="s">
        <v>431</v>
      </c>
      <c r="J147" t="s">
        <v>432</v>
      </c>
      <c r="K147" t="s">
        <v>433</v>
      </c>
      <c r="L147" s="47" t="s">
        <v>434</v>
      </c>
    </row>
    <row r="148" spans="1:12">
      <c r="A148" t="s">
        <v>435</v>
      </c>
      <c r="B148" s="47" t="s">
        <v>436</v>
      </c>
      <c r="C148" s="47" t="s">
        <v>437</v>
      </c>
      <c r="D148" s="47" t="s">
        <v>438</v>
      </c>
      <c r="E148" s="48" t="s">
        <v>439</v>
      </c>
      <c r="F148" s="48" t="s">
        <v>440</v>
      </c>
      <c r="G148" s="48" t="s">
        <v>441</v>
      </c>
      <c r="H148" s="48" t="s">
        <v>442</v>
      </c>
      <c r="I148" s="48" t="s">
        <v>443</v>
      </c>
      <c r="J148" s="48" t="s">
        <v>444</v>
      </c>
      <c r="K148" s="48" t="s">
        <v>445</v>
      </c>
      <c r="L148" s="47" t="s">
        <v>434</v>
      </c>
    </row>
    <row r="149" spans="1:12">
      <c r="A149" t="s">
        <v>446</v>
      </c>
      <c r="B149" s="47" t="s">
        <v>447</v>
      </c>
      <c r="C149" s="47" t="s">
        <v>448</v>
      </c>
      <c r="D149" s="47" t="s">
        <v>449</v>
      </c>
      <c r="E149" s="48" t="s">
        <v>450</v>
      </c>
      <c r="F149" s="48" t="s">
        <v>451</v>
      </c>
      <c r="H149" s="48" t="s">
        <v>452</v>
      </c>
      <c r="I149" s="48" t="s">
        <v>453</v>
      </c>
      <c r="J149" s="48" t="s">
        <v>454</v>
      </c>
      <c r="K149" s="48" t="s">
        <v>455</v>
      </c>
    </row>
    <row r="150" spans="1:12">
      <c r="A150" t="s">
        <v>456</v>
      </c>
      <c r="B150" s="47" t="s">
        <v>457</v>
      </c>
      <c r="C150" s="47" t="s">
        <v>458</v>
      </c>
      <c r="D150" s="47" t="s">
        <v>459</v>
      </c>
      <c r="F150" s="48" t="s">
        <v>460</v>
      </c>
      <c r="H150" s="48" t="s">
        <v>461</v>
      </c>
      <c r="I150" s="48" t="s">
        <v>462</v>
      </c>
      <c r="J150" s="48" t="s">
        <v>463</v>
      </c>
    </row>
    <row r="151" spans="1:12" ht="31.5">
      <c r="A151" t="s">
        <v>464</v>
      </c>
      <c r="B151" s="47" t="s">
        <v>465</v>
      </c>
      <c r="C151" s="47" t="s">
        <v>466</v>
      </c>
      <c r="D151" s="47" t="s">
        <v>467</v>
      </c>
      <c r="H151" s="48" t="s">
        <v>468</v>
      </c>
      <c r="I151" s="48" t="s">
        <v>469</v>
      </c>
      <c r="J151" s="48" t="s">
        <v>470</v>
      </c>
    </row>
    <row r="152" spans="1:12" ht="30">
      <c r="A152" t="s">
        <v>471</v>
      </c>
      <c r="B152" s="47" t="s">
        <v>472</v>
      </c>
      <c r="C152" s="47" t="s">
        <v>473</v>
      </c>
      <c r="D152" s="47" t="s">
        <v>474</v>
      </c>
      <c r="H152" s="48" t="s">
        <v>475</v>
      </c>
      <c r="I152" s="48" t="s">
        <v>476</v>
      </c>
      <c r="J152" s="48" t="s">
        <v>477</v>
      </c>
    </row>
    <row r="153" spans="1:12" ht="30">
      <c r="A153" t="s">
        <v>478</v>
      </c>
      <c r="B153" s="47" t="s">
        <v>479</v>
      </c>
      <c r="C153" s="47" t="s">
        <v>480</v>
      </c>
      <c r="D153" s="47" t="s">
        <v>481</v>
      </c>
      <c r="H153" s="48" t="s">
        <v>482</v>
      </c>
      <c r="I153" s="48" t="s">
        <v>483</v>
      </c>
      <c r="J153" s="48" t="s">
        <v>484</v>
      </c>
    </row>
    <row r="154" spans="1:12">
      <c r="A154" t="s">
        <v>485</v>
      </c>
      <c r="B154" s="47" t="s">
        <v>486</v>
      </c>
      <c r="C154" s="47" t="s">
        <v>487</v>
      </c>
      <c r="I154" s="48" t="s">
        <v>488</v>
      </c>
      <c r="J154" s="48" t="s">
        <v>489</v>
      </c>
    </row>
    <row r="155" spans="1:12">
      <c r="A155" t="s">
        <v>469</v>
      </c>
      <c r="B155" s="47" t="s">
        <v>490</v>
      </c>
      <c r="C155" s="47" t="s">
        <v>491</v>
      </c>
      <c r="I155" s="48" t="s">
        <v>492</v>
      </c>
      <c r="J155" s="48" t="s">
        <v>493</v>
      </c>
    </row>
    <row r="156" spans="1:12">
      <c r="A156" t="s">
        <v>494</v>
      </c>
      <c r="B156" s="47" t="s">
        <v>495</v>
      </c>
      <c r="J156" s="48" t="s">
        <v>496</v>
      </c>
    </row>
    <row r="157" spans="1:12" ht="30">
      <c r="A157" t="s">
        <v>497</v>
      </c>
      <c r="B157" s="47" t="s">
        <v>498</v>
      </c>
      <c r="J157" s="48" t="s">
        <v>499</v>
      </c>
    </row>
    <row r="158" spans="1:12" ht="31.5">
      <c r="A158" t="s">
        <v>500</v>
      </c>
      <c r="B158" s="47" t="s">
        <v>501</v>
      </c>
      <c r="J158" s="48" t="s">
        <v>502</v>
      </c>
    </row>
    <row r="159" spans="1:12">
      <c r="B159" s="47" t="s">
        <v>503</v>
      </c>
      <c r="J159" s="48" t="s">
        <v>504</v>
      </c>
    </row>
    <row r="160" spans="1:12">
      <c r="B160" s="47" t="s">
        <v>505</v>
      </c>
    </row>
    <row r="161" spans="1:29">
      <c r="B161" s="47" t="s">
        <v>506</v>
      </c>
    </row>
    <row r="162" spans="1:29" ht="31.5">
      <c r="B162" s="47" t="s">
        <v>507</v>
      </c>
    </row>
    <row r="165" spans="1:29">
      <c r="A165" t="s">
        <v>508</v>
      </c>
      <c r="B165" t="s">
        <v>509</v>
      </c>
      <c r="C165" t="s">
        <v>510</v>
      </c>
      <c r="D165" t="s">
        <v>511</v>
      </c>
      <c r="E165" t="s">
        <v>512</v>
      </c>
      <c r="F165" t="s">
        <v>513</v>
      </c>
      <c r="G165" t="s">
        <v>514</v>
      </c>
      <c r="H165" t="s">
        <v>515</v>
      </c>
      <c r="I165" t="s">
        <v>516</v>
      </c>
      <c r="J165" t="s">
        <v>517</v>
      </c>
      <c r="K165" t="s">
        <v>518</v>
      </c>
      <c r="L165" t="s">
        <v>519</v>
      </c>
      <c r="M165" t="s">
        <v>520</v>
      </c>
      <c r="N165" t="s">
        <v>521</v>
      </c>
      <c r="O165" t="s">
        <v>522</v>
      </c>
      <c r="P165" t="s">
        <v>523</v>
      </c>
      <c r="Q165" t="s">
        <v>524</v>
      </c>
      <c r="R165" t="s">
        <v>525</v>
      </c>
      <c r="S165" t="s">
        <v>526</v>
      </c>
      <c r="T165" t="s">
        <v>527</v>
      </c>
      <c r="U165" t="s">
        <v>528</v>
      </c>
      <c r="V165" s="47" t="s">
        <v>529</v>
      </c>
      <c r="W165" t="s">
        <v>530</v>
      </c>
      <c r="X165" t="s">
        <v>531</v>
      </c>
      <c r="Y165" t="s">
        <v>532</v>
      </c>
      <c r="Z165" t="s">
        <v>533</v>
      </c>
      <c r="AA165" t="s">
        <v>534</v>
      </c>
      <c r="AB165" t="s">
        <v>535</v>
      </c>
      <c r="AC165" t="s">
        <v>536</v>
      </c>
    </row>
    <row r="166" spans="1:29" ht="45">
      <c r="A166" s="49" t="s">
        <v>537</v>
      </c>
      <c r="B166" t="s">
        <v>538</v>
      </c>
      <c r="C166" s="50" t="s">
        <v>539</v>
      </c>
      <c r="D166" s="50" t="s">
        <v>540</v>
      </c>
      <c r="E166" s="2" t="s">
        <v>541</v>
      </c>
      <c r="F166" t="s">
        <v>542</v>
      </c>
      <c r="G166" s="48" t="s">
        <v>543</v>
      </c>
      <c r="H166" s="48" t="s">
        <v>544</v>
      </c>
      <c r="I166" s="48" t="s">
        <v>545</v>
      </c>
      <c r="J166" s="48" t="s">
        <v>546</v>
      </c>
      <c r="K166" s="48" t="s">
        <v>547</v>
      </c>
      <c r="L166" s="48" t="s">
        <v>548</v>
      </c>
      <c r="M166" s="48" t="s">
        <v>549</v>
      </c>
      <c r="N166" s="48" t="s">
        <v>550</v>
      </c>
      <c r="O166" s="48" t="s">
        <v>551</v>
      </c>
      <c r="P166" s="48" t="s">
        <v>552</v>
      </c>
      <c r="Q166" s="48" t="s">
        <v>553</v>
      </c>
      <c r="R166" s="48" t="s">
        <v>554</v>
      </c>
      <c r="S166" s="48" t="s">
        <v>555</v>
      </c>
      <c r="T166" s="48" t="s">
        <v>556</v>
      </c>
      <c r="U166" s="48" t="s">
        <v>557</v>
      </c>
      <c r="V166" s="47" t="s">
        <v>558</v>
      </c>
      <c r="W166" s="47" t="s">
        <v>559</v>
      </c>
      <c r="X166" s="47" t="s">
        <v>560</v>
      </c>
      <c r="Y166" s="48" t="s">
        <v>561</v>
      </c>
      <c r="Z166" s="48" t="s">
        <v>562</v>
      </c>
      <c r="AA166" s="48" t="s">
        <v>563</v>
      </c>
      <c r="AB166" s="48" t="s">
        <v>564</v>
      </c>
      <c r="AC166" s="47" t="s">
        <v>565</v>
      </c>
    </row>
    <row r="167" spans="1:29" ht="47.25">
      <c r="A167" s="49" t="s">
        <v>566</v>
      </c>
      <c r="B167" t="s">
        <v>567</v>
      </c>
      <c r="C167" s="50" t="s">
        <v>568</v>
      </c>
      <c r="D167" s="50" t="s">
        <v>569</v>
      </c>
      <c r="E167" s="52" t="s">
        <v>570</v>
      </c>
      <c r="F167" t="s">
        <v>571</v>
      </c>
      <c r="G167" s="53" t="s">
        <v>572</v>
      </c>
      <c r="H167" s="48" t="s">
        <v>573</v>
      </c>
      <c r="I167" s="48" t="s">
        <v>574</v>
      </c>
      <c r="K167" s="48" t="s">
        <v>575</v>
      </c>
      <c r="M167" s="48" t="s">
        <v>576</v>
      </c>
      <c r="P167" s="48" t="s">
        <v>577</v>
      </c>
      <c r="Q167" s="48" t="s">
        <v>578</v>
      </c>
      <c r="S167" s="48" t="s">
        <v>579</v>
      </c>
      <c r="T167" s="48" t="s">
        <v>580</v>
      </c>
      <c r="U167" s="48" t="s">
        <v>581</v>
      </c>
      <c r="Y167" s="48" t="s">
        <v>582</v>
      </c>
      <c r="AB167" s="48" t="s">
        <v>583</v>
      </c>
    </row>
    <row r="168" spans="1:29" ht="47.25">
      <c r="A168" s="49" t="s">
        <v>584</v>
      </c>
      <c r="B168" t="s">
        <v>585</v>
      </c>
      <c r="C168" s="50" t="s">
        <v>586</v>
      </c>
      <c r="D168" s="50" t="s">
        <v>587</v>
      </c>
      <c r="E168" s="52" t="s">
        <v>588</v>
      </c>
      <c r="F168" t="s">
        <v>589</v>
      </c>
      <c r="G168" s="48" t="s">
        <v>590</v>
      </c>
      <c r="H168" s="48" t="s">
        <v>591</v>
      </c>
      <c r="I168" s="48" t="s">
        <v>592</v>
      </c>
      <c r="K168" s="48" t="s">
        <v>593</v>
      </c>
      <c r="M168" s="48" t="s">
        <v>594</v>
      </c>
      <c r="P168" s="48" t="s">
        <v>595</v>
      </c>
      <c r="S168" s="48" t="s">
        <v>596</v>
      </c>
      <c r="T168" s="48" t="s">
        <v>597</v>
      </c>
      <c r="U168" s="48" t="s">
        <v>598</v>
      </c>
      <c r="Y168" s="48" t="s">
        <v>599</v>
      </c>
    </row>
    <row r="169" spans="1:29" ht="63">
      <c r="A169" s="49" t="s">
        <v>600</v>
      </c>
      <c r="B169" t="s">
        <v>601</v>
      </c>
      <c r="C169" s="50" t="s">
        <v>602</v>
      </c>
      <c r="E169" s="52" t="s">
        <v>603</v>
      </c>
      <c r="F169" t="s">
        <v>604</v>
      </c>
      <c r="G169" s="48" t="s">
        <v>605</v>
      </c>
      <c r="H169" s="48" t="s">
        <v>606</v>
      </c>
      <c r="K169" s="48" t="s">
        <v>607</v>
      </c>
      <c r="P169" s="48" t="s">
        <v>608</v>
      </c>
      <c r="S169" s="48" t="s">
        <v>609</v>
      </c>
      <c r="T169" s="48" t="s">
        <v>610</v>
      </c>
      <c r="U169" s="48" t="s">
        <v>611</v>
      </c>
    </row>
    <row r="170" spans="1:29" ht="111.95" customHeight="1">
      <c r="A170" s="49" t="s">
        <v>612</v>
      </c>
      <c r="B170" t="s">
        <v>613</v>
      </c>
      <c r="E170" s="52" t="s">
        <v>614</v>
      </c>
      <c r="F170" t="s">
        <v>615</v>
      </c>
      <c r="G170" s="48" t="s">
        <v>616</v>
      </c>
      <c r="H170" s="48" t="s">
        <v>617</v>
      </c>
      <c r="K170" s="48" t="s">
        <v>618</v>
      </c>
      <c r="P170" s="48" t="s">
        <v>619</v>
      </c>
      <c r="S170" s="48" t="s">
        <v>620</v>
      </c>
      <c r="T170" s="48" t="s">
        <v>621</v>
      </c>
      <c r="U170" s="48" t="s">
        <v>622</v>
      </c>
    </row>
    <row r="171" spans="1:29" ht="47.25">
      <c r="A171" s="49" t="s">
        <v>623</v>
      </c>
      <c r="B171" t="s">
        <v>624</v>
      </c>
      <c r="E171" s="52" t="s">
        <v>625</v>
      </c>
      <c r="F171" t="s">
        <v>626</v>
      </c>
      <c r="G171" s="48" t="s">
        <v>627</v>
      </c>
      <c r="H171" s="48" t="s">
        <v>628</v>
      </c>
      <c r="K171" s="48" t="s">
        <v>629</v>
      </c>
      <c r="T171" s="48" t="s">
        <v>630</v>
      </c>
      <c r="U171" s="48" t="s">
        <v>631</v>
      </c>
    </row>
    <row r="172" spans="1:29" ht="47.25">
      <c r="B172" t="s">
        <v>632</v>
      </c>
      <c r="E172" s="52" t="s">
        <v>633</v>
      </c>
      <c r="F172" t="s">
        <v>634</v>
      </c>
      <c r="G172" s="48" t="s">
        <v>554</v>
      </c>
      <c r="H172" s="48" t="s">
        <v>635</v>
      </c>
      <c r="K172" s="48" t="s">
        <v>636</v>
      </c>
      <c r="U172" s="48" t="s">
        <v>637</v>
      </c>
    </row>
    <row r="173" spans="1:29" ht="31.5">
      <c r="E173" s="52" t="s">
        <v>638</v>
      </c>
      <c r="F173" t="s">
        <v>639</v>
      </c>
      <c r="G173" s="48" t="s">
        <v>640</v>
      </c>
      <c r="H173" s="48" t="s">
        <v>641</v>
      </c>
      <c r="K173" s="48" t="s">
        <v>642</v>
      </c>
      <c r="U173" s="48" t="s">
        <v>643</v>
      </c>
    </row>
    <row r="174" spans="1:29" ht="31.5">
      <c r="E174" s="52" t="s">
        <v>644</v>
      </c>
      <c r="F174" t="s">
        <v>645</v>
      </c>
      <c r="G174" s="48" t="s">
        <v>646</v>
      </c>
      <c r="H174" s="48" t="s">
        <v>647</v>
      </c>
      <c r="K174" s="48" t="s">
        <v>648</v>
      </c>
      <c r="U174" s="48" t="s">
        <v>649</v>
      </c>
    </row>
    <row r="175" spans="1:29">
      <c r="F175" t="s">
        <v>650</v>
      </c>
      <c r="G175" s="48" t="s">
        <v>651</v>
      </c>
      <c r="H175" s="48" t="s">
        <v>652</v>
      </c>
      <c r="U175" s="48" t="s">
        <v>653</v>
      </c>
    </row>
    <row r="176" spans="1:29">
      <c r="F176" s="47" t="s">
        <v>558</v>
      </c>
      <c r="G176" s="48" t="s">
        <v>654</v>
      </c>
      <c r="H176" s="48" t="s">
        <v>655</v>
      </c>
      <c r="U176" s="48" t="s">
        <v>656</v>
      </c>
    </row>
    <row r="177" spans="1:21" ht="30">
      <c r="F177" t="s">
        <v>657</v>
      </c>
      <c r="G177" s="48" t="s">
        <v>658</v>
      </c>
      <c r="H177" s="48" t="s">
        <v>659</v>
      </c>
      <c r="U177" s="48" t="s">
        <v>660</v>
      </c>
    </row>
    <row r="178" spans="1:21">
      <c r="F178" t="s">
        <v>661</v>
      </c>
      <c r="H178" s="48" t="s">
        <v>662</v>
      </c>
      <c r="U178" s="48" t="s">
        <v>663</v>
      </c>
    </row>
    <row r="179" spans="1:21">
      <c r="F179" t="s">
        <v>664</v>
      </c>
    </row>
    <row r="180" spans="1:21">
      <c r="F180" t="s">
        <v>665</v>
      </c>
    </row>
    <row r="181" spans="1:21">
      <c r="F181" s="47" t="s">
        <v>565</v>
      </c>
    </row>
    <row r="185" spans="1:21">
      <c r="A185" t="s">
        <v>666</v>
      </c>
      <c r="B185" t="s">
        <v>667</v>
      </c>
      <c r="C185" t="s">
        <v>668</v>
      </c>
      <c r="D185" t="s">
        <v>669</v>
      </c>
      <c r="E185" t="s">
        <v>670</v>
      </c>
      <c r="F185" t="s">
        <v>671</v>
      </c>
      <c r="G185" t="s">
        <v>672</v>
      </c>
      <c r="H185" t="s">
        <v>673</v>
      </c>
    </row>
    <row r="186" spans="1:21">
      <c r="A186" t="s">
        <v>674</v>
      </c>
      <c r="B186" t="s">
        <v>675</v>
      </c>
      <c r="C186" t="s">
        <v>676</v>
      </c>
      <c r="D186" s="54" t="s">
        <v>677</v>
      </c>
      <c r="E186" s="54" t="s">
        <v>678</v>
      </c>
      <c r="F186" t="s">
        <v>679</v>
      </c>
      <c r="G186" t="s">
        <v>680</v>
      </c>
      <c r="H186" s="55" t="s">
        <v>681</v>
      </c>
    </row>
    <row r="187" spans="1:21">
      <c r="A187" t="s">
        <v>682</v>
      </c>
      <c r="B187" t="s">
        <v>683</v>
      </c>
      <c r="C187" t="s">
        <v>684</v>
      </c>
      <c r="D187" s="54"/>
      <c r="E187" s="54" t="s">
        <v>685</v>
      </c>
      <c r="F187" t="s">
        <v>686</v>
      </c>
      <c r="G187" t="s">
        <v>687</v>
      </c>
      <c r="H187" s="55" t="s">
        <v>688</v>
      </c>
    </row>
    <row r="188" spans="1:21">
      <c r="A188" t="s">
        <v>689</v>
      </c>
      <c r="B188" t="s">
        <v>690</v>
      </c>
      <c r="C188" t="s">
        <v>691</v>
      </c>
      <c r="D188" s="54"/>
      <c r="E188" s="54" t="s">
        <v>692</v>
      </c>
      <c r="F188" t="s">
        <v>693</v>
      </c>
      <c r="G188" t="s">
        <v>694</v>
      </c>
      <c r="H188" s="55" t="s">
        <v>695</v>
      </c>
    </row>
    <row r="189" spans="1:21">
      <c r="B189" t="s">
        <v>696</v>
      </c>
      <c r="C189" t="s">
        <v>697</v>
      </c>
      <c r="E189" s="54" t="s">
        <v>698</v>
      </c>
      <c r="F189" t="s">
        <v>699</v>
      </c>
      <c r="G189" t="s">
        <v>700</v>
      </c>
      <c r="H189" s="55" t="s">
        <v>701</v>
      </c>
    </row>
    <row r="190" spans="1:21">
      <c r="B190" t="s">
        <v>702</v>
      </c>
      <c r="E190" s="54" t="s">
        <v>703</v>
      </c>
      <c r="F190" t="s">
        <v>704</v>
      </c>
      <c r="H190" s="55" t="s">
        <v>705</v>
      </c>
    </row>
    <row r="191" spans="1:21">
      <c r="B191" t="s">
        <v>706</v>
      </c>
      <c r="E191" s="54" t="s">
        <v>707</v>
      </c>
      <c r="F191" t="s">
        <v>708</v>
      </c>
      <c r="H191" s="55" t="s">
        <v>709</v>
      </c>
    </row>
    <row r="192" spans="1:21">
      <c r="B192" t="s">
        <v>710</v>
      </c>
      <c r="E192" s="54" t="s">
        <v>711</v>
      </c>
      <c r="F192" t="s">
        <v>712</v>
      </c>
    </row>
    <row r="193" spans="2:6">
      <c r="B193" t="s">
        <v>713</v>
      </c>
      <c r="E193" s="54" t="s">
        <v>714</v>
      </c>
      <c r="F193" t="s">
        <v>715</v>
      </c>
    </row>
    <row r="194" spans="2:6">
      <c r="B194" t="s">
        <v>716</v>
      </c>
      <c r="E194" s="54" t="s">
        <v>717</v>
      </c>
      <c r="F194" t="s">
        <v>718</v>
      </c>
    </row>
    <row r="195" spans="2:6">
      <c r="E195" s="54" t="s">
        <v>719</v>
      </c>
      <c r="F195" t="s">
        <v>720</v>
      </c>
    </row>
    <row r="196" spans="2:6">
      <c r="E196" s="54" t="s">
        <v>721</v>
      </c>
      <c r="F196" t="s">
        <v>722</v>
      </c>
    </row>
    <row r="197" spans="2:6">
      <c r="E197" s="54" t="s">
        <v>723</v>
      </c>
      <c r="F197" t="s">
        <v>724</v>
      </c>
    </row>
    <row r="203" spans="2:6">
      <c r="E203" s="50"/>
    </row>
    <row r="204" spans="2:6">
      <c r="E204" s="50"/>
    </row>
    <row r="205" spans="2:6">
      <c r="E205" s="50"/>
    </row>
    <row r="206" spans="2:6">
      <c r="E206" s="50"/>
    </row>
    <row r="207" spans="2:6">
      <c r="E207" s="50"/>
    </row>
    <row r="208" spans="2:6">
      <c r="E208" s="50"/>
    </row>
    <row r="209" spans="5:5">
      <c r="E209" s="50"/>
    </row>
    <row r="210" spans="5:5">
      <c r="E210" s="50"/>
    </row>
    <row r="211" spans="5:5">
      <c r="E211" s="50"/>
    </row>
    <row r="212" spans="5:5">
      <c r="E212" s="50"/>
    </row>
    <row r="213" spans="5:5">
      <c r="E213" s="50"/>
    </row>
    <row r="214" spans="5:5">
      <c r="E214" s="50"/>
    </row>
  </sheetData>
  <mergeCells count="9">
    <mergeCell ref="L114:O114"/>
    <mergeCell ref="A77:F77"/>
    <mergeCell ref="A78:E78"/>
    <mergeCell ref="G77:I77"/>
    <mergeCell ref="J77:K77"/>
    <mergeCell ref="F114:H114"/>
    <mergeCell ref="A114:E114"/>
    <mergeCell ref="J78:K78"/>
    <mergeCell ref="G78:I78"/>
  </mergeCells>
  <pageMargins left="0.7" right="0.7" top="0.75" bottom="0.75" header="0.3" footer="0.3"/>
  <tableParts count="108">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D7E45-2AF1-2546-8F9C-80DCC2C1255B}">
  <dimension ref="A3:D73"/>
  <sheetViews>
    <sheetView topLeftCell="B26" workbookViewId="0">
      <selection activeCell="C26" sqref="C26"/>
    </sheetView>
  </sheetViews>
  <sheetFormatPr defaultColWidth="11" defaultRowHeight="15.75"/>
  <cols>
    <col min="1" max="1" width="17.875" customWidth="1"/>
    <col min="3" max="3" width="59.125" customWidth="1"/>
    <col min="4" max="4" width="19" customWidth="1"/>
  </cols>
  <sheetData>
    <row r="3" spans="1:1">
      <c r="A3" t="s">
        <v>725</v>
      </c>
    </row>
    <row r="4" spans="1:1">
      <c r="A4" t="s">
        <v>726</v>
      </c>
    </row>
    <row r="5" spans="1:1">
      <c r="A5" t="s">
        <v>727</v>
      </c>
    </row>
    <row r="6" spans="1:1">
      <c r="A6" t="s">
        <v>728</v>
      </c>
    </row>
    <row r="7" spans="1:1">
      <c r="A7" s="1" t="s">
        <v>729</v>
      </c>
    </row>
    <row r="8" spans="1:1">
      <c r="A8" s="1" t="s">
        <v>730</v>
      </c>
    </row>
    <row r="9" spans="1:1">
      <c r="A9" s="1" t="s">
        <v>731</v>
      </c>
    </row>
    <row r="10" spans="1:1">
      <c r="A10" s="1" t="s">
        <v>732</v>
      </c>
    </row>
    <row r="11" spans="1:1">
      <c r="A11" s="1" t="s">
        <v>733</v>
      </c>
    </row>
    <row r="12" spans="1:1">
      <c r="A12" s="1" t="s">
        <v>734</v>
      </c>
    </row>
    <row r="13" spans="1:1">
      <c r="A13" s="1" t="s">
        <v>735</v>
      </c>
    </row>
    <row r="14" spans="1:1">
      <c r="A14" s="1" t="s">
        <v>736</v>
      </c>
    </row>
    <row r="15" spans="1:1">
      <c r="A15" s="1" t="s">
        <v>737</v>
      </c>
    </row>
    <row r="16" spans="1:1">
      <c r="A16" s="1" t="s">
        <v>738</v>
      </c>
    </row>
    <row r="17" spans="1:1">
      <c r="A17" t="s">
        <v>739</v>
      </c>
    </row>
    <row r="18" spans="1:1">
      <c r="A18" t="s">
        <v>740</v>
      </c>
    </row>
    <row r="19" spans="1:1">
      <c r="A19" t="s">
        <v>741</v>
      </c>
    </row>
    <row r="20" spans="1:1">
      <c r="A20" t="s">
        <v>742</v>
      </c>
    </row>
    <row r="21" spans="1:1">
      <c r="A21" t="s">
        <v>743</v>
      </c>
    </row>
    <row r="22" spans="1:1">
      <c r="A22" t="s">
        <v>744</v>
      </c>
    </row>
    <row r="23" spans="1:1">
      <c r="A23" t="s">
        <v>745</v>
      </c>
    </row>
    <row r="24" spans="1:1">
      <c r="A24" t="s">
        <v>746</v>
      </c>
    </row>
    <row r="25" spans="1:1">
      <c r="A25" t="s">
        <v>747</v>
      </c>
    </row>
    <row r="26" spans="1:1">
      <c r="A26" t="s">
        <v>748</v>
      </c>
    </row>
    <row r="27" spans="1:1">
      <c r="A27" t="s">
        <v>749</v>
      </c>
    </row>
    <row r="28" spans="1:1">
      <c r="A28" t="s">
        <v>750</v>
      </c>
    </row>
    <row r="29" spans="1:1">
      <c r="A29" t="s">
        <v>751</v>
      </c>
    </row>
    <row r="30" spans="1:1">
      <c r="A30" t="s">
        <v>752</v>
      </c>
    </row>
    <row r="31" spans="1:1">
      <c r="A31" t="s">
        <v>753</v>
      </c>
    </row>
    <row r="32" spans="1:1">
      <c r="A32" t="s">
        <v>754</v>
      </c>
    </row>
    <row r="33" spans="1:4">
      <c r="A33" s="4"/>
    </row>
    <row r="34" spans="1:4">
      <c r="A34" s="6" t="s">
        <v>755</v>
      </c>
      <c r="B34" s="6" t="s">
        <v>756</v>
      </c>
      <c r="C34" s="6" t="s">
        <v>757</v>
      </c>
      <c r="D34" s="6" t="s">
        <v>758</v>
      </c>
    </row>
    <row r="35" spans="1:4">
      <c r="A35" s="56" t="s">
        <v>759</v>
      </c>
      <c r="B35" s="56" t="s">
        <v>760</v>
      </c>
      <c r="C35" s="6" t="s">
        <v>761</v>
      </c>
      <c r="D35" s="6">
        <v>1</v>
      </c>
    </row>
    <row r="36" spans="1:4">
      <c r="A36" s="56" t="s">
        <v>762</v>
      </c>
      <c r="B36" s="56" t="s">
        <v>763</v>
      </c>
      <c r="C36" s="6" t="s">
        <v>764</v>
      </c>
      <c r="D36" s="6">
        <v>2</v>
      </c>
    </row>
    <row r="37" spans="1:4">
      <c r="A37" s="56" t="s">
        <v>765</v>
      </c>
      <c r="B37" s="56" t="s">
        <v>766</v>
      </c>
      <c r="C37" s="6" t="s">
        <v>767</v>
      </c>
      <c r="D37" s="6">
        <v>3</v>
      </c>
    </row>
    <row r="38" spans="1:4">
      <c r="A38" s="56" t="s">
        <v>768</v>
      </c>
      <c r="B38" s="56" t="s">
        <v>769</v>
      </c>
      <c r="C38" s="6" t="s">
        <v>770</v>
      </c>
      <c r="D38" s="6">
        <v>4</v>
      </c>
    </row>
    <row r="39" spans="1:4">
      <c r="A39" s="56" t="s">
        <v>771</v>
      </c>
      <c r="B39" s="56" t="s">
        <v>772</v>
      </c>
      <c r="C39" s="6" t="s">
        <v>773</v>
      </c>
      <c r="D39" s="6">
        <v>5</v>
      </c>
    </row>
    <row r="40" spans="1:4">
      <c r="A40" s="56" t="s">
        <v>774</v>
      </c>
      <c r="B40" s="56" t="s">
        <v>775</v>
      </c>
      <c r="C40" s="6" t="s">
        <v>776</v>
      </c>
      <c r="D40" s="6">
        <v>6</v>
      </c>
    </row>
    <row r="41" spans="1:4">
      <c r="A41" s="56" t="s">
        <v>777</v>
      </c>
      <c r="B41" s="56" t="s">
        <v>778</v>
      </c>
      <c r="C41" s="6" t="s">
        <v>779</v>
      </c>
      <c r="D41" s="6">
        <v>7</v>
      </c>
    </row>
    <row r="42" spans="1:4">
      <c r="A42" s="56"/>
      <c r="B42" s="56"/>
      <c r="C42" s="6" t="s">
        <v>780</v>
      </c>
      <c r="D42" s="6">
        <v>8</v>
      </c>
    </row>
    <row r="44" spans="1:4">
      <c r="A44" t="s">
        <v>781</v>
      </c>
    </row>
    <row r="45" spans="1:4">
      <c r="A45" t="s">
        <v>782</v>
      </c>
    </row>
    <row r="47" spans="1:4">
      <c r="A47" t="s">
        <v>783</v>
      </c>
    </row>
    <row r="48" spans="1:4">
      <c r="A48" t="s">
        <v>784</v>
      </c>
    </row>
    <row r="49" spans="1:1">
      <c r="A49" t="s">
        <v>785</v>
      </c>
    </row>
    <row r="50" spans="1:1">
      <c r="A50" t="s">
        <v>786</v>
      </c>
    </row>
    <row r="51" spans="1:1">
      <c r="A51" t="s">
        <v>787</v>
      </c>
    </row>
    <row r="53" spans="1:1">
      <c r="A53" t="s">
        <v>788</v>
      </c>
    </row>
    <row r="55" spans="1:1">
      <c r="A55" t="s">
        <v>789</v>
      </c>
    </row>
    <row r="58" spans="1:1">
      <c r="A58" s="3" t="s">
        <v>790</v>
      </c>
    </row>
    <row r="59" spans="1:1">
      <c r="A59" t="s">
        <v>791</v>
      </c>
    </row>
    <row r="60" spans="1:1">
      <c r="A60" t="s">
        <v>792</v>
      </c>
    </row>
    <row r="61" spans="1:1">
      <c r="A61" t="s">
        <v>793</v>
      </c>
    </row>
    <row r="62" spans="1:1">
      <c r="A62" t="s">
        <v>794</v>
      </c>
    </row>
    <row r="63" spans="1:1">
      <c r="A63" t="s">
        <v>795</v>
      </c>
    </row>
    <row r="64" spans="1:1">
      <c r="A64" t="s">
        <v>796</v>
      </c>
    </row>
    <row r="65" spans="1:1">
      <c r="A65" t="s">
        <v>797</v>
      </c>
    </row>
    <row r="66" spans="1:1">
      <c r="A66" t="s">
        <v>798</v>
      </c>
    </row>
    <row r="67" spans="1:1">
      <c r="A67" t="s">
        <v>799</v>
      </c>
    </row>
    <row r="68" spans="1:1">
      <c r="A68" t="s">
        <v>800</v>
      </c>
    </row>
    <row r="69" spans="1:1">
      <c r="A69" t="s">
        <v>801</v>
      </c>
    </row>
    <row r="70" spans="1:1">
      <c r="A70" t="s">
        <v>802</v>
      </c>
    </row>
    <row r="71" spans="1:1">
      <c r="A71" t="s">
        <v>803</v>
      </c>
    </row>
    <row r="72" spans="1:1">
      <c r="A72" t="s">
        <v>804</v>
      </c>
    </row>
    <row r="73" spans="1:1">
      <c r="A73" t="s">
        <v>805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F90BE-4EB5-DC49-84D1-941D8E230FB2}">
  <dimension ref="P2:T21"/>
  <sheetViews>
    <sheetView topLeftCell="A8" zoomScaleNormal="100" workbookViewId="0">
      <selection activeCell="S10" sqref="S10"/>
    </sheetView>
  </sheetViews>
  <sheetFormatPr defaultColWidth="11" defaultRowHeight="15.75"/>
  <sheetData>
    <row r="2" spans="16:20">
      <c r="S2" s="78"/>
      <c r="T2" t="s">
        <v>806</v>
      </c>
    </row>
    <row r="3" spans="16:20">
      <c r="S3" s="79"/>
      <c r="T3" t="s">
        <v>807</v>
      </c>
    </row>
    <row r="4" spans="16:20">
      <c r="S4" s="80"/>
      <c r="T4" t="s">
        <v>808</v>
      </c>
    </row>
    <row r="8" spans="16:20" ht="20.25">
      <c r="P8" s="46"/>
    </row>
    <row r="14" spans="16:20" ht="23.25">
      <c r="S14" s="82"/>
    </row>
    <row r="15" spans="16:20" ht="23.25">
      <c r="S15" s="82"/>
    </row>
    <row r="16" spans="16:20" ht="23.25">
      <c r="S16" s="82"/>
    </row>
    <row r="17" spans="19:20" ht="23.25">
      <c r="S17" s="82"/>
    </row>
    <row r="18" spans="19:20" ht="23.25">
      <c r="S18" s="82" t="s">
        <v>809</v>
      </c>
    </row>
    <row r="19" spans="19:20" ht="23.25">
      <c r="S19" s="82" t="s">
        <v>810</v>
      </c>
      <c r="T19" t="s">
        <v>811</v>
      </c>
    </row>
    <row r="20" spans="19:20" ht="23.25">
      <c r="S20" s="82" t="s">
        <v>63</v>
      </c>
    </row>
    <row r="21" spans="19:20" ht="23.25">
      <c r="S21" s="82" t="s">
        <v>812</v>
      </c>
      <c r="T21" t="s">
        <v>813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3F2F6-5D7B-AC40-941D-F050B72FCECF}">
  <sheetPr>
    <tabColor rgb="FFC00000"/>
  </sheetPr>
  <dimension ref="A1:DG54"/>
  <sheetViews>
    <sheetView zoomScale="90" zoomScaleNormal="90" workbookViewId="0">
      <pane xSplit="7" ySplit="2" topLeftCell="I18" activePane="bottomRight" state="frozen"/>
      <selection pane="topRight" activeCell="E1" sqref="E1"/>
      <selection pane="bottomLeft" activeCell="A2" sqref="A2"/>
      <selection pane="bottomRight" activeCell="N36" sqref="N36"/>
    </sheetView>
  </sheetViews>
  <sheetFormatPr defaultColWidth="11" defaultRowHeight="15.75" outlineLevelCol="2"/>
  <cols>
    <col min="1" max="1" width="7" customWidth="1"/>
    <col min="2" max="2" width="40.875" style="2" customWidth="1"/>
    <col min="3" max="3" width="15.625" style="2" customWidth="1"/>
    <col min="4" max="5" width="13.625" style="2" customWidth="1"/>
    <col min="6" max="6" width="21.625" style="2" customWidth="1"/>
    <col min="7" max="7" width="27.125" style="13" customWidth="1"/>
    <col min="8" max="8" width="93.875" style="13" customWidth="1"/>
    <col min="9" max="9" width="23.875" style="2" customWidth="1"/>
    <col min="10" max="10" width="28" style="2" customWidth="1" outlineLevel="1"/>
    <col min="11" max="11" width="13" style="2" hidden="1" customWidth="1" outlineLevel="1"/>
    <col min="12" max="12" width="22.625" style="2" customWidth="1" outlineLevel="1"/>
    <col min="13" max="13" width="9.625" style="2" hidden="1" customWidth="1" outlineLevel="1"/>
    <col min="14" max="14" width="22.375" style="2" customWidth="1" outlineLevel="1"/>
    <col min="15" max="15" width="5.375" style="2" hidden="1" customWidth="1" outlineLevel="1"/>
    <col min="16" max="16" width="22" style="2" customWidth="1" outlineLevel="1"/>
    <col min="17" max="17" width="6.625" style="2" hidden="1" customWidth="1" outlineLevel="1"/>
    <col min="18" max="18" width="22.875" style="2" customWidth="1" outlineLevel="1"/>
    <col min="19" max="19" width="8.375" style="2" hidden="1" customWidth="1" outlineLevel="1"/>
    <col min="20" max="20" width="21.625" style="2" customWidth="1" outlineLevel="1"/>
    <col min="21" max="21" width="9.125" style="2" hidden="1" customWidth="1" outlineLevel="1"/>
    <col min="22" max="22" width="18.375" style="2" customWidth="1" outlineLevel="1"/>
    <col min="23" max="23" width="9.375" style="2" hidden="1" customWidth="1" outlineLevel="1"/>
    <col min="24" max="24" width="17.5" style="2" customWidth="1" outlineLevel="1"/>
    <col min="25" max="25" width="9.875" style="2" hidden="1" customWidth="1" outlineLevel="1"/>
    <col min="26" max="26" width="19.875" style="2" customWidth="1" outlineLevel="1"/>
    <col min="27" max="27" width="9.5" style="2" hidden="1" customWidth="1" outlineLevel="1"/>
    <col min="28" max="28" width="13.5" style="2" customWidth="1" outlineLevel="1"/>
    <col min="29" max="29" width="11.375" style="2" hidden="1" customWidth="1" outlineLevel="1"/>
    <col min="30" max="30" width="29.5" style="2" customWidth="1" outlineLevel="1"/>
    <col min="31" max="31" width="11.5" style="2" hidden="1" customWidth="1" outlineLevel="1"/>
    <col min="32" max="32" width="34.625" style="2" customWidth="1" outlineLevel="1"/>
    <col min="33" max="33" width="17.625" style="2" hidden="1" customWidth="1"/>
    <col min="34" max="34" width="53.375" style="14" customWidth="1"/>
    <col min="35" max="35" width="9.5" style="2" hidden="1" customWidth="1"/>
    <col min="36" max="36" width="51.875" style="2" customWidth="1" outlineLevel="2"/>
    <col min="37" max="37" width="9.5" style="2" hidden="1" customWidth="1" outlineLevel="2"/>
    <col min="38" max="38" width="27.625" style="2" customWidth="1" outlineLevel="2"/>
    <col min="39" max="39" width="9.5" style="2" hidden="1" customWidth="1"/>
    <col min="40" max="40" width="41.875" style="14" customWidth="1"/>
    <col min="41" max="41" width="9.5" style="2" hidden="1" customWidth="1"/>
    <col min="42" max="42" width="34.875" style="2" customWidth="1"/>
    <col min="43" max="43" width="9.5" style="2" hidden="1" customWidth="1"/>
    <col min="44" max="44" width="30" style="2" customWidth="1"/>
    <col min="45" max="45" width="9.5" style="2" hidden="1" customWidth="1"/>
    <col min="46" max="46" width="37.375" style="2" customWidth="1"/>
    <col min="47" max="47" width="9.5" style="2" hidden="1" customWidth="1"/>
    <col min="48" max="48" width="36.5" style="2" customWidth="1"/>
    <col min="49" max="49" width="9.5" style="2" hidden="1" customWidth="1"/>
    <col min="50" max="50" width="31.125" style="14" bestFit="1" customWidth="1"/>
    <col min="51" max="51" width="11.625" style="2" hidden="1" customWidth="1"/>
    <col min="52" max="52" width="33.625" style="2" customWidth="1" outlineLevel="2"/>
    <col min="53" max="53" width="9.5" style="2" hidden="1" customWidth="1" outlineLevel="2"/>
    <col min="54" max="54" width="26" style="2" customWidth="1" outlineLevel="2"/>
    <col min="55" max="55" width="10.625" style="2" hidden="1" customWidth="1" outlineLevel="2"/>
    <col min="56" max="56" width="25.125" style="2" customWidth="1" outlineLevel="2"/>
    <col min="57" max="59" width="9.625" style="2" hidden="1" customWidth="1"/>
    <col min="60" max="60" width="11.625" style="14" customWidth="1"/>
    <col min="61" max="61" width="11.625" style="2" customWidth="1"/>
    <col min="62" max="62" width="10.375" style="2" customWidth="1"/>
    <col min="63" max="64" width="10.875" style="2"/>
    <col min="65" max="65" width="50.875" customWidth="1"/>
    <col min="66" max="66" width="30.125" style="39" customWidth="1"/>
    <col min="67" max="67" width="9.625" hidden="1" customWidth="1"/>
    <col min="68" max="68" width="36.875" customWidth="1"/>
    <col min="69" max="69" width="11.375" hidden="1" customWidth="1"/>
    <col min="70" max="70" width="36.875" customWidth="1" outlineLevel="1"/>
    <col min="71" max="71" width="9.125" hidden="1" customWidth="1" outlineLevel="1"/>
    <col min="72" max="72" width="35.5" customWidth="1" outlineLevel="1"/>
    <col min="73" max="73" width="12" hidden="1" customWidth="1"/>
    <col min="74" max="74" width="33.625" customWidth="1"/>
    <col min="75" max="75" width="10.875" hidden="1" customWidth="1"/>
    <col min="76" max="76" width="28.875" customWidth="1" outlineLevel="1"/>
    <col min="77" max="77" width="10.875" hidden="1" customWidth="1" outlineLevel="1"/>
    <col min="78" max="78" width="31.625" customWidth="1" outlineLevel="1"/>
    <col min="79" max="79" width="10.875" hidden="1" customWidth="1" outlineLevel="1"/>
    <col min="80" max="80" width="22.875" customWidth="1" outlineLevel="1"/>
    <col min="81" max="83" width="8.125" hidden="1" customWidth="1"/>
    <col min="84" max="84" width="14.625" customWidth="1"/>
    <col min="85" max="85" width="11.125" customWidth="1"/>
    <col min="88" max="88" width="33.625" style="21" customWidth="1"/>
    <col min="89" max="89" width="30.125" style="39" customWidth="1"/>
    <col min="90" max="90" width="9.625" hidden="1" customWidth="1"/>
    <col min="91" max="91" width="36.875" customWidth="1"/>
    <col min="92" max="92" width="11.375" hidden="1" customWidth="1"/>
    <col min="93" max="93" width="36.875" customWidth="1" outlineLevel="1"/>
    <col min="94" max="94" width="9.125" hidden="1" customWidth="1" outlineLevel="1"/>
    <col min="95" max="95" width="35.5" customWidth="1" outlineLevel="1"/>
    <col min="96" max="96" width="12" hidden="1" customWidth="1"/>
    <col min="97" max="97" width="33.625" customWidth="1"/>
    <col min="98" max="98" width="10.875" hidden="1" customWidth="1"/>
    <col min="99" max="99" width="28.875" customWidth="1" outlineLevel="1"/>
    <col min="100" max="100" width="10.875" hidden="1" customWidth="1" outlineLevel="1"/>
    <col min="101" max="101" width="31.625" customWidth="1" outlineLevel="1"/>
    <col min="102" max="102" width="10.875" hidden="1" customWidth="1" outlineLevel="1"/>
    <col min="103" max="103" width="22.875" customWidth="1" outlineLevel="1"/>
    <col min="104" max="106" width="8.125" hidden="1" customWidth="1"/>
    <col min="107" max="107" width="14.625" customWidth="1"/>
    <col min="108" max="108" width="11.125" customWidth="1"/>
    <col min="111" max="111" width="33.625" style="21" customWidth="1"/>
  </cols>
  <sheetData>
    <row r="1" spans="1:111" ht="15.95" customHeight="1">
      <c r="A1" s="111" t="s">
        <v>814</v>
      </c>
      <c r="B1" s="111" t="s">
        <v>815</v>
      </c>
      <c r="C1" s="112" t="s">
        <v>816</v>
      </c>
      <c r="D1" s="112" t="s">
        <v>817</v>
      </c>
      <c r="E1" s="112" t="s">
        <v>818</v>
      </c>
      <c r="F1" s="111" t="s">
        <v>819</v>
      </c>
      <c r="G1" s="111" t="s">
        <v>820</v>
      </c>
      <c r="H1" s="111" t="s">
        <v>821</v>
      </c>
      <c r="I1" s="108" t="s">
        <v>822</v>
      </c>
      <c r="J1" s="109"/>
      <c r="K1" s="109"/>
      <c r="L1" s="109"/>
      <c r="M1" s="109"/>
      <c r="N1" s="109"/>
      <c r="O1" s="109"/>
      <c r="P1" s="109"/>
      <c r="Q1" s="109"/>
      <c r="R1" s="109"/>
      <c r="S1" s="109"/>
      <c r="T1" s="109"/>
      <c r="U1" s="109"/>
      <c r="V1" s="109"/>
      <c r="W1" s="109"/>
      <c r="X1" s="109"/>
      <c r="Y1" s="109"/>
      <c r="Z1" s="109"/>
      <c r="AA1" s="109"/>
      <c r="AB1" s="109"/>
      <c r="AC1" s="109"/>
      <c r="AD1" s="109"/>
      <c r="AE1" s="109"/>
      <c r="AF1" s="109"/>
      <c r="AG1" s="110"/>
      <c r="AH1" s="97" t="s">
        <v>823</v>
      </c>
      <c r="AI1" s="98"/>
      <c r="AJ1" s="98"/>
      <c r="AK1" s="98"/>
      <c r="AL1" s="98"/>
      <c r="AN1" s="104" t="s">
        <v>824</v>
      </c>
      <c r="AO1" s="105"/>
      <c r="AP1" s="105"/>
      <c r="AQ1" s="105"/>
      <c r="AR1" s="105"/>
      <c r="AS1" s="105"/>
      <c r="AT1" s="105"/>
      <c r="AU1" s="106"/>
      <c r="AV1" s="106"/>
      <c r="AW1" s="107"/>
      <c r="AX1" s="99" t="s">
        <v>825</v>
      </c>
      <c r="AY1" s="98"/>
      <c r="AZ1" s="98"/>
      <c r="BA1" s="98"/>
      <c r="BB1" s="98"/>
      <c r="BC1" s="98"/>
      <c r="BD1" s="98"/>
      <c r="BH1" s="100" t="s">
        <v>826</v>
      </c>
      <c r="BI1" s="101"/>
      <c r="BJ1" s="102"/>
      <c r="BK1" s="102"/>
      <c r="BL1" s="102"/>
      <c r="BM1" s="103"/>
      <c r="BN1" s="44" t="s">
        <v>827</v>
      </c>
      <c r="BO1" s="43"/>
      <c r="BP1" s="43" t="s">
        <v>828</v>
      </c>
      <c r="BQ1" s="2"/>
      <c r="BR1" s="43" t="str">
        <f>BP1</f>
        <v>Short term 2019 baseline</v>
      </c>
      <c r="BS1" s="2"/>
      <c r="BT1" s="43" t="str">
        <f>BP1</f>
        <v>Short term 2019 baseline</v>
      </c>
      <c r="BU1" s="2"/>
      <c r="BV1" s="43" t="str">
        <f>BP1</f>
        <v>Short term 2019 baseline</v>
      </c>
      <c r="BW1" s="2"/>
      <c r="BX1" s="43" t="str">
        <f>BP1</f>
        <v>Short term 2019 baseline</v>
      </c>
      <c r="BY1" s="2"/>
      <c r="BZ1" s="43" t="str">
        <f>BP1</f>
        <v>Short term 2019 baseline</v>
      </c>
      <c r="CA1" s="2"/>
      <c r="CB1" s="43" t="str">
        <f>BP1</f>
        <v>Short term 2019 baseline</v>
      </c>
      <c r="CC1" s="2"/>
      <c r="CD1" s="2"/>
      <c r="CE1" s="2"/>
      <c r="CF1" s="95" t="str">
        <f>BP1</f>
        <v>Short term 2019 baseline</v>
      </c>
      <c r="CG1" s="95"/>
      <c r="CH1" s="95"/>
      <c r="CI1" s="95"/>
      <c r="CJ1" s="96"/>
      <c r="CK1" s="44" t="s">
        <v>827</v>
      </c>
      <c r="CL1" s="43"/>
      <c r="CM1" s="43" t="s">
        <v>829</v>
      </c>
      <c r="CN1" s="2"/>
      <c r="CO1" s="43" t="str">
        <f>CM1</f>
        <v>Mid 2020 baseline</v>
      </c>
      <c r="CP1" s="2"/>
      <c r="CQ1" s="43" t="str">
        <f>CM1</f>
        <v>Mid 2020 baseline</v>
      </c>
      <c r="CR1" s="2"/>
      <c r="CS1" s="43" t="str">
        <f>CM1</f>
        <v>Mid 2020 baseline</v>
      </c>
      <c r="CT1" s="2"/>
      <c r="CU1" s="43" t="str">
        <f>CM1</f>
        <v>Mid 2020 baseline</v>
      </c>
      <c r="CV1" s="2"/>
      <c r="CW1" s="43" t="str">
        <f>CM1</f>
        <v>Mid 2020 baseline</v>
      </c>
      <c r="CX1" s="2"/>
      <c r="CY1" s="43" t="str">
        <f>CM1</f>
        <v>Mid 2020 baseline</v>
      </c>
      <c r="CZ1" s="2"/>
      <c r="DA1" s="2"/>
      <c r="DB1" s="2"/>
      <c r="DC1" s="95" t="str">
        <f>CM1</f>
        <v>Mid 2020 baseline</v>
      </c>
      <c r="DD1" s="95"/>
      <c r="DE1" s="95"/>
      <c r="DF1" s="95"/>
      <c r="DG1" s="96"/>
    </row>
    <row r="2" spans="1:111" ht="69.75">
      <c r="A2" s="111"/>
      <c r="B2" s="111" t="s">
        <v>815</v>
      </c>
      <c r="C2" s="113"/>
      <c r="D2" s="113"/>
      <c r="E2" s="113"/>
      <c r="F2" s="111"/>
      <c r="G2" s="111"/>
      <c r="H2" s="111"/>
      <c r="I2" s="40" t="s">
        <v>104</v>
      </c>
      <c r="J2" s="16" t="s">
        <v>830</v>
      </c>
      <c r="K2" s="16"/>
      <c r="L2" s="16" t="s">
        <v>831</v>
      </c>
      <c r="M2" s="16"/>
      <c r="N2" s="16" t="s">
        <v>832</v>
      </c>
      <c r="O2" s="16"/>
      <c r="P2" s="16" t="s">
        <v>833</v>
      </c>
      <c r="Q2" s="16"/>
      <c r="R2" s="16" t="s">
        <v>166</v>
      </c>
      <c r="S2" s="16"/>
      <c r="T2" s="16" t="s">
        <v>167</v>
      </c>
      <c r="U2" s="16"/>
      <c r="V2" s="16" t="s">
        <v>168</v>
      </c>
      <c r="W2" s="16"/>
      <c r="X2" s="16" t="s">
        <v>169</v>
      </c>
      <c r="Y2" s="16"/>
      <c r="Z2" s="16" t="s">
        <v>170</v>
      </c>
      <c r="AA2" s="16"/>
      <c r="AB2" s="16" t="s">
        <v>171</v>
      </c>
      <c r="AC2" s="16"/>
      <c r="AD2" s="16" t="s">
        <v>172</v>
      </c>
      <c r="AE2" s="16"/>
      <c r="AF2" s="16" t="s">
        <v>156</v>
      </c>
      <c r="AG2" s="16"/>
      <c r="AH2" s="19" t="s">
        <v>834</v>
      </c>
      <c r="AI2" s="20"/>
      <c r="AJ2" s="20" t="s">
        <v>835</v>
      </c>
      <c r="AK2" s="20"/>
      <c r="AL2" s="20" t="s">
        <v>836</v>
      </c>
      <c r="AM2" s="20"/>
      <c r="AN2" s="71" t="s">
        <v>837</v>
      </c>
      <c r="AO2" s="72"/>
      <c r="AP2" s="72" t="s">
        <v>838</v>
      </c>
      <c r="AQ2" s="72"/>
      <c r="AR2" s="72" t="s">
        <v>839</v>
      </c>
      <c r="AS2" s="72"/>
      <c r="AT2" s="72" t="s">
        <v>840</v>
      </c>
      <c r="AU2" s="72"/>
      <c r="AV2" s="72" t="s">
        <v>841</v>
      </c>
      <c r="AW2" s="72"/>
      <c r="AX2" s="15" t="s">
        <v>842</v>
      </c>
      <c r="AY2" s="30"/>
      <c r="AZ2" s="30" t="s">
        <v>843</v>
      </c>
      <c r="BA2" s="30"/>
      <c r="BB2" s="30" t="s">
        <v>844</v>
      </c>
      <c r="BC2" s="30"/>
      <c r="BD2" s="30" t="s">
        <v>845</v>
      </c>
      <c r="BE2" s="30"/>
      <c r="BF2" s="30"/>
      <c r="BG2" s="30"/>
      <c r="BH2" s="17" t="s">
        <v>846</v>
      </c>
      <c r="BI2" s="18" t="s">
        <v>847</v>
      </c>
      <c r="BJ2" s="18" t="s">
        <v>848</v>
      </c>
      <c r="BK2" s="18" t="s">
        <v>849</v>
      </c>
      <c r="BL2" s="18" t="s">
        <v>850</v>
      </c>
      <c r="BM2" s="18" t="s">
        <v>851</v>
      </c>
      <c r="BN2" s="74" t="s">
        <v>852</v>
      </c>
      <c r="BO2" s="16"/>
      <c r="BP2" s="20" t="s">
        <v>834</v>
      </c>
      <c r="BQ2" s="20"/>
      <c r="BR2" s="20" t="s">
        <v>835</v>
      </c>
      <c r="BS2" s="20"/>
      <c r="BT2" s="20" t="s">
        <v>836</v>
      </c>
      <c r="BU2" s="20"/>
      <c r="BV2" s="30" t="s">
        <v>842</v>
      </c>
      <c r="BW2" s="30"/>
      <c r="BX2" s="30" t="s">
        <v>843</v>
      </c>
      <c r="BY2" s="30"/>
      <c r="BZ2" s="30" t="s">
        <v>844</v>
      </c>
      <c r="CA2" s="30"/>
      <c r="CB2" s="30" t="s">
        <v>845</v>
      </c>
      <c r="CC2" s="30"/>
      <c r="CD2" s="30"/>
      <c r="CE2" s="30"/>
      <c r="CF2" s="18" t="s">
        <v>846</v>
      </c>
      <c r="CG2" s="18" t="s">
        <v>853</v>
      </c>
      <c r="CH2" s="18" t="s">
        <v>854</v>
      </c>
      <c r="CI2" s="18" t="s">
        <v>849</v>
      </c>
      <c r="CJ2" s="42" t="s">
        <v>851</v>
      </c>
      <c r="CK2" s="40" t="s">
        <v>174</v>
      </c>
      <c r="CL2" s="16"/>
      <c r="CM2" s="20" t="s">
        <v>834</v>
      </c>
      <c r="CN2" s="20"/>
      <c r="CO2" s="20" t="s">
        <v>835</v>
      </c>
      <c r="CP2" s="20"/>
      <c r="CQ2" s="20" t="s">
        <v>836</v>
      </c>
      <c r="CR2" s="20"/>
      <c r="CS2" s="30" t="s">
        <v>842</v>
      </c>
      <c r="CT2" s="30"/>
      <c r="CU2" s="30" t="s">
        <v>843</v>
      </c>
      <c r="CV2" s="30"/>
      <c r="CW2" s="30" t="s">
        <v>844</v>
      </c>
      <c r="CX2" s="30"/>
      <c r="CY2" s="30" t="s">
        <v>845</v>
      </c>
      <c r="CZ2" s="30"/>
      <c r="DA2" s="30"/>
      <c r="DB2" s="30"/>
      <c r="DC2" s="18" t="s">
        <v>846</v>
      </c>
      <c r="DD2" s="18" t="s">
        <v>853</v>
      </c>
      <c r="DE2" s="18" t="s">
        <v>854</v>
      </c>
      <c r="DF2" s="18" t="s">
        <v>849</v>
      </c>
      <c r="DG2" s="42" t="s">
        <v>851</v>
      </c>
    </row>
    <row r="3" spans="1:111" s="41" customFormat="1" ht="63">
      <c r="A3" s="51" t="s">
        <v>855</v>
      </c>
      <c r="B3" s="51" t="s">
        <v>856</v>
      </c>
      <c r="C3" s="51" t="s">
        <v>38</v>
      </c>
      <c r="D3" s="51" t="s">
        <v>57</v>
      </c>
      <c r="E3" s="51" t="s">
        <v>72</v>
      </c>
      <c r="F3" s="51" t="s">
        <v>134</v>
      </c>
      <c r="G3" s="13" t="s">
        <v>857</v>
      </c>
      <c r="H3" s="57" t="s">
        <v>858</v>
      </c>
      <c r="I3" s="51" t="s">
        <v>110</v>
      </c>
      <c r="J3" s="51" t="s">
        <v>212</v>
      </c>
      <c r="K3" s="51">
        <f>IF(ISBLANK(J3),0,VALUE(SUBSTITUTE(MID(J3,FIND("(",J3)+1,FIND(")",J3)-FIND("(",J3)-1),LICENSE!$B$20,LICENSE!$B$19)))</f>
        <v>5</v>
      </c>
      <c r="L3" s="51" t="s">
        <v>247</v>
      </c>
      <c r="M3" s="51">
        <f>IF(ISBLANK(L3),0,VALUE(SUBSTITUTE(MID(L3,FIND("(",L3)+1,FIND(")",L3)-FIND("(",L3)-1),LICENSE!$B$20,LICENSE!$B$19)))</f>
        <v>7</v>
      </c>
      <c r="N3" s="51" t="s">
        <v>226</v>
      </c>
      <c r="O3" s="51">
        <f>IF(ISBLANK(N3),0,VALUE(SUBSTITUTE(MID(N3,FIND("(",N3)+1,FIND(")",N3)-FIND("(",N3)-1),LICENSE!$B$20,LICENSE!$B$19)))</f>
        <v>3</v>
      </c>
      <c r="P3" s="51" t="s">
        <v>196</v>
      </c>
      <c r="Q3" s="51">
        <f>IF(ISBLANK(P3),0,VALUE(SUBSTITUTE(MID(P3,FIND("(",P3)+1,FIND(")",P3)-FIND("(",P3)-1),LICENSE!$B$20,LICENSE!$B$19)))</f>
        <v>5</v>
      </c>
      <c r="R3" s="51" t="s">
        <v>203</v>
      </c>
      <c r="S3" s="51">
        <f>IF(ISBLANK(R3),0,VALUE(SUBSTITUTE(MID(R3,FIND("(",R3)+1,FIND(")",R3)-FIND("(",R3)-1),LICENSE!$B$20,LICENSE!$B$19)))</f>
        <v>3</v>
      </c>
      <c r="T3" s="51" t="s">
        <v>240</v>
      </c>
      <c r="U3" s="51">
        <f>IF(ISBLANK(T3),0,VALUE(SUBSTITUTE(MID(T3,FIND("(",T3)+1,FIND(")",T3)-FIND("(",T3)-1),LICENSE!$B$20,LICENSE!$B$19)))</f>
        <v>7</v>
      </c>
      <c r="V3" s="51" t="s">
        <v>217</v>
      </c>
      <c r="W3" s="51">
        <f>IF(ISBLANK(V3),0,VALUE(SUBSTITUTE(MID(V3,FIND("(",V3)+1,FIND(")",V3)-FIND("(",V3)-1),LICENSE!$B$20,LICENSE!$B$19)))</f>
        <v>3</v>
      </c>
      <c r="X3" s="51" t="s">
        <v>280</v>
      </c>
      <c r="Y3" s="51">
        <f>IF(ISBLANK(X3),0,VALUE(SUBSTITUTE(MID(X3,FIND("(",X3)+1,FIND(")",X3)-FIND("(",X3)-1),LICENSE!$B$20,LICENSE!$B$19)))</f>
        <v>6</v>
      </c>
      <c r="Z3" s="51" t="s">
        <v>207</v>
      </c>
      <c r="AA3" s="51">
        <f>IF(ISBLANK(Z3),0,VALUE(SUBSTITUTE(MID(Z3,FIND("(",Z3)+1,FIND(")",Z3)-FIND("(",Z3)-1),LICENSE!$B$20,LICENSE!$B$19)))</f>
        <v>5</v>
      </c>
      <c r="AB3" s="51" t="s">
        <v>196</v>
      </c>
      <c r="AC3" s="51">
        <f>IF(ISBLANK(AB3),0,VALUE(SUBSTITUTE(MID(AB3,FIND("(",AB3)+1,FIND(")",AB3)-FIND("(",AB3)-1),LICENSE!$B$20,LICENSE!$B$19)))</f>
        <v>5</v>
      </c>
      <c r="AD3" s="51" t="s">
        <v>270</v>
      </c>
      <c r="AE3" s="51">
        <f>IF(ISBLANK(AD3),0,VALUE(SUBSTITUTE(MID(AD3,FIND("(",AD3)+1,FIND(")",AD3)-FIND("(",AD3)-1),LICENSE!$B$20,LICENSE!$B$19)))</f>
        <v>7</v>
      </c>
      <c r="AF3" s="51" t="s">
        <v>278</v>
      </c>
      <c r="AG3" s="51">
        <f>IF(ISBLANK(AF3),0,VALUE(SUBSTITUTE(MID(AF3,FIND("(",AF3)+1,FIND(")",AF3)-FIND("(",AF3)-1),LICENSE!$B$20,LICENSE!$B$19)))</f>
        <v>10</v>
      </c>
      <c r="AH3" s="58" t="s">
        <v>344</v>
      </c>
      <c r="AI3" s="51">
        <f>IF(ISBLANK(AH3),0,VALUE(SUBSTITUTE(MID(AH3,FIND("(",AH3)+1,FIND(")",AH3)-FIND("(",AH3)-1),LICENSE!$B$20,LICENSE!$B$19)))</f>
        <v>3</v>
      </c>
      <c r="AJ3" s="51" t="s">
        <v>357</v>
      </c>
      <c r="AK3" s="51">
        <f>IF(ISBLANK(AJ3),0,VALUE(SUBSTITUTE(MID(AJ3,FIND("(",AJ3)+1,FIND(")",AJ3)-FIND("(",AJ3)-1),LICENSE!$B$20,LICENSE!$B$19)))</f>
        <v>1</v>
      </c>
      <c r="AL3" s="51" t="s">
        <v>359</v>
      </c>
      <c r="AM3" s="51">
        <f t="shared" ref="AM3:AM11" si="0">IF(ISBLANK(AL3),0,VALUE(MID(AL3,FIND("(",AL3)+1,FIND(".",AL3,FIND("(",AL3))-FIND("(",AL3)-1))+VALUE(MID(AL3,FIND(".",AL3,FIND("(",AL3))+1,FIND(")",AL3)-FIND(".",AL3,FIND("(",AL3))-1))/(10^(FIND(")",AL3)-FIND(".",AL3,FIND("(",AL3))-1)))</f>
        <v>1</v>
      </c>
      <c r="AN3" s="58" t="s">
        <v>297</v>
      </c>
      <c r="AO3" s="51">
        <f t="shared" ref="AO3:AO11" si="1">IF(ISBLANK(AN3),0,VALUE(MID(AN3,FIND("(",AN3)+1,FIND(".",AN3,FIND("(",AN3))-FIND("(",AN3)-1))+VALUE(MID(AN3,FIND(".",AN3,FIND("(",AN3))+1,FIND(")",AN3)-FIND(".",AN3,FIND("(",AN3))-1))/(10^(FIND(")",AN3)-FIND(".",AN3,FIND("(",AN3))-1)))</f>
        <v>3</v>
      </c>
      <c r="AP3" s="51" t="s">
        <v>296</v>
      </c>
      <c r="AQ3" s="51">
        <f t="shared" ref="AQ3:AQ11" si="2">IF(ISBLANK(AP3),0,VALUE(MID(AP3,FIND("(",AP3)+1,FIND(".",AP3,FIND("(",AP3))-FIND("(",AP3)-1))+VALUE(MID(AP3,FIND(".",AP3,FIND("(",AP3))+1,FIND(")",AP3)-FIND(".",AP3,FIND("(",AP3))-1))/(10^(FIND(")",AP3)-FIND(".",AP3,FIND("(",AP3))-1)))</f>
        <v>1.5</v>
      </c>
      <c r="AR3" s="51" t="s">
        <v>300</v>
      </c>
      <c r="AS3" s="51">
        <f t="shared" ref="AS3:AS11" si="3">IF(ISBLANK(AR3),0,VALUE(MID(AR3,FIND("(",AR3)+1,FIND(".",AR3,FIND("(",AR3))-FIND("(",AR3)-1))+VALUE(MID(AR3,FIND(".",AR3,FIND("(",AR3))+1,FIND(")",AR3)-FIND(".",AR3,FIND("(",AR3))-1))/(10^(FIND(")",AR3)-FIND(".",AR3,FIND("(",AR3))-1)))</f>
        <v>0</v>
      </c>
      <c r="AT3" s="51" t="s">
        <v>296</v>
      </c>
      <c r="AU3" s="51">
        <f t="shared" ref="AU3:AU11" si="4">IF(ISBLANK(AT3),0,VALUE(MID(AT3,FIND("(",AT3)+1,FIND(".",AT3,FIND("(",AT3))-FIND("(",AT3)-1))+VALUE(MID(AT3,FIND(".",AT3,FIND("(",AT3))+1,FIND(")",AT3)-FIND(".",AT3,FIND("(",AT3))-1))/(10^(FIND(")",AT3)-FIND(".",AT3,FIND("(",AT3))-1)))</f>
        <v>1.5</v>
      </c>
      <c r="AV3" s="51" t="s">
        <v>298</v>
      </c>
      <c r="AW3" s="51">
        <f t="shared" ref="AW3:AW11" si="5">IF(ISBLANK(AV3),0,VALUE(MID(AV3,FIND("(",AV3)+1,FIND(".",AV3,FIND("(",AV3))-FIND("(",AV3)-1))+VALUE(MID(AV3,FIND(".",AV3,FIND("(",AV3))+1,FIND(")",AV3)-FIND(".",AV3,FIND("(",AV3))-1))/(10^(FIND(")",AV3)-FIND(".",AV3,FIND("(",AV3))-1)))</f>
        <v>5</v>
      </c>
      <c r="AX3" s="58" t="s">
        <v>298</v>
      </c>
      <c r="AY3" s="51">
        <f t="shared" ref="AY3:AY11" si="6">IF(ISBLANK(AX3),0,VALUE(MID(AX3,FIND("(",AX3)+1,FIND(".",AX3,FIND("(",AX3))-FIND("(",AX3)-1))+VALUE(MID(AX3,FIND(".",AX3,FIND("(",AX3))+1,FIND(")",AX3)-FIND(".",AX3,FIND("(",AX3))-1))/(10^(FIND(")",AX3)-FIND(".",AX3,FIND("(",AX3))-1)))*(AI3+AK3)*(AM3)</f>
        <v>20</v>
      </c>
      <c r="AZ3" s="51" t="s">
        <v>296</v>
      </c>
      <c r="BA3" s="51">
        <f t="shared" ref="BA3:BA11" si="7">IF(ISBLANK(AZ3),0,VALUE(MID(AZ3,FIND("(",AZ3)+1,FIND(".",AZ3,FIND("(",AZ3))-FIND("(",AZ3)-1))+VALUE(MID(AZ3,FIND(".",AZ3,FIND("(",AZ3))+1,FIND(")",AZ3)-FIND(".",AZ3,FIND("(",AZ3))-1))/(10^(FIND(")",AZ3)-FIND(".",AZ3,FIND("(",AZ3))-1)))*(AI3+AK3)*(AM3)</f>
        <v>6</v>
      </c>
      <c r="BB3" s="51" t="s">
        <v>297</v>
      </c>
      <c r="BC3" s="51">
        <f t="shared" ref="BC3:BC11" si="8">IF(ISBLANK(BB3),0,VALUE(MID(BB3,FIND("(",BB3)+1,FIND(".",BB3,FIND("(",BB3))-FIND("(",BB3)-1))+VALUE(MID(BB3,FIND(".",BB3,FIND("(",BB3))+1,FIND(")",BB3)-FIND(".",BB3,FIND("(",BB3))-1))/(10^(FIND(")",BB3)-FIND(".",BB3,FIND("(",BB3))-1)))*(AI3+AK3)*(AM3)</f>
        <v>12</v>
      </c>
      <c r="BD3" s="51" t="s">
        <v>298</v>
      </c>
      <c r="BE3" s="51">
        <f t="shared" ref="BE3:BE11" si="9">IF(ISBLANK(BD3),0,VALUE(MID(BD3,FIND("(",BD3)+1,FIND(".",BD3,FIND("(",BD3))-FIND("(",BD3)-1))+VALUE(MID(BD3,FIND(".",BD3,FIND("(",BD3))+1,FIND(")",BD3)-FIND(".",BD3,FIND("(",BD3))-1))/(10^(FIND(")",BD3)-FIND(".",BD3,FIND("(",BD3))-1)))*(AI3+AK3)*(AM3)</f>
        <v>20</v>
      </c>
      <c r="BF3" s="51"/>
      <c r="BG3" s="51"/>
      <c r="BH3" s="58">
        <f t="shared" ref="BH3:BH11" si="10">IF(AG3=10,ROUND(POWER((9 - AVERAGE(K3,M3,O3,Q3,S3,U3))*(9 - AVERAGE(W3,Y3,AA3))*(9 - AVERAGE(AC3,AE3)),1/3),0),9-AG3)</f>
        <v>4</v>
      </c>
      <c r="BI3" s="51">
        <f t="shared" ref="BI3:BI11" si="11">IF(ISBLANK(E3),0,IF((AO3+AQ3+AS3+AU3+AW3)=0,0,AO3+AQ3+AS3+AU3+AW3)*VALUE(MID(E3,FIND("/",E3)-1,1)))</f>
        <v>11</v>
      </c>
      <c r="BJ3" s="51">
        <f t="shared" ref="BJ3:BJ11" si="12">IF(ISBLANK(E3),0,IF((AY3+BA3+BC3+BE3)=0,0,AY3+BA3+BC3+BE3)*VALUE(MID(E3,FIND("/",E3)+1,1)))</f>
        <v>58</v>
      </c>
      <c r="BK3" s="51">
        <f t="shared" ref="BK3:BK11" si="13">ROUND(1.08*(LN(BH3*BI3/9+0.005)+6),0)</f>
        <v>8</v>
      </c>
      <c r="BL3" s="51">
        <f t="shared" ref="BL3:BL11" si="14">ROUND(1.08*(LN(BH3*BJ3/9 + 0.005)+6),0)</f>
        <v>10</v>
      </c>
      <c r="BM3" s="41" t="s">
        <v>859</v>
      </c>
      <c r="BN3" s="59"/>
      <c r="BP3" s="51"/>
      <c r="BQ3" s="51"/>
      <c r="BR3" s="51"/>
      <c r="BS3" s="51"/>
      <c r="BT3" s="51"/>
      <c r="BU3" s="51"/>
      <c r="BV3" s="51"/>
      <c r="BW3" s="51"/>
      <c r="BX3" s="51"/>
      <c r="BY3" s="51"/>
      <c r="BZ3" s="51"/>
      <c r="CA3" s="51"/>
      <c r="CB3" s="51"/>
      <c r="CC3" s="51"/>
      <c r="CD3" s="51"/>
      <c r="CE3" s="51"/>
      <c r="CF3" s="51"/>
      <c r="CG3" s="51"/>
      <c r="CH3" s="51"/>
      <c r="CI3" s="51"/>
      <c r="CJ3" s="60"/>
      <c r="CK3" s="59"/>
      <c r="CM3" s="51"/>
      <c r="CN3" s="51"/>
      <c r="CO3" s="51"/>
      <c r="CP3" s="51"/>
      <c r="CQ3" s="51"/>
      <c r="CR3" s="51"/>
      <c r="CS3" s="51"/>
      <c r="CT3" s="51"/>
      <c r="CU3" s="51"/>
      <c r="CV3" s="51"/>
      <c r="CW3" s="51"/>
      <c r="CX3" s="51"/>
      <c r="CY3" s="51"/>
      <c r="CZ3" s="51"/>
      <c r="DA3" s="51"/>
      <c r="DB3" s="51"/>
      <c r="DC3" s="51"/>
      <c r="DD3" s="51"/>
      <c r="DE3" s="51"/>
      <c r="DF3" s="51"/>
      <c r="DG3" s="60"/>
    </row>
    <row r="4" spans="1:111" s="41" customFormat="1" ht="47.25">
      <c r="A4" s="51" t="s">
        <v>860</v>
      </c>
      <c r="B4" s="51" t="s">
        <v>861</v>
      </c>
      <c r="C4" s="51" t="s">
        <v>40</v>
      </c>
      <c r="D4" s="51" t="s">
        <v>57</v>
      </c>
      <c r="E4" s="51" t="s">
        <v>72</v>
      </c>
      <c r="F4" s="51" t="s">
        <v>133</v>
      </c>
      <c r="G4" s="13" t="s">
        <v>862</v>
      </c>
      <c r="H4" s="57" t="s">
        <v>863</v>
      </c>
      <c r="I4" s="51" t="s">
        <v>116</v>
      </c>
      <c r="J4" s="51" t="s">
        <v>232</v>
      </c>
      <c r="K4" s="51">
        <f>IF(ISBLANK(J4),0,VALUE(SUBSTITUTE(MID(J4,FIND("(",J4)+1,FIND(")",J4)-FIND("(",J4)-1),LICENSE!$B$20,LICENSE!$B$19)))</f>
        <v>10</v>
      </c>
      <c r="L4" s="51" t="s">
        <v>225</v>
      </c>
      <c r="M4" s="51">
        <f>IF(ISBLANK(L4),0,VALUE(SUBSTITUTE(MID(L4,FIND("(",L4)+1,FIND(")",L4)-FIND("(",L4)-1),LICENSE!$B$20,LICENSE!$B$19)))</f>
        <v>6</v>
      </c>
      <c r="N4" s="51" t="s">
        <v>248</v>
      </c>
      <c r="O4" s="51">
        <f>IF(ISBLANK(N4),0,VALUE(SUBSTITUTE(MID(N4,FIND("(",N4)+1,FIND(")",N4)-FIND("(",N4)-1),LICENSE!$B$20,LICENSE!$B$19)))</f>
        <v>4</v>
      </c>
      <c r="P4" s="51" t="s">
        <v>183</v>
      </c>
      <c r="Q4" s="51">
        <f>IF(ISBLANK(P4),0,VALUE(SUBSTITUTE(MID(P4,FIND("(",P4)+1,FIND(")",P4)-FIND("(",P4)-1),LICENSE!$B$20,LICENSE!$B$19)))</f>
        <v>3</v>
      </c>
      <c r="R4" s="51" t="s">
        <v>203</v>
      </c>
      <c r="S4" s="51">
        <f>IF(ISBLANK(R4),0,VALUE(SUBSTITUTE(MID(R4,FIND("(",R4)+1,FIND(")",R4)-FIND("(",R4)-1),LICENSE!$B$20,LICENSE!$B$19)))</f>
        <v>3</v>
      </c>
      <c r="T4" s="51" t="s">
        <v>240</v>
      </c>
      <c r="U4" s="51">
        <f>IF(ISBLANK(T4),0,VALUE(SUBSTITUTE(MID(T4,FIND("(",T4)+1,FIND(")",T4)-FIND("(",T4)-1),LICENSE!$B$20,LICENSE!$B$19)))</f>
        <v>7</v>
      </c>
      <c r="V4" s="51" t="s">
        <v>217</v>
      </c>
      <c r="W4" s="51">
        <f>IF(ISBLANK(V4),0,VALUE(SUBSTITUTE(MID(V4,FIND("(",V4)+1,FIND(")",V4)-FIND("(",V4)-1),LICENSE!$B$20,LICENSE!$B$19)))</f>
        <v>3</v>
      </c>
      <c r="X4" s="51" t="s">
        <v>194</v>
      </c>
      <c r="Y4" s="51">
        <f>IF(ISBLANK(X4),0,VALUE(SUBSTITUTE(MID(X4,FIND("(",X4)+1,FIND(")",X4)-FIND("(",X4)-1),LICENSE!$B$20,LICENSE!$B$19)))</f>
        <v>2</v>
      </c>
      <c r="Z4" s="51" t="s">
        <v>195</v>
      </c>
      <c r="AA4" s="51">
        <f>IF(ISBLANK(Z4),0,VALUE(SUBSTITUTE(MID(Z4,FIND("(",Z4)+1,FIND(")",Z4)-FIND("(",Z4)-1),LICENSE!$B$20,LICENSE!$B$19)))</f>
        <v>3</v>
      </c>
      <c r="AB4" s="51" t="s">
        <v>183</v>
      </c>
      <c r="AC4" s="51">
        <f>IF(ISBLANK(AB4),0,VALUE(SUBSTITUTE(MID(AB4,FIND("(",AB4)+1,FIND(")",AB4)-FIND("(",AB4)-1),LICENSE!$B$20,LICENSE!$B$19)))</f>
        <v>3</v>
      </c>
      <c r="AD4" s="51" t="s">
        <v>184</v>
      </c>
      <c r="AE4" s="51">
        <f>IF(ISBLANK(AD4),0,VALUE(SUBSTITUTE(MID(AD4,FIND("(",AD4)+1,FIND(")",AD4)-FIND("(",AD4)-1),LICENSE!$B$20,LICENSE!$B$19)))</f>
        <v>1</v>
      </c>
      <c r="AF4" s="51" t="s">
        <v>278</v>
      </c>
      <c r="AG4" s="51">
        <f>IF(ISBLANK(AF4),0,VALUE(SUBSTITUTE(MID(AF4,FIND("(",AF4)+1,FIND(")",AF4)-FIND("(",AF4)-1),LICENSE!$B$20,LICENSE!$B$19)))</f>
        <v>10</v>
      </c>
      <c r="AH4" s="58" t="s">
        <v>354</v>
      </c>
      <c r="AI4" s="51">
        <f>IF(ISBLANK(AH4),0,VALUE(SUBSTITUTE(MID(AH4,FIND("(",AH4)+1,FIND(")",AH4)-FIND("(",AH4)-1),LICENSE!$B$20,LICENSE!$B$19)))</f>
        <v>4</v>
      </c>
      <c r="AJ4" s="51" t="s">
        <v>348</v>
      </c>
      <c r="AK4" s="51">
        <f>IF(ISBLANK(AJ4),0,VALUE(SUBSTITUTE(MID(AJ4,FIND("(",AJ4)+1,FIND(")",AJ4)-FIND("(",AJ4)-1),LICENSE!$B$20,LICENSE!$B$19)))</f>
        <v>-2</v>
      </c>
      <c r="AL4" s="51" t="s">
        <v>359</v>
      </c>
      <c r="AM4" s="51">
        <f t="shared" si="0"/>
        <v>1</v>
      </c>
      <c r="AN4" s="58" t="s">
        <v>296</v>
      </c>
      <c r="AO4" s="51">
        <f t="shared" si="1"/>
        <v>1.5</v>
      </c>
      <c r="AP4" s="51" t="s">
        <v>295</v>
      </c>
      <c r="AQ4" s="51">
        <f t="shared" si="2"/>
        <v>0.75</v>
      </c>
      <c r="AR4" s="51" t="s">
        <v>300</v>
      </c>
      <c r="AS4" s="51">
        <f t="shared" si="3"/>
        <v>0</v>
      </c>
      <c r="AT4" s="51" t="s">
        <v>296</v>
      </c>
      <c r="AU4" s="51">
        <f t="shared" si="4"/>
        <v>1.5</v>
      </c>
      <c r="AV4" s="51" t="s">
        <v>298</v>
      </c>
      <c r="AW4" s="51">
        <f t="shared" si="5"/>
        <v>5</v>
      </c>
      <c r="AX4" s="58" t="s">
        <v>298</v>
      </c>
      <c r="AY4" s="51">
        <f t="shared" si="6"/>
        <v>10</v>
      </c>
      <c r="AZ4" s="51" t="s">
        <v>296</v>
      </c>
      <c r="BA4" s="51">
        <f t="shared" si="7"/>
        <v>3</v>
      </c>
      <c r="BB4" s="51" t="s">
        <v>298</v>
      </c>
      <c r="BC4" s="51">
        <f t="shared" si="8"/>
        <v>10</v>
      </c>
      <c r="BD4" s="51" t="s">
        <v>299</v>
      </c>
      <c r="BE4" s="51">
        <f t="shared" si="9"/>
        <v>14</v>
      </c>
      <c r="BF4" s="51"/>
      <c r="BG4" s="51"/>
      <c r="BH4" s="58">
        <f t="shared" si="10"/>
        <v>5</v>
      </c>
      <c r="BI4" s="51">
        <f t="shared" si="11"/>
        <v>8.75</v>
      </c>
      <c r="BJ4" s="51">
        <f t="shared" si="12"/>
        <v>37</v>
      </c>
      <c r="BK4" s="51">
        <f t="shared" si="13"/>
        <v>8</v>
      </c>
      <c r="BL4" s="51">
        <f t="shared" si="14"/>
        <v>10</v>
      </c>
      <c r="BM4" s="41" t="s">
        <v>864</v>
      </c>
      <c r="BN4" s="59"/>
      <c r="BP4" s="51"/>
      <c r="BQ4" s="51"/>
      <c r="BR4" s="51"/>
      <c r="BS4" s="51"/>
      <c r="BT4" s="51"/>
      <c r="BU4" s="51"/>
      <c r="BV4" s="51"/>
      <c r="BW4" s="51"/>
      <c r="BX4" s="51"/>
      <c r="BY4" s="51"/>
      <c r="BZ4" s="51"/>
      <c r="CA4" s="51"/>
      <c r="CB4" s="51"/>
      <c r="CC4" s="51"/>
      <c r="CD4" s="51"/>
      <c r="CE4" s="51"/>
      <c r="CF4" s="51"/>
      <c r="CG4" s="51"/>
      <c r="CH4" s="51"/>
      <c r="CI4" s="51"/>
      <c r="CJ4" s="60"/>
      <c r="CK4" s="59"/>
      <c r="CM4" s="51"/>
      <c r="CN4" s="51"/>
      <c r="CO4" s="51"/>
      <c r="CP4" s="51"/>
      <c r="CQ4" s="51"/>
      <c r="CR4" s="51"/>
      <c r="CS4" s="51"/>
      <c r="CT4" s="51"/>
      <c r="CU4" s="51"/>
      <c r="CV4" s="51"/>
      <c r="CW4" s="51"/>
      <c r="CX4" s="51"/>
      <c r="CY4" s="51"/>
      <c r="CZ4" s="51"/>
      <c r="DA4" s="51"/>
      <c r="DB4" s="51"/>
      <c r="DC4" s="51"/>
      <c r="DD4" s="51"/>
      <c r="DE4" s="51"/>
      <c r="DF4" s="51"/>
      <c r="DG4" s="60"/>
    </row>
    <row r="5" spans="1:111" s="41" customFormat="1" ht="47.25">
      <c r="A5" s="51" t="s">
        <v>865</v>
      </c>
      <c r="B5" s="51" t="s">
        <v>861</v>
      </c>
      <c r="C5" s="51" t="s">
        <v>40</v>
      </c>
      <c r="D5" s="51" t="s">
        <v>61</v>
      </c>
      <c r="E5" s="51" t="s">
        <v>64</v>
      </c>
      <c r="F5" s="51" t="s">
        <v>131</v>
      </c>
      <c r="G5" s="13" t="s">
        <v>866</v>
      </c>
      <c r="H5" s="57" t="s">
        <v>867</v>
      </c>
      <c r="I5" s="51" t="s">
        <v>110</v>
      </c>
      <c r="J5" s="51" t="s">
        <v>212</v>
      </c>
      <c r="K5" s="51">
        <f>IF(ISBLANK(J5),0,VALUE(SUBSTITUTE(MID(J5,FIND("(",J5)+1,FIND(")",J5)-FIND("(",J5)-1),LICENSE!$B$20,LICENSE!$B$19)))</f>
        <v>5</v>
      </c>
      <c r="L5" s="51" t="s">
        <v>188</v>
      </c>
      <c r="M5" s="51">
        <f>IF(ISBLANK(L5),0,VALUE(SUBSTITUTE(MID(L5,FIND("(",L5)+1,FIND(")",L5)-FIND("(",L5)-1),LICENSE!$B$20,LICENSE!$B$19)))</f>
        <v>4</v>
      </c>
      <c r="N5" s="51" t="s">
        <v>202</v>
      </c>
      <c r="O5" s="51">
        <f>IF(ISBLANK(N5),0,VALUE(SUBSTITUTE(MID(N5,FIND("(",N5)+1,FIND(")",N5)-FIND("(",N5)-1),LICENSE!$B$20,LICENSE!$B$19)))</f>
        <v>2</v>
      </c>
      <c r="P5" s="51" t="s">
        <v>178</v>
      </c>
      <c r="Q5" s="51">
        <f>IF(ISBLANK(P5),0,VALUE(SUBSTITUTE(MID(P5,FIND("(",P5)+1,FIND(")",P5)-FIND("(",P5)-1),LICENSE!$B$20,LICENSE!$B$19)))</f>
        <v>0</v>
      </c>
      <c r="R5" s="51" t="s">
        <v>179</v>
      </c>
      <c r="S5" s="51">
        <f>IF(ISBLANK(R5),0,VALUE(SUBSTITUTE(MID(R5,FIND("(",R5)+1,FIND(")",R5)-FIND("(",R5)-1),LICENSE!$B$20,LICENSE!$B$19)))</f>
        <v>0</v>
      </c>
      <c r="T5" s="51" t="s">
        <v>257</v>
      </c>
      <c r="U5" s="51">
        <f>IF(ISBLANK(T5),0,VALUE(SUBSTITUTE(MID(T5,FIND("(",T5)+1,FIND(")",T5)-FIND("(",T5)-1),LICENSE!$B$20,LICENSE!$B$19)))</f>
        <v>9</v>
      </c>
      <c r="V5" s="51" t="s">
        <v>258</v>
      </c>
      <c r="W5" s="51">
        <f>IF(ISBLANK(V5),0,VALUE(SUBSTITUTE(MID(V5,FIND("(",V5)+1,FIND(")",V5)-FIND("(",V5)-1),LICENSE!$B$20,LICENSE!$B$19)))</f>
        <v>10</v>
      </c>
      <c r="X5" s="51" t="s">
        <v>218</v>
      </c>
      <c r="Y5" s="51">
        <f>IF(ISBLANK(X5),0,VALUE(SUBSTITUTE(MID(X5,FIND("(",X5)+1,FIND(")",X5)-FIND("(",X5)-1),LICENSE!$B$20,LICENSE!$B$19)))</f>
        <v>2</v>
      </c>
      <c r="Z5" s="51" t="s">
        <v>207</v>
      </c>
      <c r="AA5" s="51">
        <f>IF(ISBLANK(Z5),0,VALUE(SUBSTITUTE(MID(Z5,FIND("(",Z5)+1,FIND(")",Z5)-FIND("(",Z5)-1),LICENSE!$B$20,LICENSE!$B$19)))</f>
        <v>5</v>
      </c>
      <c r="AB5" s="51" t="s">
        <v>196</v>
      </c>
      <c r="AC5" s="51">
        <f>IF(ISBLANK(AB5),0,VALUE(SUBSTITUTE(MID(AB5,FIND("(",AB5)+1,FIND(")",AB5)-FIND("(",AB5)-1),LICENSE!$B$20,LICENSE!$B$19)))</f>
        <v>5</v>
      </c>
      <c r="AD5" s="51" t="s">
        <v>197</v>
      </c>
      <c r="AE5" s="51">
        <f>IF(ISBLANK(AD5),0,VALUE(SUBSTITUTE(MID(AD5,FIND("(",AD5)+1,FIND(")",AD5)-FIND("(",AD5)-1),LICENSE!$B$20,LICENSE!$B$19)))</f>
        <v>1</v>
      </c>
      <c r="AF5" s="51" t="s">
        <v>278</v>
      </c>
      <c r="AG5" s="51">
        <f>IF(ISBLANK(AF5),0,VALUE(SUBSTITUTE(MID(AF5,FIND("(",AF5)+1,FIND(")",AF5)-FIND("(",AF5)-1),LICENSE!$B$20,LICENSE!$B$19)))</f>
        <v>10</v>
      </c>
      <c r="AH5" s="58" t="s">
        <v>366</v>
      </c>
      <c r="AI5" s="51">
        <f>IF(ISBLANK(AH5),0,VALUE(SUBSTITUTE(MID(AH5,FIND("(",AH5)+1,FIND(")",AH5)-FIND("(",AH5)-1),LICENSE!$B$20,LICENSE!$B$19)))</f>
        <v>0</v>
      </c>
      <c r="AJ5" s="51" t="s">
        <v>180</v>
      </c>
      <c r="AK5" s="51">
        <f>IF(ISBLANK(AJ5),0,VALUE(SUBSTITUTE(MID(AJ5,FIND("(",AJ5)+1,FIND(")",AJ5)-FIND("(",AJ5)-1),LICENSE!$B$20,LICENSE!$B$19)))</f>
        <v>0</v>
      </c>
      <c r="AL5" s="51" t="s">
        <v>326</v>
      </c>
      <c r="AM5" s="51">
        <f t="shared" si="0"/>
        <v>0.25</v>
      </c>
      <c r="AN5" s="58" t="s">
        <v>297</v>
      </c>
      <c r="AO5" s="51">
        <f t="shared" si="1"/>
        <v>3</v>
      </c>
      <c r="AP5" s="51" t="s">
        <v>298</v>
      </c>
      <c r="AQ5" s="51">
        <f t="shared" si="2"/>
        <v>5</v>
      </c>
      <c r="AR5" s="51" t="s">
        <v>291</v>
      </c>
      <c r="AS5" s="51">
        <f t="shared" si="3"/>
        <v>0.01</v>
      </c>
      <c r="AT5" s="51" t="s">
        <v>297</v>
      </c>
      <c r="AU5" s="51">
        <f t="shared" si="4"/>
        <v>3</v>
      </c>
      <c r="AV5" s="51" t="s">
        <v>300</v>
      </c>
      <c r="AW5" s="51">
        <f t="shared" si="5"/>
        <v>0</v>
      </c>
      <c r="AX5" s="58" t="s">
        <v>300</v>
      </c>
      <c r="AY5" s="51">
        <f t="shared" si="6"/>
        <v>0</v>
      </c>
      <c r="AZ5" s="51" t="s">
        <v>300</v>
      </c>
      <c r="BA5" s="51">
        <f t="shared" si="7"/>
        <v>0</v>
      </c>
      <c r="BB5" s="51" t="s">
        <v>300</v>
      </c>
      <c r="BC5" s="51">
        <f t="shared" si="8"/>
        <v>0</v>
      </c>
      <c r="BD5" s="51" t="s">
        <v>300</v>
      </c>
      <c r="BE5" s="51">
        <f t="shared" si="9"/>
        <v>0</v>
      </c>
      <c r="BF5" s="51"/>
      <c r="BG5" s="51"/>
      <c r="BH5" s="58">
        <f t="shared" si="10"/>
        <v>5</v>
      </c>
      <c r="BI5" s="51">
        <f t="shared" si="11"/>
        <v>11.01</v>
      </c>
      <c r="BJ5" s="51">
        <f t="shared" si="12"/>
        <v>0</v>
      </c>
      <c r="BK5" s="51">
        <f t="shared" si="13"/>
        <v>8</v>
      </c>
      <c r="BL5" s="51">
        <f t="shared" si="14"/>
        <v>1</v>
      </c>
      <c r="BM5" s="41" t="s">
        <v>868</v>
      </c>
      <c r="BN5" s="59"/>
      <c r="BP5" s="51"/>
      <c r="BQ5" s="51"/>
      <c r="BR5" s="51"/>
      <c r="BS5" s="51"/>
      <c r="BT5" s="51"/>
      <c r="BU5" s="51"/>
      <c r="BV5" s="51"/>
      <c r="BW5" s="51"/>
      <c r="BX5" s="51"/>
      <c r="BY5" s="51"/>
      <c r="BZ5" s="51"/>
      <c r="CA5" s="51"/>
      <c r="CB5" s="51"/>
      <c r="CC5" s="51"/>
      <c r="CD5" s="51"/>
      <c r="CE5" s="51"/>
      <c r="CF5" s="51"/>
      <c r="CG5" s="51"/>
      <c r="CH5" s="51"/>
      <c r="CI5" s="51"/>
      <c r="CJ5" s="60"/>
      <c r="CK5" s="59"/>
      <c r="CM5" s="51"/>
      <c r="CN5" s="51"/>
      <c r="CO5" s="51"/>
      <c r="CP5" s="51"/>
      <c r="CQ5" s="51"/>
      <c r="CR5" s="51"/>
      <c r="CS5" s="51"/>
      <c r="CT5" s="51"/>
      <c r="CU5" s="51"/>
      <c r="CV5" s="51"/>
      <c r="CW5" s="51"/>
      <c r="CX5" s="51"/>
      <c r="CY5" s="51"/>
      <c r="CZ5" s="51"/>
      <c r="DA5" s="51"/>
      <c r="DB5" s="51"/>
      <c r="DC5" s="51"/>
      <c r="DD5" s="51"/>
      <c r="DE5" s="51"/>
      <c r="DF5" s="51"/>
      <c r="DG5" s="60"/>
    </row>
    <row r="6" spans="1:111" s="41" customFormat="1" ht="47.25">
      <c r="A6" s="51" t="s">
        <v>869</v>
      </c>
      <c r="B6" s="51" t="s">
        <v>870</v>
      </c>
      <c r="C6" s="51" t="s">
        <v>38</v>
      </c>
      <c r="D6" s="51" t="s">
        <v>57</v>
      </c>
      <c r="E6" s="51" t="s">
        <v>72</v>
      </c>
      <c r="F6" s="51" t="s">
        <v>134</v>
      </c>
      <c r="G6" s="13" t="s">
        <v>871</v>
      </c>
      <c r="H6" s="57" t="s">
        <v>872</v>
      </c>
      <c r="I6" s="51" t="s">
        <v>110</v>
      </c>
      <c r="J6" s="51" t="s">
        <v>224</v>
      </c>
      <c r="K6" s="51">
        <f>IF(ISBLANK(J6),0,VALUE(SUBSTITUTE(MID(J6,FIND("(",J6)+1,FIND(")",J6)-FIND("(",J6)-1),LICENSE!$B$20,LICENSE!$B$19)))</f>
        <v>6</v>
      </c>
      <c r="L6" s="51" t="s">
        <v>225</v>
      </c>
      <c r="M6" s="51">
        <f>IF(ISBLANK(L6),0,VALUE(SUBSTITUTE(MID(L6,FIND("(",L6)+1,FIND(")",L6)-FIND("(",L6)-1),LICENSE!$B$20,LICENSE!$B$19)))</f>
        <v>6</v>
      </c>
      <c r="N6" s="51" t="s">
        <v>202</v>
      </c>
      <c r="O6" s="51">
        <f>IF(ISBLANK(N6),0,VALUE(SUBSTITUTE(MID(N6,FIND("(",N6)+1,FIND(")",N6)-FIND("(",N6)-1),LICENSE!$B$20,LICENSE!$B$19)))</f>
        <v>2</v>
      </c>
      <c r="P6" s="51" t="s">
        <v>196</v>
      </c>
      <c r="Q6" s="51">
        <f>IF(ISBLANK(P6),0,VALUE(SUBSTITUTE(MID(P6,FIND("(",P6)+1,FIND(")",P6)-FIND("(",P6)-1),LICENSE!$B$20,LICENSE!$B$19)))</f>
        <v>5</v>
      </c>
      <c r="R6" s="51" t="s">
        <v>191</v>
      </c>
      <c r="S6" s="51">
        <f>IF(ISBLANK(R6),0,VALUE(SUBSTITUTE(MID(R6,FIND("(",R6)+1,FIND(")",R6)-FIND("(",R6)-1),LICENSE!$B$20,LICENSE!$B$19)))</f>
        <v>0</v>
      </c>
      <c r="T6" s="51" t="s">
        <v>216</v>
      </c>
      <c r="U6" s="51">
        <f>IF(ISBLANK(T6),0,VALUE(SUBSTITUTE(MID(T6,FIND("(",T6)+1,FIND(")",T6)-FIND("(",T6)-1),LICENSE!$B$20,LICENSE!$B$19)))</f>
        <v>5</v>
      </c>
      <c r="V6" s="51" t="s">
        <v>217</v>
      </c>
      <c r="W6" s="51">
        <f>IF(ISBLANK(V6),0,VALUE(SUBSTITUTE(MID(V6,FIND("(",V6)+1,FIND(")",V6)-FIND("(",V6)-1),LICENSE!$B$20,LICENSE!$B$19)))</f>
        <v>3</v>
      </c>
      <c r="X6" s="51" t="s">
        <v>251</v>
      </c>
      <c r="Y6" s="51">
        <f>IF(ISBLANK(X6),0,VALUE(SUBSTITUTE(MID(X6,FIND("(",X6)+1,FIND(")",X6)-FIND("(",X6)-1),LICENSE!$B$20,LICENSE!$B$19)))</f>
        <v>3</v>
      </c>
      <c r="Z6" s="51" t="s">
        <v>195</v>
      </c>
      <c r="AA6" s="51">
        <f>IF(ISBLANK(Z6),0,VALUE(SUBSTITUTE(MID(Z6,FIND("(",Z6)+1,FIND(")",Z6)-FIND("(",Z6)-1),LICENSE!$B$20,LICENSE!$B$19)))</f>
        <v>3</v>
      </c>
      <c r="AB6" s="51" t="s">
        <v>196</v>
      </c>
      <c r="AC6" s="51">
        <f>IF(ISBLANK(AB6),0,VALUE(SUBSTITUTE(MID(AB6,FIND("(",AB6)+1,FIND(")",AB6)-FIND("(",AB6)-1),LICENSE!$B$20,LICENSE!$B$19)))</f>
        <v>5</v>
      </c>
      <c r="AD6" s="51" t="s">
        <v>209</v>
      </c>
      <c r="AE6" s="51">
        <f>IF(ISBLANK(AD6),0,VALUE(SUBSTITUTE(MID(AD6,FIND("(",AD6)+1,FIND(")",AD6)-FIND("(",AD6)-1),LICENSE!$B$20,LICENSE!$B$19)))</f>
        <v>1</v>
      </c>
      <c r="AF6" s="51" t="s">
        <v>278</v>
      </c>
      <c r="AG6" s="51">
        <f>IF(ISBLANK(AF6),0,VALUE(SUBSTITUTE(MID(AF6,FIND("(",AF6)+1,FIND(")",AF6)-FIND("(",AF6)-1),LICENSE!$B$20,LICENSE!$B$19)))</f>
        <v>10</v>
      </c>
      <c r="AH6" s="58" t="s">
        <v>354</v>
      </c>
      <c r="AI6" s="51">
        <f>IF(ISBLANK(AH6),0,VALUE(SUBSTITUTE(MID(AH6,FIND("(",AH6)+1,FIND(")",AH6)-FIND("(",AH6)-1),LICENSE!$B$20,LICENSE!$B$19)))</f>
        <v>4</v>
      </c>
      <c r="AJ6" s="51" t="s">
        <v>358</v>
      </c>
      <c r="AK6" s="51">
        <f>IF(ISBLANK(AJ6),0,VALUE(SUBSTITUTE(MID(AJ6,FIND("(",AJ6)+1,FIND(")",AJ6)-FIND("(",AJ6)-1),LICENSE!$B$20,LICENSE!$B$19)))</f>
        <v>-1</v>
      </c>
      <c r="AL6" s="51" t="s">
        <v>359</v>
      </c>
      <c r="AM6" s="51">
        <f t="shared" si="0"/>
        <v>1</v>
      </c>
      <c r="AN6" s="58" t="s">
        <v>296</v>
      </c>
      <c r="AO6" s="51">
        <f t="shared" si="1"/>
        <v>1.5</v>
      </c>
      <c r="AP6" s="51" t="s">
        <v>297</v>
      </c>
      <c r="AQ6" s="51">
        <f t="shared" si="2"/>
        <v>3</v>
      </c>
      <c r="AR6" s="51" t="s">
        <v>297</v>
      </c>
      <c r="AS6" s="51">
        <f t="shared" si="3"/>
        <v>3</v>
      </c>
      <c r="AT6" s="51" t="s">
        <v>297</v>
      </c>
      <c r="AU6" s="51">
        <f t="shared" si="4"/>
        <v>3</v>
      </c>
      <c r="AV6" s="51" t="s">
        <v>298</v>
      </c>
      <c r="AW6" s="51">
        <f t="shared" si="5"/>
        <v>5</v>
      </c>
      <c r="AX6" s="58" t="s">
        <v>298</v>
      </c>
      <c r="AY6" s="51">
        <f t="shared" si="6"/>
        <v>15</v>
      </c>
      <c r="AZ6" s="51" t="s">
        <v>297</v>
      </c>
      <c r="BA6" s="51">
        <f t="shared" si="7"/>
        <v>9</v>
      </c>
      <c r="BB6" s="51" t="s">
        <v>298</v>
      </c>
      <c r="BC6" s="51">
        <f t="shared" si="8"/>
        <v>15</v>
      </c>
      <c r="BD6" s="51" t="s">
        <v>299</v>
      </c>
      <c r="BE6" s="51">
        <f t="shared" si="9"/>
        <v>21</v>
      </c>
      <c r="BF6" s="51"/>
      <c r="BG6" s="51"/>
      <c r="BH6" s="58">
        <f t="shared" si="10"/>
        <v>6</v>
      </c>
      <c r="BI6" s="51">
        <f t="shared" si="11"/>
        <v>15.5</v>
      </c>
      <c r="BJ6" s="51">
        <f t="shared" si="12"/>
        <v>60</v>
      </c>
      <c r="BK6" s="51">
        <f t="shared" si="13"/>
        <v>9</v>
      </c>
      <c r="BL6" s="51">
        <f t="shared" si="14"/>
        <v>10</v>
      </c>
      <c r="BM6" s="41" t="s">
        <v>873</v>
      </c>
      <c r="BN6" s="59"/>
      <c r="BP6" s="51"/>
      <c r="BQ6" s="51"/>
      <c r="BR6" s="51"/>
      <c r="BS6" s="51"/>
      <c r="BT6" s="51"/>
      <c r="BU6" s="51"/>
      <c r="BV6" s="51"/>
      <c r="BW6" s="51"/>
      <c r="BX6" s="51"/>
      <c r="BY6" s="51"/>
      <c r="BZ6" s="51"/>
      <c r="CA6" s="51"/>
      <c r="CB6" s="51"/>
      <c r="CC6" s="51"/>
      <c r="CD6" s="51"/>
      <c r="CE6" s="51"/>
      <c r="CF6" s="51"/>
      <c r="CG6" s="51"/>
      <c r="CH6" s="51"/>
      <c r="CI6" s="51"/>
      <c r="CJ6" s="60"/>
      <c r="CK6" s="59"/>
      <c r="CM6" s="51"/>
      <c r="CN6" s="51"/>
      <c r="CO6" s="51"/>
      <c r="CP6" s="51"/>
      <c r="CQ6" s="51"/>
      <c r="CR6" s="51"/>
      <c r="CS6" s="51"/>
      <c r="CT6" s="51"/>
      <c r="CU6" s="51"/>
      <c r="CV6" s="51"/>
      <c r="CW6" s="51"/>
      <c r="CX6" s="51"/>
      <c r="CY6" s="51"/>
      <c r="CZ6" s="51"/>
      <c r="DA6" s="51"/>
      <c r="DB6" s="51"/>
      <c r="DC6" s="51"/>
      <c r="DD6" s="51"/>
      <c r="DE6" s="51"/>
      <c r="DF6" s="51"/>
      <c r="DG6" s="60"/>
    </row>
    <row r="7" spans="1:111" s="41" customFormat="1" ht="51.75" customHeight="1">
      <c r="A7" s="51" t="s">
        <v>874</v>
      </c>
      <c r="B7" s="51" t="s">
        <v>861</v>
      </c>
      <c r="C7" s="51" t="s">
        <v>40</v>
      </c>
      <c r="D7" s="51" t="s">
        <v>52</v>
      </c>
      <c r="E7" s="51" t="s">
        <v>72</v>
      </c>
      <c r="F7" s="51" t="s">
        <v>134</v>
      </c>
      <c r="G7" s="13" t="s">
        <v>875</v>
      </c>
      <c r="H7" s="57" t="s">
        <v>876</v>
      </c>
      <c r="I7" s="51" t="s">
        <v>110</v>
      </c>
      <c r="J7" s="51" t="s">
        <v>246</v>
      </c>
      <c r="K7" s="51">
        <f>IF(ISBLANK(J7),0,VALUE(SUBSTITUTE(MID(J7,FIND("(",J7)+1,FIND(")",J7)-FIND("(",J7)-1),LICENSE!$B$20,LICENSE!$B$19)))</f>
        <v>9</v>
      </c>
      <c r="L7" s="51" t="s">
        <v>225</v>
      </c>
      <c r="M7" s="51">
        <f>IF(ISBLANK(L7),0,VALUE(SUBSTITUTE(MID(L7,FIND("(",L7)+1,FIND(")",L7)-FIND("(",L7)-1),LICENSE!$B$20,LICENSE!$B$19)))</f>
        <v>6</v>
      </c>
      <c r="N7" s="51" t="s">
        <v>202</v>
      </c>
      <c r="O7" s="51">
        <f>IF(ISBLANK(N7),0,VALUE(SUBSTITUTE(MID(N7,FIND("(",N7)+1,FIND(")",N7)-FIND("(",N7)-1),LICENSE!$B$20,LICENSE!$B$19)))</f>
        <v>2</v>
      </c>
      <c r="P7" s="51" t="s">
        <v>196</v>
      </c>
      <c r="Q7" s="51">
        <f>IF(ISBLANK(P7),0,VALUE(SUBSTITUTE(MID(P7,FIND("(",P7)+1,FIND(")",P7)-FIND("(",P7)-1),LICENSE!$B$20,LICENSE!$B$19)))</f>
        <v>5</v>
      </c>
      <c r="R7" s="51" t="s">
        <v>203</v>
      </c>
      <c r="S7" s="51">
        <f>IF(ISBLANK(R7),0,VALUE(SUBSTITUTE(MID(R7,FIND("(",R7)+1,FIND(")",R7)-FIND("(",R7)-1),LICENSE!$B$20,LICENSE!$B$19)))</f>
        <v>3</v>
      </c>
      <c r="T7" s="51" t="s">
        <v>204</v>
      </c>
      <c r="U7" s="51">
        <f>IF(ISBLANK(T7),0,VALUE(SUBSTITUTE(MID(T7,FIND("(",T7)+1,FIND(")",T7)-FIND("(",T7)-1),LICENSE!$B$20,LICENSE!$B$19)))</f>
        <v>2</v>
      </c>
      <c r="V7" s="51" t="s">
        <v>217</v>
      </c>
      <c r="W7" s="51">
        <f>IF(ISBLANK(V7),0,VALUE(SUBSTITUTE(MID(V7,FIND("(",V7)+1,FIND(")",V7)-FIND("(",V7)-1),LICENSE!$B$20,LICENSE!$B$19)))</f>
        <v>3</v>
      </c>
      <c r="X7" s="51" t="s">
        <v>280</v>
      </c>
      <c r="Y7" s="51">
        <f>IF(ISBLANK(X7),0,VALUE(SUBSTITUTE(MID(X7,FIND("(",X7)+1,FIND(")",X7)-FIND("(",X7)-1),LICENSE!$B$20,LICENSE!$B$19)))</f>
        <v>6</v>
      </c>
      <c r="Z7" s="51" t="s">
        <v>195</v>
      </c>
      <c r="AA7" s="51">
        <f>IF(ISBLANK(Z7),0,VALUE(SUBSTITUTE(MID(Z7,FIND("(",Z7)+1,FIND(")",Z7)-FIND("(",Z7)-1),LICENSE!$B$20,LICENSE!$B$19)))</f>
        <v>3</v>
      </c>
      <c r="AB7" s="51" t="s">
        <v>196</v>
      </c>
      <c r="AC7" s="51">
        <f>IF(ISBLANK(AB7),0,VALUE(SUBSTITUTE(MID(AB7,FIND("(",AB7)+1,FIND(")",AB7)-FIND("(",AB7)-1),LICENSE!$B$20,LICENSE!$B$19)))</f>
        <v>5</v>
      </c>
      <c r="AD7" s="51" t="s">
        <v>197</v>
      </c>
      <c r="AE7" s="51">
        <f>IF(ISBLANK(AD7),0,VALUE(SUBSTITUTE(MID(AD7,FIND("(",AD7)+1,FIND(")",AD7)-FIND("(",AD7)-1),LICENSE!$B$20,LICENSE!$B$19)))</f>
        <v>1</v>
      </c>
      <c r="AF7" s="51" t="s">
        <v>278</v>
      </c>
      <c r="AG7" s="51">
        <f>IF(ISBLANK(AF7),0,VALUE(SUBSTITUTE(MID(AF7,FIND("(",AF7)+1,FIND(")",AF7)-FIND("(",AF7)-1),LICENSE!$B$20,LICENSE!$B$19)))</f>
        <v>10</v>
      </c>
      <c r="AH7" s="58" t="s">
        <v>354</v>
      </c>
      <c r="AI7" s="51">
        <f>IF(ISBLANK(AH7),0,VALUE(SUBSTITUTE(MID(AH7,FIND("(",AH7)+1,FIND(")",AH7)-FIND("(",AH7)-1),LICENSE!$B$20,LICENSE!$B$19)))</f>
        <v>4</v>
      </c>
      <c r="AJ7" s="51" t="s">
        <v>358</v>
      </c>
      <c r="AK7" s="51">
        <f>IF(ISBLANK(AJ7),0,VALUE(SUBSTITUTE(MID(AJ7,FIND("(",AJ7)+1,FIND(")",AJ7)-FIND("(",AJ7)-1),LICENSE!$B$20,LICENSE!$B$19)))</f>
        <v>-1</v>
      </c>
      <c r="AL7" s="51" t="s">
        <v>359</v>
      </c>
      <c r="AM7" s="51">
        <f t="shared" si="0"/>
        <v>1</v>
      </c>
      <c r="AN7" s="58" t="s">
        <v>296</v>
      </c>
      <c r="AO7" s="51">
        <f t="shared" si="1"/>
        <v>1.5</v>
      </c>
      <c r="AP7" s="51" t="s">
        <v>298</v>
      </c>
      <c r="AQ7" s="51">
        <f t="shared" si="2"/>
        <v>5</v>
      </c>
      <c r="AR7" s="51" t="s">
        <v>298</v>
      </c>
      <c r="AS7" s="51">
        <f t="shared" si="3"/>
        <v>5</v>
      </c>
      <c r="AT7" s="51" t="s">
        <v>298</v>
      </c>
      <c r="AU7" s="51">
        <f t="shared" si="4"/>
        <v>5</v>
      </c>
      <c r="AV7" s="51" t="s">
        <v>299</v>
      </c>
      <c r="AW7" s="51">
        <f t="shared" si="5"/>
        <v>7</v>
      </c>
      <c r="AX7" s="58" t="s">
        <v>298</v>
      </c>
      <c r="AY7" s="51">
        <f t="shared" si="6"/>
        <v>15</v>
      </c>
      <c r="AZ7" s="51" t="s">
        <v>296</v>
      </c>
      <c r="BA7" s="51">
        <f t="shared" si="7"/>
        <v>4.5</v>
      </c>
      <c r="BB7" s="51" t="s">
        <v>298</v>
      </c>
      <c r="BC7" s="51">
        <f t="shared" si="8"/>
        <v>15</v>
      </c>
      <c r="BD7" s="51" t="s">
        <v>299</v>
      </c>
      <c r="BE7" s="51">
        <f t="shared" si="9"/>
        <v>21</v>
      </c>
      <c r="BF7" s="51"/>
      <c r="BG7" s="51"/>
      <c r="BH7" s="58">
        <f t="shared" si="10"/>
        <v>5</v>
      </c>
      <c r="BI7" s="51">
        <f t="shared" si="11"/>
        <v>23.5</v>
      </c>
      <c r="BJ7" s="51">
        <f t="shared" si="12"/>
        <v>55.5</v>
      </c>
      <c r="BK7" s="51">
        <f t="shared" si="13"/>
        <v>9</v>
      </c>
      <c r="BL7" s="51">
        <f t="shared" si="14"/>
        <v>10</v>
      </c>
      <c r="BM7" s="41" t="s">
        <v>877</v>
      </c>
      <c r="BN7" s="59"/>
      <c r="BP7" s="51"/>
      <c r="BQ7" s="51"/>
      <c r="BR7" s="51"/>
      <c r="BS7" s="51"/>
      <c r="BT7" s="51"/>
      <c r="BU7" s="51"/>
      <c r="BV7" s="51"/>
      <c r="BW7" s="51"/>
      <c r="BX7" s="51"/>
      <c r="BY7" s="51"/>
      <c r="BZ7" s="51"/>
      <c r="CA7" s="51"/>
      <c r="CB7" s="51"/>
      <c r="CC7" s="51"/>
      <c r="CD7" s="51"/>
      <c r="CE7" s="51"/>
      <c r="CF7" s="51"/>
      <c r="CG7" s="51"/>
      <c r="CH7" s="51"/>
      <c r="CI7" s="51"/>
      <c r="CJ7" s="60"/>
      <c r="CK7" s="59"/>
      <c r="CM7" s="51"/>
      <c r="CN7" s="51"/>
      <c r="CO7" s="51"/>
      <c r="CP7" s="51"/>
      <c r="CQ7" s="51"/>
      <c r="CR7" s="51"/>
      <c r="CS7" s="51"/>
      <c r="CT7" s="51"/>
      <c r="CU7" s="51"/>
      <c r="CV7" s="51"/>
      <c r="CW7" s="51"/>
      <c r="CX7" s="51"/>
      <c r="CY7" s="51"/>
      <c r="CZ7" s="51"/>
      <c r="DA7" s="51"/>
      <c r="DB7" s="51"/>
      <c r="DC7" s="51"/>
      <c r="DD7" s="51"/>
      <c r="DE7" s="51"/>
      <c r="DF7" s="51"/>
      <c r="DG7" s="60"/>
    </row>
    <row r="8" spans="1:111" s="73" customFormat="1" ht="51.75" customHeight="1" thickBot="1">
      <c r="A8" s="51" t="s">
        <v>878</v>
      </c>
      <c r="B8" s="51" t="s">
        <v>879</v>
      </c>
      <c r="C8" s="51" t="s">
        <v>36</v>
      </c>
      <c r="D8" s="51" t="s">
        <v>52</v>
      </c>
      <c r="E8" s="51" t="s">
        <v>72</v>
      </c>
      <c r="F8" s="51" t="s">
        <v>133</v>
      </c>
      <c r="G8" s="13" t="s">
        <v>880</v>
      </c>
      <c r="H8" s="57" t="s">
        <v>881</v>
      </c>
      <c r="I8" s="51" t="s">
        <v>107</v>
      </c>
      <c r="J8" s="51" t="s">
        <v>187</v>
      </c>
      <c r="K8" s="51">
        <f>IF(ISBLANK(J8),0,VALUE(SUBSTITUTE(MID(J8,FIND("(",J8)+1,FIND(")",J8)-FIND("(",J8)-1),LICENSE!$B$20,LICENSE!$B$19)))</f>
        <v>1</v>
      </c>
      <c r="L8" s="51" t="s">
        <v>201</v>
      </c>
      <c r="M8" s="51">
        <f>IF(ISBLANK(L8),0,VALUE(SUBSTITUTE(MID(L8,FIND("(",L8)+1,FIND(")",L8)-FIND("(",L8)-1),LICENSE!$B$20,LICENSE!$B$19)))</f>
        <v>4</v>
      </c>
      <c r="N8" s="51" t="s">
        <v>214</v>
      </c>
      <c r="O8" s="51">
        <f>IF(ISBLANK(N8),0,VALUE(SUBSTITUTE(MID(N8,FIND("(",N8)+1,FIND(")",N8)-FIND("(",N8)-1),LICENSE!$B$20,LICENSE!$B$19)))</f>
        <v>3</v>
      </c>
      <c r="P8" s="51" t="s">
        <v>183</v>
      </c>
      <c r="Q8" s="51">
        <f>IF(ISBLANK(P8),0,VALUE(SUBSTITUTE(MID(P8,FIND("(",P8)+1,FIND(")",P8)-FIND("(",P8)-1),LICENSE!$B$20,LICENSE!$B$19)))</f>
        <v>3</v>
      </c>
      <c r="R8" s="51" t="s">
        <v>191</v>
      </c>
      <c r="S8" s="51">
        <f>IF(ISBLANK(R8),0,VALUE(SUBSTITUTE(MID(R8,FIND("(",R8)+1,FIND(")",R8)-FIND("(",R8)-1),LICENSE!$B$20,LICENSE!$B$19)))</f>
        <v>0</v>
      </c>
      <c r="T8" s="51" t="s">
        <v>240</v>
      </c>
      <c r="U8" s="51">
        <f>IF(ISBLANK(T8),0,VALUE(SUBSTITUTE(MID(T8,FIND("(",T8)+1,FIND(")",T8)-FIND("(",T8)-1),LICENSE!$B$20,LICENSE!$B$19)))</f>
        <v>7</v>
      </c>
      <c r="V8" s="51" t="s">
        <v>193</v>
      </c>
      <c r="W8" s="51">
        <f>IF(ISBLANK(V8),0,VALUE(SUBSTITUTE(MID(V8,FIND("(",V8)+1,FIND(")",V8)-FIND("(",V8)-1),LICENSE!$B$20,LICENSE!$B$19)))</f>
        <v>1</v>
      </c>
      <c r="X8" s="51" t="s">
        <v>218</v>
      </c>
      <c r="Y8" s="51">
        <f>IF(ISBLANK(X8),0,VALUE(SUBSTITUTE(MID(X8,FIND("(",X8)+1,FIND(")",X8)-FIND("(",X8)-1),LICENSE!$B$20,LICENSE!$B$19)))</f>
        <v>2</v>
      </c>
      <c r="Z8" s="51" t="s">
        <v>195</v>
      </c>
      <c r="AA8" s="51">
        <f>IF(ISBLANK(Z8),0,VALUE(SUBSTITUTE(MID(Z8,FIND("(",Z8)+1,FIND(")",Z8)-FIND("(",Z8)-1),LICENSE!$B$20,LICENSE!$B$19)))</f>
        <v>3</v>
      </c>
      <c r="AB8" s="51" t="s">
        <v>183</v>
      </c>
      <c r="AC8" s="51">
        <f>IF(ISBLANK(AB8),0,VALUE(SUBSTITUTE(MID(AB8,FIND("(",AB8)+1,FIND(")",AB8)-FIND("(",AB8)-1),LICENSE!$B$20,LICENSE!$B$19)))</f>
        <v>3</v>
      </c>
      <c r="AD8" s="51" t="s">
        <v>265</v>
      </c>
      <c r="AE8" s="51">
        <f>IF(ISBLANK(AD8),0,VALUE(SUBSTITUTE(MID(AD8,FIND("(",AD8)+1,FIND(")",AD8)-FIND("(",AD8)-1),LICENSE!$B$20,LICENSE!$B$19)))</f>
        <v>6</v>
      </c>
      <c r="AF8" s="51" t="s">
        <v>278</v>
      </c>
      <c r="AG8" s="51">
        <f>IF(ISBLANK(AF8),0,VALUE(SUBSTITUTE(MID(AF8,FIND("(",AF8)+1,FIND(")",AF8)-FIND("(",AF8)-1),LICENSE!$B$20,LICENSE!$B$19)))</f>
        <v>10</v>
      </c>
      <c r="AH8" s="58" t="s">
        <v>354</v>
      </c>
      <c r="AI8" s="51">
        <f>IF(ISBLANK(AH8),0,VALUE(SUBSTITUTE(MID(AH8,FIND("(",AH8)+1,FIND(")",AH8)-FIND("(",AH8)-1),LICENSE!$B$20,LICENSE!$B$19)))</f>
        <v>4</v>
      </c>
      <c r="AJ8" s="51" t="s">
        <v>358</v>
      </c>
      <c r="AK8" s="51">
        <f>IF(ISBLANK(AJ8),0,VALUE(SUBSTITUTE(MID(AJ8,FIND("(",AJ8)+1,FIND(")",AJ8)-FIND("(",AJ8)-1),LICENSE!$B$20,LICENSE!$B$19)))</f>
        <v>-1</v>
      </c>
      <c r="AL8" s="51" t="s">
        <v>359</v>
      </c>
      <c r="AM8" s="51">
        <f t="shared" si="0"/>
        <v>1</v>
      </c>
      <c r="AN8" s="58" t="s">
        <v>291</v>
      </c>
      <c r="AO8" s="51">
        <f t="shared" si="1"/>
        <v>0.01</v>
      </c>
      <c r="AP8" s="51" t="s">
        <v>294</v>
      </c>
      <c r="AQ8" s="51">
        <f t="shared" si="2"/>
        <v>0.4</v>
      </c>
      <c r="AR8" s="51" t="s">
        <v>298</v>
      </c>
      <c r="AS8" s="51">
        <f t="shared" si="3"/>
        <v>5</v>
      </c>
      <c r="AT8" s="51" t="s">
        <v>294</v>
      </c>
      <c r="AU8" s="51">
        <f t="shared" si="4"/>
        <v>0.4</v>
      </c>
      <c r="AV8" s="51" t="s">
        <v>294</v>
      </c>
      <c r="AW8" s="51">
        <f t="shared" si="5"/>
        <v>0.4</v>
      </c>
      <c r="AX8" s="58" t="s">
        <v>298</v>
      </c>
      <c r="AY8" s="51">
        <f t="shared" si="6"/>
        <v>15</v>
      </c>
      <c r="AZ8" s="51" t="s">
        <v>296</v>
      </c>
      <c r="BA8" s="51">
        <f t="shared" si="7"/>
        <v>4.5</v>
      </c>
      <c r="BB8" s="51" t="s">
        <v>294</v>
      </c>
      <c r="BC8" s="51">
        <f t="shared" si="8"/>
        <v>1.2000000000000002</v>
      </c>
      <c r="BD8" s="51" t="s">
        <v>295</v>
      </c>
      <c r="BE8" s="51">
        <f t="shared" si="9"/>
        <v>2.25</v>
      </c>
      <c r="BF8" s="51"/>
      <c r="BG8" s="51"/>
      <c r="BH8" s="58">
        <f t="shared" si="10"/>
        <v>6</v>
      </c>
      <c r="BI8" s="51">
        <f t="shared" si="11"/>
        <v>6.2100000000000009</v>
      </c>
      <c r="BJ8" s="51">
        <f t="shared" si="12"/>
        <v>22.95</v>
      </c>
      <c r="BK8" s="51">
        <f t="shared" si="13"/>
        <v>8</v>
      </c>
      <c r="BL8" s="51">
        <f t="shared" si="14"/>
        <v>9</v>
      </c>
      <c r="BM8" s="41" t="s">
        <v>877</v>
      </c>
      <c r="BN8" s="59"/>
      <c r="BO8" s="41"/>
      <c r="BP8" s="51"/>
      <c r="BQ8" s="51"/>
      <c r="BR8" s="51"/>
      <c r="BS8" s="51"/>
      <c r="BT8" s="51"/>
      <c r="BU8" s="51"/>
      <c r="BV8" s="51"/>
      <c r="BW8" s="51"/>
      <c r="BX8" s="51"/>
      <c r="BY8" s="51"/>
      <c r="BZ8" s="51"/>
      <c r="CA8" s="51"/>
      <c r="CB8" s="51"/>
      <c r="CC8" s="51"/>
      <c r="CD8" s="51"/>
      <c r="CE8" s="51"/>
      <c r="CF8" s="51"/>
      <c r="CG8" s="51"/>
      <c r="CH8" s="51"/>
      <c r="CI8" s="51"/>
      <c r="CJ8" s="60"/>
      <c r="CK8" s="59"/>
      <c r="CL8" s="41"/>
      <c r="CM8" s="51"/>
      <c r="CN8" s="51"/>
      <c r="CO8" s="51"/>
      <c r="CP8" s="51"/>
      <c r="CQ8" s="51"/>
      <c r="CR8" s="51"/>
      <c r="CS8" s="51"/>
      <c r="CT8" s="51"/>
      <c r="CU8" s="51"/>
      <c r="CV8" s="51"/>
      <c r="CW8" s="51"/>
      <c r="CX8" s="51"/>
      <c r="CY8" s="51"/>
      <c r="CZ8" s="51"/>
      <c r="DA8" s="51"/>
      <c r="DB8" s="51"/>
      <c r="DC8" s="51"/>
      <c r="DD8" s="51"/>
      <c r="DE8" s="51"/>
      <c r="DF8" s="51"/>
      <c r="DG8" s="60"/>
    </row>
    <row r="9" spans="1:111" s="41" customFormat="1" ht="47.25">
      <c r="A9" s="51" t="s">
        <v>882</v>
      </c>
      <c r="B9" s="51" t="s">
        <v>883</v>
      </c>
      <c r="C9" s="51" t="s">
        <v>38</v>
      </c>
      <c r="D9" s="51" t="s">
        <v>52</v>
      </c>
      <c r="E9" s="51" t="s">
        <v>64</v>
      </c>
      <c r="F9" s="51" t="s">
        <v>131</v>
      </c>
      <c r="G9" s="13" t="s">
        <v>884</v>
      </c>
      <c r="H9" s="57" t="s">
        <v>885</v>
      </c>
      <c r="I9" s="51" t="s">
        <v>107</v>
      </c>
      <c r="J9" s="51" t="s">
        <v>212</v>
      </c>
      <c r="K9" s="51">
        <f>IF(ISBLANK(J9),0,VALUE(SUBSTITUTE(MID(J9,FIND("(",J9)+1,FIND(")",J9)-FIND("(",J9)-1),LICENSE!$B$20,LICENSE!$B$19)))</f>
        <v>5</v>
      </c>
      <c r="L9" s="51" t="s">
        <v>247</v>
      </c>
      <c r="M9" s="51">
        <f>IF(ISBLANK(L9),0,VALUE(SUBSTITUTE(MID(L9,FIND("(",L9)+1,FIND(")",L9)-FIND("(",L9)-1),LICENSE!$B$20,LICENSE!$B$19)))</f>
        <v>7</v>
      </c>
      <c r="N9" s="51" t="s">
        <v>268</v>
      </c>
      <c r="O9" s="51">
        <f>IF(ISBLANK(N9),0,VALUE(SUBSTITUTE(MID(N9,FIND("(",N9)+1,FIND(")",N9)-FIND("(",N9)-1),LICENSE!$B$20,LICENSE!$B$19)))</f>
        <v>6</v>
      </c>
      <c r="P9" s="51" t="s">
        <v>196</v>
      </c>
      <c r="Q9" s="51">
        <f>IF(ISBLANK(P9),0,VALUE(SUBSTITUTE(MID(P9,FIND("(",P9)+1,FIND(")",P9)-FIND("(",P9)-1),LICENSE!$B$20,LICENSE!$B$19)))</f>
        <v>5</v>
      </c>
      <c r="R9" s="51" t="s">
        <v>191</v>
      </c>
      <c r="S9" s="51">
        <f>IF(ISBLANK(R9),0,VALUE(SUBSTITUTE(MID(R9,FIND("(",R9)+1,FIND(")",R9)-FIND("(",R9)-1),LICENSE!$B$20,LICENSE!$B$19)))</f>
        <v>0</v>
      </c>
      <c r="T9" s="51" t="s">
        <v>216</v>
      </c>
      <c r="U9" s="51">
        <f>IF(ISBLANK(T9),0,VALUE(SUBSTITUTE(MID(T9,FIND("(",T9)+1,FIND(")",T9)-FIND("(",T9)-1),LICENSE!$B$20,LICENSE!$B$19)))</f>
        <v>5</v>
      </c>
      <c r="V9" s="51" t="s">
        <v>217</v>
      </c>
      <c r="W9" s="51">
        <f>IF(ISBLANK(V9),0,VALUE(SUBSTITUTE(MID(V9,FIND("(",V9)+1,FIND(")",V9)-FIND("(",V9)-1),LICENSE!$B$20,LICENSE!$B$19)))</f>
        <v>3</v>
      </c>
      <c r="X9" s="51" t="s">
        <v>194</v>
      </c>
      <c r="Y9" s="51">
        <f>IF(ISBLANK(X9),0,VALUE(SUBSTITUTE(MID(X9,FIND("(",X9)+1,FIND(")",X9)-FIND("(",X9)-1),LICENSE!$B$20,LICENSE!$B$19)))</f>
        <v>2</v>
      </c>
      <c r="Z9" s="51" t="s">
        <v>207</v>
      </c>
      <c r="AA9" s="51">
        <f>IF(ISBLANK(Z9),0,VALUE(SUBSTITUTE(MID(Z9,FIND("(",Z9)+1,FIND(")",Z9)-FIND("(",Z9)-1),LICENSE!$B$20,LICENSE!$B$19)))</f>
        <v>5</v>
      </c>
      <c r="AB9" s="51" t="s">
        <v>196</v>
      </c>
      <c r="AC9" s="51">
        <f>IF(ISBLANK(AB9),0,VALUE(SUBSTITUTE(MID(AB9,FIND("(",AB9)+1,FIND(")",AB9)-FIND("(",AB9)-1),LICENSE!$B$20,LICENSE!$B$19)))</f>
        <v>5</v>
      </c>
      <c r="AD9" s="51" t="s">
        <v>184</v>
      </c>
      <c r="AE9" s="51">
        <f>IF(ISBLANK(AD9),0,VALUE(SUBSTITUTE(MID(AD9,FIND("(",AD9)+1,FIND(")",AD9)-FIND("(",AD9)-1),LICENSE!$B$20,LICENSE!$B$19)))</f>
        <v>1</v>
      </c>
      <c r="AF9" s="51" t="s">
        <v>278</v>
      </c>
      <c r="AG9" s="51">
        <f>IF(ISBLANK(AF9),0,VALUE(SUBSTITUTE(MID(AF9,FIND("(",AF9)+1,FIND(")",AF9)-FIND("(",AF9)-1),LICENSE!$B$20,LICENSE!$B$19)))</f>
        <v>10</v>
      </c>
      <c r="AH9" s="58" t="s">
        <v>366</v>
      </c>
      <c r="AI9" s="51">
        <f>IF(ISBLANK(AH9),0,VALUE(SUBSTITUTE(MID(AH9,FIND("(",AH9)+1,FIND(")",AH9)-FIND("(",AH9)-1),LICENSE!$B$20,LICENSE!$B$19)))</f>
        <v>0</v>
      </c>
      <c r="AJ9" s="51" t="s">
        <v>180</v>
      </c>
      <c r="AK9" s="51">
        <f>IF(ISBLANK(AJ9),0,VALUE(SUBSTITUTE(MID(AJ9,FIND("(",AJ9)+1,FIND(")",AJ9)-FIND("(",AJ9)-1),LICENSE!$B$20,LICENSE!$B$19)))</f>
        <v>0</v>
      </c>
      <c r="AL9" s="51" t="s">
        <v>326</v>
      </c>
      <c r="AM9" s="51">
        <f t="shared" si="0"/>
        <v>0.25</v>
      </c>
      <c r="AN9" s="58" t="s">
        <v>295</v>
      </c>
      <c r="AO9" s="51">
        <f t="shared" si="1"/>
        <v>0.75</v>
      </c>
      <c r="AP9" s="51" t="s">
        <v>296</v>
      </c>
      <c r="AQ9" s="51">
        <f t="shared" si="2"/>
        <v>1.5</v>
      </c>
      <c r="AR9" s="51" t="s">
        <v>291</v>
      </c>
      <c r="AS9" s="51">
        <f t="shared" si="3"/>
        <v>0.01</v>
      </c>
      <c r="AT9" s="51" t="s">
        <v>294</v>
      </c>
      <c r="AU9" s="51">
        <f t="shared" si="4"/>
        <v>0.4</v>
      </c>
      <c r="AV9" s="51" t="s">
        <v>293</v>
      </c>
      <c r="AW9" s="51">
        <f t="shared" si="5"/>
        <v>0.2</v>
      </c>
      <c r="AX9" s="58" t="s">
        <v>291</v>
      </c>
      <c r="AY9" s="51">
        <f t="shared" si="6"/>
        <v>0</v>
      </c>
      <c r="AZ9" s="51" t="s">
        <v>291</v>
      </c>
      <c r="BA9" s="51">
        <f t="shared" si="7"/>
        <v>0</v>
      </c>
      <c r="BB9" s="51" t="s">
        <v>292</v>
      </c>
      <c r="BC9" s="51">
        <f t="shared" si="8"/>
        <v>0</v>
      </c>
      <c r="BD9" s="51" t="s">
        <v>293</v>
      </c>
      <c r="BE9" s="51">
        <f t="shared" si="9"/>
        <v>0</v>
      </c>
      <c r="BF9" s="51"/>
      <c r="BG9" s="51"/>
      <c r="BH9" s="58">
        <f t="shared" si="10"/>
        <v>5</v>
      </c>
      <c r="BI9" s="51">
        <f t="shared" si="11"/>
        <v>2.86</v>
      </c>
      <c r="BJ9" s="51">
        <f t="shared" si="12"/>
        <v>0</v>
      </c>
      <c r="BK9" s="51">
        <f t="shared" si="13"/>
        <v>7</v>
      </c>
      <c r="BL9" s="51">
        <f t="shared" si="14"/>
        <v>1</v>
      </c>
      <c r="BM9" s="41" t="s">
        <v>886</v>
      </c>
      <c r="BN9" s="59"/>
      <c r="BP9" s="51"/>
      <c r="BQ9" s="51"/>
      <c r="BR9" s="51"/>
      <c r="BS9" s="51"/>
      <c r="BT9" s="51"/>
      <c r="BU9" s="51"/>
      <c r="BV9" s="51"/>
      <c r="BW9" s="51"/>
      <c r="BX9" s="51"/>
      <c r="BY9" s="51"/>
      <c r="BZ9" s="51"/>
      <c r="CA9" s="51"/>
      <c r="CB9" s="51"/>
      <c r="CC9" s="51"/>
      <c r="CD9" s="51"/>
      <c r="CE9" s="51"/>
      <c r="CF9" s="51"/>
      <c r="CG9" s="51"/>
      <c r="CH9" s="51"/>
      <c r="CI9" s="51"/>
      <c r="CJ9" s="60"/>
      <c r="CK9" s="59"/>
      <c r="CM9" s="51"/>
      <c r="CN9" s="51"/>
      <c r="CO9" s="51"/>
      <c r="CP9" s="51"/>
      <c r="CQ9" s="51"/>
      <c r="CR9" s="51"/>
      <c r="CS9" s="51"/>
      <c r="CT9" s="51"/>
      <c r="CU9" s="51"/>
      <c r="CV9" s="51"/>
      <c r="CW9" s="51"/>
      <c r="CX9" s="51"/>
      <c r="CY9" s="51"/>
      <c r="CZ9" s="51"/>
      <c r="DA9" s="51"/>
      <c r="DB9" s="51"/>
      <c r="DC9" s="51"/>
      <c r="DD9" s="51"/>
      <c r="DE9" s="51"/>
      <c r="DF9" s="51"/>
      <c r="DG9" s="60"/>
    </row>
    <row r="10" spans="1:111" s="41" customFormat="1" ht="47.25">
      <c r="A10" s="51" t="s">
        <v>887</v>
      </c>
      <c r="B10" s="81" t="s">
        <v>883</v>
      </c>
      <c r="C10" s="51" t="s">
        <v>46</v>
      </c>
      <c r="D10" s="51" t="s">
        <v>52</v>
      </c>
      <c r="E10" s="51" t="s">
        <v>72</v>
      </c>
      <c r="F10" s="51" t="s">
        <v>134</v>
      </c>
      <c r="G10" s="83" t="s">
        <v>884</v>
      </c>
      <c r="H10" s="57" t="s">
        <v>888</v>
      </c>
      <c r="I10" s="51" t="s">
        <v>110</v>
      </c>
      <c r="J10" s="51" t="s">
        <v>212</v>
      </c>
      <c r="K10" s="51">
        <f>IF(ISBLANK(J10),0,VALUE(SUBSTITUTE(MID(J10,FIND("(",J10)+1,FIND(")",J10)-FIND("(",J10)-1),LICENSE!$B$20,LICENSE!$B$19)))</f>
        <v>5</v>
      </c>
      <c r="L10" s="51" t="s">
        <v>188</v>
      </c>
      <c r="M10" s="51">
        <f>IF(ISBLANK(L10),0,VALUE(SUBSTITUTE(MID(L10,FIND("(",L10)+1,FIND(")",L10)-FIND("(",L10)-1),LICENSE!$B$20,LICENSE!$B$19)))</f>
        <v>4</v>
      </c>
      <c r="N10" s="51" t="s">
        <v>202</v>
      </c>
      <c r="O10" s="51">
        <f>IF(ISBLANK(N10),0,VALUE(SUBSTITUTE(MID(N10,FIND("(",N10)+1,FIND(")",N10)-FIND("(",N10)-1),LICENSE!$B$20,LICENSE!$B$19)))</f>
        <v>2</v>
      </c>
      <c r="P10" s="51" t="s">
        <v>196</v>
      </c>
      <c r="Q10" s="51">
        <f>IF(ISBLANK(P10),0,VALUE(SUBSTITUTE(MID(P10,FIND("(",P10)+1,FIND(")",P10)-FIND("(",P10)-1),LICENSE!$B$20,LICENSE!$B$19)))</f>
        <v>5</v>
      </c>
      <c r="R10" s="51" t="s">
        <v>179</v>
      </c>
      <c r="S10" s="51">
        <f>IF(ISBLANK(R10),0,VALUE(SUBSTITUTE(MID(R10,FIND("(",R10)+1,FIND(")",R10)-FIND("(",R10)-1),LICENSE!$B$20,LICENSE!$B$19)))</f>
        <v>0</v>
      </c>
      <c r="T10" s="51" t="s">
        <v>204</v>
      </c>
      <c r="U10" s="51">
        <f>IF(ISBLANK(T10),0,VALUE(SUBSTITUTE(MID(T10,FIND("(",T10)+1,FIND(")",T10)-FIND("(",T10)-1),LICENSE!$B$20,LICENSE!$B$19)))</f>
        <v>2</v>
      </c>
      <c r="V10" s="51" t="s">
        <v>217</v>
      </c>
      <c r="W10" s="51">
        <f>IF(ISBLANK(V10),0,VALUE(SUBSTITUTE(MID(V10,FIND("(",V10)+1,FIND(")",V10)-FIND("(",V10)-1),LICENSE!$B$20,LICENSE!$B$19)))</f>
        <v>3</v>
      </c>
      <c r="X10" s="51" t="s">
        <v>194</v>
      </c>
      <c r="Y10" s="51">
        <f>IF(ISBLANK(X10),0,VALUE(SUBSTITUTE(MID(X10,FIND("(",X10)+1,FIND(")",X10)-FIND("(",X10)-1),LICENSE!$B$20,LICENSE!$B$19)))</f>
        <v>2</v>
      </c>
      <c r="Z10" s="51" t="s">
        <v>207</v>
      </c>
      <c r="AA10" s="51">
        <f>IF(ISBLANK(Z10),0,VALUE(SUBSTITUTE(MID(Z10,FIND("(",Z10)+1,FIND(")",Z10)-FIND("(",Z10)-1),LICENSE!$B$20,LICENSE!$B$19)))</f>
        <v>5</v>
      </c>
      <c r="AB10" s="51" t="s">
        <v>208</v>
      </c>
      <c r="AC10" s="51">
        <f>IF(ISBLANK(AB10),0,VALUE(SUBSTITUTE(MID(AB10,FIND("(",AB10)+1,FIND(")",AB10)-FIND("(",AB10)-1),LICENSE!$B$20,LICENSE!$B$19)))</f>
        <v>7</v>
      </c>
      <c r="AD10" s="51" t="s">
        <v>221</v>
      </c>
      <c r="AE10" s="51">
        <f>IF(ISBLANK(AD10),0,VALUE(SUBSTITUTE(MID(AD10,FIND("(",AD10)+1,FIND(")",AD10)-FIND("(",AD10)-1),LICENSE!$B$20,LICENSE!$B$19)))</f>
        <v>1</v>
      </c>
      <c r="AF10" s="51" t="s">
        <v>278</v>
      </c>
      <c r="AG10" s="51">
        <f>IF(ISBLANK(AF10),0,VALUE(SUBSTITUTE(MID(AF10,FIND("(",AF10)+1,FIND(")",AF10)-FIND("(",AF10)-1),LICENSE!$B$20,LICENSE!$B$19)))</f>
        <v>10</v>
      </c>
      <c r="AH10" s="58" t="s">
        <v>333</v>
      </c>
      <c r="AI10" s="51">
        <f>IF(ISBLANK(AH10),0,VALUE(SUBSTITUTE(MID(AH10,FIND("(",AH10)+1,FIND(")",AH10)-FIND("(",AH10)-1),LICENSE!$B$20,LICENSE!$B$19)))</f>
        <v>2</v>
      </c>
      <c r="AJ10" s="51" t="s">
        <v>324</v>
      </c>
      <c r="AK10" s="51">
        <f>IF(ISBLANK(AJ10),0,VALUE(SUBSTITUTE(MID(AJ10,FIND("(",AJ10)+1,FIND(")",AJ10)-FIND("(",AJ10)-1),LICENSE!$B$20,LICENSE!$B$19)))</f>
        <v>0</v>
      </c>
      <c r="AL10" s="51" t="s">
        <v>359</v>
      </c>
      <c r="AM10" s="51">
        <f t="shared" si="0"/>
        <v>1</v>
      </c>
      <c r="AN10" s="58" t="s">
        <v>295</v>
      </c>
      <c r="AO10" s="51">
        <f t="shared" si="1"/>
        <v>0.75</v>
      </c>
      <c r="AP10" s="51" t="s">
        <v>296</v>
      </c>
      <c r="AQ10" s="51">
        <f t="shared" si="2"/>
        <v>1.5</v>
      </c>
      <c r="AR10" s="51" t="s">
        <v>295</v>
      </c>
      <c r="AS10" s="51">
        <f t="shared" si="3"/>
        <v>0.75</v>
      </c>
      <c r="AT10" s="51" t="s">
        <v>295</v>
      </c>
      <c r="AU10" s="51">
        <f t="shared" si="4"/>
        <v>0.75</v>
      </c>
      <c r="AV10" s="51" t="s">
        <v>295</v>
      </c>
      <c r="AW10" s="51">
        <f t="shared" si="5"/>
        <v>0.75</v>
      </c>
      <c r="AX10" s="58" t="s">
        <v>296</v>
      </c>
      <c r="AY10" s="51">
        <f t="shared" si="6"/>
        <v>3</v>
      </c>
      <c r="AZ10" s="51" t="s">
        <v>295</v>
      </c>
      <c r="BA10" s="51">
        <f t="shared" si="7"/>
        <v>1.5</v>
      </c>
      <c r="BB10" s="51" t="s">
        <v>295</v>
      </c>
      <c r="BC10" s="51">
        <f t="shared" si="8"/>
        <v>1.5</v>
      </c>
      <c r="BD10" s="51" t="s">
        <v>295</v>
      </c>
      <c r="BE10" s="51">
        <f t="shared" si="9"/>
        <v>1.5</v>
      </c>
      <c r="BF10" s="51"/>
      <c r="BG10" s="51"/>
      <c r="BH10" s="58">
        <f t="shared" si="10"/>
        <v>6</v>
      </c>
      <c r="BI10" s="51">
        <f t="shared" si="11"/>
        <v>4.5</v>
      </c>
      <c r="BJ10" s="51">
        <f t="shared" si="12"/>
        <v>7.5</v>
      </c>
      <c r="BK10" s="51">
        <f t="shared" si="13"/>
        <v>8</v>
      </c>
      <c r="BL10" s="51">
        <f t="shared" si="14"/>
        <v>8</v>
      </c>
      <c r="BN10" s="59"/>
      <c r="BP10" s="51"/>
      <c r="BQ10" s="51"/>
      <c r="BR10" s="51"/>
      <c r="BS10" s="51"/>
      <c r="BT10" s="51"/>
      <c r="BU10" s="51"/>
      <c r="BV10" s="51"/>
      <c r="BW10" s="51"/>
      <c r="BX10" s="51"/>
      <c r="BY10" s="51"/>
      <c r="BZ10" s="51"/>
      <c r="CA10" s="51"/>
      <c r="CB10" s="51"/>
      <c r="CC10" s="51"/>
      <c r="CD10" s="51"/>
      <c r="CE10" s="51"/>
      <c r="CF10" s="51"/>
      <c r="CG10" s="51"/>
      <c r="CH10" s="51"/>
      <c r="CI10" s="51"/>
      <c r="CJ10" s="60"/>
      <c r="CK10" s="59"/>
      <c r="CM10" s="51"/>
      <c r="CN10" s="51"/>
      <c r="CO10" s="51"/>
      <c r="CP10" s="51"/>
      <c r="CQ10" s="51"/>
      <c r="CR10" s="51"/>
      <c r="CS10" s="51"/>
      <c r="CT10" s="51"/>
      <c r="CU10" s="51"/>
      <c r="CV10" s="51"/>
      <c r="CW10" s="51"/>
      <c r="CX10" s="51"/>
      <c r="CY10" s="51"/>
      <c r="CZ10" s="51"/>
      <c r="DA10" s="51"/>
      <c r="DB10" s="51"/>
      <c r="DC10" s="51"/>
      <c r="DD10" s="51"/>
      <c r="DE10" s="51"/>
      <c r="DF10" s="51"/>
      <c r="DG10" s="60"/>
    </row>
    <row r="11" spans="1:111" s="41" customFormat="1" ht="47.25">
      <c r="A11" s="51" t="s">
        <v>889</v>
      </c>
      <c r="B11" s="51" t="s">
        <v>890</v>
      </c>
      <c r="C11" s="51" t="s">
        <v>38</v>
      </c>
      <c r="D11" s="51" t="s">
        <v>57</v>
      </c>
      <c r="E11" s="51" t="s">
        <v>64</v>
      </c>
      <c r="F11" s="51" t="s">
        <v>133</v>
      </c>
      <c r="G11" s="13" t="s">
        <v>891</v>
      </c>
      <c r="H11" s="57" t="s">
        <v>892</v>
      </c>
      <c r="I11" s="51" t="s">
        <v>109</v>
      </c>
      <c r="J11" s="51" t="s">
        <v>212</v>
      </c>
      <c r="K11" s="51">
        <f>IF(ISBLANK(J11),0,VALUE(SUBSTITUTE(MID(J11,FIND("(",J11)+1,FIND(")",J11)-FIND("(",J11)-1),LICENSE!$B$20,LICENSE!$B$19)))</f>
        <v>5</v>
      </c>
      <c r="L11" s="51" t="s">
        <v>247</v>
      </c>
      <c r="M11" s="51">
        <f>IF(ISBLANK(L11),0,VALUE(SUBSTITUTE(MID(L11,FIND("(",L11)+1,FIND(")",L11)-FIND("(",L11)-1),LICENSE!$B$20,LICENSE!$B$19)))</f>
        <v>7</v>
      </c>
      <c r="N11" s="51" t="s">
        <v>226</v>
      </c>
      <c r="O11" s="51">
        <f>IF(ISBLANK(N11),0,VALUE(SUBSTITUTE(MID(N11,FIND("(",N11)+1,FIND(")",N11)-FIND("(",N11)-1),LICENSE!$B$20,LICENSE!$B$19)))</f>
        <v>3</v>
      </c>
      <c r="P11" s="51" t="s">
        <v>183</v>
      </c>
      <c r="Q11" s="51">
        <f>IF(ISBLANK(P11),0,VALUE(SUBSTITUTE(MID(P11,FIND("(",P11)+1,FIND(")",P11)-FIND("(",P11)-1),LICENSE!$B$20,LICENSE!$B$19)))</f>
        <v>3</v>
      </c>
      <c r="R11" s="51" t="s">
        <v>191</v>
      </c>
      <c r="S11" s="51">
        <f>IF(ISBLANK(R11),0,VALUE(SUBSTITUTE(MID(R11,FIND("(",R11)+1,FIND(")",R11)-FIND("(",R11)-1),LICENSE!$B$20,LICENSE!$B$19)))</f>
        <v>0</v>
      </c>
      <c r="T11" s="51" t="s">
        <v>192</v>
      </c>
      <c r="U11" s="51">
        <f>IF(ISBLANK(T11),0,VALUE(SUBSTITUTE(MID(T11,FIND("(",T11)+1,FIND(")",T11)-FIND("(",T11)-1),LICENSE!$B$20,LICENSE!$B$19)))</f>
        <v>0</v>
      </c>
      <c r="V11" s="51" t="s">
        <v>217</v>
      </c>
      <c r="W11" s="51">
        <f>IF(ISBLANK(V11),0,VALUE(SUBSTITUTE(MID(V11,FIND("(",V11)+1,FIND(")",V11)-FIND("(",V11)-1),LICENSE!$B$20,LICENSE!$B$19)))</f>
        <v>3</v>
      </c>
      <c r="X11" s="51" t="s">
        <v>251</v>
      </c>
      <c r="Y11" s="51">
        <f>IF(ISBLANK(X11),0,VALUE(SUBSTITUTE(MID(X11,FIND("(",X11)+1,FIND(")",X11)-FIND("(",X11)-1),LICENSE!$B$20,LICENSE!$B$19)))</f>
        <v>3</v>
      </c>
      <c r="Z11" s="51" t="s">
        <v>195</v>
      </c>
      <c r="AA11" s="51">
        <f>IF(ISBLANK(Z11),0,VALUE(SUBSTITUTE(MID(Z11,FIND("(",Z11)+1,FIND(")",Z11)-FIND("(",Z11)-1),LICENSE!$B$20,LICENSE!$B$19)))</f>
        <v>3</v>
      </c>
      <c r="AB11" s="51" t="s">
        <v>183</v>
      </c>
      <c r="AC11" s="51">
        <f>IF(ISBLANK(AB11),0,VALUE(SUBSTITUTE(MID(AB11,FIND("(",AB11)+1,FIND(")",AB11)-FIND("(",AB11)-1),LICENSE!$B$20,LICENSE!$B$19)))</f>
        <v>3</v>
      </c>
      <c r="AD11" s="51" t="s">
        <v>221</v>
      </c>
      <c r="AE11" s="51">
        <f>IF(ISBLANK(AD11),0,VALUE(SUBSTITUTE(MID(AD11,FIND("(",AD11)+1,FIND(")",AD11)-FIND("(",AD11)-1),LICENSE!$B$20,LICENSE!$B$19)))</f>
        <v>1</v>
      </c>
      <c r="AF11" s="51" t="s">
        <v>278</v>
      </c>
      <c r="AG11" s="51">
        <f>IF(ISBLANK(AF11),0,VALUE(SUBSTITUTE(MID(AF11,FIND("(",AF11)+1,FIND(")",AF11)-FIND("(",AF11)-1),LICENSE!$B$20,LICENSE!$B$19)))</f>
        <v>10</v>
      </c>
      <c r="AH11" s="58" t="s">
        <v>344</v>
      </c>
      <c r="AI11" s="51">
        <f>IF(ISBLANK(AH11),0,VALUE(SUBSTITUTE(MID(AH11,FIND("(",AH11)+1,FIND(")",AH11)-FIND("(",AH11)-1),LICENSE!$B$20,LICENSE!$B$19)))</f>
        <v>3</v>
      </c>
      <c r="AJ11" s="51" t="s">
        <v>324</v>
      </c>
      <c r="AK11" s="51">
        <f>IF(ISBLANK(AJ11),0,VALUE(SUBSTITUTE(MID(AJ11,FIND("(",AJ11)+1,FIND(")",AJ11)-FIND("(",AJ11)-1),LICENSE!$B$20,LICENSE!$B$19)))</f>
        <v>0</v>
      </c>
      <c r="AL11" s="51" t="s">
        <v>359</v>
      </c>
      <c r="AM11" s="51">
        <f t="shared" si="0"/>
        <v>1</v>
      </c>
      <c r="AN11" s="58" t="s">
        <v>295</v>
      </c>
      <c r="AO11" s="51">
        <f t="shared" si="1"/>
        <v>0.75</v>
      </c>
      <c r="AP11" s="51" t="s">
        <v>296</v>
      </c>
      <c r="AQ11" s="51">
        <f t="shared" si="2"/>
        <v>1.5</v>
      </c>
      <c r="AR11" s="51" t="s">
        <v>296</v>
      </c>
      <c r="AS11" s="51">
        <f t="shared" si="3"/>
        <v>1.5</v>
      </c>
      <c r="AT11" s="51" t="s">
        <v>296</v>
      </c>
      <c r="AU11" s="51">
        <f t="shared" si="4"/>
        <v>1.5</v>
      </c>
      <c r="AV11" s="51" t="s">
        <v>296</v>
      </c>
      <c r="AW11" s="51">
        <f t="shared" si="5"/>
        <v>1.5</v>
      </c>
      <c r="AX11" s="58" t="s">
        <v>294</v>
      </c>
      <c r="AY11" s="51">
        <f t="shared" si="6"/>
        <v>1.2000000000000002</v>
      </c>
      <c r="AZ11" s="51" t="s">
        <v>295</v>
      </c>
      <c r="BA11" s="51">
        <f t="shared" si="7"/>
        <v>2.25</v>
      </c>
      <c r="BB11" s="51" t="s">
        <v>294</v>
      </c>
      <c r="BC11" s="51">
        <f t="shared" si="8"/>
        <v>1.2000000000000002</v>
      </c>
      <c r="BD11" s="51" t="s">
        <v>295</v>
      </c>
      <c r="BE11" s="51">
        <f t="shared" si="9"/>
        <v>2.25</v>
      </c>
      <c r="BF11" s="51"/>
      <c r="BG11" s="51"/>
      <c r="BH11" s="58">
        <f t="shared" si="10"/>
        <v>6</v>
      </c>
      <c r="BI11" s="51">
        <f t="shared" si="11"/>
        <v>6.75</v>
      </c>
      <c r="BJ11" s="51">
        <f t="shared" si="12"/>
        <v>0</v>
      </c>
      <c r="BK11" s="51">
        <f t="shared" si="13"/>
        <v>8</v>
      </c>
      <c r="BL11" s="51">
        <f t="shared" si="14"/>
        <v>1</v>
      </c>
      <c r="BN11" s="59"/>
      <c r="BP11" s="51"/>
      <c r="BQ11" s="51"/>
      <c r="BR11" s="51"/>
      <c r="BS11" s="51"/>
      <c r="BT11" s="51"/>
      <c r="BU11" s="51"/>
      <c r="BV11" s="51"/>
      <c r="BW11" s="51"/>
      <c r="BX11" s="51"/>
      <c r="BY11" s="51"/>
      <c r="BZ11" s="51"/>
      <c r="CA11" s="51"/>
      <c r="CB11" s="51"/>
      <c r="CC11" s="51"/>
      <c r="CD11" s="51"/>
      <c r="CE11" s="51"/>
      <c r="CF11" s="51"/>
      <c r="CG11" s="51"/>
      <c r="CH11" s="51"/>
      <c r="CI11" s="51"/>
      <c r="CJ11" s="60"/>
      <c r="CK11" s="59"/>
      <c r="CM11" s="51"/>
      <c r="CN11" s="51"/>
      <c r="CO11" s="51"/>
      <c r="CP11" s="51"/>
      <c r="CQ11" s="51"/>
      <c r="CR11" s="51"/>
      <c r="CS11" s="51"/>
      <c r="CT11" s="51"/>
      <c r="CU11" s="51"/>
      <c r="CV11" s="51"/>
      <c r="CW11" s="51"/>
      <c r="CX11" s="51"/>
      <c r="CY11" s="51"/>
      <c r="CZ11" s="51"/>
      <c r="DA11" s="51"/>
      <c r="DB11" s="51"/>
      <c r="DC11" s="51"/>
      <c r="DD11" s="51"/>
      <c r="DE11" s="51"/>
      <c r="DF11" s="51"/>
      <c r="DG11" s="60"/>
    </row>
    <row r="12" spans="1:111" s="41" customFormat="1" ht="63">
      <c r="A12" s="51" t="s">
        <v>893</v>
      </c>
      <c r="B12" s="51" t="s">
        <v>894</v>
      </c>
      <c r="C12" s="51" t="s">
        <v>42</v>
      </c>
      <c r="D12" s="51" t="s">
        <v>57</v>
      </c>
      <c r="E12" s="51" t="s">
        <v>68</v>
      </c>
      <c r="F12" s="51" t="s">
        <v>134</v>
      </c>
      <c r="G12" s="13" t="s">
        <v>895</v>
      </c>
      <c r="H12" s="57" t="s">
        <v>896</v>
      </c>
      <c r="I12" s="51" t="s">
        <v>109</v>
      </c>
      <c r="J12" s="51" t="s">
        <v>224</v>
      </c>
      <c r="K12" s="51">
        <f>IF(ISBLANK(J12),0,VALUE(SUBSTITUTE(MID(J12,FIND("(",J12)+1,FIND(")",J12)-FIND("(",J12)-1),LICENSE!$B$20,LICENSE!$B$19)))</f>
        <v>6</v>
      </c>
      <c r="L12" s="51" t="s">
        <v>247</v>
      </c>
      <c r="M12" s="51">
        <f>IF(ISBLANK(L12),0,VALUE(SUBSTITUTE(MID(L12,FIND("(",L12)+1,FIND(")",L12)-FIND("(",L12)-1),LICENSE!$B$20,LICENSE!$B$19)))</f>
        <v>7</v>
      </c>
      <c r="N12" s="51" t="s">
        <v>226</v>
      </c>
      <c r="O12" s="51">
        <f>IF(ISBLANK(N12),0,VALUE(SUBSTITUTE(MID(N12,FIND("(",N12)+1,FIND(")",N12)-FIND("(",N12)-1),LICENSE!$B$20,LICENSE!$B$19)))</f>
        <v>3</v>
      </c>
      <c r="P12" s="51" t="s">
        <v>183</v>
      </c>
      <c r="Q12" s="51">
        <f>IF(ISBLANK(P12),0,VALUE(SUBSTITUTE(MID(P12,FIND("(",P12)+1,FIND(")",P12)-FIND("(",P12)-1),LICENSE!$B$20,LICENSE!$B$19)))</f>
        <v>3</v>
      </c>
      <c r="R12" s="51" t="s">
        <v>203</v>
      </c>
      <c r="S12" s="51">
        <f>IF(ISBLANK(R12),0,VALUE(SUBSTITUTE(MID(R12,FIND("(",R12)+1,FIND(")",R12)-FIND("(",R12)-1),LICENSE!$B$20,LICENSE!$B$19)))</f>
        <v>3</v>
      </c>
      <c r="T12" s="51" t="s">
        <v>228</v>
      </c>
      <c r="U12" s="51">
        <f>IF(ISBLANK(T12),0,VALUE(SUBSTITUTE(MID(T12,FIND("(",T12)+1,FIND(")",T12)-FIND("(",T12)-1),LICENSE!$B$20,LICENSE!$B$19)))</f>
        <v>5</v>
      </c>
      <c r="V12" s="51" t="s">
        <v>217</v>
      </c>
      <c r="W12" s="51">
        <f>IF(ISBLANK(V12),0,VALUE(SUBSTITUTE(MID(V12,FIND("(",V12)+1,FIND(")",V12)-FIND("(",V12)-1),LICENSE!$B$20,LICENSE!$B$19)))</f>
        <v>3</v>
      </c>
      <c r="X12" s="51" t="s">
        <v>269</v>
      </c>
      <c r="Y12" s="51">
        <f>IF(ISBLANK(X12),0,VALUE(SUBSTITUTE(MID(X12,FIND("(",X12)+1,FIND(")",X12)-FIND("(",X12)-1),LICENSE!$B$20,LICENSE!$B$19)))</f>
        <v>5</v>
      </c>
      <c r="Z12" s="51" t="s">
        <v>207</v>
      </c>
      <c r="AA12" s="51">
        <f>IF(ISBLANK(Z12),0,VALUE(SUBSTITUTE(MID(Z12,FIND("(",Z12)+1,FIND(")",Z12)-FIND("(",Z12)-1),LICENSE!$B$20,LICENSE!$B$19)))</f>
        <v>5</v>
      </c>
      <c r="AB12" s="51" t="s">
        <v>196</v>
      </c>
      <c r="AC12" s="51">
        <f>IF(ISBLANK(AB12),0,VALUE(SUBSTITUTE(MID(AB12,FIND("(",AB12)+1,FIND(")",AB12)-FIND("(",AB12)-1),LICENSE!$B$20,LICENSE!$B$19)))</f>
        <v>5</v>
      </c>
      <c r="AD12" s="51" t="s">
        <v>233</v>
      </c>
      <c r="AE12" s="51">
        <f>IF(ISBLANK(AD12),0,VALUE(SUBSTITUTE(MID(AD12,FIND("(",AD12)+1,FIND(")",AD12)-FIND("(",AD12)-1),LICENSE!$B$20,LICENSE!$B$19)))</f>
        <v>3</v>
      </c>
      <c r="AF12" s="51" t="s">
        <v>278</v>
      </c>
      <c r="AG12" s="51">
        <f>IF(ISBLANK(AF12),0,VALUE(SUBSTITUTE(MID(AF12,FIND("(",AF12)+1,FIND(")",AF12)-FIND("(",AF12)-1),LICENSE!$B$20,LICENSE!$B$19)))</f>
        <v>10</v>
      </c>
      <c r="AH12" s="58" t="s">
        <v>333</v>
      </c>
      <c r="AI12" s="51">
        <f>IF(ISBLANK(AH12),0,VALUE(SUBSTITUTE(MID(AH12,FIND("(",AH12)+1,FIND(")",AH12)-FIND("(",AH12)-1),LICENSE!$B$20,LICENSE!$B$19)))</f>
        <v>2</v>
      </c>
      <c r="AJ12" s="51" t="s">
        <v>346</v>
      </c>
      <c r="AK12" s="51">
        <f>IF(ISBLANK(AJ12),0,VALUE(SUBSTITUTE(MID(AJ12,FIND("(",AJ12)+1,FIND(")",AJ12)-FIND("(",AJ12)-1),LICENSE!$B$20,LICENSE!$B$19)))</f>
        <v>1</v>
      </c>
      <c r="AL12" s="51" t="s">
        <v>359</v>
      </c>
      <c r="AM12" s="51">
        <f t="shared" ref="AM12:AM50" si="15">IF(ISBLANK(AL12),0,VALUE(MID(AL12,FIND("(",AL12)+1,FIND(".",AL12,FIND("(",AL12))-FIND("(",AL12)-1))+VALUE(MID(AL12,FIND(".",AL12,FIND("(",AL12))+1,FIND(")",AL12)-FIND(".",AL12,FIND("(",AL12))-1))/(10^(FIND(")",AL12)-FIND(".",AL12,FIND("(",AL12))-1)))</f>
        <v>1</v>
      </c>
      <c r="AN12" s="58" t="s">
        <v>297</v>
      </c>
      <c r="AO12" s="51">
        <f t="shared" ref="AO12:AO50" si="16">IF(ISBLANK(AN12),0,VALUE(MID(AN12,FIND("(",AN12)+1,FIND(".",AN12,FIND("(",AN12))-FIND("(",AN12)-1))+VALUE(MID(AN12,FIND(".",AN12,FIND("(",AN12))+1,FIND(")",AN12)-FIND(".",AN12,FIND("(",AN12))-1))/(10^(FIND(")",AN12)-FIND(".",AN12,FIND("(",AN12))-1)))</f>
        <v>3</v>
      </c>
      <c r="AP12" s="51" t="s">
        <v>297</v>
      </c>
      <c r="AQ12" s="51">
        <f t="shared" ref="AQ12:AQ50" si="17">IF(ISBLANK(AP12),0,VALUE(MID(AP12,FIND("(",AP12)+1,FIND(".",AP12,FIND("(",AP12))-FIND("(",AP12)-1))+VALUE(MID(AP12,FIND(".",AP12,FIND("(",AP12))+1,FIND(")",AP12)-FIND(".",AP12,FIND("(",AP12))-1))/(10^(FIND(")",AP12)-FIND(".",AP12,FIND("(",AP12))-1)))</f>
        <v>3</v>
      </c>
      <c r="AR12" s="51" t="s">
        <v>295</v>
      </c>
      <c r="AS12" s="51">
        <f t="shared" ref="AS12:AS50" si="18">IF(ISBLANK(AR12),0,VALUE(MID(AR12,FIND("(",AR12)+1,FIND(".",AR12,FIND("(",AR12))-FIND("(",AR12)-1))+VALUE(MID(AR12,FIND(".",AR12,FIND("(",AR12))+1,FIND(")",AR12)-FIND(".",AR12,FIND("(",AR12))-1))/(10^(FIND(")",AR12)-FIND(".",AR12,FIND("(",AR12))-1)))</f>
        <v>0.75</v>
      </c>
      <c r="AT12" s="51" t="s">
        <v>296</v>
      </c>
      <c r="AU12" s="51">
        <f t="shared" ref="AU12:AU50" si="19">IF(ISBLANK(AT12),0,VALUE(MID(AT12,FIND("(",AT12)+1,FIND(".",AT12,FIND("(",AT12))-FIND("(",AT12)-1))+VALUE(MID(AT12,FIND(".",AT12,FIND("(",AT12))+1,FIND(")",AT12)-FIND(".",AT12,FIND("(",AT12))-1))/(10^(FIND(")",AT12)-FIND(".",AT12,FIND("(",AT12))-1)))</f>
        <v>1.5</v>
      </c>
      <c r="AV12" s="51" t="s">
        <v>296</v>
      </c>
      <c r="AW12" s="51">
        <f t="shared" ref="AW12:AW50" si="20">IF(ISBLANK(AV12),0,VALUE(MID(AV12,FIND("(",AV12)+1,FIND(".",AV12,FIND("(",AV12))-FIND("(",AV12)-1))+VALUE(MID(AV12,FIND(".",AV12,FIND("(",AV12))+1,FIND(")",AV12)-FIND(".",AV12,FIND("(",AV12))-1))/(10^(FIND(")",AV12)-FIND(".",AV12,FIND("(",AV12))-1)))</f>
        <v>1.5</v>
      </c>
      <c r="AX12" s="58" t="s">
        <v>293</v>
      </c>
      <c r="AY12" s="51">
        <f t="shared" ref="AY12:AY50" si="21">IF(ISBLANK(AX12),0,VALUE(MID(AX12,FIND("(",AX12)+1,FIND(".",AX12,FIND("(",AX12))-FIND("(",AX12)-1))+VALUE(MID(AX12,FIND(".",AX12,FIND("(",AX12))+1,FIND(")",AX12)-FIND(".",AX12,FIND("(",AX12))-1))/(10^(FIND(")",AX12)-FIND(".",AX12,FIND("(",AX12))-1)))*(AI12+AK12)*(AM12)</f>
        <v>0.60000000000000009</v>
      </c>
      <c r="AZ12" s="51" t="s">
        <v>291</v>
      </c>
      <c r="BA12" s="51">
        <f t="shared" ref="BA12:BA50" si="22">IF(ISBLANK(AZ12),0,VALUE(MID(AZ12,FIND("(",AZ12)+1,FIND(".",AZ12,FIND("(",AZ12))-FIND("(",AZ12)-1))+VALUE(MID(AZ12,FIND(".",AZ12,FIND("(",AZ12))+1,FIND(")",AZ12)-FIND(".",AZ12,FIND("(",AZ12))-1))/(10^(FIND(")",AZ12)-FIND(".",AZ12,FIND("(",AZ12))-1)))*(AI12+AK12)*(AM12)</f>
        <v>0.03</v>
      </c>
      <c r="BB12" s="51" t="s">
        <v>292</v>
      </c>
      <c r="BC12" s="51">
        <f t="shared" ref="BC12:BC50" si="23">IF(ISBLANK(BB12),0,VALUE(MID(BB12,FIND("(",BB12)+1,FIND(".",BB12,FIND("(",BB12))-FIND("(",BB12)-1))+VALUE(MID(BB12,FIND(".",BB12,FIND("(",BB12))+1,FIND(")",BB12)-FIND(".",BB12,FIND("(",BB12))-1))/(10^(FIND(")",BB12)-FIND(".",BB12,FIND("(",BB12))-1)))*(AI12+AK12)*(AM12)</f>
        <v>0.30000000000000004</v>
      </c>
      <c r="BD12" s="51" t="s">
        <v>292</v>
      </c>
      <c r="BE12" s="51">
        <f t="shared" ref="BE12:BE50" si="24">IF(ISBLANK(BD12),0,VALUE(MID(BD12,FIND("(",BD12)+1,FIND(".",BD12,FIND("(",BD12))-FIND("(",BD12)-1))+VALUE(MID(BD12,FIND(".",BD12,FIND("(",BD12))+1,FIND(")",BD12)-FIND(".",BD12,FIND("(",BD12))-1))/(10^(FIND(")",BD12)-FIND(".",BD12,FIND("(",BD12))-1)))*(AI12+AK12)*(AM12)</f>
        <v>0.30000000000000004</v>
      </c>
      <c r="BF12" s="51"/>
      <c r="BG12" s="51"/>
      <c r="BH12" s="58">
        <f t="shared" ref="BH12:BH50" si="25">IF(AG12=10,ROUND(POWER((9 - AVERAGE(K12,M12,O12,Q12,S12,U12))*(9 - AVERAGE(W12,Y12,AA12))*(9 - AVERAGE(AC12,AE12)),1/3),0),9-AG12)</f>
        <v>5</v>
      </c>
      <c r="BI12" s="51">
        <f t="shared" ref="BI12:BI50" si="26">IF(ISBLANK(E12),0,IF((AO12+AQ12+AS12+AU12+AW12)=0,0,AO12+AQ12+AS12+AU12+AW12)*VALUE(MID(E12,FIND("/",E12)-1,1)))</f>
        <v>0</v>
      </c>
      <c r="BJ12" s="51">
        <f t="shared" ref="BJ12:BJ50" si="27">IF(ISBLANK(E12),0,IF((AY12+BA12+BC12+BE12)=0,0,AY12+BA12+BC12+BE12)*VALUE(MID(E12,FIND("/",E12)+1,1)))</f>
        <v>1.2300000000000002</v>
      </c>
      <c r="BK12" s="51">
        <f t="shared" ref="BK12:BK50" si="28">ROUND(1.08*(LN(BH12*BI12/9+0.005)+6),0)</f>
        <v>1</v>
      </c>
      <c r="BL12" s="51">
        <f t="shared" ref="BL12:BL50" si="29">ROUND(1.08*(LN(BH12*BJ12/9 + 0.005)+6),0)</f>
        <v>6</v>
      </c>
      <c r="BN12" s="59"/>
      <c r="BP12" s="51"/>
      <c r="BQ12" s="51"/>
      <c r="BR12" s="51"/>
      <c r="BS12" s="51"/>
      <c r="BT12" s="51"/>
      <c r="BU12" s="51"/>
      <c r="BV12" s="51"/>
      <c r="BW12" s="51"/>
      <c r="BX12" s="51"/>
      <c r="BY12" s="51"/>
      <c r="BZ12" s="51"/>
      <c r="CA12" s="51"/>
      <c r="CB12" s="51"/>
      <c r="CC12" s="51"/>
      <c r="CD12" s="51"/>
      <c r="CE12" s="51"/>
      <c r="CF12" s="51"/>
      <c r="CG12" s="51"/>
      <c r="CH12" s="51"/>
      <c r="CI12" s="51"/>
      <c r="CJ12" s="60"/>
      <c r="CK12" s="59"/>
      <c r="CM12" s="51"/>
      <c r="CN12" s="51"/>
      <c r="CO12" s="51"/>
      <c r="CP12" s="51"/>
      <c r="CQ12" s="51"/>
      <c r="CR12" s="51"/>
      <c r="CS12" s="51"/>
      <c r="CT12" s="51"/>
      <c r="CU12" s="51"/>
      <c r="CV12" s="51"/>
      <c r="CW12" s="51"/>
      <c r="CX12" s="51"/>
      <c r="CY12" s="51"/>
      <c r="CZ12" s="51"/>
      <c r="DA12" s="51"/>
      <c r="DB12" s="51"/>
      <c r="DC12" s="51"/>
      <c r="DD12" s="51"/>
      <c r="DE12" s="51"/>
      <c r="DF12" s="51"/>
      <c r="DG12" s="60"/>
    </row>
    <row r="13" spans="1:111" s="41" customFormat="1" ht="78.75">
      <c r="A13" s="51" t="s">
        <v>897</v>
      </c>
      <c r="B13" s="81" t="s">
        <v>894</v>
      </c>
      <c r="C13" s="51" t="s">
        <v>42</v>
      </c>
      <c r="D13" s="51" t="s">
        <v>88</v>
      </c>
      <c r="E13" s="51" t="s">
        <v>72</v>
      </c>
      <c r="F13" s="51" t="s">
        <v>137</v>
      </c>
      <c r="G13" s="13" t="s">
        <v>898</v>
      </c>
      <c r="H13" s="57" t="s">
        <v>899</v>
      </c>
      <c r="I13" s="51" t="s">
        <v>121</v>
      </c>
      <c r="J13" s="51" t="s">
        <v>232</v>
      </c>
      <c r="K13" s="51">
        <f>IF(ISBLANK(J13),0,VALUE(SUBSTITUTE(MID(J13,FIND("(",J13)+1,FIND(")",J13)-FIND("(",J13)-1),LICENSE!$B$20,LICENSE!$B$19)))</f>
        <v>10</v>
      </c>
      <c r="L13" s="51" t="s">
        <v>232</v>
      </c>
      <c r="M13" s="51">
        <f>IF(ISBLANK(L13),0,VALUE(SUBSTITUTE(MID(L13,FIND("(",L13)+1,FIND(")",L13)-FIND("(",L13)-1),LICENSE!$B$20,LICENSE!$B$19)))</f>
        <v>10</v>
      </c>
      <c r="N13" s="51" t="s">
        <v>232</v>
      </c>
      <c r="O13" s="51">
        <f>IF(ISBLANK(N13),0,VALUE(SUBSTITUTE(MID(N13,FIND("(",N13)+1,FIND(")",N13)-FIND("(",N13)-1),LICENSE!$B$20,LICENSE!$B$19)))</f>
        <v>10</v>
      </c>
      <c r="P13" s="51" t="s">
        <v>232</v>
      </c>
      <c r="Q13" s="51">
        <f>IF(ISBLANK(P13),0,VALUE(SUBSTITUTE(MID(P13,FIND("(",P13)+1,FIND(")",P13)-FIND("(",P13)-1),LICENSE!$B$20,LICENSE!$B$19)))</f>
        <v>10</v>
      </c>
      <c r="R13" s="51" t="s">
        <v>232</v>
      </c>
      <c r="S13" s="51">
        <f>IF(ISBLANK(R13),0,VALUE(SUBSTITUTE(MID(R13,FIND("(",R13)+1,FIND(")",R13)-FIND("(",R13)-1),LICENSE!$B$20,LICENSE!$B$19)))</f>
        <v>10</v>
      </c>
      <c r="T13" s="51" t="s">
        <v>232</v>
      </c>
      <c r="U13" s="51">
        <f>IF(ISBLANK(T13),0,VALUE(SUBSTITUTE(MID(T13,FIND("(",T13)+1,FIND(")",T13)-FIND("(",T13)-1),LICENSE!$B$20,LICENSE!$B$19)))</f>
        <v>10</v>
      </c>
      <c r="V13" s="51" t="s">
        <v>258</v>
      </c>
      <c r="W13" s="51">
        <f>IF(ISBLANK(V13),0,VALUE(SUBSTITUTE(MID(V13,FIND("(",V13)+1,FIND(")",V13)-FIND("(",V13)-1),LICENSE!$B$20,LICENSE!$B$19)))</f>
        <v>10</v>
      </c>
      <c r="X13" s="51" t="s">
        <v>232</v>
      </c>
      <c r="Y13" s="51">
        <f>IF(ISBLANK(X13),0,VALUE(SUBSTITUTE(MID(X13,FIND("(",X13)+1,FIND(")",X13)-FIND("(",X13)-1),LICENSE!$B$20,LICENSE!$B$19)))</f>
        <v>10</v>
      </c>
      <c r="Z13" s="51" t="s">
        <v>232</v>
      </c>
      <c r="AA13" s="51">
        <f>IF(ISBLANK(Z13),0,VALUE(SUBSTITUTE(MID(Z13,FIND("(",Z13)+1,FIND(")",Z13)-FIND("(",Z13)-1),LICENSE!$B$20,LICENSE!$B$19)))</f>
        <v>10</v>
      </c>
      <c r="AB13" s="51" t="s">
        <v>232</v>
      </c>
      <c r="AC13" s="51">
        <f>IF(ISBLANK(AB13),0,VALUE(SUBSTITUTE(MID(AB13,FIND("(",AB13)+1,FIND(")",AB13)-FIND("(",AB13)-1),LICENSE!$B$20,LICENSE!$B$19)))</f>
        <v>10</v>
      </c>
      <c r="AD13" s="51" t="s">
        <v>232</v>
      </c>
      <c r="AE13" s="51">
        <f>IF(ISBLANK(AD13),0,VALUE(SUBSTITUTE(MID(AD13,FIND("(",AD13)+1,FIND(")",AD13)-FIND("(",AD13)-1),LICENSE!$B$20,LICENSE!$B$19)))</f>
        <v>10</v>
      </c>
      <c r="AF13" s="51" t="s">
        <v>261</v>
      </c>
      <c r="AG13" s="51">
        <f>IF(ISBLANK(AF13),0,VALUE(SUBSTITUTE(MID(AF13,FIND("(",AF13)+1,FIND(")",AF13)-FIND("(",AF13)-1),LICENSE!$B$20,LICENSE!$B$19)))</f>
        <v>7</v>
      </c>
      <c r="AH13" s="58" t="s">
        <v>333</v>
      </c>
      <c r="AI13" s="51">
        <f>IF(ISBLANK(AH13),0,VALUE(SUBSTITUTE(MID(AH13,FIND("(",AH13)+1,FIND(")",AH13)-FIND("(",AH13)-1),LICENSE!$B$20,LICENSE!$B$19)))</f>
        <v>2</v>
      </c>
      <c r="AJ13" s="51" t="s">
        <v>346</v>
      </c>
      <c r="AK13" s="51">
        <f>IF(ISBLANK(AJ13),0,VALUE(SUBSTITUTE(MID(AJ13,FIND("(",AJ13)+1,FIND(")",AJ13)-FIND("(",AJ13)-1),LICENSE!$B$20,LICENSE!$B$19)))</f>
        <v>1</v>
      </c>
      <c r="AL13" s="51" t="s">
        <v>359</v>
      </c>
      <c r="AM13" s="51">
        <f t="shared" si="15"/>
        <v>1</v>
      </c>
      <c r="AN13" s="58" t="s">
        <v>291</v>
      </c>
      <c r="AO13" s="51">
        <f t="shared" si="16"/>
        <v>0.01</v>
      </c>
      <c r="AP13" s="51" t="s">
        <v>295</v>
      </c>
      <c r="AQ13" s="51">
        <f t="shared" si="17"/>
        <v>0.75</v>
      </c>
      <c r="AR13" s="51" t="s">
        <v>296</v>
      </c>
      <c r="AS13" s="51">
        <f t="shared" si="18"/>
        <v>1.5</v>
      </c>
      <c r="AT13" s="51" t="s">
        <v>296</v>
      </c>
      <c r="AU13" s="51">
        <f t="shared" si="19"/>
        <v>1.5</v>
      </c>
      <c r="AV13" s="51" t="s">
        <v>297</v>
      </c>
      <c r="AW13" s="51">
        <f t="shared" si="20"/>
        <v>3</v>
      </c>
      <c r="AX13" s="58" t="s">
        <v>295</v>
      </c>
      <c r="AY13" s="51">
        <f t="shared" si="21"/>
        <v>2.25</v>
      </c>
      <c r="AZ13" s="51" t="s">
        <v>293</v>
      </c>
      <c r="BA13" s="51">
        <f t="shared" si="22"/>
        <v>0.60000000000000009</v>
      </c>
      <c r="BB13" s="51" t="s">
        <v>294</v>
      </c>
      <c r="BC13" s="51">
        <f t="shared" si="23"/>
        <v>1.2000000000000002</v>
      </c>
      <c r="BD13" s="51" t="s">
        <v>297</v>
      </c>
      <c r="BE13" s="51">
        <f t="shared" si="24"/>
        <v>9</v>
      </c>
      <c r="BF13" s="51"/>
      <c r="BG13" s="51"/>
      <c r="BH13" s="58">
        <f t="shared" si="25"/>
        <v>2</v>
      </c>
      <c r="BI13" s="51">
        <f t="shared" si="26"/>
        <v>6.76</v>
      </c>
      <c r="BJ13" s="51">
        <f t="shared" si="27"/>
        <v>13.05</v>
      </c>
      <c r="BK13" s="51">
        <f t="shared" si="28"/>
        <v>7</v>
      </c>
      <c r="BL13" s="51">
        <f t="shared" si="29"/>
        <v>8</v>
      </c>
      <c r="BN13" s="59"/>
      <c r="BP13" s="51"/>
      <c r="BQ13" s="51"/>
      <c r="BR13" s="51"/>
      <c r="BS13" s="51"/>
      <c r="BT13" s="51"/>
      <c r="BU13" s="51"/>
      <c r="BV13" s="51"/>
      <c r="BW13" s="51"/>
      <c r="BX13" s="51"/>
      <c r="BY13" s="51"/>
      <c r="BZ13" s="51"/>
      <c r="CA13" s="51"/>
      <c r="CB13" s="51"/>
      <c r="CC13" s="51"/>
      <c r="CD13" s="51"/>
      <c r="CE13" s="51"/>
      <c r="CF13" s="51"/>
      <c r="CG13" s="51"/>
      <c r="CH13" s="51"/>
      <c r="CI13" s="51"/>
      <c r="CJ13" s="60"/>
      <c r="CK13" s="59"/>
      <c r="CM13" s="51"/>
      <c r="CN13" s="51"/>
      <c r="CO13" s="51"/>
      <c r="CP13" s="51"/>
      <c r="CQ13" s="51"/>
      <c r="CR13" s="51"/>
      <c r="CS13" s="51"/>
      <c r="CT13" s="51"/>
      <c r="CU13" s="51"/>
      <c r="CV13" s="51"/>
      <c r="CW13" s="51"/>
      <c r="CX13" s="51"/>
      <c r="CY13" s="51"/>
      <c r="CZ13" s="51"/>
      <c r="DA13" s="51"/>
      <c r="DB13" s="51"/>
      <c r="DC13" s="51"/>
      <c r="DD13" s="51"/>
      <c r="DE13" s="51"/>
      <c r="DF13" s="51"/>
      <c r="DG13" s="60"/>
    </row>
    <row r="14" spans="1:111" s="41" customFormat="1" ht="63">
      <c r="A14" s="51" t="s">
        <v>900</v>
      </c>
      <c r="B14" s="81" t="s">
        <v>901</v>
      </c>
      <c r="C14" s="51" t="s">
        <v>38</v>
      </c>
      <c r="D14" s="51" t="s">
        <v>52</v>
      </c>
      <c r="E14" s="51" t="s">
        <v>72</v>
      </c>
      <c r="F14" s="51" t="s">
        <v>134</v>
      </c>
      <c r="G14" s="13" t="s">
        <v>902</v>
      </c>
      <c r="H14" s="57" t="s">
        <v>903</v>
      </c>
      <c r="I14" s="51" t="s">
        <v>107</v>
      </c>
      <c r="J14" s="51" t="s">
        <v>246</v>
      </c>
      <c r="K14" s="51">
        <f>IF(ISBLANK(J14),0,VALUE(SUBSTITUTE(MID(J14,FIND("(",J14)+1,FIND(")",J14)-FIND("(",J14)-1),LICENSE!$B$20,LICENSE!$B$19)))</f>
        <v>9</v>
      </c>
      <c r="L14" s="51" t="s">
        <v>262</v>
      </c>
      <c r="M14" s="51">
        <f>IF(ISBLANK(L14),0,VALUE(SUBSTITUTE(MID(L14,FIND("(",L14)+1,FIND(")",L14)-FIND("(",L14)-1),LICENSE!$B$20,LICENSE!$B$19)))</f>
        <v>9</v>
      </c>
      <c r="N14" s="51" t="s">
        <v>268</v>
      </c>
      <c r="O14" s="51">
        <f>IF(ISBLANK(N14),0,VALUE(SUBSTITUTE(MID(N14,FIND("(",N14)+1,FIND(")",N14)-FIND("(",N14)-1),LICENSE!$B$20,LICENSE!$B$19)))</f>
        <v>6</v>
      </c>
      <c r="P14" s="51" t="s">
        <v>183</v>
      </c>
      <c r="Q14" s="51">
        <f>IF(ISBLANK(P14),0,VALUE(SUBSTITUTE(MID(P14,FIND("(",P14)+1,FIND(")",P14)-FIND("(",P14)-1),LICENSE!$B$20,LICENSE!$B$19)))</f>
        <v>3</v>
      </c>
      <c r="R14" s="51" t="s">
        <v>191</v>
      </c>
      <c r="S14" s="51">
        <f>IF(ISBLANK(R14),0,VALUE(SUBSTITUTE(MID(R14,FIND("(",R14)+1,FIND(")",R14)-FIND("(",R14)-1),LICENSE!$B$20,LICENSE!$B$19)))</f>
        <v>0</v>
      </c>
      <c r="T14" s="51" t="s">
        <v>228</v>
      </c>
      <c r="U14" s="51">
        <f>IF(ISBLANK(T14),0,VALUE(SUBSTITUTE(MID(T14,FIND("(",T14)+1,FIND(")",T14)-FIND("(",T14)-1),LICENSE!$B$20,LICENSE!$B$19)))</f>
        <v>5</v>
      </c>
      <c r="V14" s="51" t="s">
        <v>229</v>
      </c>
      <c r="W14" s="51">
        <f>IF(ISBLANK(V14),0,VALUE(SUBSTITUTE(MID(V14,FIND("(",V14)+1,FIND(")",V14)-FIND("(",V14)-1),LICENSE!$B$20,LICENSE!$B$19)))</f>
        <v>5</v>
      </c>
      <c r="X14" s="51" t="s">
        <v>281</v>
      </c>
      <c r="Y14" s="51">
        <f>IF(ISBLANK(X14),0,VALUE(SUBSTITUTE(MID(X14,FIND("(",X14)+1,FIND(")",X14)-FIND("(",X14)-1),LICENSE!$B$20,LICENSE!$B$19)))</f>
        <v>6</v>
      </c>
      <c r="Z14" s="51" t="s">
        <v>182</v>
      </c>
      <c r="AA14" s="51">
        <f>IF(ISBLANK(Z14),0,VALUE(SUBSTITUTE(MID(Z14,FIND("(",Z14)+1,FIND(")",Z14)-FIND("(",Z14)-1),LICENSE!$B$20,LICENSE!$B$19)))</f>
        <v>1</v>
      </c>
      <c r="AB14" s="51" t="s">
        <v>183</v>
      </c>
      <c r="AC14" s="51">
        <f>IF(ISBLANK(AB14),0,VALUE(SUBSTITUTE(MID(AB14,FIND("(",AB14)+1,FIND(")",AB14)-FIND("(",AB14)-1),LICENSE!$B$20,LICENSE!$B$19)))</f>
        <v>3</v>
      </c>
      <c r="AD14" s="51" t="s">
        <v>252</v>
      </c>
      <c r="AE14" s="51">
        <f>IF(ISBLANK(AD14),0,VALUE(SUBSTITUTE(MID(AD14,FIND("(",AD14)+1,FIND(")",AD14)-FIND("(",AD14)-1),LICENSE!$B$20,LICENSE!$B$19)))</f>
        <v>3</v>
      </c>
      <c r="AF14" s="51" t="s">
        <v>278</v>
      </c>
      <c r="AG14" s="51">
        <f>IF(ISBLANK(AF14),0,VALUE(SUBSTITUTE(MID(AF14,FIND("(",AF14)+1,FIND(")",AF14)-FIND("(",AF14)-1),LICENSE!$B$20,LICENSE!$B$19)))</f>
        <v>10</v>
      </c>
      <c r="AH14" s="58" t="s">
        <v>333</v>
      </c>
      <c r="AI14" s="51">
        <f>IF(ISBLANK(AH14),0,VALUE(SUBSTITUTE(MID(AH14,FIND("(",AH14)+1,FIND(")",AH14)-FIND("(",AH14)-1),LICENSE!$B$20,LICENSE!$B$19)))</f>
        <v>2</v>
      </c>
      <c r="AJ14" s="51" t="s">
        <v>346</v>
      </c>
      <c r="AK14" s="51">
        <f>IF(ISBLANK(AJ14),0,VALUE(SUBSTITUTE(MID(AJ14,FIND("(",AJ14)+1,FIND(")",AJ14)-FIND("(",AJ14)-1),LICENSE!$B$20,LICENSE!$B$19)))</f>
        <v>1</v>
      </c>
      <c r="AL14" s="51" t="s">
        <v>359</v>
      </c>
      <c r="AM14" s="51">
        <f>IF(ISBLANK(AL14),0,VALUE(MID(AL14,FIND("(",AL14)+1,FIND(".",AL14,FIND("(",AL14))-FIND("(",AL14)-1))+VALUE(MID(AL14,FIND(".",AL14,FIND("(",AL14))+1,FIND(")",AL14)-FIND(".",AL14,FIND("(",AL14))-1))/(10^(FIND(")",AL14)-FIND(".",AL14,FIND("(",AL14))-1)))</f>
        <v>1</v>
      </c>
      <c r="AN14" s="58" t="s">
        <v>297</v>
      </c>
      <c r="AO14" s="51">
        <f>IF(ISBLANK(AN14),0,VALUE(MID(AN14,FIND("(",AN14)+1,FIND(".",AN14,FIND("(",AN14))-FIND("(",AN14)-1))+VALUE(MID(AN14,FIND(".",AN14,FIND("(",AN14))+1,FIND(")",AN14)-FIND(".",AN14,FIND("(",AN14))-1))/(10^(FIND(")",AN14)-FIND(".",AN14,FIND("(",AN14))-1)))</f>
        <v>3</v>
      </c>
      <c r="AP14" s="51" t="s">
        <v>298</v>
      </c>
      <c r="AQ14" s="51">
        <f>IF(ISBLANK(AP14),0,VALUE(MID(AP14,FIND("(",AP14)+1,FIND(".",AP14,FIND("(",AP14))-FIND("(",AP14)-1))+VALUE(MID(AP14,FIND(".",AP14,FIND("(",AP14))+1,FIND(")",AP14)-FIND(".",AP14,FIND("(",AP14))-1))/(10^(FIND(")",AP14)-FIND(".",AP14,FIND("(",AP14))-1)))</f>
        <v>5</v>
      </c>
      <c r="AR14" s="51" t="s">
        <v>295</v>
      </c>
      <c r="AS14" s="51">
        <f>IF(ISBLANK(AR14),0,VALUE(MID(AR14,FIND("(",AR14)+1,FIND(".",AR14,FIND("(",AR14))-FIND("(",AR14)-1))+VALUE(MID(AR14,FIND(".",AR14,FIND("(",AR14))+1,FIND(")",AR14)-FIND(".",AR14,FIND("(",AR14))-1))/(10^(FIND(")",AR14)-FIND(".",AR14,FIND("(",AR14))-1)))</f>
        <v>0.75</v>
      </c>
      <c r="AT14" s="51" t="s">
        <v>297</v>
      </c>
      <c r="AU14" s="51">
        <f>IF(ISBLANK(AT14),0,VALUE(MID(AT14,FIND("(",AT14)+1,FIND(".",AT14,FIND("(",AT14))-FIND("(",AT14)-1))+VALUE(MID(AT14,FIND(".",AT14,FIND("(",AT14))+1,FIND(")",AT14)-FIND(".",AT14,FIND("(",AT14))-1))/(10^(FIND(")",AT14)-FIND(".",AT14,FIND("(",AT14))-1)))</f>
        <v>3</v>
      </c>
      <c r="AV14" s="51" t="s">
        <v>300</v>
      </c>
      <c r="AW14" s="51">
        <f>IF(ISBLANK(AV14),0,VALUE(MID(AV14,FIND("(",AV14)+1,FIND(".",AV14,FIND("(",AV14))-FIND("(",AV14)-1))+VALUE(MID(AV14,FIND(".",AV14,FIND("(",AV14))+1,FIND(")",AV14)-FIND(".",AV14,FIND("(",AV14))-1))/(10^(FIND(")",AV14)-FIND(".",AV14,FIND("(",AV14))-1)))</f>
        <v>0</v>
      </c>
      <c r="AX14" s="58" t="s">
        <v>295</v>
      </c>
      <c r="AY14" s="51">
        <f>IF(ISBLANK(AX14),0,VALUE(MID(AX14,FIND("(",AX14)+1,FIND(".",AX14,FIND("(",AX14))-FIND("(",AX14)-1))+VALUE(MID(AX14,FIND(".",AX14,FIND("(",AX14))+1,FIND(")",AX14)-FIND(".",AX14,FIND("(",AX14))-1))/(10^(FIND(")",AX14)-FIND(".",AX14,FIND("(",AX14))-1)))*(AI14+AK14)*(AM14)</f>
        <v>2.25</v>
      </c>
      <c r="AZ14" s="51" t="s">
        <v>295</v>
      </c>
      <c r="BA14" s="51">
        <f>IF(ISBLANK(AZ14),0,VALUE(MID(AZ14,FIND("(",AZ14)+1,FIND(".",AZ14,FIND("(",AZ14))-FIND("(",AZ14)-1))+VALUE(MID(AZ14,FIND(".",AZ14,FIND("(",AZ14))+1,FIND(")",AZ14)-FIND(".",AZ14,FIND("(",AZ14))-1))/(10^(FIND(")",AZ14)-FIND(".",AZ14,FIND("(",AZ14))-1)))*(AI14+AK14)*(AM14)</f>
        <v>2.25</v>
      </c>
      <c r="BB14" s="51" t="s">
        <v>294</v>
      </c>
      <c r="BC14" s="51">
        <f>IF(ISBLANK(BB14),0,VALUE(MID(BB14,FIND("(",BB14)+1,FIND(".",BB14,FIND("(",BB14))-FIND("(",BB14)-1))+VALUE(MID(BB14,FIND(".",BB14,FIND("(",BB14))+1,FIND(")",BB14)-FIND(".",BB14,FIND("(",BB14))-1))/(10^(FIND(")",BB14)-FIND(".",BB14,FIND("(",BB14))-1)))*(AI14+AK14)*(AM14)</f>
        <v>1.2000000000000002</v>
      </c>
      <c r="BD14" s="51" t="s">
        <v>300</v>
      </c>
      <c r="BE14" s="51">
        <f>IF(ISBLANK(BD14),0,VALUE(MID(BD14,FIND("(",BD14)+1,FIND(".",BD14,FIND("(",BD14))-FIND("(",BD14)-1))+VALUE(MID(BD14,FIND(".",BD14,FIND("(",BD14))+1,FIND(")",BD14)-FIND(".",BD14,FIND("(",BD14))-1))/(10^(FIND(")",BD14)-FIND(".",BD14,FIND("(",BD14))-1)))*(AI14+AK14)*(AM14)</f>
        <v>0</v>
      </c>
      <c r="BF14" s="51"/>
      <c r="BG14" s="51"/>
      <c r="BH14" s="58">
        <f>IF(AG14=10,ROUND(POWER((9 - AVERAGE(K14,M14,O14,Q14,S14,U14))*(9 - AVERAGE(W14,Y14,AA14))*(9 - AVERAGE(AC14,AE14)),1/3),0),9-AG14)</f>
        <v>5</v>
      </c>
      <c r="BI14" s="51">
        <f>IF(ISBLANK(E14),0,IF((AO14+AQ14+AS14+AU14+AW14)=0,0,AO14+AQ14+AS14+AU14+AW14)*VALUE(MID(E14,FIND("/",E14)-1,1)))</f>
        <v>11.75</v>
      </c>
      <c r="BJ14" s="51">
        <f>IF(ISBLANK(E14),0,IF((AY14+BA14+BC14+BE14)=0,0,AY14+BA14+BC14+BE14)*VALUE(MID(E14,FIND("/",E14)+1,1)))</f>
        <v>5.7</v>
      </c>
      <c r="BK14" s="51">
        <f>ROUND(1.08*(LN(BH14*BI14/9+0.005)+6),0)</f>
        <v>9</v>
      </c>
      <c r="BL14" s="51">
        <f>ROUND(1.08*(LN(BH14*BJ14/9 + 0.005)+6),0)</f>
        <v>8</v>
      </c>
      <c r="BN14" s="59"/>
      <c r="BP14" s="51"/>
      <c r="BQ14" s="51"/>
      <c r="BR14" s="51"/>
      <c r="BS14" s="51"/>
      <c r="BT14" s="51"/>
      <c r="BU14" s="51"/>
      <c r="BV14" s="51"/>
      <c r="BW14" s="51"/>
      <c r="BX14" s="51"/>
      <c r="BY14" s="51"/>
      <c r="BZ14" s="51"/>
      <c r="CA14" s="51"/>
      <c r="CB14" s="51"/>
      <c r="CC14" s="51"/>
      <c r="CD14" s="51"/>
      <c r="CE14" s="51"/>
      <c r="CF14" s="51"/>
      <c r="CG14" s="51"/>
      <c r="CH14" s="51"/>
      <c r="CI14" s="51"/>
      <c r="CJ14" s="60"/>
      <c r="CK14" s="59"/>
      <c r="CM14" s="51"/>
      <c r="CN14" s="51"/>
      <c r="CO14" s="51"/>
      <c r="CP14" s="51"/>
      <c r="CQ14" s="51"/>
      <c r="CR14" s="51"/>
      <c r="CS14" s="51"/>
      <c r="CT14" s="51"/>
      <c r="CU14" s="51"/>
      <c r="CV14" s="51"/>
      <c r="CW14" s="51"/>
      <c r="CX14" s="51"/>
      <c r="CY14" s="51"/>
      <c r="CZ14" s="51"/>
      <c r="DA14" s="51"/>
      <c r="DB14" s="51"/>
      <c r="DC14" s="51"/>
      <c r="DD14" s="51"/>
      <c r="DE14" s="51"/>
      <c r="DF14" s="51"/>
      <c r="DG14" s="60"/>
    </row>
    <row r="15" spans="1:111" s="41" customFormat="1" ht="63">
      <c r="A15" s="51" t="s">
        <v>904</v>
      </c>
      <c r="B15" s="81" t="s">
        <v>901</v>
      </c>
      <c r="C15" s="51" t="s">
        <v>38</v>
      </c>
      <c r="D15" s="51" t="s">
        <v>52</v>
      </c>
      <c r="E15" s="51" t="s">
        <v>72</v>
      </c>
      <c r="F15" s="51" t="s">
        <v>134</v>
      </c>
      <c r="G15" s="13" t="s">
        <v>905</v>
      </c>
      <c r="H15" s="57" t="s">
        <v>906</v>
      </c>
      <c r="I15" s="51" t="s">
        <v>107</v>
      </c>
      <c r="J15" s="51" t="s">
        <v>246</v>
      </c>
      <c r="K15" s="51">
        <f>IF(ISBLANK(J15),0,VALUE(SUBSTITUTE(MID(J15,FIND("(",J15)+1,FIND(")",J15)-FIND("(",J15)-1),LICENSE!$B$20,LICENSE!$B$19)))</f>
        <v>9</v>
      </c>
      <c r="L15" s="51" t="s">
        <v>262</v>
      </c>
      <c r="M15" s="51">
        <f>IF(ISBLANK(L15),0,VALUE(SUBSTITUTE(MID(L15,FIND("(",L15)+1,FIND(")",L15)-FIND("(",L15)-1),LICENSE!$B$20,LICENSE!$B$19)))</f>
        <v>9</v>
      </c>
      <c r="N15" s="51" t="s">
        <v>268</v>
      </c>
      <c r="O15" s="51">
        <f>IF(ISBLANK(N15),0,VALUE(SUBSTITUTE(MID(N15,FIND("(",N15)+1,FIND(")",N15)-FIND("(",N15)-1),LICENSE!$B$20,LICENSE!$B$19)))</f>
        <v>6</v>
      </c>
      <c r="P15" s="51" t="s">
        <v>183</v>
      </c>
      <c r="Q15" s="51">
        <f>IF(ISBLANK(P15),0,VALUE(SUBSTITUTE(MID(P15,FIND("(",P15)+1,FIND(")",P15)-FIND("(",P15)-1),LICENSE!$B$20,LICENSE!$B$19)))</f>
        <v>3</v>
      </c>
      <c r="R15" s="51" t="s">
        <v>191</v>
      </c>
      <c r="S15" s="51">
        <f>IF(ISBLANK(R15),0,VALUE(SUBSTITUTE(MID(R15,FIND("(",R15)+1,FIND(")",R15)-FIND("(",R15)-1),LICENSE!$B$20,LICENSE!$B$19)))</f>
        <v>0</v>
      </c>
      <c r="T15" s="51" t="s">
        <v>228</v>
      </c>
      <c r="U15" s="51">
        <f>IF(ISBLANK(T15),0,VALUE(SUBSTITUTE(MID(T15,FIND("(",T15)+1,FIND(")",T15)-FIND("(",T15)-1),LICENSE!$B$20,LICENSE!$B$19)))</f>
        <v>5</v>
      </c>
      <c r="V15" s="51" t="s">
        <v>229</v>
      </c>
      <c r="W15" s="51">
        <f>IF(ISBLANK(V15),0,VALUE(SUBSTITUTE(MID(V15,FIND("(",V15)+1,FIND(")",V15)-FIND("(",V15)-1),LICENSE!$B$20,LICENSE!$B$19)))</f>
        <v>5</v>
      </c>
      <c r="X15" s="51" t="s">
        <v>281</v>
      </c>
      <c r="Y15" s="51">
        <f>IF(ISBLANK(X15),0,VALUE(SUBSTITUTE(MID(X15,FIND("(",X15)+1,FIND(")",X15)-FIND("(",X15)-1),LICENSE!$B$20,LICENSE!$B$19)))</f>
        <v>6</v>
      </c>
      <c r="Z15" s="51" t="s">
        <v>182</v>
      </c>
      <c r="AA15" s="51">
        <f>IF(ISBLANK(Z15),0,VALUE(SUBSTITUTE(MID(Z15,FIND("(",Z15)+1,FIND(")",Z15)-FIND("(",Z15)-1),LICENSE!$B$20,LICENSE!$B$19)))</f>
        <v>1</v>
      </c>
      <c r="AB15" s="51" t="s">
        <v>183</v>
      </c>
      <c r="AC15" s="51">
        <f>IF(ISBLANK(AB15),0,VALUE(SUBSTITUTE(MID(AB15,FIND("(",AB15)+1,FIND(")",AB15)-FIND("(",AB15)-1),LICENSE!$B$20,LICENSE!$B$19)))</f>
        <v>3</v>
      </c>
      <c r="AD15" s="51" t="s">
        <v>252</v>
      </c>
      <c r="AE15" s="51">
        <f>IF(ISBLANK(AD15),0,VALUE(SUBSTITUTE(MID(AD15,FIND("(",AD15)+1,FIND(")",AD15)-FIND("(",AD15)-1),LICENSE!$B$20,LICENSE!$B$19)))</f>
        <v>3</v>
      </c>
      <c r="AF15" s="51" t="s">
        <v>278</v>
      </c>
      <c r="AG15" s="51">
        <f>IF(ISBLANK(AF15),0,VALUE(SUBSTITUTE(MID(AF15,FIND("(",AF15)+1,FIND(")",AF15)-FIND("(",AF15)-1),LICENSE!$B$20,LICENSE!$B$19)))</f>
        <v>10</v>
      </c>
      <c r="AH15" s="58" t="s">
        <v>333</v>
      </c>
      <c r="AI15" s="51">
        <f>IF(ISBLANK(AH15),0,VALUE(SUBSTITUTE(MID(AH15,FIND("(",AH15)+1,FIND(")",AH15)-FIND("(",AH15)-1),LICENSE!$B$20,LICENSE!$B$19)))</f>
        <v>2</v>
      </c>
      <c r="AJ15" s="51" t="s">
        <v>346</v>
      </c>
      <c r="AK15" s="51">
        <f>IF(ISBLANK(AJ15),0,VALUE(SUBSTITUTE(MID(AJ15,FIND("(",AJ15)+1,FIND(")",AJ15)-FIND("(",AJ15)-1),LICENSE!$B$20,LICENSE!$B$19)))</f>
        <v>1</v>
      </c>
      <c r="AL15" s="51" t="s">
        <v>359</v>
      </c>
      <c r="AM15" s="51">
        <f t="shared" si="15"/>
        <v>1</v>
      </c>
      <c r="AN15" s="58" t="s">
        <v>297</v>
      </c>
      <c r="AO15" s="51">
        <f t="shared" si="16"/>
        <v>3</v>
      </c>
      <c r="AP15" s="51" t="s">
        <v>298</v>
      </c>
      <c r="AQ15" s="51">
        <f t="shared" si="17"/>
        <v>5</v>
      </c>
      <c r="AR15" s="51" t="s">
        <v>295</v>
      </c>
      <c r="AS15" s="51">
        <f t="shared" si="18"/>
        <v>0.75</v>
      </c>
      <c r="AT15" s="51" t="s">
        <v>297</v>
      </c>
      <c r="AU15" s="51">
        <f t="shared" si="19"/>
        <v>3</v>
      </c>
      <c r="AV15" s="51" t="s">
        <v>300</v>
      </c>
      <c r="AW15" s="51">
        <f t="shared" si="20"/>
        <v>0</v>
      </c>
      <c r="AX15" s="58" t="s">
        <v>295</v>
      </c>
      <c r="AY15" s="51">
        <f t="shared" si="21"/>
        <v>2.25</v>
      </c>
      <c r="AZ15" s="51" t="s">
        <v>295</v>
      </c>
      <c r="BA15" s="51">
        <f t="shared" si="22"/>
        <v>2.25</v>
      </c>
      <c r="BB15" s="51" t="s">
        <v>294</v>
      </c>
      <c r="BC15" s="51">
        <f t="shared" si="23"/>
        <v>1.2000000000000002</v>
      </c>
      <c r="BD15" s="51" t="s">
        <v>300</v>
      </c>
      <c r="BE15" s="51">
        <f t="shared" si="24"/>
        <v>0</v>
      </c>
      <c r="BF15" s="51"/>
      <c r="BG15" s="51"/>
      <c r="BH15" s="58">
        <f t="shared" si="25"/>
        <v>5</v>
      </c>
      <c r="BI15" s="51">
        <f t="shared" si="26"/>
        <v>11.75</v>
      </c>
      <c r="BJ15" s="51">
        <f t="shared" si="27"/>
        <v>5.7</v>
      </c>
      <c r="BK15" s="51">
        <f t="shared" si="28"/>
        <v>9</v>
      </c>
      <c r="BL15" s="51">
        <f t="shared" si="29"/>
        <v>8</v>
      </c>
      <c r="BN15" s="59"/>
      <c r="BP15" s="51"/>
      <c r="BQ15" s="51"/>
      <c r="BR15" s="51"/>
      <c r="BS15" s="51"/>
      <c r="BT15" s="51"/>
      <c r="BU15" s="51"/>
      <c r="BV15" s="51"/>
      <c r="BW15" s="51"/>
      <c r="BX15" s="51"/>
      <c r="BY15" s="51"/>
      <c r="BZ15" s="51"/>
      <c r="CA15" s="51"/>
      <c r="CB15" s="51"/>
      <c r="CC15" s="51"/>
      <c r="CD15" s="51"/>
      <c r="CE15" s="51"/>
      <c r="CF15" s="51"/>
      <c r="CG15" s="51"/>
      <c r="CH15" s="51"/>
      <c r="CI15" s="51"/>
      <c r="CJ15" s="60"/>
      <c r="CK15" s="59"/>
      <c r="CM15" s="51"/>
      <c r="CN15" s="51"/>
      <c r="CO15" s="51"/>
      <c r="CP15" s="51"/>
      <c r="CQ15" s="51"/>
      <c r="CR15" s="51"/>
      <c r="CS15" s="51"/>
      <c r="CT15" s="51"/>
      <c r="CU15" s="51"/>
      <c r="CV15" s="51"/>
      <c r="CW15" s="51"/>
      <c r="CX15" s="51"/>
      <c r="CY15" s="51"/>
      <c r="CZ15" s="51"/>
      <c r="DA15" s="51"/>
      <c r="DB15" s="51"/>
      <c r="DC15" s="51"/>
      <c r="DD15" s="51"/>
      <c r="DE15" s="51"/>
      <c r="DF15" s="51"/>
      <c r="DG15" s="60"/>
    </row>
    <row r="16" spans="1:111" s="41" customFormat="1" ht="47.25">
      <c r="A16" s="51" t="s">
        <v>907</v>
      </c>
      <c r="B16" s="51" t="s">
        <v>894</v>
      </c>
      <c r="C16" s="51" t="s">
        <v>42</v>
      </c>
      <c r="D16" s="51" t="s">
        <v>61</v>
      </c>
      <c r="E16" s="51" t="s">
        <v>64</v>
      </c>
      <c r="F16" s="51" t="s">
        <v>131</v>
      </c>
      <c r="G16" s="13" t="s">
        <v>908</v>
      </c>
      <c r="H16" s="81" t="s">
        <v>909</v>
      </c>
      <c r="I16" s="51" t="s">
        <v>109</v>
      </c>
      <c r="J16" s="51" t="s">
        <v>224</v>
      </c>
      <c r="K16" s="51">
        <f>IF(ISBLANK(J16),0,VALUE(SUBSTITUTE(MID(J16,FIND("(",J16)+1,FIND(")",J16)-FIND("(",J16)-1),LICENSE!$B$20,LICENSE!$B$19)))</f>
        <v>6</v>
      </c>
      <c r="L16" s="51" t="s">
        <v>188</v>
      </c>
      <c r="M16" s="51">
        <f>IF(ISBLANK(L16),0,VALUE(SUBSTITUTE(MID(L16,FIND("(",L16)+1,FIND(")",L16)-FIND("(",L16)-1),LICENSE!$B$20,LICENSE!$B$19)))</f>
        <v>4</v>
      </c>
      <c r="N16" s="51" t="s">
        <v>226</v>
      </c>
      <c r="O16" s="51">
        <f>IF(ISBLANK(N16),0,VALUE(SUBSTITUTE(MID(N16,FIND("(",N16)+1,FIND(")",N16)-FIND("(",N16)-1),LICENSE!$B$20,LICENSE!$B$19)))</f>
        <v>3</v>
      </c>
      <c r="P16" s="51" t="s">
        <v>178</v>
      </c>
      <c r="Q16" s="51">
        <f>IF(ISBLANK(P16),0,VALUE(SUBSTITUTE(MID(P16,FIND("(",P16)+1,FIND(")",P16)-FIND("(",P16)-1),LICENSE!$B$20,LICENSE!$B$19)))</f>
        <v>0</v>
      </c>
      <c r="R16" s="51" t="s">
        <v>179</v>
      </c>
      <c r="S16" s="51">
        <f>IF(ISBLANK(R16),0,VALUE(SUBSTITUTE(MID(R16,FIND("(",R16)+1,FIND(")",R16)-FIND("(",R16)-1),LICENSE!$B$20,LICENSE!$B$19)))</f>
        <v>0</v>
      </c>
      <c r="T16" s="51" t="s">
        <v>257</v>
      </c>
      <c r="U16" s="51">
        <f>IF(ISBLANK(T16),0,VALUE(SUBSTITUTE(MID(T16,FIND("(",T16)+1,FIND(")",T16)-FIND("(",T16)-1),LICENSE!$B$20,LICENSE!$B$19)))</f>
        <v>9</v>
      </c>
      <c r="V16" s="51" t="s">
        <v>217</v>
      </c>
      <c r="W16" s="51">
        <f>IF(ISBLANK(V16),0,VALUE(SUBSTITUTE(MID(V16,FIND("(",V16)+1,FIND(")",V16)-FIND("(",V16)-1),LICENSE!$B$20,LICENSE!$B$19)))</f>
        <v>3</v>
      </c>
      <c r="X16" s="51" t="s">
        <v>251</v>
      </c>
      <c r="Y16" s="51">
        <f>IF(ISBLANK(X16),0,VALUE(SUBSTITUTE(MID(X16,FIND("(",X16)+1,FIND(")",X16)-FIND("(",X16)-1),LICENSE!$B$20,LICENSE!$B$19)))</f>
        <v>3</v>
      </c>
      <c r="Z16" s="51" t="s">
        <v>207</v>
      </c>
      <c r="AA16" s="51">
        <f>IF(ISBLANK(Z16),0,VALUE(SUBSTITUTE(MID(Z16,FIND("(",Z16)+1,FIND(")",Z16)-FIND("(",Z16)-1),LICENSE!$B$20,LICENSE!$B$19)))</f>
        <v>5</v>
      </c>
      <c r="AB16" s="51" t="s">
        <v>183</v>
      </c>
      <c r="AC16" s="51">
        <f>IF(ISBLANK(AB16),0,VALUE(SUBSTITUTE(MID(AB16,FIND("(",AB16)+1,FIND(")",AB16)-FIND("(",AB16)-1),LICENSE!$B$20,LICENSE!$B$19)))</f>
        <v>3</v>
      </c>
      <c r="AD16" s="51" t="s">
        <v>197</v>
      </c>
      <c r="AE16" s="51">
        <f>IF(ISBLANK(AD16),0,VALUE(SUBSTITUTE(MID(AD16,FIND("(",AD16)+1,FIND(")",AD16)-FIND("(",AD16)-1),LICENSE!$B$20,LICENSE!$B$19)))</f>
        <v>1</v>
      </c>
      <c r="AF16" s="51" t="s">
        <v>278</v>
      </c>
      <c r="AG16" s="51">
        <f>IF(ISBLANK(AF16),0,VALUE(SUBSTITUTE(MID(AF16,FIND("(",AF16)+1,FIND(")",AF16)-FIND("(",AF16)-1),LICENSE!$B$20,LICENSE!$B$19)))</f>
        <v>10</v>
      </c>
      <c r="AH16" s="58" t="s">
        <v>366</v>
      </c>
      <c r="AI16" s="51">
        <f>IF(ISBLANK(AH16),0,VALUE(SUBSTITUTE(MID(AH16,FIND("(",AH16)+1,FIND(")",AH16)-FIND("(",AH16)-1),LICENSE!$B$20,LICENSE!$B$19)))</f>
        <v>0</v>
      </c>
      <c r="AJ16" s="51" t="s">
        <v>180</v>
      </c>
      <c r="AK16" s="51">
        <f>IF(ISBLANK(AJ16),0,VALUE(SUBSTITUTE(MID(AJ16,FIND("(",AJ16)+1,FIND(")",AJ16)-FIND("(",AJ16)-1),LICENSE!$B$20,LICENSE!$B$19)))</f>
        <v>0</v>
      </c>
      <c r="AL16" s="51" t="s">
        <v>326</v>
      </c>
      <c r="AM16" s="51">
        <f>IF(ISBLANK(AL16),0,VALUE(MID(AL16,FIND("(",AL16)+1,FIND(".",AL16,FIND("(",AL16))-FIND("(",AL16)-1))+VALUE(MID(AL16,FIND(".",AL16,FIND("(",AL16))+1,FIND(")",AL16)-FIND(".",AL16,FIND("(",AL16))-1))/(10^(FIND(")",AL16)-FIND(".",AL16,FIND("(",AL16))-1)))</f>
        <v>0.25</v>
      </c>
      <c r="AN16" s="58" t="s">
        <v>297</v>
      </c>
      <c r="AO16" s="51">
        <f>IF(ISBLANK(AN16),0,VALUE(MID(AN16,FIND("(",AN16)+1,FIND(".",AN16,FIND("(",AN16))-FIND("(",AN16)-1))+VALUE(MID(AN16,FIND(".",AN16,FIND("(",AN16))+1,FIND(")",AN16)-FIND(".",AN16,FIND("(",AN16))-1))/(10^(FIND(")",AN16)-FIND(".",AN16,FIND("(",AN16))-1)))</f>
        <v>3</v>
      </c>
      <c r="AP16" s="51" t="s">
        <v>294</v>
      </c>
      <c r="AQ16" s="51">
        <f>IF(ISBLANK(AP16),0,VALUE(MID(AP16,FIND("(",AP16)+1,FIND(".",AP16,FIND("(",AP16))-FIND("(",AP16)-1))+VALUE(MID(AP16,FIND(".",AP16,FIND("(",AP16))+1,FIND(")",AP16)-FIND(".",AP16,FIND("(",AP16))-1))/(10^(FIND(")",AP16)-FIND(".",AP16,FIND("(",AP16))-1)))</f>
        <v>0.4</v>
      </c>
      <c r="AR16" s="51" t="s">
        <v>295</v>
      </c>
      <c r="AS16" s="51">
        <f>IF(ISBLANK(AR16),0,VALUE(MID(AR16,FIND("(",AR16)+1,FIND(".",AR16,FIND("(",AR16))-FIND("(",AR16)-1))+VALUE(MID(AR16,FIND(".",AR16,FIND("(",AR16))+1,FIND(")",AR16)-FIND(".",AR16,FIND("(",AR16))-1))/(10^(FIND(")",AR16)-FIND(".",AR16,FIND("(",AR16))-1)))</f>
        <v>0.75</v>
      </c>
      <c r="AT16" s="51" t="s">
        <v>300</v>
      </c>
      <c r="AU16" s="51">
        <f>IF(ISBLANK(AT16),0,VALUE(MID(AT16,FIND("(",AT16)+1,FIND(".",AT16,FIND("(",AT16))-FIND("(",AT16)-1))+VALUE(MID(AT16,FIND(".",AT16,FIND("(",AT16))+1,FIND(")",AT16)-FIND(".",AT16,FIND("(",AT16))-1))/(10^(FIND(")",AT16)-FIND(".",AT16,FIND("(",AT16))-1)))</f>
        <v>0</v>
      </c>
      <c r="AV16" s="51" t="s">
        <v>300</v>
      </c>
      <c r="AW16" s="51">
        <f>IF(ISBLANK(AV16),0,VALUE(MID(AV16,FIND("(",AV16)+1,FIND(".",AV16,FIND("(",AV16))-FIND("(",AV16)-1))+VALUE(MID(AV16,FIND(".",AV16,FIND("(",AV16))+1,FIND(")",AV16)-FIND(".",AV16,FIND("(",AV16))-1))/(10^(FIND(")",AV16)-FIND(".",AV16,FIND("(",AV16))-1)))</f>
        <v>0</v>
      </c>
      <c r="AX16" s="58" t="s">
        <v>296</v>
      </c>
      <c r="AY16" s="51">
        <f>IF(ISBLANK(AX16),0,VALUE(MID(AX16,FIND("(",AX16)+1,FIND(".",AX16,FIND("(",AX16))-FIND("(",AX16)-1))+VALUE(MID(AX16,FIND(".",AX16,FIND("(",AX16))+1,FIND(")",AX16)-FIND(".",AX16,FIND("(",AX16))-1))/(10^(FIND(")",AX16)-FIND(".",AX16,FIND("(",AX16))-1)))*(AI16+AK16)*(AM16)</f>
        <v>0</v>
      </c>
      <c r="AZ16" s="51" t="s">
        <v>293</v>
      </c>
      <c r="BA16" s="51">
        <f>IF(ISBLANK(AZ16),0,VALUE(MID(AZ16,FIND("(",AZ16)+1,FIND(".",AZ16,FIND("(",AZ16))-FIND("(",AZ16)-1))+VALUE(MID(AZ16,FIND(".",AZ16,FIND("(",AZ16))+1,FIND(")",AZ16)-FIND(".",AZ16,FIND("(",AZ16))-1))/(10^(FIND(")",AZ16)-FIND(".",AZ16,FIND("(",AZ16))-1)))*(AI16+AK16)*(AM16)</f>
        <v>0</v>
      </c>
      <c r="BB16" s="51" t="s">
        <v>295</v>
      </c>
      <c r="BC16" s="51">
        <f>IF(ISBLANK(BB16),0,VALUE(MID(BB16,FIND("(",BB16)+1,FIND(".",BB16,FIND("(",BB16))-FIND("(",BB16)-1))+VALUE(MID(BB16,FIND(".",BB16,FIND("(",BB16))+1,FIND(")",BB16)-FIND(".",BB16,FIND("(",BB16))-1))/(10^(FIND(")",BB16)-FIND(".",BB16,FIND("(",BB16))-1)))*(AI16+AK16)*(AM16)</f>
        <v>0</v>
      </c>
      <c r="BD16" s="51" t="s">
        <v>300</v>
      </c>
      <c r="BE16" s="51">
        <f>IF(ISBLANK(BD16),0,VALUE(MID(BD16,FIND("(",BD16)+1,FIND(".",BD16,FIND("(",BD16))-FIND("(",BD16)-1))+VALUE(MID(BD16,FIND(".",BD16,FIND("(",BD16))+1,FIND(")",BD16)-FIND(".",BD16,FIND("(",BD16))-1))/(10^(FIND(")",BD16)-FIND(".",BD16,FIND("(",BD16))-1)))*(AI16+AK16)*(AM16)</f>
        <v>0</v>
      </c>
      <c r="BF16" s="51"/>
      <c r="BG16" s="51"/>
      <c r="BH16" s="58">
        <f>IF(AG16=10,ROUND(POWER((9 - AVERAGE(K16,M16,O16,Q16,S16,U16))*(9 - AVERAGE(W16,Y16,AA16))*(9 - AVERAGE(AC16,AE16)),1/3),0),9-AG16)</f>
        <v>6</v>
      </c>
      <c r="BI16" s="51">
        <f>IF(ISBLANK(E16),0,IF((AO16+AQ16+AS16+AU16+AW16)=0,0,AO16+AQ16+AS16+AU16+AW16)*VALUE(MID(E16,FIND("/",E16)-1,1)))</f>
        <v>4.1500000000000004</v>
      </c>
      <c r="BJ16" s="51">
        <f>IF(ISBLANK(E16),0,IF((AY16+BA16+BC16+BE16)=0,0,AY16+BA16+BC16+BE16)*VALUE(MID(E16,FIND("/",E16)+1,1)))</f>
        <v>0</v>
      </c>
      <c r="BK16" s="51">
        <f>ROUND(1.08*(LN(BH16*BI16/9+0.005)+6),0)</f>
        <v>8</v>
      </c>
      <c r="BL16" s="51">
        <f>ROUND(1.08*(LN(BH16*BJ16/9 + 0.005)+6),0)</f>
        <v>1</v>
      </c>
      <c r="BN16" s="59"/>
      <c r="BP16" s="51"/>
      <c r="BQ16" s="51"/>
      <c r="BR16" s="51"/>
      <c r="BS16" s="51"/>
      <c r="BT16" s="51"/>
      <c r="BU16" s="51"/>
      <c r="BV16" s="51"/>
      <c r="BW16" s="51"/>
      <c r="BX16" s="51"/>
      <c r="BY16" s="51"/>
      <c r="BZ16" s="51"/>
      <c r="CA16" s="51"/>
      <c r="CB16" s="51"/>
      <c r="CC16" s="51"/>
      <c r="CD16" s="51"/>
      <c r="CE16" s="51"/>
      <c r="CF16" s="51"/>
      <c r="CG16" s="51"/>
      <c r="CH16" s="51"/>
      <c r="CI16" s="51"/>
      <c r="CJ16" s="60"/>
      <c r="CK16" s="59"/>
      <c r="CM16" s="51"/>
      <c r="CN16" s="51"/>
      <c r="CO16" s="51"/>
      <c r="CP16" s="51"/>
      <c r="CQ16" s="51"/>
      <c r="CR16" s="51"/>
      <c r="CS16" s="51"/>
      <c r="CT16" s="51"/>
      <c r="CU16" s="51"/>
      <c r="CV16" s="51"/>
      <c r="CW16" s="51"/>
      <c r="CX16" s="51"/>
      <c r="CY16" s="51"/>
      <c r="CZ16" s="51"/>
      <c r="DA16" s="51"/>
      <c r="DB16" s="51"/>
      <c r="DC16" s="51"/>
      <c r="DD16" s="51"/>
      <c r="DE16" s="51"/>
      <c r="DF16" s="51"/>
      <c r="DG16" s="60"/>
    </row>
    <row r="17" spans="1:111" s="41" customFormat="1" ht="63">
      <c r="A17" s="51" t="s">
        <v>910</v>
      </c>
      <c r="B17" s="81" t="s">
        <v>901</v>
      </c>
      <c r="C17" s="51" t="s">
        <v>38</v>
      </c>
      <c r="D17" s="51" t="s">
        <v>50</v>
      </c>
      <c r="E17" s="51" t="s">
        <v>72</v>
      </c>
      <c r="F17" s="51" t="s">
        <v>134</v>
      </c>
      <c r="G17" s="13" t="s">
        <v>911</v>
      </c>
      <c r="H17" s="57" t="s">
        <v>912</v>
      </c>
      <c r="I17" s="51" t="s">
        <v>110</v>
      </c>
      <c r="J17" s="51" t="s">
        <v>236</v>
      </c>
      <c r="K17" s="51">
        <f>IF(ISBLANK(J17),0,VALUE(SUBSTITUTE(MID(J17,FIND("(",J17)+1,FIND(")",J17)-FIND("(",J17)-1),LICENSE!$B$20,LICENSE!$B$19)))</f>
        <v>8</v>
      </c>
      <c r="L17" s="51" t="s">
        <v>267</v>
      </c>
      <c r="M17" s="51">
        <f>IF(ISBLANK(L17),0,VALUE(SUBSTITUTE(MID(L17,FIND("(",L17)+1,FIND(")",L17)-FIND("(",L17)-1),LICENSE!$B$20,LICENSE!$B$19)))</f>
        <v>9</v>
      </c>
      <c r="N17" s="51" t="s">
        <v>202</v>
      </c>
      <c r="O17" s="51">
        <f>IF(ISBLANK(N17),0,VALUE(SUBSTITUTE(MID(N17,FIND("(",N17)+1,FIND(")",N17)-FIND("(",N17)-1),LICENSE!$B$20,LICENSE!$B$19)))</f>
        <v>2</v>
      </c>
      <c r="P17" s="51" t="s">
        <v>208</v>
      </c>
      <c r="Q17" s="51">
        <f>IF(ISBLANK(P17),0,VALUE(SUBSTITUTE(MID(P17,FIND("(",P17)+1,FIND(")",P17)-FIND("(",P17)-1),LICENSE!$B$20,LICENSE!$B$19)))</f>
        <v>7</v>
      </c>
      <c r="R17" s="51" t="s">
        <v>215</v>
      </c>
      <c r="S17" s="51">
        <f>IF(ISBLANK(R17),0,VALUE(SUBSTITUTE(MID(R17,FIND("(",R17)+1,FIND(")",R17)-FIND("(",R17)-1),LICENSE!$B$20,LICENSE!$B$19)))</f>
        <v>6</v>
      </c>
      <c r="T17" s="51" t="s">
        <v>228</v>
      </c>
      <c r="U17" s="51">
        <f>IF(ISBLANK(T17),0,VALUE(SUBSTITUTE(MID(T17,FIND("(",T17)+1,FIND(")",T17)-FIND("(",T17)-1),LICENSE!$B$20,LICENSE!$B$19)))</f>
        <v>5</v>
      </c>
      <c r="V17" s="51" t="s">
        <v>217</v>
      </c>
      <c r="W17" s="51">
        <f>IF(ISBLANK(V17),0,VALUE(SUBSTITUTE(MID(V17,FIND("(",V17)+1,FIND(")",V17)-FIND("(",V17)-1),LICENSE!$B$20,LICENSE!$B$19)))</f>
        <v>3</v>
      </c>
      <c r="X17" s="51" t="s">
        <v>230</v>
      </c>
      <c r="Y17" s="51">
        <f>IF(ISBLANK(X17),0,VALUE(SUBSTITUTE(MID(X17,FIND("(",X17)+1,FIND(")",X17)-FIND("(",X17)-1),LICENSE!$B$20,LICENSE!$B$19)))</f>
        <v>2</v>
      </c>
      <c r="Z17" s="51" t="s">
        <v>207</v>
      </c>
      <c r="AA17" s="51">
        <f>IF(ISBLANK(Z17),0,VALUE(SUBSTITUTE(MID(Z17,FIND("(",Z17)+1,FIND(")",Z17)-FIND("(",Z17)-1),LICENSE!$B$20,LICENSE!$B$19)))</f>
        <v>5</v>
      </c>
      <c r="AB17" s="51" t="s">
        <v>208</v>
      </c>
      <c r="AC17" s="51">
        <f>IF(ISBLANK(AB17),0,VALUE(SUBSTITUTE(MID(AB17,FIND("(",AB17)+1,FIND(")",AB17)-FIND("(",AB17)-1),LICENSE!$B$20,LICENSE!$B$19)))</f>
        <v>7</v>
      </c>
      <c r="AD17" s="51" t="s">
        <v>221</v>
      </c>
      <c r="AE17" s="51">
        <f>IF(ISBLANK(AD17),0,VALUE(SUBSTITUTE(MID(AD17,FIND("(",AD17)+1,FIND(")",AD17)-FIND("(",AD17)-1),LICENSE!$B$20,LICENSE!$B$19)))</f>
        <v>1</v>
      </c>
      <c r="AF17" s="51" t="s">
        <v>271</v>
      </c>
      <c r="AG17" s="51">
        <f>IF(ISBLANK(AF17),0,VALUE(SUBSTITUTE(MID(AF17,FIND("(",AF17)+1,FIND(")",AF17)-FIND("(",AF17)-1),LICENSE!$B$20,LICENSE!$B$19)))</f>
        <v>7</v>
      </c>
      <c r="AH17" s="58" t="s">
        <v>333</v>
      </c>
      <c r="AI17" s="51">
        <f>IF(ISBLANK(AH17),0,VALUE(SUBSTITUTE(MID(AH17,FIND("(",AH17)+1,FIND(")",AH17)-FIND("(",AH17)-1),LICENSE!$B$20,LICENSE!$B$19)))</f>
        <v>2</v>
      </c>
      <c r="AJ17" s="51" t="s">
        <v>346</v>
      </c>
      <c r="AK17" s="51">
        <f>IF(ISBLANK(AJ17),0,VALUE(SUBSTITUTE(MID(AJ17,FIND("(",AJ17)+1,FIND(")",AJ17)-FIND("(",AJ17)-1),LICENSE!$B$20,LICENSE!$B$19)))</f>
        <v>1</v>
      </c>
      <c r="AL17" s="51" t="s">
        <v>359</v>
      </c>
      <c r="AM17" s="51">
        <f>IF(ISBLANK(AL17),0,VALUE(MID(AL17,FIND("(",AL17)+1,FIND(".",AL17,FIND("(",AL17))-FIND("(",AL17)-1))+VALUE(MID(AL17,FIND(".",AL17,FIND("(",AL17))+1,FIND(")",AL17)-FIND(".",AL17,FIND("(",AL17))-1))/(10^(FIND(")",AL17)-FIND(".",AL17,FIND("(",AL17))-1)))</f>
        <v>1</v>
      </c>
      <c r="AN17" s="58" t="s">
        <v>297</v>
      </c>
      <c r="AO17" s="51">
        <f>IF(ISBLANK(AN17),0,VALUE(MID(AN17,FIND("(",AN17)+1,FIND(".",AN17,FIND("(",AN17))-FIND("(",AN17)-1))+VALUE(MID(AN17,FIND(".",AN17,FIND("(",AN17))+1,FIND(")",AN17)-FIND(".",AN17,FIND("(",AN17))-1))/(10^(FIND(")",AN17)-FIND(".",AN17,FIND("(",AN17))-1)))</f>
        <v>3</v>
      </c>
      <c r="AP17" s="51" t="s">
        <v>297</v>
      </c>
      <c r="AQ17" s="51">
        <f>IF(ISBLANK(AP17),0,VALUE(MID(AP17,FIND("(",AP17)+1,FIND(".",AP17,FIND("(",AP17))-FIND("(",AP17)-1))+VALUE(MID(AP17,FIND(".",AP17,FIND("(",AP17))+1,FIND(")",AP17)-FIND(".",AP17,FIND("(",AP17))-1))/(10^(FIND(")",AP17)-FIND(".",AP17,FIND("(",AP17))-1)))</f>
        <v>3</v>
      </c>
      <c r="AR17" s="51" t="s">
        <v>295</v>
      </c>
      <c r="AS17" s="51">
        <f>IF(ISBLANK(AR17),0,VALUE(MID(AR17,FIND("(",AR17)+1,FIND(".",AR17,FIND("(",AR17))-FIND("(",AR17)-1))+VALUE(MID(AR17,FIND(".",AR17,FIND("(",AR17))+1,FIND(")",AR17)-FIND(".",AR17,FIND("(",AR17))-1))/(10^(FIND(")",AR17)-FIND(".",AR17,FIND("(",AR17))-1)))</f>
        <v>0.75</v>
      </c>
      <c r="AT17" s="51" t="s">
        <v>294</v>
      </c>
      <c r="AU17" s="51">
        <f>IF(ISBLANK(AT17),0,VALUE(MID(AT17,FIND("(",AT17)+1,FIND(".",AT17,FIND("(",AT17))-FIND("(",AT17)-1))+VALUE(MID(AT17,FIND(".",AT17,FIND("(",AT17))+1,FIND(")",AT17)-FIND(".",AT17,FIND("(",AT17))-1))/(10^(FIND(")",AT17)-FIND(".",AT17,FIND("(",AT17))-1)))</f>
        <v>0.4</v>
      </c>
      <c r="AV17" s="51" t="s">
        <v>295</v>
      </c>
      <c r="AW17" s="51">
        <f>IF(ISBLANK(AV17),0,VALUE(MID(AV17,FIND("(",AV17)+1,FIND(".",AV17,FIND("(",AV17))-FIND("(",AV17)-1))+VALUE(MID(AV17,FIND(".",AV17,FIND("(",AV17))+1,FIND(")",AV17)-FIND(".",AV17,FIND("(",AV17))-1))/(10^(FIND(")",AV17)-FIND(".",AV17,FIND("(",AV17))-1)))</f>
        <v>0.75</v>
      </c>
      <c r="AX17" s="58" t="s">
        <v>297</v>
      </c>
      <c r="AY17" s="51">
        <f>IF(ISBLANK(AX17),0,VALUE(MID(AX17,FIND("(",AX17)+1,FIND(".",AX17,FIND("(",AX17))-FIND("(",AX17)-1))+VALUE(MID(AX17,FIND(".",AX17,FIND("(",AX17))+1,FIND(")",AX17)-FIND(".",AX17,FIND("(",AX17))-1))/(10^(FIND(")",AX17)-FIND(".",AX17,FIND("(",AX17))-1)))*(AI17+AK17)*(AM17)</f>
        <v>9</v>
      </c>
      <c r="AZ17" s="51" t="s">
        <v>294</v>
      </c>
      <c r="BA17" s="51">
        <f>IF(ISBLANK(AZ17),0,VALUE(MID(AZ17,FIND("(",AZ17)+1,FIND(".",AZ17,FIND("(",AZ17))-FIND("(",AZ17)-1))+VALUE(MID(AZ17,FIND(".",AZ17,FIND("(",AZ17))+1,FIND(")",AZ17)-FIND(".",AZ17,FIND("(",AZ17))-1))/(10^(FIND(")",AZ17)-FIND(".",AZ17,FIND("(",AZ17))-1)))*(AI17+AK17)*(AM17)</f>
        <v>1.2000000000000002</v>
      </c>
      <c r="BB17" s="51" t="s">
        <v>296</v>
      </c>
      <c r="BC17" s="51">
        <f>IF(ISBLANK(BB17),0,VALUE(MID(BB17,FIND("(",BB17)+1,FIND(".",BB17,FIND("(",BB17))-FIND("(",BB17)-1))+VALUE(MID(BB17,FIND(".",BB17,FIND("(",BB17))+1,FIND(")",BB17)-FIND(".",BB17,FIND("(",BB17))-1))/(10^(FIND(")",BB17)-FIND(".",BB17,FIND("(",BB17))-1)))*(AI17+AK17)*(AM17)</f>
        <v>4.5</v>
      </c>
      <c r="BD17" s="51" t="s">
        <v>300</v>
      </c>
      <c r="BE17" s="51">
        <f>IF(ISBLANK(BD17),0,VALUE(MID(BD17,FIND("(",BD17)+1,FIND(".",BD17,FIND("(",BD17))-FIND("(",BD17)-1))+VALUE(MID(BD17,FIND(".",BD17,FIND("(",BD17))+1,FIND(")",BD17)-FIND(".",BD17,FIND("(",BD17))-1))/(10^(FIND(")",BD17)-FIND(".",BD17,FIND("(",BD17))-1)))*(AI17+AK17)*(AM17)</f>
        <v>0</v>
      </c>
      <c r="BF17" s="51"/>
      <c r="BG17" s="51"/>
      <c r="BH17" s="58">
        <f>IF(AG17=10,ROUND(POWER((9 - AVERAGE(K17,M17,O17,Q17,S17,U17))*(9 - AVERAGE(W17,Y17,AA17))*(9 - AVERAGE(AC17,AE17)),1/3),0),9-AG17)</f>
        <v>2</v>
      </c>
      <c r="BI17" s="51">
        <f>IF(ISBLANK(E17),0,IF((AO17+AQ17+AS17+AU17+AW17)=0,0,AO17+AQ17+AS17+AU17+AW17)*VALUE(MID(E17,FIND("/",E17)-1,1)))</f>
        <v>7.9</v>
      </c>
      <c r="BJ17" s="51">
        <f>IF(ISBLANK(E17),0,IF((AY17+BA17+BC17+BE17)=0,0,AY17+BA17+BC17+BE17)*VALUE(MID(E17,FIND("/",E17)+1,1)))</f>
        <v>14.7</v>
      </c>
      <c r="BK17" s="51">
        <f>ROUND(1.08*(LN(BH17*BI17/9+0.005)+6),0)</f>
        <v>7</v>
      </c>
      <c r="BL17" s="51">
        <f>ROUND(1.08*(LN(BH17*BJ17/9 + 0.005)+6),0)</f>
        <v>8</v>
      </c>
      <c r="BN17" s="59"/>
      <c r="BP17" s="51"/>
      <c r="BQ17" s="51"/>
      <c r="BR17" s="51"/>
      <c r="BS17" s="51"/>
      <c r="BT17" s="51"/>
      <c r="BU17" s="51"/>
      <c r="BV17" s="51"/>
      <c r="BW17" s="51"/>
      <c r="BX17" s="51"/>
      <c r="BY17" s="51"/>
      <c r="BZ17" s="51"/>
      <c r="CA17" s="51"/>
      <c r="CB17" s="51"/>
      <c r="CC17" s="51"/>
      <c r="CD17" s="51"/>
      <c r="CE17" s="51"/>
      <c r="CF17" s="51"/>
      <c r="CG17" s="51"/>
      <c r="CH17" s="51"/>
      <c r="CI17" s="51"/>
      <c r="CJ17" s="60"/>
      <c r="CK17" s="59"/>
      <c r="CM17" s="51"/>
      <c r="CN17" s="51"/>
      <c r="CO17" s="51"/>
      <c r="CP17" s="51"/>
      <c r="CQ17" s="51"/>
      <c r="CR17" s="51"/>
      <c r="CS17" s="51"/>
      <c r="CT17" s="51"/>
      <c r="CU17" s="51"/>
      <c r="CV17" s="51"/>
      <c r="CW17" s="51"/>
      <c r="CX17" s="51"/>
      <c r="CY17" s="51"/>
      <c r="CZ17" s="51"/>
      <c r="DA17" s="51"/>
      <c r="DB17" s="51"/>
      <c r="DC17" s="51"/>
      <c r="DD17" s="51"/>
      <c r="DE17" s="51"/>
      <c r="DF17" s="51"/>
      <c r="DG17" s="60"/>
    </row>
    <row r="18" spans="1:111" s="41" customFormat="1" ht="47.25">
      <c r="A18" s="51" t="s">
        <v>913</v>
      </c>
      <c r="B18" s="51" t="s">
        <v>914</v>
      </c>
      <c r="C18" s="51" t="s">
        <v>38</v>
      </c>
      <c r="D18" s="51" t="s">
        <v>52</v>
      </c>
      <c r="E18" s="51" t="s">
        <v>64</v>
      </c>
      <c r="F18" s="51" t="s">
        <v>134</v>
      </c>
      <c r="G18" s="13" t="s">
        <v>915</v>
      </c>
      <c r="H18" s="57" t="s">
        <v>916</v>
      </c>
      <c r="I18" s="51" t="s">
        <v>109</v>
      </c>
      <c r="J18" s="51" t="s">
        <v>187</v>
      </c>
      <c r="K18" s="51">
        <f>IF(ISBLANK(J18),0,VALUE(SUBSTITUTE(MID(J18,FIND("(",J18)+1,FIND(")",J18)-FIND("(",J18)-1),LICENSE!$B$20,LICENSE!$B$19)))</f>
        <v>1</v>
      </c>
      <c r="L18" s="51" t="s">
        <v>188</v>
      </c>
      <c r="M18" s="51">
        <f>IF(ISBLANK(L18),0,VALUE(SUBSTITUTE(MID(L18,FIND("(",L18)+1,FIND(")",L18)-FIND("(",L18)-1),LICENSE!$B$20,LICENSE!$B$19)))</f>
        <v>4</v>
      </c>
      <c r="N18" s="51" t="s">
        <v>226</v>
      </c>
      <c r="O18" s="51">
        <f>IF(ISBLANK(N18),0,VALUE(SUBSTITUTE(MID(N18,FIND("(",N18)+1,FIND(")",N18)-FIND("(",N18)-1),LICENSE!$B$20,LICENSE!$B$19)))</f>
        <v>3</v>
      </c>
      <c r="P18" s="51" t="s">
        <v>196</v>
      </c>
      <c r="Q18" s="51">
        <f>IF(ISBLANK(P18),0,VALUE(SUBSTITUTE(MID(P18,FIND("(",P18)+1,FIND(")",P18)-FIND("(",P18)-1),LICENSE!$B$20,LICENSE!$B$19)))</f>
        <v>5</v>
      </c>
      <c r="R18" s="51" t="s">
        <v>203</v>
      </c>
      <c r="S18" s="51">
        <f>IF(ISBLANK(R18),0,VALUE(SUBSTITUTE(MID(R18,FIND("(",R18)+1,FIND(")",R18)-FIND("(",R18)-1),LICENSE!$B$20,LICENSE!$B$19)))</f>
        <v>3</v>
      </c>
      <c r="T18" s="51" t="s">
        <v>240</v>
      </c>
      <c r="U18" s="51">
        <f>IF(ISBLANK(T18),0,VALUE(SUBSTITUTE(MID(T18,FIND("(",T18)+1,FIND(")",T18)-FIND("(",T18)-1),LICENSE!$B$20,LICENSE!$B$19)))</f>
        <v>7</v>
      </c>
      <c r="V18" s="51" t="s">
        <v>250</v>
      </c>
      <c r="W18" s="51">
        <f>IF(ISBLANK(V18),0,VALUE(SUBSTITUTE(MID(V18,FIND("(",V18)+1,FIND(")",V18)-FIND("(",V18)-1),LICENSE!$B$20,LICENSE!$B$19)))</f>
        <v>9</v>
      </c>
      <c r="X18" s="51" t="s">
        <v>277</v>
      </c>
      <c r="Y18" s="51">
        <f>IF(ISBLANK(X18),0,VALUE(SUBSTITUTE(MID(X18,FIND("(",X18)+1,FIND(")",X18)-FIND("(",X18)-1),LICENSE!$B$20,LICENSE!$B$19)))</f>
        <v>6</v>
      </c>
      <c r="Z18" s="51" t="s">
        <v>207</v>
      </c>
      <c r="AA18" s="51">
        <f>IF(ISBLANK(Z18),0,VALUE(SUBSTITUTE(MID(Z18,FIND("(",Z18)+1,FIND(")",Z18)-FIND("(",Z18)-1),LICENSE!$B$20,LICENSE!$B$19)))</f>
        <v>5</v>
      </c>
      <c r="AB18" s="51" t="s">
        <v>208</v>
      </c>
      <c r="AC18" s="51">
        <f>IF(ISBLANK(AB18),0,VALUE(SUBSTITUTE(MID(AB18,FIND("(",AB18)+1,FIND(")",AB18)-FIND("(",AB18)-1),LICENSE!$B$20,LICENSE!$B$19)))</f>
        <v>7</v>
      </c>
      <c r="AD18" s="85" t="s">
        <v>197</v>
      </c>
      <c r="AE18" s="51">
        <f>IF(ISBLANK(AD18),0,VALUE(SUBSTITUTE(MID(AD18,FIND("(",AD18)+1,FIND(")",AD18)-FIND("(",AD18)-1),LICENSE!$B$20,LICENSE!$B$19)))</f>
        <v>1</v>
      </c>
      <c r="AF18" s="51" t="s">
        <v>185</v>
      </c>
      <c r="AG18" s="51">
        <f>IF(ISBLANK(AF18),0,VALUE(SUBSTITUTE(MID(AF18,FIND("(",AF18)+1,FIND(")",AF18)-FIND("(",AF18)-1),LICENSE!$B$20,LICENSE!$B$19)))</f>
        <v>0</v>
      </c>
      <c r="AH18" s="58" t="s">
        <v>366</v>
      </c>
      <c r="AI18" s="51">
        <f>IF(ISBLANK(AH18),0,VALUE(SUBSTITUTE(MID(AH18,FIND("(",AH18)+1,FIND(")",AH18)-FIND("(",AH18)-1),LICENSE!$B$20,LICENSE!$B$19)))</f>
        <v>0</v>
      </c>
      <c r="AJ18" s="51" t="s">
        <v>324</v>
      </c>
      <c r="AK18" s="51">
        <f>IF(ISBLANK(AJ18),0,VALUE(SUBSTITUTE(MID(AJ18,FIND("(",AJ18)+1,FIND(")",AJ18)-FIND("(",AJ18)-1),LICENSE!$B$20,LICENSE!$B$19)))</f>
        <v>0</v>
      </c>
      <c r="AL18" s="51" t="s">
        <v>326</v>
      </c>
      <c r="AM18" s="51">
        <f t="shared" si="15"/>
        <v>0.25</v>
      </c>
      <c r="AN18" s="58" t="s">
        <v>297</v>
      </c>
      <c r="AO18" s="51">
        <f t="shared" si="16"/>
        <v>3</v>
      </c>
      <c r="AP18" s="51" t="s">
        <v>296</v>
      </c>
      <c r="AQ18" s="51">
        <f t="shared" si="17"/>
        <v>1.5</v>
      </c>
      <c r="AR18" s="51" t="s">
        <v>298</v>
      </c>
      <c r="AS18" s="51">
        <f t="shared" si="18"/>
        <v>5</v>
      </c>
      <c r="AT18" s="51" t="s">
        <v>295</v>
      </c>
      <c r="AU18" s="51">
        <f t="shared" si="19"/>
        <v>0.75</v>
      </c>
      <c r="AV18" s="51" t="s">
        <v>296</v>
      </c>
      <c r="AW18" s="51">
        <f t="shared" si="20"/>
        <v>1.5</v>
      </c>
      <c r="AX18" s="58" t="s">
        <v>291</v>
      </c>
      <c r="AY18" s="51">
        <f t="shared" si="21"/>
        <v>0</v>
      </c>
      <c r="AZ18" s="51" t="s">
        <v>291</v>
      </c>
      <c r="BA18" s="51">
        <f t="shared" si="22"/>
        <v>0</v>
      </c>
      <c r="BB18" s="51" t="s">
        <v>295</v>
      </c>
      <c r="BC18" s="51">
        <f t="shared" si="23"/>
        <v>0</v>
      </c>
      <c r="BD18" s="51" t="s">
        <v>296</v>
      </c>
      <c r="BE18" s="51">
        <f t="shared" si="24"/>
        <v>0</v>
      </c>
      <c r="BF18" s="51"/>
      <c r="BG18" s="51"/>
      <c r="BH18" s="58">
        <f t="shared" si="25"/>
        <v>9</v>
      </c>
      <c r="BI18" s="51">
        <f t="shared" si="26"/>
        <v>11.75</v>
      </c>
      <c r="BJ18" s="51">
        <f t="shared" si="27"/>
        <v>0</v>
      </c>
      <c r="BK18" s="51">
        <f>ROUND(1.08*(LN(BH18*BI18/9+0.005)+6),0)</f>
        <v>9</v>
      </c>
      <c r="BL18" s="51">
        <f t="shared" si="29"/>
        <v>1</v>
      </c>
      <c r="BM18" s="41" t="s">
        <v>917</v>
      </c>
      <c r="BN18" s="59"/>
      <c r="BP18" s="51"/>
      <c r="BQ18" s="51"/>
      <c r="BR18" s="51"/>
      <c r="BS18" s="51"/>
      <c r="BT18" s="51"/>
      <c r="BU18" s="51"/>
      <c r="BV18" s="51"/>
      <c r="BW18" s="51"/>
      <c r="BX18" s="51"/>
      <c r="BY18" s="51"/>
      <c r="BZ18" s="51"/>
      <c r="CA18" s="51"/>
      <c r="CB18" s="51"/>
      <c r="CC18" s="51"/>
      <c r="CD18" s="51"/>
      <c r="CE18" s="51"/>
      <c r="CF18" s="51"/>
      <c r="CG18" s="51"/>
      <c r="CH18" s="51"/>
      <c r="CI18" s="51"/>
      <c r="CJ18" s="60"/>
      <c r="CK18" s="59"/>
      <c r="CM18" s="51"/>
      <c r="CN18" s="51"/>
      <c r="CO18" s="51"/>
      <c r="CP18" s="51"/>
      <c r="CQ18" s="51"/>
      <c r="CR18" s="51"/>
      <c r="CS18" s="51"/>
      <c r="CT18" s="51"/>
      <c r="CU18" s="51"/>
      <c r="CV18" s="51"/>
      <c r="CW18" s="51"/>
      <c r="CX18" s="51"/>
      <c r="CY18" s="51"/>
      <c r="CZ18" s="51"/>
      <c r="DA18" s="51"/>
      <c r="DB18" s="51"/>
      <c r="DC18" s="51"/>
      <c r="DD18" s="51"/>
      <c r="DE18" s="51"/>
      <c r="DF18" s="51"/>
      <c r="DG18" s="60"/>
    </row>
    <row r="19" spans="1:111" s="41" customFormat="1" ht="47.25">
      <c r="A19" s="51" t="s">
        <v>918</v>
      </c>
      <c r="B19" s="51" t="s">
        <v>901</v>
      </c>
      <c r="C19" s="51" t="s">
        <v>38</v>
      </c>
      <c r="D19" s="51" t="s">
        <v>52</v>
      </c>
      <c r="E19" s="51" t="s">
        <v>72</v>
      </c>
      <c r="F19" s="51" t="s">
        <v>134</v>
      </c>
      <c r="G19" s="13" t="s">
        <v>919</v>
      </c>
      <c r="H19" s="57" t="s">
        <v>920</v>
      </c>
      <c r="I19" s="51" t="s">
        <v>110</v>
      </c>
      <c r="J19" s="51" t="s">
        <v>224</v>
      </c>
      <c r="K19" s="51">
        <f>IF(ISBLANK(J19),0,VALUE(SUBSTITUTE(MID(J19,FIND("(",J19)+1,FIND(")",J19)-FIND("(",J19)-1),LICENSE!$B$20,LICENSE!$B$19)))</f>
        <v>6</v>
      </c>
      <c r="L19" s="51" t="s">
        <v>225</v>
      </c>
      <c r="M19" s="51">
        <f>IF(ISBLANK(L19),0,VALUE(SUBSTITUTE(MID(L19,FIND("(",L19)+1,FIND(")",L19)-FIND("(",L19)-1),LICENSE!$B$20,LICENSE!$B$19)))</f>
        <v>6</v>
      </c>
      <c r="N19" s="51" t="s">
        <v>202</v>
      </c>
      <c r="O19" s="51">
        <f>IF(ISBLANK(N19),0,VALUE(SUBSTITUTE(MID(N19,FIND("(",N19)+1,FIND(")",N19)-FIND("(",N19)-1),LICENSE!$B$20,LICENSE!$B$19)))</f>
        <v>2</v>
      </c>
      <c r="P19" s="51" t="s">
        <v>208</v>
      </c>
      <c r="Q19" s="51">
        <f>IF(ISBLANK(P19),0,VALUE(SUBSTITUTE(MID(P19,FIND("(",P19)+1,FIND(")",P19)-FIND("(",P19)-1),LICENSE!$B$20,LICENSE!$B$19)))</f>
        <v>7</v>
      </c>
      <c r="R19" s="51" t="s">
        <v>191</v>
      </c>
      <c r="S19" s="51">
        <f>IF(ISBLANK(R19),0,VALUE(SUBSTITUTE(MID(R19,FIND("(",R19)+1,FIND(")",R19)-FIND("(",R19)-1),LICENSE!$B$20,LICENSE!$B$19)))</f>
        <v>0</v>
      </c>
      <c r="T19" s="51" t="s">
        <v>204</v>
      </c>
      <c r="U19" s="51">
        <f>IF(ISBLANK(T19),0,VALUE(SUBSTITUTE(MID(T19,FIND("(",T19)+1,FIND(")",T19)-FIND("(",T19)-1),LICENSE!$B$20,LICENSE!$B$19)))</f>
        <v>2</v>
      </c>
      <c r="V19" s="51" t="s">
        <v>205</v>
      </c>
      <c r="W19" s="51">
        <f>IF(ISBLANK(V19),0,VALUE(SUBSTITUTE(MID(V19,FIND("(",V19)+1,FIND(")",V19)-FIND("(",V19)-1),LICENSE!$B$20,LICENSE!$B$19)))</f>
        <v>3</v>
      </c>
      <c r="X19" s="51" t="s">
        <v>269</v>
      </c>
      <c r="Y19" s="51">
        <f>IF(ISBLANK(X19),0,VALUE(SUBSTITUTE(MID(X19,FIND("(",X19)+1,FIND(")",X19)-FIND("(",X19)-1),LICENSE!$B$20,LICENSE!$B$19)))</f>
        <v>5</v>
      </c>
      <c r="Z19" s="51" t="s">
        <v>195</v>
      </c>
      <c r="AA19" s="51">
        <f>IF(ISBLANK(Z19),0,VALUE(SUBSTITUTE(MID(Z19,FIND("(",Z19)+1,FIND(")",Z19)-FIND("(",Z19)-1),LICENSE!$B$20,LICENSE!$B$19)))</f>
        <v>3</v>
      </c>
      <c r="AB19" s="51" t="s">
        <v>196</v>
      </c>
      <c r="AC19" s="51">
        <f>IF(ISBLANK(AB19),0,VALUE(SUBSTITUTE(MID(AB19,FIND("(",AB19)+1,FIND(")",AB19)-FIND("(",AB19)-1),LICENSE!$B$20,LICENSE!$B$19)))</f>
        <v>5</v>
      </c>
      <c r="AD19" s="51" t="s">
        <v>197</v>
      </c>
      <c r="AE19" s="51">
        <f>IF(ISBLANK(AD19),0,VALUE(SUBSTITUTE(MID(AD19,FIND("(",AD19)+1,FIND(")",AD19)-FIND("(",AD19)-1),LICENSE!$B$20,LICENSE!$B$19)))</f>
        <v>1</v>
      </c>
      <c r="AF19" s="51" t="s">
        <v>278</v>
      </c>
      <c r="AG19" s="51">
        <f>IF(ISBLANK(AF19),0,VALUE(SUBSTITUTE(MID(AF19,FIND("(",AF19)+1,FIND(")",AF19)-FIND("(",AF19)-1),LICENSE!$B$20,LICENSE!$B$19)))</f>
        <v>10</v>
      </c>
      <c r="AH19" s="58" t="s">
        <v>333</v>
      </c>
      <c r="AI19" s="51">
        <f>IF(ISBLANK(AH19),0,VALUE(SUBSTITUTE(MID(AH19,FIND("(",AH19)+1,FIND(")",AH19)-FIND("(",AH19)-1),LICENSE!$B$20,LICENSE!$B$19)))</f>
        <v>2</v>
      </c>
      <c r="AJ19" s="51" t="s">
        <v>324</v>
      </c>
      <c r="AK19" s="51">
        <f>IF(ISBLANK(AJ19),0,VALUE(SUBSTITUTE(MID(AJ19,FIND("(",AJ19)+1,FIND(")",AJ19)-FIND("(",AJ19)-1),LICENSE!$B$20,LICENSE!$B$19)))</f>
        <v>0</v>
      </c>
      <c r="AL19" s="51" t="s">
        <v>359</v>
      </c>
      <c r="AM19" s="51">
        <f>IF(ISBLANK(AL19),0,VALUE(MID(AL19,FIND("(",AL19)+1,FIND(".",AL19,FIND("(",AL19))-FIND("(",AL19)-1))+VALUE(MID(AL19,FIND(".",AL19,FIND("(",AL19))+1,FIND(")",AL19)-FIND(".",AL19,FIND("(",AL19))-1))/(10^(FIND(")",AL19)-FIND(".",AL19,FIND("(",AL19))-1)))</f>
        <v>1</v>
      </c>
      <c r="AN19" s="58" t="s">
        <v>296</v>
      </c>
      <c r="AO19" s="51">
        <f>IF(ISBLANK(AN19),0,VALUE(MID(AN19,FIND("(",AN19)+1,FIND(".",AN19,FIND("(",AN19))-FIND("(",AN19)-1))+VALUE(MID(AN19,FIND(".",AN19,FIND("(",AN19))+1,FIND(")",AN19)-FIND(".",AN19,FIND("(",AN19))-1))/(10^(FIND(")",AN19)-FIND(".",AN19,FIND("(",AN19))-1)))</f>
        <v>1.5</v>
      </c>
      <c r="AP19" s="51" t="s">
        <v>297</v>
      </c>
      <c r="AQ19" s="51">
        <f>IF(ISBLANK(AP19),0,VALUE(MID(AP19,FIND("(",AP19)+1,FIND(".",AP19,FIND("(",AP19))-FIND("(",AP19)-1))+VALUE(MID(AP19,FIND(".",AP19,FIND("(",AP19))+1,FIND(")",AP19)-FIND(".",AP19,FIND("(",AP19))-1))/(10^(FIND(")",AP19)-FIND(".",AP19,FIND("(",AP19))-1)))</f>
        <v>3</v>
      </c>
      <c r="AR19" s="51" t="s">
        <v>295</v>
      </c>
      <c r="AS19" s="51">
        <f>IF(ISBLANK(AR19),0,VALUE(MID(AR19,FIND("(",AR19)+1,FIND(".",AR19,FIND("(",AR19))-FIND("(",AR19)-1))+VALUE(MID(AR19,FIND(".",AR19,FIND("(",AR19))+1,FIND(")",AR19)-FIND(".",AR19,FIND("(",AR19))-1))/(10^(FIND(")",AR19)-FIND(".",AR19,FIND("(",AR19))-1)))</f>
        <v>0.75</v>
      </c>
      <c r="AT19" s="51" t="s">
        <v>296</v>
      </c>
      <c r="AU19" s="51">
        <f>IF(ISBLANK(AT19),0,VALUE(MID(AT19,FIND("(",AT19)+1,FIND(".",AT19,FIND("(",AT19))-FIND("(",AT19)-1))+VALUE(MID(AT19,FIND(".",AT19,FIND("(",AT19))+1,FIND(")",AT19)-FIND(".",AT19,FIND("(",AT19))-1))/(10^(FIND(")",AT19)-FIND(".",AT19,FIND("(",AT19))-1)))</f>
        <v>1.5</v>
      </c>
      <c r="AV19" s="51" t="s">
        <v>297</v>
      </c>
      <c r="AW19" s="51">
        <f>IF(ISBLANK(AV19),0,VALUE(MID(AV19,FIND("(",AV19)+1,FIND(".",AV19,FIND("(",AV19))-FIND("(",AV19)-1))+VALUE(MID(AV19,FIND(".",AV19,FIND("(",AV19))+1,FIND(")",AV19)-FIND(".",AV19,FIND("(",AV19))-1))/(10^(FIND(")",AV19)-FIND(".",AV19,FIND("(",AV19))-1)))</f>
        <v>3</v>
      </c>
      <c r="AX19" s="58" t="s">
        <v>294</v>
      </c>
      <c r="AY19" s="51">
        <f>IF(ISBLANK(AX19),0,VALUE(MID(AX19,FIND("(",AX19)+1,FIND(".",AX19,FIND("(",AX19))-FIND("(",AX19)-1))+VALUE(MID(AX19,FIND(".",AX19,FIND("(",AX19))+1,FIND(")",AX19)-FIND(".",AX19,FIND("(",AX19))-1))/(10^(FIND(")",AX19)-FIND(".",AX19,FIND("(",AX19))-1)))*(AI19+AK19)*(AM19)</f>
        <v>0.8</v>
      </c>
      <c r="AZ19" s="51" t="s">
        <v>293</v>
      </c>
      <c r="BA19" s="51">
        <f>IF(ISBLANK(AZ19),0,VALUE(MID(AZ19,FIND("(",AZ19)+1,FIND(".",AZ19,FIND("(",AZ19))-FIND("(",AZ19)-1))+VALUE(MID(AZ19,FIND(".",AZ19,FIND("(",AZ19))+1,FIND(")",AZ19)-FIND(".",AZ19,FIND("(",AZ19))-1))/(10^(FIND(")",AZ19)-FIND(".",AZ19,FIND("(",AZ19))-1)))*(AI19+AK19)*(AM19)</f>
        <v>0.4</v>
      </c>
      <c r="BB19" s="51" t="s">
        <v>295</v>
      </c>
      <c r="BC19" s="51">
        <f>IF(ISBLANK(BB19),0,VALUE(MID(BB19,FIND("(",BB19)+1,FIND(".",BB19,FIND("(",BB19))-FIND("(",BB19)-1))+VALUE(MID(BB19,FIND(".",BB19,FIND("(",BB19))+1,FIND(")",BB19)-FIND(".",BB19,FIND("(",BB19))-1))/(10^(FIND(")",BB19)-FIND(".",BB19,FIND("(",BB19))-1)))*(AI19+AK19)*(AM19)</f>
        <v>1.5</v>
      </c>
      <c r="BD19" s="51" t="s">
        <v>296</v>
      </c>
      <c r="BE19" s="51">
        <f>IF(ISBLANK(BD19),0,VALUE(MID(BD19,FIND("(",BD19)+1,FIND(".",BD19,FIND("(",BD19))-FIND("(",BD19)-1))+VALUE(MID(BD19,FIND(".",BD19,FIND("(",BD19))+1,FIND(")",BD19)-FIND(".",BD19,FIND("(",BD19))-1))/(10^(FIND(")",BD19)-FIND(".",BD19,FIND("(",BD19))-1)))*(AI19+AK19)*(AM19)</f>
        <v>3</v>
      </c>
      <c r="BF19" s="51"/>
      <c r="BG19" s="51"/>
      <c r="BH19" s="58">
        <f>IF(AG19=10,ROUND(POWER((9 - AVERAGE(K19,M19,O19,Q19,S19,U19))*(9 - AVERAGE(W19,Y19,AA19))*(9 - AVERAGE(AC19,AE19)),1/3),0),9-AG19)</f>
        <v>5</v>
      </c>
      <c r="BI19" s="51">
        <f>IF(ISBLANK(E19),0,IF((AO19+AQ19+AS19+AU19+AW19)=0,0,AO19+AQ19+AS19+AU19+AW19)*VALUE(MID(E19,FIND("/",E19)-1,1)))</f>
        <v>9.75</v>
      </c>
      <c r="BJ19" s="51">
        <f>IF(ISBLANK(E19),0,IF((AY19+BA19+BC19+BE19)=0,0,AY19+BA19+BC19+BE19)*VALUE(MID(E19,FIND("/",E19)+1,1)))</f>
        <v>5.7</v>
      </c>
      <c r="BK19" s="51">
        <f>ROUND(1.08*(LN(BH19*BI19/9+0.005)+6),0)</f>
        <v>8</v>
      </c>
      <c r="BL19" s="51">
        <f>ROUND(1.08*(LN(BH19*BJ19/9 + 0.005)+6),0)</f>
        <v>8</v>
      </c>
      <c r="BM19" s="41" t="s">
        <v>921</v>
      </c>
      <c r="BN19" s="59"/>
      <c r="BP19" s="51"/>
      <c r="BQ19" s="51"/>
      <c r="BR19" s="51"/>
      <c r="BS19" s="51"/>
      <c r="BT19" s="51"/>
      <c r="BU19" s="51"/>
      <c r="BV19" s="51"/>
      <c r="BW19" s="51"/>
      <c r="BX19" s="51"/>
      <c r="BY19" s="51"/>
      <c r="BZ19" s="51"/>
      <c r="CA19" s="51"/>
      <c r="CB19" s="51"/>
      <c r="CC19" s="51"/>
      <c r="CD19" s="51"/>
      <c r="CE19" s="51"/>
      <c r="CF19" s="51"/>
      <c r="CG19" s="51"/>
      <c r="CH19" s="51"/>
      <c r="CI19" s="51"/>
      <c r="CJ19" s="60"/>
      <c r="CK19" s="59"/>
      <c r="CM19" s="51"/>
      <c r="CN19" s="51"/>
      <c r="CO19" s="51"/>
      <c r="CP19" s="51"/>
      <c r="CQ19" s="51"/>
      <c r="CR19" s="51"/>
      <c r="CS19" s="51"/>
      <c r="CT19" s="51"/>
      <c r="CU19" s="51"/>
      <c r="CV19" s="51"/>
      <c r="CW19" s="51"/>
      <c r="CX19" s="51"/>
      <c r="CY19" s="51"/>
      <c r="CZ19" s="51"/>
      <c r="DA19" s="51"/>
      <c r="DB19" s="51"/>
      <c r="DC19" s="51"/>
      <c r="DD19" s="51"/>
      <c r="DE19" s="51"/>
      <c r="DF19" s="51"/>
      <c r="DG19" s="60"/>
    </row>
    <row r="20" spans="1:111" s="41" customFormat="1" ht="47.25">
      <c r="A20" s="51" t="s">
        <v>922</v>
      </c>
      <c r="B20" s="51" t="s">
        <v>894</v>
      </c>
      <c r="C20" s="51" t="s">
        <v>42</v>
      </c>
      <c r="D20" s="51" t="s">
        <v>52</v>
      </c>
      <c r="E20" s="51" t="s">
        <v>72</v>
      </c>
      <c r="F20" s="51" t="s">
        <v>134</v>
      </c>
      <c r="G20" s="13" t="s">
        <v>923</v>
      </c>
      <c r="H20" s="57" t="s">
        <v>924</v>
      </c>
      <c r="I20" s="51" t="s">
        <v>107</v>
      </c>
      <c r="J20" s="51" t="s">
        <v>187</v>
      </c>
      <c r="K20" s="51">
        <f>IF(ISBLANK(J20),0,VALUE(SUBSTITUTE(MID(J20,FIND("(",J20)+1,FIND(")",J20)-FIND("(",J20)-1),LICENSE!$B$20,LICENSE!$B$19)))</f>
        <v>1</v>
      </c>
      <c r="L20" s="51" t="s">
        <v>255</v>
      </c>
      <c r="M20" s="51">
        <f>IF(ISBLANK(L20),0,VALUE(SUBSTITUTE(MID(L20,FIND("(",L20)+1,FIND(")",L20)-FIND("(",L20)-1),LICENSE!$B$20,LICENSE!$B$19)))</f>
        <v>7</v>
      </c>
      <c r="N20" s="51" t="s">
        <v>214</v>
      </c>
      <c r="O20" s="51">
        <f>IF(ISBLANK(N20),0,VALUE(SUBSTITUTE(MID(N20,FIND("(",N20)+1,FIND(")",N20)-FIND("(",N20)-1),LICENSE!$B$20,LICENSE!$B$19)))</f>
        <v>3</v>
      </c>
      <c r="P20" s="51" t="s">
        <v>196</v>
      </c>
      <c r="Q20" s="51">
        <f>IF(ISBLANK(P20),0,VALUE(SUBSTITUTE(MID(P20,FIND("(",P20)+1,FIND(")",P20)-FIND("(",P20)-1),LICENSE!$B$20,LICENSE!$B$19)))</f>
        <v>5</v>
      </c>
      <c r="R20" s="51" t="s">
        <v>191</v>
      </c>
      <c r="S20" s="51">
        <f>IF(ISBLANK(R20),0,VALUE(SUBSTITUTE(MID(R20,FIND("(",R20)+1,FIND(")",R20)-FIND("(",R20)-1),LICENSE!$B$20,LICENSE!$B$19)))</f>
        <v>0</v>
      </c>
      <c r="T20" s="51" t="s">
        <v>240</v>
      </c>
      <c r="U20" s="51">
        <f>IF(ISBLANK(T20),0,VALUE(SUBSTITUTE(MID(T20,FIND("(",T20)+1,FIND(")",T20)-FIND("(",T20)-1),LICENSE!$B$20,LICENSE!$B$19)))</f>
        <v>7</v>
      </c>
      <c r="V20" s="51" t="s">
        <v>193</v>
      </c>
      <c r="W20" s="51">
        <f>IF(ISBLANK(V20),0,VALUE(SUBSTITUTE(MID(V20,FIND("(",V20)+1,FIND(")",V20)-FIND("(",V20)-1),LICENSE!$B$20,LICENSE!$B$19)))</f>
        <v>1</v>
      </c>
      <c r="X20" s="51" t="s">
        <v>218</v>
      </c>
      <c r="Y20" s="51">
        <f>IF(ISBLANK(X20),0,VALUE(SUBSTITUTE(MID(X20,FIND("(",X20)+1,FIND(")",X20)-FIND("(",X20)-1),LICENSE!$B$20,LICENSE!$B$19)))</f>
        <v>2</v>
      </c>
      <c r="Z20" s="51" t="s">
        <v>195</v>
      </c>
      <c r="AA20" s="51">
        <f>IF(ISBLANK(Z20),0,VALUE(SUBSTITUTE(MID(Z20,FIND("(",Z20)+1,FIND(")",Z20)-FIND("(",Z20)-1),LICENSE!$B$20,LICENSE!$B$19)))</f>
        <v>3</v>
      </c>
      <c r="AB20" s="51" t="s">
        <v>196</v>
      </c>
      <c r="AC20" s="51">
        <f>IF(ISBLANK(AB20),0,VALUE(SUBSTITUTE(MID(AB20,FIND("(",AB20)+1,FIND(")",AB20)-FIND("(",AB20)-1),LICENSE!$B$20,LICENSE!$B$19)))</f>
        <v>5</v>
      </c>
      <c r="AD20" s="51" t="s">
        <v>265</v>
      </c>
      <c r="AE20" s="51">
        <f>IF(ISBLANK(AD20),0,VALUE(SUBSTITUTE(MID(AD20,FIND("(",AD20)+1,FIND(")",AD20)-FIND("(",AD20)-1),LICENSE!$B$20,LICENSE!$B$19)))</f>
        <v>6</v>
      </c>
      <c r="AF20" s="51" t="s">
        <v>278</v>
      </c>
      <c r="AG20" s="51">
        <f>IF(ISBLANK(AF20),0,VALUE(SUBSTITUTE(MID(AF20,FIND("(",AF20)+1,FIND(")",AF20)-FIND("(",AF20)-1),LICENSE!$B$20,LICENSE!$B$19)))</f>
        <v>10</v>
      </c>
      <c r="AH20" s="58" t="s">
        <v>354</v>
      </c>
      <c r="AI20" s="51">
        <f>IF(ISBLANK(AH20),0,VALUE(SUBSTITUTE(MID(AH20,FIND("(",AH20)+1,FIND(")",AH20)-FIND("(",AH20)-1),LICENSE!$B$20,LICENSE!$B$19)))</f>
        <v>4</v>
      </c>
      <c r="AJ20" s="51" t="s">
        <v>358</v>
      </c>
      <c r="AK20" s="51">
        <f>IF(ISBLANK(AJ20),0,VALUE(SUBSTITUTE(MID(AJ20,FIND("(",AJ20)+1,FIND(")",AJ20)-FIND("(",AJ20)-1),LICENSE!$B$20,LICENSE!$B$19)))</f>
        <v>-1</v>
      </c>
      <c r="AL20" s="51" t="s">
        <v>359</v>
      </c>
      <c r="AM20" s="51">
        <f>IF(ISBLANK(AL20),0,VALUE(MID(AL20,FIND("(",AL20)+1,FIND(".",AL20,FIND("(",AL20))-FIND("(",AL20)-1))+VALUE(MID(AL20,FIND(".",AL20,FIND("(",AL20))+1,FIND(")",AL20)-FIND(".",AL20,FIND("(",AL20))-1))/(10^(FIND(")",AL20)-FIND(".",AL20,FIND("(",AL20))-1)))</f>
        <v>1</v>
      </c>
      <c r="AN20" s="58" t="s">
        <v>291</v>
      </c>
      <c r="AO20" s="51">
        <f>IF(ISBLANK(AN20),0,VALUE(MID(AN20,FIND("(",AN20)+1,FIND(".",AN20,FIND("(",AN20))-FIND("(",AN20)-1))+VALUE(MID(AN20,FIND(".",AN20,FIND("(",AN20))+1,FIND(")",AN20)-FIND(".",AN20,FIND("(",AN20))-1))/(10^(FIND(")",AN20)-FIND(".",AN20,FIND("(",AN20))-1)))</f>
        <v>0.01</v>
      </c>
      <c r="AP20" s="51" t="s">
        <v>296</v>
      </c>
      <c r="AQ20" s="51">
        <f>IF(ISBLANK(AP20),0,VALUE(MID(AP20,FIND("(",AP20)+1,FIND(".",AP20,FIND("(",AP20))-FIND("(",AP20)-1))+VALUE(MID(AP20,FIND(".",AP20,FIND("(",AP20))+1,FIND(")",AP20)-FIND(".",AP20,FIND("(",AP20))-1))/(10^(FIND(")",AP20)-FIND(".",AP20,FIND("(",AP20))-1)))</f>
        <v>1.5</v>
      </c>
      <c r="AR20" s="51" t="s">
        <v>298</v>
      </c>
      <c r="AS20" s="51">
        <f>IF(ISBLANK(AR20),0,VALUE(MID(AR20,FIND("(",AR20)+1,FIND(".",AR20,FIND("(",AR20))-FIND("(",AR20)-1))+VALUE(MID(AR20,FIND(".",AR20,FIND("(",AR20))+1,FIND(")",AR20)-FIND(".",AR20,FIND("(",AR20))-1))/(10^(FIND(")",AR20)-FIND(".",AR20,FIND("(",AR20))-1)))</f>
        <v>5</v>
      </c>
      <c r="AT20" s="51" t="s">
        <v>295</v>
      </c>
      <c r="AU20" s="51">
        <f>IF(ISBLANK(AT20),0,VALUE(MID(AT20,FIND("(",AT20)+1,FIND(".",AT20,FIND("(",AT20))-FIND("(",AT20)-1))+VALUE(MID(AT20,FIND(".",AT20,FIND("(",AT20))+1,FIND(")",AT20)-FIND(".",AT20,FIND("(",AT20))-1))/(10^(FIND(")",AT20)-FIND(".",AT20,FIND("(",AT20))-1)))</f>
        <v>0.75</v>
      </c>
      <c r="AV20" s="51" t="s">
        <v>295</v>
      </c>
      <c r="AW20" s="51">
        <f>IF(ISBLANK(AV20),0,VALUE(MID(AV20,FIND("(",AV20)+1,FIND(".",AV20,FIND("(",AV20))-FIND("(",AV20)-1))+VALUE(MID(AV20,FIND(".",AV20,FIND("(",AV20))+1,FIND(")",AV20)-FIND(".",AV20,FIND("(",AV20))-1))/(10^(FIND(")",AV20)-FIND(".",AV20,FIND("(",AV20))-1)))</f>
        <v>0.75</v>
      </c>
      <c r="AX20" s="58" t="s">
        <v>298</v>
      </c>
      <c r="AY20" s="51">
        <f>IF(ISBLANK(AX20),0,VALUE(MID(AX20,FIND("(",AX20)+1,FIND(".",AX20,FIND("(",AX20))-FIND("(",AX20)-1))+VALUE(MID(AX20,FIND(".",AX20,FIND("(",AX20))+1,FIND(")",AX20)-FIND(".",AX20,FIND("(",AX20))-1))/(10^(FIND(")",AX20)-FIND(".",AX20,FIND("(",AX20))-1)))*(AI20+AK20)*(AM20)</f>
        <v>15</v>
      </c>
      <c r="AZ20" s="51" t="s">
        <v>296</v>
      </c>
      <c r="BA20" s="51">
        <f>IF(ISBLANK(AZ20),0,VALUE(MID(AZ20,FIND("(",AZ20)+1,FIND(".",AZ20,FIND("(",AZ20))-FIND("(",AZ20)-1))+VALUE(MID(AZ20,FIND(".",AZ20,FIND("(",AZ20))+1,FIND(")",AZ20)-FIND(".",AZ20,FIND("(",AZ20))-1))/(10^(FIND(")",AZ20)-FIND(".",AZ20,FIND("(",AZ20))-1)))*(AI20+AK20)*(AM20)</f>
        <v>4.5</v>
      </c>
      <c r="BB20" s="51" t="s">
        <v>294</v>
      </c>
      <c r="BC20" s="51">
        <f>IF(ISBLANK(BB20),0,VALUE(MID(BB20,FIND("(",BB20)+1,FIND(".",BB20,FIND("(",BB20))-FIND("(",BB20)-1))+VALUE(MID(BB20,FIND(".",BB20,FIND("(",BB20))+1,FIND(")",BB20)-FIND(".",BB20,FIND("(",BB20))-1))/(10^(FIND(")",BB20)-FIND(".",BB20,FIND("(",BB20))-1)))*(AI20+AK20)*(AM20)</f>
        <v>1.2000000000000002</v>
      </c>
      <c r="BD20" s="51" t="s">
        <v>296</v>
      </c>
      <c r="BE20" s="51">
        <f>IF(ISBLANK(BD20),0,VALUE(MID(BD20,FIND("(",BD20)+1,FIND(".",BD20,FIND("(",BD20))-FIND("(",BD20)-1))+VALUE(MID(BD20,FIND(".",BD20,FIND("(",BD20))+1,FIND(")",BD20)-FIND(".",BD20,FIND("(",BD20))-1))/(10^(FIND(")",BD20)-FIND(".",BD20,FIND("(",BD20))-1)))*(AI20+AK20)*(AM20)</f>
        <v>4.5</v>
      </c>
      <c r="BF20" s="51"/>
      <c r="BG20" s="51"/>
      <c r="BH20" s="58">
        <f>IF(AG20=10,ROUND(POWER((9 - AVERAGE(K20,M20,O20,Q20,S20,U20))*(9 - AVERAGE(W20,Y20,AA20))*(9 - AVERAGE(AC20,AE20)),1/3),0),9-AG20)</f>
        <v>5</v>
      </c>
      <c r="BI20" s="51">
        <f>IF(ISBLANK(E20),0,IF((AO20+AQ20+AS20+AU20+AW20)=0,0,AO20+AQ20+AS20+AU20+AW20)*VALUE(MID(E20,FIND("/",E20)-1,1)))</f>
        <v>8.01</v>
      </c>
      <c r="BJ20" s="51">
        <f>IF(ISBLANK(E20),0,IF((AY20+BA20+BC20+BE20)=0,0,AY20+BA20+BC20+BE20)*VALUE(MID(E20,FIND("/",E20)+1,1)))</f>
        <v>25.2</v>
      </c>
      <c r="BK20" s="51">
        <f>ROUND(1.08*(LN(BH20*BI20/9+0.005)+6),0)</f>
        <v>8</v>
      </c>
      <c r="BL20" s="51">
        <f>ROUND(1.08*(LN(BH20*BJ20/9 + 0.005)+6),0)</f>
        <v>9</v>
      </c>
      <c r="BM20" s="41" t="s">
        <v>921</v>
      </c>
      <c r="BN20" s="59"/>
      <c r="BP20" s="51"/>
      <c r="BQ20" s="51"/>
      <c r="BR20" s="51"/>
      <c r="BS20" s="51"/>
      <c r="BT20" s="51"/>
      <c r="BU20" s="51"/>
      <c r="BV20" s="51"/>
      <c r="BW20" s="51"/>
      <c r="BX20" s="51"/>
      <c r="BY20" s="51"/>
      <c r="BZ20" s="51"/>
      <c r="CA20" s="51"/>
      <c r="CB20" s="51"/>
      <c r="CC20" s="51"/>
      <c r="CD20" s="51"/>
      <c r="CE20" s="51"/>
      <c r="CF20" s="51"/>
      <c r="CG20" s="51"/>
      <c r="CH20" s="51"/>
      <c r="CI20" s="51"/>
      <c r="CJ20" s="60"/>
      <c r="CK20" s="59"/>
      <c r="CM20" s="51"/>
      <c r="CN20" s="51"/>
      <c r="CO20" s="51"/>
      <c r="CP20" s="51"/>
      <c r="CQ20" s="51"/>
      <c r="CR20" s="51"/>
      <c r="CS20" s="51"/>
      <c r="CT20" s="51"/>
      <c r="CU20" s="51"/>
      <c r="CV20" s="51"/>
      <c r="CW20" s="51"/>
      <c r="CX20" s="51"/>
      <c r="CY20" s="51"/>
      <c r="CZ20" s="51"/>
      <c r="DA20" s="51"/>
      <c r="DB20" s="51"/>
      <c r="DC20" s="51"/>
      <c r="DD20" s="51"/>
      <c r="DE20" s="51"/>
      <c r="DF20" s="51"/>
      <c r="DG20" s="60"/>
    </row>
    <row r="21" spans="1:111" s="41" customFormat="1" ht="47.25">
      <c r="A21" s="51" t="s">
        <v>925</v>
      </c>
      <c r="B21" s="51" t="s">
        <v>926</v>
      </c>
      <c r="C21" s="51" t="s">
        <v>38</v>
      </c>
      <c r="D21" s="51" t="s">
        <v>52</v>
      </c>
      <c r="E21" s="51" t="s">
        <v>72</v>
      </c>
      <c r="F21" s="51" t="s">
        <v>134</v>
      </c>
      <c r="G21" s="13" t="s">
        <v>927</v>
      </c>
      <c r="H21" s="57" t="s">
        <v>928</v>
      </c>
      <c r="I21" s="51" t="s">
        <v>111</v>
      </c>
      <c r="J21" s="51" t="s">
        <v>254</v>
      </c>
      <c r="K21" s="51">
        <f>IF(ISBLANK(J21),0,VALUE(SUBSTITUTE(MID(J21,FIND("(",J21)+1,FIND(")",J21)-FIND("(",J21)-1),LICENSE!$B$20,LICENSE!$B$19)))</f>
        <v>9</v>
      </c>
      <c r="L21" s="51" t="s">
        <v>247</v>
      </c>
      <c r="M21" s="51">
        <f>IF(ISBLANK(L21),0,VALUE(SUBSTITUTE(MID(L21,FIND("(",L21)+1,FIND(")",L21)-FIND("(",L21)-1),LICENSE!$B$20,LICENSE!$B$19)))</f>
        <v>7</v>
      </c>
      <c r="N21" s="51" t="s">
        <v>177</v>
      </c>
      <c r="O21" s="51">
        <f>IF(ISBLANK(N21),0,VALUE(SUBSTITUTE(MID(N21,FIND("(",N21)+1,FIND(")",N21)-FIND("(",N21)-1),LICENSE!$B$20,LICENSE!$B$19)))</f>
        <v>1</v>
      </c>
      <c r="P21" s="51" t="s">
        <v>208</v>
      </c>
      <c r="Q21" s="51">
        <f>IF(ISBLANK(P21),0,VALUE(SUBSTITUTE(MID(P21,FIND("(",P21)+1,FIND(")",P21)-FIND("(",P21)-1),LICENSE!$B$20,LICENSE!$B$19)))</f>
        <v>7</v>
      </c>
      <c r="R21" s="51" t="s">
        <v>227</v>
      </c>
      <c r="S21" s="51">
        <f>IF(ISBLANK(R21),0,VALUE(SUBSTITUTE(MID(R21,FIND("(",R21)+1,FIND(")",R21)-FIND("(",R21)-1),LICENSE!$B$20,LICENSE!$B$19)))</f>
        <v>8</v>
      </c>
      <c r="T21" s="51" t="s">
        <v>204</v>
      </c>
      <c r="U21" s="51">
        <f>IF(ISBLANK(T21),0,VALUE(SUBSTITUTE(MID(T21,FIND("(",T21)+1,FIND(")",T21)-FIND("(",T21)-1),LICENSE!$B$20,LICENSE!$B$19)))</f>
        <v>2</v>
      </c>
      <c r="V21" s="51" t="s">
        <v>217</v>
      </c>
      <c r="W21" s="51">
        <f>IF(ISBLANK(V21),0,VALUE(SUBSTITUTE(MID(V21,FIND("(",V21)+1,FIND(")",V21)-FIND("(",V21)-1),LICENSE!$B$20,LICENSE!$B$19)))</f>
        <v>3</v>
      </c>
      <c r="X21" s="51" t="s">
        <v>273</v>
      </c>
      <c r="Y21" s="51">
        <f>IF(ISBLANK(X21),0,VALUE(SUBSTITUTE(MID(X21,FIND("(",X21)+1,FIND(")",X21)-FIND("(",X21)-1),LICENSE!$B$20,LICENSE!$B$19)))</f>
        <v>5</v>
      </c>
      <c r="Z21" s="51" t="s">
        <v>219</v>
      </c>
      <c r="AA21" s="51">
        <f>IF(ISBLANK(Z21),0,VALUE(SUBSTITUTE(MID(Z21,FIND("(",Z21)+1,FIND(")",Z21)-FIND("(",Z21)-1),LICENSE!$B$20,LICENSE!$B$19)))</f>
        <v>7</v>
      </c>
      <c r="AB21" s="51" t="s">
        <v>208</v>
      </c>
      <c r="AC21" s="51">
        <f>IF(ISBLANK(AB21),0,VALUE(SUBSTITUTE(MID(AB21,FIND("(",AB21)+1,FIND(")",AB21)-FIND("(",AB21)-1),LICENSE!$B$20,LICENSE!$B$19)))</f>
        <v>7</v>
      </c>
      <c r="AD21" s="51" t="s">
        <v>197</v>
      </c>
      <c r="AE21" s="51">
        <f>IF(ISBLANK(AD21),0,VALUE(SUBSTITUTE(MID(AD21,FIND("(",AD21)+1,FIND(")",AD21)-FIND("(",AD21)-1),LICENSE!$B$20,LICENSE!$B$19)))</f>
        <v>1</v>
      </c>
      <c r="AF21" s="51" t="s">
        <v>278</v>
      </c>
      <c r="AG21" s="51">
        <f>IF(ISBLANK(AF21),0,VALUE(SUBSTITUTE(MID(AF21,FIND("(",AF21)+1,FIND(")",AF21)-FIND("(",AF21)-1),LICENSE!$B$20,LICENSE!$B$19)))</f>
        <v>10</v>
      </c>
      <c r="AH21" s="58" t="s">
        <v>366</v>
      </c>
      <c r="AI21" s="51">
        <f>IF(ISBLANK(AH21),0,VALUE(SUBSTITUTE(MID(AH21,FIND("(",AH21)+1,FIND(")",AH21)-FIND("(",AH21)-1),LICENSE!$B$20,LICENSE!$B$19)))</f>
        <v>0</v>
      </c>
      <c r="AJ21" s="51" t="s">
        <v>180</v>
      </c>
      <c r="AK21" s="51">
        <f>IF(ISBLANK(AJ21),0,VALUE(SUBSTITUTE(MID(AJ21,FIND("(",AJ21)+1,FIND(")",AJ21)-FIND("(",AJ21)-1),LICENSE!$B$20,LICENSE!$B$19)))</f>
        <v>0</v>
      </c>
      <c r="AL21" s="51" t="s">
        <v>326</v>
      </c>
      <c r="AM21" s="51">
        <f t="shared" si="15"/>
        <v>0.25</v>
      </c>
      <c r="AN21" s="58" t="s">
        <v>298</v>
      </c>
      <c r="AO21" s="51">
        <f t="shared" si="16"/>
        <v>5</v>
      </c>
      <c r="AP21" s="51" t="s">
        <v>299</v>
      </c>
      <c r="AQ21" s="51">
        <f t="shared" si="17"/>
        <v>7</v>
      </c>
      <c r="AR21" s="51" t="s">
        <v>298</v>
      </c>
      <c r="AS21" s="51">
        <f t="shared" si="18"/>
        <v>5</v>
      </c>
      <c r="AT21" s="51" t="s">
        <v>297</v>
      </c>
      <c r="AU21" s="51">
        <f t="shared" si="19"/>
        <v>3</v>
      </c>
      <c r="AV21" s="51" t="s">
        <v>295</v>
      </c>
      <c r="AW21" s="51">
        <f t="shared" si="20"/>
        <v>0.75</v>
      </c>
      <c r="AX21" s="58" t="s">
        <v>291</v>
      </c>
      <c r="AY21" s="51">
        <f t="shared" si="21"/>
        <v>0</v>
      </c>
      <c r="AZ21" s="51" t="s">
        <v>291</v>
      </c>
      <c r="BA21" s="51">
        <f t="shared" si="22"/>
        <v>0</v>
      </c>
      <c r="BB21" s="51" t="s">
        <v>291</v>
      </c>
      <c r="BC21" s="51">
        <f t="shared" si="23"/>
        <v>0</v>
      </c>
      <c r="BD21" s="51" t="s">
        <v>291</v>
      </c>
      <c r="BE21" s="51">
        <f t="shared" si="24"/>
        <v>0</v>
      </c>
      <c r="BF21" s="51"/>
      <c r="BG21" s="51"/>
      <c r="BH21" s="58">
        <f t="shared" si="25"/>
        <v>4</v>
      </c>
      <c r="BI21" s="51">
        <f t="shared" si="26"/>
        <v>20.75</v>
      </c>
      <c r="BJ21" s="51">
        <f t="shared" si="27"/>
        <v>0</v>
      </c>
      <c r="BK21" s="51">
        <f t="shared" si="28"/>
        <v>9</v>
      </c>
      <c r="BL21" s="51">
        <f t="shared" si="29"/>
        <v>1</v>
      </c>
      <c r="BM21" s="41" t="s">
        <v>929</v>
      </c>
      <c r="BN21" s="59"/>
      <c r="BP21" s="51"/>
      <c r="BQ21" s="51"/>
      <c r="BR21" s="51"/>
      <c r="BS21" s="51"/>
      <c r="BT21" s="51"/>
      <c r="BU21" s="51"/>
      <c r="BV21" s="51"/>
      <c r="BW21" s="51"/>
      <c r="BX21" s="51"/>
      <c r="BY21" s="51"/>
      <c r="BZ21" s="51"/>
      <c r="CA21" s="51"/>
      <c r="CB21" s="51"/>
      <c r="CC21" s="51"/>
      <c r="CD21" s="51"/>
      <c r="CE21" s="51"/>
      <c r="CF21" s="51"/>
      <c r="CG21" s="51"/>
      <c r="CH21" s="51"/>
      <c r="CI21" s="51"/>
      <c r="CJ21" s="60"/>
      <c r="CK21" s="59"/>
      <c r="CM21" s="51"/>
      <c r="CN21" s="51"/>
      <c r="CO21" s="51"/>
      <c r="CP21" s="51"/>
      <c r="CQ21" s="51"/>
      <c r="CR21" s="51"/>
      <c r="CS21" s="51"/>
      <c r="CT21" s="51"/>
      <c r="CU21" s="51"/>
      <c r="CV21" s="51"/>
      <c r="CW21" s="51"/>
      <c r="CX21" s="51"/>
      <c r="CY21" s="51"/>
      <c r="CZ21" s="51"/>
      <c r="DA21" s="51"/>
      <c r="DB21" s="51"/>
      <c r="DC21" s="51"/>
      <c r="DD21" s="51"/>
      <c r="DE21" s="51"/>
      <c r="DF21" s="51"/>
      <c r="DG21" s="60"/>
    </row>
    <row r="22" spans="1:111" s="41" customFormat="1" ht="47.25">
      <c r="A22" s="51" t="s">
        <v>930</v>
      </c>
      <c r="B22" s="41" t="s">
        <v>931</v>
      </c>
      <c r="C22" s="51" t="s">
        <v>38</v>
      </c>
      <c r="D22" s="51" t="s">
        <v>61</v>
      </c>
      <c r="E22" s="51" t="s">
        <v>64</v>
      </c>
      <c r="F22" s="51" t="s">
        <v>131</v>
      </c>
      <c r="G22" s="13" t="s">
        <v>866</v>
      </c>
      <c r="H22" s="81" t="s">
        <v>867</v>
      </c>
      <c r="I22" s="51" t="s">
        <v>109</v>
      </c>
      <c r="J22" s="51" t="s">
        <v>224</v>
      </c>
      <c r="K22" s="51">
        <f>IF(ISBLANK(J22),0,VALUE(SUBSTITUTE(MID(J22,FIND("(",J22)+1,FIND(")",J22)-FIND("(",J22)-1),LICENSE!$B$20,LICENSE!$B$19)))</f>
        <v>6</v>
      </c>
      <c r="L22" s="51" t="s">
        <v>188</v>
      </c>
      <c r="M22" s="51">
        <f>IF(ISBLANK(L22),0,VALUE(SUBSTITUTE(MID(L22,FIND("(",L22)+1,FIND(")",L22)-FIND("(",L22)-1),LICENSE!$B$20,LICENSE!$B$19)))</f>
        <v>4</v>
      </c>
      <c r="N22" s="51" t="s">
        <v>226</v>
      </c>
      <c r="O22" s="51">
        <f>IF(ISBLANK(N22),0,VALUE(SUBSTITUTE(MID(N22,FIND("(",N22)+1,FIND(")",N22)-FIND("(",N22)-1),LICENSE!$B$20,LICENSE!$B$19)))</f>
        <v>3</v>
      </c>
      <c r="P22" s="51" t="s">
        <v>178</v>
      </c>
      <c r="Q22" s="51">
        <f>IF(ISBLANK(P22),0,VALUE(SUBSTITUTE(MID(P22,FIND("(",P22)+1,FIND(")",P22)-FIND("(",P22)-1),LICENSE!$B$20,LICENSE!$B$19)))</f>
        <v>0</v>
      </c>
      <c r="R22" s="51" t="s">
        <v>179</v>
      </c>
      <c r="S22" s="51">
        <f>IF(ISBLANK(R22),0,VALUE(SUBSTITUTE(MID(R22,FIND("(",R22)+1,FIND(")",R22)-FIND("(",R22)-1),LICENSE!$B$20,LICENSE!$B$19)))</f>
        <v>0</v>
      </c>
      <c r="T22" s="51" t="s">
        <v>257</v>
      </c>
      <c r="U22" s="51">
        <f>IF(ISBLANK(T22),0,VALUE(SUBSTITUTE(MID(T22,FIND("(",T22)+1,FIND(")",T22)-FIND("(",T22)-1),LICENSE!$B$20,LICENSE!$B$19)))</f>
        <v>9</v>
      </c>
      <c r="V22" s="51" t="s">
        <v>217</v>
      </c>
      <c r="W22" s="51">
        <f>IF(ISBLANK(V22),0,VALUE(SUBSTITUTE(MID(V22,FIND("(",V22)+1,FIND(")",V22)-FIND("(",V22)-1),LICENSE!$B$20,LICENSE!$B$19)))</f>
        <v>3</v>
      </c>
      <c r="X22" s="51" t="s">
        <v>251</v>
      </c>
      <c r="Y22" s="51">
        <f>IF(ISBLANK(X22),0,VALUE(SUBSTITUTE(MID(X22,FIND("(",X22)+1,FIND(")",X22)-FIND("(",X22)-1),LICENSE!$B$20,LICENSE!$B$19)))</f>
        <v>3</v>
      </c>
      <c r="Z22" s="51" t="s">
        <v>207</v>
      </c>
      <c r="AA22" s="51">
        <f>IF(ISBLANK(Z22),0,VALUE(SUBSTITUTE(MID(Z22,FIND("(",Z22)+1,FIND(")",Z22)-FIND("(",Z22)-1),LICENSE!$B$20,LICENSE!$B$19)))</f>
        <v>5</v>
      </c>
      <c r="AB22" s="51" t="s">
        <v>183</v>
      </c>
      <c r="AC22" s="51">
        <f>IF(ISBLANK(AB22),0,VALUE(SUBSTITUTE(MID(AB22,FIND("(",AB22)+1,FIND(")",AB22)-FIND("(",AB22)-1),LICENSE!$B$20,LICENSE!$B$19)))</f>
        <v>3</v>
      </c>
      <c r="AD22" s="51" t="s">
        <v>197</v>
      </c>
      <c r="AE22" s="51">
        <f>IF(ISBLANK(AD22),0,VALUE(SUBSTITUTE(MID(AD22,FIND("(",AD22)+1,FIND(")",AD22)-FIND("(",AD22)-1),LICENSE!$B$20,LICENSE!$B$19)))</f>
        <v>1</v>
      </c>
      <c r="AF22" s="51" t="s">
        <v>278</v>
      </c>
      <c r="AG22" s="51">
        <f>IF(ISBLANK(AF22),0,VALUE(SUBSTITUTE(MID(AF22,FIND("(",AF22)+1,FIND(")",AF22)-FIND("(",AF22)-1),LICENSE!$B$20,LICENSE!$B$19)))</f>
        <v>10</v>
      </c>
      <c r="AH22" s="58" t="s">
        <v>366</v>
      </c>
      <c r="AI22" s="51">
        <f>IF(ISBLANK(AH22),0,VALUE(SUBSTITUTE(MID(AH22,FIND("(",AH22)+1,FIND(")",AH22)-FIND("(",AH22)-1),LICENSE!$B$20,LICENSE!$B$19)))</f>
        <v>0</v>
      </c>
      <c r="AJ22" s="51" t="s">
        <v>180</v>
      </c>
      <c r="AK22" s="51">
        <f>IF(ISBLANK(AJ22),0,VALUE(SUBSTITUTE(MID(AJ22,FIND("(",AJ22)+1,FIND(")",AJ22)-FIND("(",AJ22)-1),LICENSE!$B$20,LICENSE!$B$19)))</f>
        <v>0</v>
      </c>
      <c r="AL22" s="51" t="s">
        <v>326</v>
      </c>
      <c r="AM22" s="51">
        <f t="shared" si="15"/>
        <v>0.25</v>
      </c>
      <c r="AN22" s="58" t="s">
        <v>296</v>
      </c>
      <c r="AO22" s="51">
        <f t="shared" si="16"/>
        <v>1.5</v>
      </c>
      <c r="AP22" s="51" t="s">
        <v>294</v>
      </c>
      <c r="AQ22" s="51">
        <f t="shared" si="17"/>
        <v>0.4</v>
      </c>
      <c r="AR22" s="51" t="s">
        <v>294</v>
      </c>
      <c r="AS22" s="51">
        <f t="shared" si="18"/>
        <v>0.4</v>
      </c>
      <c r="AT22" s="51" t="s">
        <v>300</v>
      </c>
      <c r="AU22" s="51">
        <f t="shared" si="19"/>
        <v>0</v>
      </c>
      <c r="AV22" s="51" t="s">
        <v>300</v>
      </c>
      <c r="AW22" s="51">
        <f t="shared" si="20"/>
        <v>0</v>
      </c>
      <c r="AX22" s="58" t="s">
        <v>295</v>
      </c>
      <c r="AY22" s="51">
        <f t="shared" si="21"/>
        <v>0</v>
      </c>
      <c r="AZ22" s="51" t="s">
        <v>291</v>
      </c>
      <c r="BA22" s="51">
        <f t="shared" si="22"/>
        <v>0</v>
      </c>
      <c r="BB22" s="51" t="s">
        <v>300</v>
      </c>
      <c r="BC22" s="51">
        <f t="shared" si="23"/>
        <v>0</v>
      </c>
      <c r="BD22" s="51" t="s">
        <v>300</v>
      </c>
      <c r="BE22" s="51">
        <f t="shared" si="24"/>
        <v>0</v>
      </c>
      <c r="BF22" s="51"/>
      <c r="BG22" s="51"/>
      <c r="BH22" s="58">
        <f t="shared" si="25"/>
        <v>6</v>
      </c>
      <c r="BI22" s="51">
        <f t="shared" si="26"/>
        <v>2.2999999999999998</v>
      </c>
      <c r="BJ22" s="51">
        <f t="shared" si="27"/>
        <v>0</v>
      </c>
      <c r="BK22" s="51">
        <f t="shared" si="28"/>
        <v>7</v>
      </c>
      <c r="BL22" s="51">
        <f t="shared" si="29"/>
        <v>1</v>
      </c>
      <c r="BN22" s="59"/>
      <c r="BP22" s="51"/>
      <c r="BQ22" s="51"/>
      <c r="BR22" s="51"/>
      <c r="BS22" s="51"/>
      <c r="BT22" s="51"/>
      <c r="BU22" s="51"/>
      <c r="BV22" s="51"/>
      <c r="BW22" s="51"/>
      <c r="BX22" s="51"/>
      <c r="BY22" s="51"/>
      <c r="BZ22" s="51"/>
      <c r="CA22" s="51"/>
      <c r="CB22" s="51"/>
      <c r="CC22" s="51"/>
      <c r="CD22" s="51"/>
      <c r="CE22" s="51"/>
      <c r="CF22" s="51"/>
      <c r="CG22" s="51"/>
      <c r="CH22" s="51"/>
      <c r="CI22" s="51"/>
      <c r="CJ22" s="60"/>
      <c r="CK22" s="59"/>
      <c r="CM22" s="51"/>
      <c r="CN22" s="51"/>
      <c r="CO22" s="51"/>
      <c r="CP22" s="51"/>
      <c r="CQ22" s="51"/>
      <c r="CR22" s="51"/>
      <c r="CS22" s="51"/>
      <c r="CT22" s="51"/>
      <c r="CU22" s="51"/>
      <c r="CV22" s="51"/>
      <c r="CW22" s="51"/>
      <c r="CX22" s="51"/>
      <c r="CY22" s="51"/>
      <c r="CZ22" s="51"/>
      <c r="DA22" s="51"/>
      <c r="DB22" s="51"/>
      <c r="DC22" s="51"/>
      <c r="DD22" s="51"/>
      <c r="DE22" s="51"/>
      <c r="DF22" s="51"/>
      <c r="DG22" s="60"/>
    </row>
    <row r="23" spans="1:111" s="41" customFormat="1" ht="47.25">
      <c r="A23" s="51" t="s">
        <v>932</v>
      </c>
      <c r="B23" s="51" t="s">
        <v>926</v>
      </c>
      <c r="C23" s="51" t="s">
        <v>38</v>
      </c>
      <c r="D23" s="51" t="s">
        <v>52</v>
      </c>
      <c r="E23" s="51" t="s">
        <v>72</v>
      </c>
      <c r="F23" s="51" t="s">
        <v>134</v>
      </c>
      <c r="G23" s="13" t="s">
        <v>927</v>
      </c>
      <c r="H23" s="57" t="s">
        <v>933</v>
      </c>
      <c r="I23" s="51" t="s">
        <v>111</v>
      </c>
      <c r="J23" s="51" t="s">
        <v>254</v>
      </c>
      <c r="K23" s="51">
        <f>IF(ISBLANK(J23),0,VALUE(SUBSTITUTE(MID(J23,FIND("(",J23)+1,FIND(")",J23)-FIND("(",J23)-1),LICENSE!$B$20,LICENSE!$B$19)))</f>
        <v>9</v>
      </c>
      <c r="L23" s="51" t="s">
        <v>247</v>
      </c>
      <c r="M23" s="51">
        <f>IF(ISBLANK(L23),0,VALUE(SUBSTITUTE(MID(L23,FIND("(",L23)+1,FIND(")",L23)-FIND("(",L23)-1),LICENSE!$B$20,LICENSE!$B$19)))</f>
        <v>7</v>
      </c>
      <c r="N23" s="51" t="s">
        <v>177</v>
      </c>
      <c r="O23" s="51">
        <f>IF(ISBLANK(N23),0,VALUE(SUBSTITUTE(MID(N23,FIND("(",N23)+1,FIND(")",N23)-FIND("(",N23)-1),LICENSE!$B$20,LICENSE!$B$19)))</f>
        <v>1</v>
      </c>
      <c r="P23" s="51" t="s">
        <v>208</v>
      </c>
      <c r="Q23" s="51">
        <f>IF(ISBLANK(P23),0,VALUE(SUBSTITUTE(MID(P23,FIND("(",P23)+1,FIND(")",P23)-FIND("(",P23)-1),LICENSE!$B$20,LICENSE!$B$19)))</f>
        <v>7</v>
      </c>
      <c r="R23" s="51" t="s">
        <v>227</v>
      </c>
      <c r="S23" s="51">
        <f>IF(ISBLANK(R23),0,VALUE(SUBSTITUTE(MID(R23,FIND("(",R23)+1,FIND(")",R23)-FIND("(",R23)-1),LICENSE!$B$20,LICENSE!$B$19)))</f>
        <v>8</v>
      </c>
      <c r="T23" s="51" t="s">
        <v>204</v>
      </c>
      <c r="U23" s="51">
        <f>IF(ISBLANK(T23),0,VALUE(SUBSTITUTE(MID(T23,FIND("(",T23)+1,FIND(")",T23)-FIND("(",T23)-1),LICENSE!$B$20,LICENSE!$B$19)))</f>
        <v>2</v>
      </c>
      <c r="V23" s="51" t="s">
        <v>217</v>
      </c>
      <c r="W23" s="51">
        <f>IF(ISBLANK(V23),0,VALUE(SUBSTITUTE(MID(V23,FIND("(",V23)+1,FIND(")",V23)-FIND("(",V23)-1),LICENSE!$B$20,LICENSE!$B$19)))</f>
        <v>3</v>
      </c>
      <c r="X23" s="51" t="s">
        <v>273</v>
      </c>
      <c r="Y23" s="51">
        <f>IF(ISBLANK(X23),0,VALUE(SUBSTITUTE(MID(X23,FIND("(",X23)+1,FIND(")",X23)-FIND("(",X23)-1),LICENSE!$B$20,LICENSE!$B$19)))</f>
        <v>5</v>
      </c>
      <c r="Z23" s="51" t="s">
        <v>219</v>
      </c>
      <c r="AA23" s="51">
        <f>IF(ISBLANK(Z23),0,VALUE(SUBSTITUTE(MID(Z23,FIND("(",Z23)+1,FIND(")",Z23)-FIND("(",Z23)-1),LICENSE!$B$20,LICENSE!$B$19)))</f>
        <v>7</v>
      </c>
      <c r="AB23" s="51" t="s">
        <v>208</v>
      </c>
      <c r="AC23" s="51">
        <f>IF(ISBLANK(AB23),0,VALUE(SUBSTITUTE(MID(AB23,FIND("(",AB23)+1,FIND(")",AB23)-FIND("(",AB23)-1),LICENSE!$B$20,LICENSE!$B$19)))</f>
        <v>7</v>
      </c>
      <c r="AD23" s="51" t="s">
        <v>197</v>
      </c>
      <c r="AE23" s="51">
        <f>IF(ISBLANK(AD23),0,VALUE(SUBSTITUTE(MID(AD23,FIND("(",AD23)+1,FIND(")",AD23)-FIND("(",AD23)-1),LICENSE!$B$20,LICENSE!$B$19)))</f>
        <v>1</v>
      </c>
      <c r="AF23" s="51" t="s">
        <v>278</v>
      </c>
      <c r="AG23" s="51">
        <f>IF(ISBLANK(AF23),0,VALUE(SUBSTITUTE(MID(AF23,FIND("(",AF23)+1,FIND(")",AF23)-FIND("(",AF23)-1),LICENSE!$B$20,LICENSE!$B$19)))</f>
        <v>10</v>
      </c>
      <c r="AH23" s="58" t="s">
        <v>366</v>
      </c>
      <c r="AI23" s="51">
        <f>IF(ISBLANK(AH23),0,VALUE(SUBSTITUTE(MID(AH23,FIND("(",AH23)+1,FIND(")",AH23)-FIND("(",AH23)-1),LICENSE!$B$20,LICENSE!$B$19)))</f>
        <v>0</v>
      </c>
      <c r="AJ23" s="51" t="s">
        <v>180</v>
      </c>
      <c r="AK23" s="51">
        <f>IF(ISBLANK(AJ23),0,VALUE(SUBSTITUTE(MID(AJ23,FIND("(",AJ23)+1,FIND(")",AJ23)-FIND("(",AJ23)-1),LICENSE!$B$20,LICENSE!$B$19)))</f>
        <v>0</v>
      </c>
      <c r="AL23" s="51" t="s">
        <v>326</v>
      </c>
      <c r="AM23" s="51">
        <f t="shared" ref="AM23" si="30">IF(ISBLANK(AL23),0,VALUE(MID(AL23,FIND("(",AL23)+1,FIND(".",AL23,FIND("(",AL23))-FIND("(",AL23)-1))+VALUE(MID(AL23,FIND(".",AL23,FIND("(",AL23))+1,FIND(")",AL23)-FIND(".",AL23,FIND("(",AL23))-1))/(10^(FIND(")",AL23)-FIND(".",AL23,FIND("(",AL23))-1)))</f>
        <v>0.25</v>
      </c>
      <c r="AN23" s="58" t="s">
        <v>298</v>
      </c>
      <c r="AO23" s="51">
        <f t="shared" ref="AO23" si="31">IF(ISBLANK(AN23),0,VALUE(MID(AN23,FIND("(",AN23)+1,FIND(".",AN23,FIND("(",AN23))-FIND("(",AN23)-1))+VALUE(MID(AN23,FIND(".",AN23,FIND("(",AN23))+1,FIND(")",AN23)-FIND(".",AN23,FIND("(",AN23))-1))/(10^(FIND(")",AN23)-FIND(".",AN23,FIND("(",AN23))-1)))</f>
        <v>5</v>
      </c>
      <c r="AP23" s="51" t="s">
        <v>299</v>
      </c>
      <c r="AQ23" s="51">
        <f t="shared" ref="AQ23" si="32">IF(ISBLANK(AP23),0,VALUE(MID(AP23,FIND("(",AP23)+1,FIND(".",AP23,FIND("(",AP23))-FIND("(",AP23)-1))+VALUE(MID(AP23,FIND(".",AP23,FIND("(",AP23))+1,FIND(")",AP23)-FIND(".",AP23,FIND("(",AP23))-1))/(10^(FIND(")",AP23)-FIND(".",AP23,FIND("(",AP23))-1)))</f>
        <v>7</v>
      </c>
      <c r="AR23" s="51" t="s">
        <v>298</v>
      </c>
      <c r="AS23" s="51">
        <f t="shared" ref="AS23" si="33">IF(ISBLANK(AR23),0,VALUE(MID(AR23,FIND("(",AR23)+1,FIND(".",AR23,FIND("(",AR23))-FIND("(",AR23)-1))+VALUE(MID(AR23,FIND(".",AR23,FIND("(",AR23))+1,FIND(")",AR23)-FIND(".",AR23,FIND("(",AR23))-1))/(10^(FIND(")",AR23)-FIND(".",AR23,FIND("(",AR23))-1)))</f>
        <v>5</v>
      </c>
      <c r="AT23" s="51" t="s">
        <v>297</v>
      </c>
      <c r="AU23" s="51">
        <f t="shared" ref="AU23" si="34">IF(ISBLANK(AT23),0,VALUE(MID(AT23,FIND("(",AT23)+1,FIND(".",AT23,FIND("(",AT23))-FIND("(",AT23)-1))+VALUE(MID(AT23,FIND(".",AT23,FIND("(",AT23))+1,FIND(")",AT23)-FIND(".",AT23,FIND("(",AT23))-1))/(10^(FIND(")",AT23)-FIND(".",AT23,FIND("(",AT23))-1)))</f>
        <v>3</v>
      </c>
      <c r="AV23" s="51" t="s">
        <v>295</v>
      </c>
      <c r="AW23" s="51">
        <f t="shared" ref="AW23" si="35">IF(ISBLANK(AV23),0,VALUE(MID(AV23,FIND("(",AV23)+1,FIND(".",AV23,FIND("(",AV23))-FIND("(",AV23)-1))+VALUE(MID(AV23,FIND(".",AV23,FIND("(",AV23))+1,FIND(")",AV23)-FIND(".",AV23,FIND("(",AV23))-1))/(10^(FIND(")",AV23)-FIND(".",AV23,FIND("(",AV23))-1)))</f>
        <v>0.75</v>
      </c>
      <c r="AX23" s="58" t="s">
        <v>291</v>
      </c>
      <c r="AY23" s="51">
        <f t="shared" ref="AY23" si="36">IF(ISBLANK(AX23),0,VALUE(MID(AX23,FIND("(",AX23)+1,FIND(".",AX23,FIND("(",AX23))-FIND("(",AX23)-1))+VALUE(MID(AX23,FIND(".",AX23,FIND("(",AX23))+1,FIND(")",AX23)-FIND(".",AX23,FIND("(",AX23))-1))/(10^(FIND(")",AX23)-FIND(".",AX23,FIND("(",AX23))-1)))*(AI23+AK23)*(AM23)</f>
        <v>0</v>
      </c>
      <c r="AZ23" s="51" t="s">
        <v>291</v>
      </c>
      <c r="BA23" s="51">
        <f t="shared" ref="BA23" si="37">IF(ISBLANK(AZ23),0,VALUE(MID(AZ23,FIND("(",AZ23)+1,FIND(".",AZ23,FIND("(",AZ23))-FIND("(",AZ23)-1))+VALUE(MID(AZ23,FIND(".",AZ23,FIND("(",AZ23))+1,FIND(")",AZ23)-FIND(".",AZ23,FIND("(",AZ23))-1))/(10^(FIND(")",AZ23)-FIND(".",AZ23,FIND("(",AZ23))-1)))*(AI23+AK23)*(AM23)</f>
        <v>0</v>
      </c>
      <c r="BB23" s="51" t="s">
        <v>291</v>
      </c>
      <c r="BC23" s="51">
        <f t="shared" ref="BC23" si="38">IF(ISBLANK(BB23),0,VALUE(MID(BB23,FIND("(",BB23)+1,FIND(".",BB23,FIND("(",BB23))-FIND("(",BB23)-1))+VALUE(MID(BB23,FIND(".",BB23,FIND("(",BB23))+1,FIND(")",BB23)-FIND(".",BB23,FIND("(",BB23))-1))/(10^(FIND(")",BB23)-FIND(".",BB23,FIND("(",BB23))-1)))*(AI23+AK23)*(AM23)</f>
        <v>0</v>
      </c>
      <c r="BD23" s="51" t="s">
        <v>291</v>
      </c>
      <c r="BE23" s="51">
        <f t="shared" ref="BE23" si="39">IF(ISBLANK(BD23),0,VALUE(MID(BD23,FIND("(",BD23)+1,FIND(".",BD23,FIND("(",BD23))-FIND("(",BD23)-1))+VALUE(MID(BD23,FIND(".",BD23,FIND("(",BD23))+1,FIND(")",BD23)-FIND(".",BD23,FIND("(",BD23))-1))/(10^(FIND(")",BD23)-FIND(".",BD23,FIND("(",BD23))-1)))*(AI23+AK23)*(AM23)</f>
        <v>0</v>
      </c>
      <c r="BF23" s="51"/>
      <c r="BG23" s="51"/>
      <c r="BH23" s="58">
        <f t="shared" ref="BH23" si="40">IF(AG23=10,ROUND(POWER((9 - AVERAGE(K23,M23,O23,Q23,S23,U23))*(9 - AVERAGE(W23,Y23,AA23))*(9 - AVERAGE(AC23,AE23)),1/3),0),9-AG23)</f>
        <v>4</v>
      </c>
      <c r="BI23" s="51">
        <f t="shared" ref="BI23" si="41">IF(ISBLANK(E23),0,IF((AO23+AQ23+AS23+AU23+AW23)=0,0,AO23+AQ23+AS23+AU23+AW23)*VALUE(MID(E23,FIND("/",E23)-1,1)))</f>
        <v>20.75</v>
      </c>
      <c r="BJ23" s="51">
        <f t="shared" ref="BJ23" si="42">IF(ISBLANK(E23),0,IF((AY23+BA23+BC23+BE23)=0,0,AY23+BA23+BC23+BE23)*VALUE(MID(E23,FIND("/",E23)+1,1)))</f>
        <v>0</v>
      </c>
      <c r="BK23" s="51">
        <f t="shared" ref="BK23" si="43">ROUND(1.08*(LN(BH23*BI23/9+0.005)+6),0)</f>
        <v>9</v>
      </c>
      <c r="BL23" s="51">
        <f t="shared" ref="BL23" si="44">ROUND(1.08*(LN(BH23*BJ23/9 + 0.005)+6),0)</f>
        <v>1</v>
      </c>
      <c r="BM23" s="41" t="s">
        <v>929</v>
      </c>
      <c r="BN23" s="59"/>
      <c r="BP23" s="51"/>
      <c r="BQ23" s="51"/>
      <c r="BR23" s="51"/>
      <c r="BS23" s="51"/>
      <c r="BT23" s="51"/>
      <c r="BU23" s="51"/>
      <c r="BV23" s="51"/>
      <c r="BW23" s="51"/>
      <c r="BX23" s="51"/>
      <c r="BY23" s="51"/>
      <c r="BZ23" s="51"/>
      <c r="CA23" s="51"/>
      <c r="CB23" s="51"/>
      <c r="CC23" s="51"/>
      <c r="CD23" s="51"/>
      <c r="CE23" s="51"/>
      <c r="CF23" s="51"/>
      <c r="CG23" s="51"/>
      <c r="CH23" s="51"/>
      <c r="CI23" s="51"/>
      <c r="CJ23" s="60"/>
      <c r="CK23" s="59"/>
      <c r="CM23" s="51"/>
      <c r="CN23" s="51"/>
      <c r="CO23" s="51"/>
      <c r="CP23" s="51"/>
      <c r="CQ23" s="51"/>
      <c r="CR23" s="51"/>
      <c r="CS23" s="51"/>
      <c r="CT23" s="51"/>
      <c r="CU23" s="51"/>
      <c r="CV23" s="51"/>
      <c r="CW23" s="51"/>
      <c r="CX23" s="51"/>
      <c r="CY23" s="51"/>
      <c r="CZ23" s="51"/>
      <c r="DA23" s="51"/>
      <c r="DB23" s="51"/>
      <c r="DC23" s="51"/>
      <c r="DD23" s="51"/>
      <c r="DE23" s="51"/>
      <c r="DF23" s="51"/>
      <c r="DG23" s="60"/>
    </row>
    <row r="24" spans="1:111" s="41" customFormat="1" ht="78.75">
      <c r="A24" s="51" t="s">
        <v>934</v>
      </c>
      <c r="B24" s="51" t="s">
        <v>935</v>
      </c>
      <c r="C24" s="51" t="s">
        <v>46</v>
      </c>
      <c r="D24" s="51" t="s">
        <v>52</v>
      </c>
      <c r="E24" s="51" t="s">
        <v>72</v>
      </c>
      <c r="F24" s="51" t="s">
        <v>133</v>
      </c>
      <c r="G24" t="s">
        <v>936</v>
      </c>
      <c r="H24" s="57" t="s">
        <v>936</v>
      </c>
      <c r="I24" s="51" t="s">
        <v>116</v>
      </c>
      <c r="J24" s="51" t="s">
        <v>232</v>
      </c>
      <c r="K24" s="51">
        <f>IF(ISBLANK(J24),0,VALUE(SUBSTITUTE(MID(J24,FIND("(",J24)+1,FIND(")",J24)-FIND("(",J24)-1),LICENSE!$B$20,LICENSE!$B$19)))</f>
        <v>10</v>
      </c>
      <c r="L24" s="51" t="s">
        <v>232</v>
      </c>
      <c r="M24" s="51">
        <f>IF(ISBLANK(L24),0,VALUE(SUBSTITUTE(MID(L24,FIND("(",L24)+1,FIND(")",L24)-FIND("(",L24)-1),LICENSE!$B$20,LICENSE!$B$19)))</f>
        <v>10</v>
      </c>
      <c r="N24" s="51" t="s">
        <v>232</v>
      </c>
      <c r="O24" s="51">
        <f>IF(ISBLANK(N24),0,VALUE(SUBSTITUTE(MID(N24,FIND("(",N24)+1,FIND(")",N24)-FIND("(",N24)-1),LICENSE!$B$20,LICENSE!$B$19)))</f>
        <v>10</v>
      </c>
      <c r="P24" s="51" t="s">
        <v>232</v>
      </c>
      <c r="Q24" s="51">
        <f>IF(ISBLANK(P24),0,VALUE(SUBSTITUTE(MID(P24,FIND("(",P24)+1,FIND(")",P24)-FIND("(",P24)-1),LICENSE!$B$20,LICENSE!$B$19)))</f>
        <v>10</v>
      </c>
      <c r="R24" s="51" t="s">
        <v>232</v>
      </c>
      <c r="S24" s="51">
        <f>IF(ISBLANK(R24),0,VALUE(SUBSTITUTE(MID(R24,FIND("(",R24)+1,FIND(")",R24)-FIND("(",R24)-1),LICENSE!$B$20,LICENSE!$B$19)))</f>
        <v>10</v>
      </c>
      <c r="T24" s="51" t="s">
        <v>232</v>
      </c>
      <c r="U24" s="51">
        <f>IF(ISBLANK(T24),0,VALUE(SUBSTITUTE(MID(T24,FIND("(",T24)+1,FIND(")",T24)-FIND("(",T24)-1),LICENSE!$B$20,LICENSE!$B$19)))</f>
        <v>10</v>
      </c>
      <c r="V24" s="51" t="s">
        <v>258</v>
      </c>
      <c r="W24" s="51">
        <f>IF(ISBLANK(V24),0,VALUE(SUBSTITUTE(MID(V24,FIND("(",V24)+1,FIND(")",V24)-FIND("(",V24)-1),LICENSE!$B$20,LICENSE!$B$19)))</f>
        <v>10</v>
      </c>
      <c r="X24" s="51" t="s">
        <v>232</v>
      </c>
      <c r="Y24" s="51">
        <f>IF(ISBLANK(X24),0,VALUE(SUBSTITUTE(MID(X24,FIND("(",X24)+1,FIND(")",X24)-FIND("(",X24)-1),LICENSE!$B$20,LICENSE!$B$19)))</f>
        <v>10</v>
      </c>
      <c r="Z24" s="51" t="s">
        <v>232</v>
      </c>
      <c r="AA24" s="51">
        <f>IF(ISBLANK(Z24),0,VALUE(SUBSTITUTE(MID(Z24,FIND("(",Z24)+1,FIND(")",Z24)-FIND("(",Z24)-1),LICENSE!$B$20,LICENSE!$B$19)))</f>
        <v>10</v>
      </c>
      <c r="AB24" s="51" t="s">
        <v>232</v>
      </c>
      <c r="AC24" s="51">
        <f>IF(ISBLANK(AB24),0,VALUE(SUBSTITUTE(MID(AB24,FIND("(",AB24)+1,FIND(")",AB24)-FIND("(",AB24)-1),LICENSE!$B$20,LICENSE!$B$19)))</f>
        <v>10</v>
      </c>
      <c r="AD24" s="51" t="s">
        <v>232</v>
      </c>
      <c r="AE24" s="51">
        <f>IF(ISBLANK(AD24),0,VALUE(SUBSTITUTE(MID(AD24,FIND("(",AD24)+1,FIND(")",AD24)-FIND("(",AD24)-1),LICENSE!$B$20,LICENSE!$B$19)))</f>
        <v>10</v>
      </c>
      <c r="AF24" s="51" t="s">
        <v>245</v>
      </c>
      <c r="AG24" s="51">
        <f>IF(ISBLANK(AF24),0,VALUE(SUBSTITUTE(MID(AF24,FIND("(",AF24)+1,FIND(")",AF24)-FIND("(",AF24)-1),LICENSE!$B$20,LICENSE!$B$19)))</f>
        <v>5</v>
      </c>
      <c r="AH24" s="58" t="s">
        <v>366</v>
      </c>
      <c r="AI24" s="51">
        <f>IF(ISBLANK(AH24),0,VALUE(SUBSTITUTE(MID(AH24,FIND("(",AH24)+1,FIND(")",AH24)-FIND("(",AH24)-1),LICENSE!$B$20,LICENSE!$B$19)))</f>
        <v>0</v>
      </c>
      <c r="AJ24" s="51" t="s">
        <v>180</v>
      </c>
      <c r="AK24" s="51">
        <f>IF(ISBLANK(AJ24),0,VALUE(SUBSTITUTE(MID(AJ24,FIND("(",AJ24)+1,FIND(")",AJ24)-FIND("(",AJ24)-1),LICENSE!$B$20,LICENSE!$B$19)))</f>
        <v>0</v>
      </c>
      <c r="AL24" s="51" t="s">
        <v>326</v>
      </c>
      <c r="AM24" s="51">
        <f>IF(ISBLANK(AL24),0,VALUE(MID(AL24,FIND("(",AL24)+1,FIND(".",AL24,FIND("(",AL24))-FIND("(",AL24)-1))+VALUE(MID(AL24,FIND(".",AL24,FIND("(",AL24))+1,FIND(")",AL24)-FIND(".",AL24,FIND("(",AL24))-1))/(10^(FIND(")",AL24)-FIND(".",AL24,FIND("(",AL24))-1)))</f>
        <v>0.25</v>
      </c>
      <c r="AN24" s="58" t="s">
        <v>292</v>
      </c>
      <c r="AO24" s="51">
        <f>IF(ISBLANK(AN24),0,VALUE(MID(AN24,FIND("(",AN24)+1,FIND(".",AN24,FIND("(",AN24))-FIND("(",AN24)-1))+VALUE(MID(AN24,FIND(".",AN24,FIND("(",AN24))+1,FIND(")",AN24)-FIND(".",AN24,FIND("(",AN24))-1))/(10^(FIND(")",AN24)-FIND(".",AN24,FIND("(",AN24))-1)))</f>
        <v>0.1</v>
      </c>
      <c r="AP24" s="51" t="s">
        <v>291</v>
      </c>
      <c r="AQ24" s="51">
        <f>IF(ISBLANK(AP24),0,VALUE(MID(AP24,FIND("(",AP24)+1,FIND(".",AP24,FIND("(",AP24))-FIND("(",AP24)-1))+VALUE(MID(AP24,FIND(".",AP24,FIND("(",AP24))+1,FIND(")",AP24)-FIND(".",AP24,FIND("(",AP24))-1))/(10^(FIND(")",AP24)-FIND(".",AP24,FIND("(",AP24))-1)))</f>
        <v>0.01</v>
      </c>
      <c r="AR24" s="51" t="s">
        <v>300</v>
      </c>
      <c r="AS24" s="51">
        <f>IF(ISBLANK(AR24),0,VALUE(MID(AR24,FIND("(",AR24)+1,FIND(".",AR24,FIND("(",AR24))-FIND("(",AR24)-1))+VALUE(MID(AR24,FIND(".",AR24,FIND("(",AR24))+1,FIND(")",AR24)-FIND(".",AR24,FIND("(",AR24))-1))/(10^(FIND(")",AR24)-FIND(".",AR24,FIND("(",AR24))-1)))</f>
        <v>0</v>
      </c>
      <c r="AT24" s="51" t="s">
        <v>291</v>
      </c>
      <c r="AU24" s="51">
        <f>IF(ISBLANK(AT24),0,VALUE(MID(AT24,FIND("(",AT24)+1,FIND(".",AT24,FIND("(",AT24))-FIND("(",AT24)-1))+VALUE(MID(AT24,FIND(".",AT24,FIND("(",AT24))+1,FIND(")",AT24)-FIND(".",AT24,FIND("(",AT24))-1))/(10^(FIND(")",AT24)-FIND(".",AT24,FIND("(",AT24))-1)))</f>
        <v>0.01</v>
      </c>
      <c r="AV24" s="51" t="s">
        <v>292</v>
      </c>
      <c r="AW24" s="51">
        <f>IF(ISBLANK(AV24),0,VALUE(MID(AV24,FIND("(",AV24)+1,FIND(".",AV24,FIND("(",AV24))-FIND("(",AV24)-1))+VALUE(MID(AV24,FIND(".",AV24,FIND("(",AV24))+1,FIND(")",AV24)-FIND(".",AV24,FIND("(",AV24))-1))/(10^(FIND(")",AV24)-FIND(".",AV24,FIND("(",AV24))-1)))</f>
        <v>0.1</v>
      </c>
      <c r="AX24" s="58" t="s">
        <v>291</v>
      </c>
      <c r="AY24" s="51">
        <f>IF(ISBLANK(AX24),0,VALUE(MID(AX24,FIND("(",AX24)+1,FIND(".",AX24,FIND("(",AX24))-FIND("(",AX24)-1))+VALUE(MID(AX24,FIND(".",AX24,FIND("(",AX24))+1,FIND(")",AX24)-FIND(".",AX24,FIND("(",AX24))-1))/(10^(FIND(")",AX24)-FIND(".",AX24,FIND("(",AX24))-1)))*(AI24+AK24)*(AM24)</f>
        <v>0</v>
      </c>
      <c r="AZ24" s="51" t="s">
        <v>291</v>
      </c>
      <c r="BA24" s="51">
        <f>IF(ISBLANK(AZ24),0,VALUE(MID(AZ24,FIND("(",AZ24)+1,FIND(".",AZ24,FIND("(",AZ24))-FIND("(",AZ24)-1))+VALUE(MID(AZ24,FIND(".",AZ24,FIND("(",AZ24))+1,FIND(")",AZ24)-FIND(".",AZ24,FIND("(",AZ24))-1))/(10^(FIND(")",AZ24)-FIND(".",AZ24,FIND("(",AZ24))-1)))*(AI24+AK24)*(AM24)</f>
        <v>0</v>
      </c>
      <c r="BB24" s="51" t="s">
        <v>291</v>
      </c>
      <c r="BC24" s="51">
        <f>IF(ISBLANK(BB24),0,VALUE(MID(BB24,FIND("(",BB24)+1,FIND(".",BB24,FIND("(",BB24))-FIND("(",BB24)-1))+VALUE(MID(BB24,FIND(".",BB24,FIND("(",BB24))+1,FIND(")",BB24)-FIND(".",BB24,FIND("(",BB24))-1))/(10^(FIND(")",BB24)-FIND(".",BB24,FIND("(",BB24))-1)))*(AI24+AK24)*(AM24)</f>
        <v>0</v>
      </c>
      <c r="BD24" s="51" t="s">
        <v>291</v>
      </c>
      <c r="BE24" s="51">
        <f>IF(ISBLANK(BD24),0,VALUE(MID(BD24,FIND("(",BD24)+1,FIND(".",BD24,FIND("(",BD24))-FIND("(",BD24)-1))+VALUE(MID(BD24,FIND(".",BD24,FIND("(",BD24))+1,FIND(")",BD24)-FIND(".",BD24,FIND("(",BD24))-1))/(10^(FIND(")",BD24)-FIND(".",BD24,FIND("(",BD24))-1)))*(AI24+AK24)*(AM24)</f>
        <v>0</v>
      </c>
      <c r="BF24" s="51"/>
      <c r="BG24" s="51"/>
      <c r="BH24" s="58">
        <f t="shared" ref="BH24:BH29" si="45">IF(AG24=10,ROUND(POWER((9 - AVERAGE(K24,M24,O24,Q24,S24,U24))*(9 - AVERAGE(W24,Y24,AA24))*(9 - AVERAGE(AC24,AE24)),1/3),0),9-AG24)</f>
        <v>4</v>
      </c>
      <c r="BI24" s="51">
        <f t="shared" ref="BI24:BI29" si="46">IF(ISBLANK(E24),0,IF((AO24+AQ24+AS24+AU24+AW24)=0,0,AO24+AQ24+AS24+AU24+AW24)*VALUE(MID(E24,FIND("/",E24)-1,1)))</f>
        <v>0.22</v>
      </c>
      <c r="BJ24" s="51">
        <f t="shared" ref="BJ24:BJ29" si="47">IF(ISBLANK(E24),0,IF((AY24+BA24+BC24+BE24)=0,0,AY24+BA24+BC24+BE24)*VALUE(MID(E24,FIND("/",E24)+1,1)))</f>
        <v>0</v>
      </c>
      <c r="BK24" s="51">
        <f t="shared" ref="BK24:BK29" si="48">ROUND(1.08*(LN(BH24*BI24/9+0.005)+6),0)</f>
        <v>4</v>
      </c>
      <c r="BL24" s="51">
        <f t="shared" ref="BL24:BL29" si="49">ROUND(1.08*(LN(BH24*BJ24/9 + 0.005)+6),0)</f>
        <v>1</v>
      </c>
      <c r="BN24" s="59"/>
      <c r="BP24" s="51"/>
      <c r="BQ24" s="51"/>
      <c r="BR24" s="51"/>
      <c r="BS24" s="51"/>
      <c r="BT24" s="51"/>
      <c r="BU24" s="51"/>
      <c r="BV24" s="51"/>
      <c r="BW24" s="51"/>
      <c r="BX24" s="51"/>
      <c r="BY24" s="51"/>
      <c r="BZ24" s="51"/>
      <c r="CA24" s="51"/>
      <c r="CB24" s="51"/>
      <c r="CC24" s="51"/>
      <c r="CD24" s="51"/>
      <c r="CE24" s="51"/>
      <c r="CF24" s="51"/>
      <c r="CG24" s="51"/>
      <c r="CH24" s="51"/>
      <c r="CI24" s="51"/>
      <c r="CJ24" s="60"/>
      <c r="CK24" s="59"/>
      <c r="CM24" s="51"/>
      <c r="CN24" s="51"/>
      <c r="CO24" s="51"/>
      <c r="CP24" s="51"/>
      <c r="CQ24" s="51"/>
      <c r="CR24" s="51"/>
      <c r="CS24" s="51"/>
      <c r="CT24" s="51"/>
      <c r="CU24" s="51"/>
      <c r="CV24" s="51"/>
      <c r="CW24" s="51"/>
      <c r="CX24" s="51"/>
      <c r="CY24" s="51"/>
      <c r="CZ24" s="51"/>
      <c r="DA24" s="51"/>
      <c r="DB24" s="51"/>
      <c r="DC24" s="51"/>
      <c r="DD24" s="51"/>
      <c r="DE24" s="51"/>
      <c r="DF24" s="51"/>
      <c r="DG24" s="60"/>
    </row>
    <row r="25" spans="1:111" s="41" customFormat="1" ht="94.5">
      <c r="A25" s="51" t="s">
        <v>937</v>
      </c>
      <c r="B25" s="51" t="s">
        <v>935</v>
      </c>
      <c r="C25" s="51" t="s">
        <v>46</v>
      </c>
      <c r="D25" s="51" t="s">
        <v>86</v>
      </c>
      <c r="E25" s="51" t="s">
        <v>68</v>
      </c>
      <c r="F25" s="51" t="s">
        <v>131</v>
      </c>
      <c r="G25" s="84" t="s">
        <v>86</v>
      </c>
      <c r="H25" s="84" t="s">
        <v>938</v>
      </c>
      <c r="I25" s="51" t="s">
        <v>146</v>
      </c>
      <c r="J25" s="51" t="s">
        <v>243</v>
      </c>
      <c r="K25" s="51">
        <f>IF(ISBLANK(J25),0,VALUE(SUBSTITUTE(MID(J25,FIND("(",J25)+1,FIND(")",J25)-FIND("(",J25)-1),LICENSE!$B$20,LICENSE!$B$19)))</f>
        <v>10</v>
      </c>
      <c r="L25" s="51" t="s">
        <v>243</v>
      </c>
      <c r="M25" s="51">
        <f>IF(ISBLANK(L25),0,VALUE(SUBSTITUTE(MID(L25,FIND("(",L25)+1,FIND(")",L25)-FIND("(",L25)-1),LICENSE!$B$20,LICENSE!$B$19)))</f>
        <v>10</v>
      </c>
      <c r="N25" s="51" t="s">
        <v>243</v>
      </c>
      <c r="O25" s="51">
        <f>IF(ISBLANK(N25),0,VALUE(SUBSTITUTE(MID(N25,FIND("(",N25)+1,FIND(")",N25)-FIND("(",N25)-1),LICENSE!$B$20,LICENSE!$B$19)))</f>
        <v>10</v>
      </c>
      <c r="P25" s="51" t="s">
        <v>243</v>
      </c>
      <c r="Q25" s="51">
        <f>IF(ISBLANK(P25),0,VALUE(SUBSTITUTE(MID(P25,FIND("(",P25)+1,FIND(")",P25)-FIND("(",P25)-1),LICENSE!$B$20,LICENSE!$B$19)))</f>
        <v>10</v>
      </c>
      <c r="R25" s="51" t="s">
        <v>243</v>
      </c>
      <c r="S25" s="51">
        <f>IF(ISBLANK(R25),0,VALUE(SUBSTITUTE(MID(R25,FIND("(",R25)+1,FIND(")",R25)-FIND("(",R25)-1),LICENSE!$B$20,LICENSE!$B$19)))</f>
        <v>10</v>
      </c>
      <c r="T25" s="51" t="s">
        <v>243</v>
      </c>
      <c r="U25" s="51">
        <f>IF(ISBLANK(T25),0,VALUE(SUBSTITUTE(MID(T25,FIND("(",T25)+1,FIND(")",T25)-FIND("(",T25)-1),LICENSE!$B$20,LICENSE!$B$19)))</f>
        <v>10</v>
      </c>
      <c r="V25" s="51" t="s">
        <v>243</v>
      </c>
      <c r="W25" s="51">
        <f>IF(ISBLANK(V25),0,VALUE(SUBSTITUTE(MID(V25,FIND("(",V25)+1,FIND(")",V25)-FIND("(",V25)-1),LICENSE!$B$20,LICENSE!$B$19)))</f>
        <v>10</v>
      </c>
      <c r="X25" s="51" t="s">
        <v>243</v>
      </c>
      <c r="Y25" s="51">
        <f>IF(ISBLANK(X25),0,VALUE(SUBSTITUTE(MID(X25,FIND("(",X25)+1,FIND(")",X25)-FIND("(",X25)-1),LICENSE!$B$20,LICENSE!$B$19)))</f>
        <v>10</v>
      </c>
      <c r="Z25" s="51" t="s">
        <v>243</v>
      </c>
      <c r="AA25" s="51">
        <f>IF(ISBLANK(Z25),0,VALUE(SUBSTITUTE(MID(Z25,FIND("(",Z25)+1,FIND(")",Z25)-FIND("(",Z25)-1),LICENSE!$B$20,LICENSE!$B$19)))</f>
        <v>10</v>
      </c>
      <c r="AB25" s="51" t="s">
        <v>243</v>
      </c>
      <c r="AC25" s="51">
        <f>IF(ISBLANK(AB25),0,VALUE(SUBSTITUTE(MID(AB25,FIND("(",AB25)+1,FIND(")",AB25)-FIND("(",AB25)-1),LICENSE!$B$20,LICENSE!$B$19)))</f>
        <v>10</v>
      </c>
      <c r="AD25" s="51" t="s">
        <v>232</v>
      </c>
      <c r="AE25" s="51">
        <f>IF(ISBLANK(AD25),0,VALUE(SUBSTITUTE(MID(AD25,FIND("(",AD25)+1,FIND(")",AD25)-FIND("(",AD25)-1),LICENSE!$B$20,LICENSE!$B$19)))</f>
        <v>10</v>
      </c>
      <c r="AF25" s="51" t="s">
        <v>222</v>
      </c>
      <c r="AG25" s="51">
        <f>IF(ISBLANK(AF25),0,VALUE(SUBSTITUTE(MID(AF25,FIND("(",AF25)+1,FIND(")",AF25)-FIND("(",AF25)-1),LICENSE!$B$20,LICENSE!$B$19)))</f>
        <v>2</v>
      </c>
      <c r="AH25" s="58" t="s">
        <v>322</v>
      </c>
      <c r="AI25" s="51">
        <f>IF(ISBLANK(AH25),0,VALUE(SUBSTITUTE(MID(AH25,FIND("(",AH25)+1,FIND(")",AH25)-FIND("(",AH25)-1),LICENSE!$B$20,LICENSE!$B$19)))</f>
        <v>1</v>
      </c>
      <c r="AJ25" s="51" t="s">
        <v>323</v>
      </c>
      <c r="AK25" s="51">
        <f>IF(ISBLANK(AJ25),0,VALUE(SUBSTITUTE(MID(AJ25,FIND("(",AJ25)+1,FIND(")",AJ25)-FIND("(",AJ25)-1),LICENSE!$B$20,LICENSE!$B$19)))</f>
        <v>0</v>
      </c>
      <c r="AL25" s="51" t="s">
        <v>359</v>
      </c>
      <c r="AM25" s="51">
        <f>IF(ISBLANK(AL25),0,VALUE(MID(AL25,FIND("(",AL25)+1,FIND(".",AL25,FIND("(",AL25))-FIND("(",AL25)-1))+VALUE(MID(AL25,FIND(".",AL25,FIND("(",AL25))+1,FIND(")",AL25)-FIND(".",AL25,FIND("(",AL25))-1))/(10^(FIND(")",AL25)-FIND(".",AL25,FIND("(",AL25))-1)))</f>
        <v>1</v>
      </c>
      <c r="AN25" s="58" t="s">
        <v>300</v>
      </c>
      <c r="AO25" s="51">
        <f>IF(ISBLANK(AN25),0,VALUE(MID(AN25,FIND("(",AN25)+1,FIND(".",AN25,FIND("(",AN25))-FIND("(",AN25)-1))+VALUE(MID(AN25,FIND(".",AN25,FIND("(",AN25))+1,FIND(")",AN25)-FIND(".",AN25,FIND("(",AN25))-1))/(10^(FIND(")",AN25)-FIND(".",AN25,FIND("(",AN25))-1)))</f>
        <v>0</v>
      </c>
      <c r="AP25" s="51" t="s">
        <v>300</v>
      </c>
      <c r="AQ25" s="51">
        <f>IF(ISBLANK(AP25),0,VALUE(MID(AP25,FIND("(",AP25)+1,FIND(".",AP25,FIND("(",AP25))-FIND("(",AP25)-1))+VALUE(MID(AP25,FIND(".",AP25,FIND("(",AP25))+1,FIND(")",AP25)-FIND(".",AP25,FIND("(",AP25))-1))/(10^(FIND(")",AP25)-FIND(".",AP25,FIND("(",AP25))-1)))</f>
        <v>0</v>
      </c>
      <c r="AR25" s="51" t="s">
        <v>300</v>
      </c>
      <c r="AS25" s="51">
        <f>IF(ISBLANK(AR25),0,VALUE(MID(AR25,FIND("(",AR25)+1,FIND(".",AR25,FIND("(",AR25))-FIND("(",AR25)-1))+VALUE(MID(AR25,FIND(".",AR25,FIND("(",AR25))+1,FIND(")",AR25)-FIND(".",AR25,FIND("(",AR25))-1))/(10^(FIND(")",AR25)-FIND(".",AR25,FIND("(",AR25))-1)))</f>
        <v>0</v>
      </c>
      <c r="AT25" s="51" t="s">
        <v>300</v>
      </c>
      <c r="AU25" s="51">
        <f>IF(ISBLANK(AT25),0,VALUE(MID(AT25,FIND("(",AT25)+1,FIND(".",AT25,FIND("(",AT25))-FIND("(",AT25)-1))+VALUE(MID(AT25,FIND(".",AT25,FIND("(",AT25))+1,FIND(")",AT25)-FIND(".",AT25,FIND("(",AT25))-1))/(10^(FIND(")",AT25)-FIND(".",AT25,FIND("(",AT25))-1)))</f>
        <v>0</v>
      </c>
      <c r="AV25" s="51" t="s">
        <v>300</v>
      </c>
      <c r="AW25" s="51">
        <f>IF(ISBLANK(AV25),0,VALUE(MID(AV25,FIND("(",AV25)+1,FIND(".",AV25,FIND("(",AV25))-FIND("(",AV25)-1))+VALUE(MID(AV25,FIND(".",AV25,FIND("(",AV25))+1,FIND(")",AV25)-FIND(".",AV25,FIND("(",AV25))-1))/(10^(FIND(")",AV25)-FIND(".",AV25,FIND("(",AV25))-1)))</f>
        <v>0</v>
      </c>
      <c r="AX25" s="58" t="s">
        <v>291</v>
      </c>
      <c r="AY25" s="51">
        <f>IF(ISBLANK(AX25),0,VALUE(MID(AX25,FIND("(",AX25)+1,FIND(".",AX25,FIND("(",AX25))-FIND("(",AX25)-1))+VALUE(MID(AX25,FIND(".",AX25,FIND("(",AX25))+1,FIND(")",AX25)-FIND(".",AX25,FIND("(",AX25))-1))/(10^(FIND(")",AX25)-FIND(".",AX25,FIND("(",AX25))-1)))*(AI25+AK25)*(AM25)</f>
        <v>0.01</v>
      </c>
      <c r="AZ25" s="51" t="s">
        <v>291</v>
      </c>
      <c r="BA25" s="51">
        <f>IF(ISBLANK(AZ25),0,VALUE(MID(AZ25,FIND("(",AZ25)+1,FIND(".",AZ25,FIND("(",AZ25))-FIND("(",AZ25)-1))+VALUE(MID(AZ25,FIND(".",AZ25,FIND("(",AZ25))+1,FIND(")",AZ25)-FIND(".",AZ25,FIND("(",AZ25))-1))/(10^(FIND(")",AZ25)-FIND(".",AZ25,FIND("(",AZ25))-1)))*(AI25+AK25)*(AM25)</f>
        <v>0.01</v>
      </c>
      <c r="BB25" s="51" t="s">
        <v>291</v>
      </c>
      <c r="BC25" s="51">
        <f>IF(ISBLANK(BB25),0,VALUE(MID(BB25,FIND("(",BB25)+1,FIND(".",BB25,FIND("(",BB25))-FIND("(",BB25)-1))+VALUE(MID(BB25,FIND(".",BB25,FIND("(",BB25))+1,FIND(")",BB25)-FIND(".",BB25,FIND("(",BB25))-1))/(10^(FIND(")",BB25)-FIND(".",BB25,FIND("(",BB25))-1)))*(AI25+AK25)*(AM25)</f>
        <v>0.01</v>
      </c>
      <c r="BD25" s="51" t="s">
        <v>292</v>
      </c>
      <c r="BE25" s="51">
        <f>IF(ISBLANK(BD25),0,VALUE(MID(BD25,FIND("(",BD25)+1,FIND(".",BD25,FIND("(",BD25))-FIND("(",BD25)-1))+VALUE(MID(BD25,FIND(".",BD25,FIND("(",BD25))+1,FIND(")",BD25)-FIND(".",BD25,FIND("(",BD25))-1))/(10^(FIND(")",BD25)-FIND(".",BD25,FIND("(",BD25))-1)))*(AI25+AK25)*(AM25)</f>
        <v>0.1</v>
      </c>
      <c r="BF25" s="51"/>
      <c r="BG25" s="51"/>
      <c r="BH25" s="58">
        <f t="shared" si="45"/>
        <v>7</v>
      </c>
      <c r="BI25" s="51">
        <f t="shared" si="46"/>
        <v>0</v>
      </c>
      <c r="BJ25" s="51">
        <f t="shared" si="47"/>
        <v>0.13</v>
      </c>
      <c r="BK25" s="51">
        <f t="shared" si="48"/>
        <v>1</v>
      </c>
      <c r="BL25" s="51">
        <f t="shared" si="49"/>
        <v>4</v>
      </c>
      <c r="BN25" s="59"/>
      <c r="BP25" s="51"/>
      <c r="BQ25" s="51"/>
      <c r="BR25" s="51"/>
      <c r="BS25" s="51"/>
      <c r="BT25" s="51"/>
      <c r="BU25" s="51"/>
      <c r="BV25" s="51"/>
      <c r="BW25" s="51"/>
      <c r="BX25" s="51"/>
      <c r="BY25" s="51"/>
      <c r="BZ25" s="51"/>
      <c r="CA25" s="51"/>
      <c r="CB25" s="51"/>
      <c r="CC25" s="51"/>
      <c r="CD25" s="51"/>
      <c r="CE25" s="51"/>
      <c r="CF25" s="51"/>
      <c r="CG25" s="51"/>
      <c r="CH25" s="51"/>
      <c r="CI25" s="51"/>
      <c r="CJ25" s="60"/>
      <c r="CK25" s="59"/>
      <c r="CM25" s="51"/>
      <c r="CN25" s="51"/>
      <c r="CO25" s="51"/>
      <c r="CP25" s="51"/>
      <c r="CQ25" s="51"/>
      <c r="CR25" s="51"/>
      <c r="CS25" s="51"/>
      <c r="CT25" s="51"/>
      <c r="CU25" s="51"/>
      <c r="CV25" s="51"/>
      <c r="CW25" s="51"/>
      <c r="CX25" s="51"/>
      <c r="CY25" s="51"/>
      <c r="CZ25" s="51"/>
      <c r="DA25" s="51"/>
      <c r="DB25" s="51"/>
      <c r="DC25" s="51"/>
      <c r="DD25" s="51"/>
      <c r="DE25" s="51"/>
      <c r="DF25" s="51"/>
      <c r="DG25" s="60"/>
    </row>
    <row r="26" spans="1:111" s="73" customFormat="1" ht="47.25">
      <c r="A26" s="51" t="s">
        <v>939</v>
      </c>
      <c r="B26" s="51" t="s">
        <v>870</v>
      </c>
      <c r="C26" s="51" t="s">
        <v>40</v>
      </c>
      <c r="D26" s="51" t="s">
        <v>52</v>
      </c>
      <c r="E26" s="51" t="s">
        <v>72</v>
      </c>
      <c r="F26" s="51" t="s">
        <v>134</v>
      </c>
      <c r="G26" s="13" t="s">
        <v>940</v>
      </c>
      <c r="H26" s="57" t="s">
        <v>941</v>
      </c>
      <c r="I26" s="51" t="s">
        <v>110</v>
      </c>
      <c r="J26" s="51" t="s">
        <v>224</v>
      </c>
      <c r="K26" s="51"/>
      <c r="L26" s="51" t="s">
        <v>247</v>
      </c>
      <c r="M26" s="51"/>
      <c r="N26" s="51" t="s">
        <v>202</v>
      </c>
      <c r="O26" s="51"/>
      <c r="P26" s="51" t="s">
        <v>208</v>
      </c>
      <c r="Q26" s="51"/>
      <c r="R26" s="51" t="s">
        <v>215</v>
      </c>
      <c r="S26" s="51"/>
      <c r="T26" s="51" t="s">
        <v>204</v>
      </c>
      <c r="U26" s="51"/>
      <c r="V26" s="51" t="s">
        <v>241</v>
      </c>
      <c r="W26" s="51"/>
      <c r="X26" s="51" t="s">
        <v>277</v>
      </c>
      <c r="Y26" s="51"/>
      <c r="Z26" s="51" t="s">
        <v>219</v>
      </c>
      <c r="AA26" s="51"/>
      <c r="AB26" s="51" t="s">
        <v>208</v>
      </c>
      <c r="AC26" s="51"/>
      <c r="AD26" s="51" t="s">
        <v>252</v>
      </c>
      <c r="AE26" s="51"/>
      <c r="AF26" s="51" t="s">
        <v>278</v>
      </c>
      <c r="AG26" s="51"/>
      <c r="AH26" s="58" t="s">
        <v>366</v>
      </c>
      <c r="AI26" s="51"/>
      <c r="AJ26" s="51" t="s">
        <v>180</v>
      </c>
      <c r="AK26" s="51"/>
      <c r="AL26" s="51" t="s">
        <v>338</v>
      </c>
      <c r="AM26" s="51"/>
      <c r="AN26" s="58" t="s">
        <v>298</v>
      </c>
      <c r="AO26" s="51"/>
      <c r="AP26" s="51" t="s">
        <v>299</v>
      </c>
      <c r="AQ26" s="51"/>
      <c r="AR26" s="51" t="s">
        <v>296</v>
      </c>
      <c r="AS26" s="51"/>
      <c r="AT26" s="51" t="s">
        <v>298</v>
      </c>
      <c r="AU26" s="51"/>
      <c r="AV26" s="51" t="s">
        <v>296</v>
      </c>
      <c r="AW26" s="51"/>
      <c r="AX26" s="58" t="s">
        <v>300</v>
      </c>
      <c r="AY26" s="51"/>
      <c r="AZ26" s="51" t="s">
        <v>296</v>
      </c>
      <c r="BA26" s="51"/>
      <c r="BB26" s="51" t="s">
        <v>295</v>
      </c>
      <c r="BC26" s="51"/>
      <c r="BD26" s="51" t="s">
        <v>294</v>
      </c>
      <c r="BE26" s="51"/>
      <c r="BF26" s="51"/>
      <c r="BG26" s="51"/>
      <c r="BH26" s="58">
        <f t="shared" si="45"/>
        <v>9</v>
      </c>
      <c r="BI26" s="51">
        <f t="shared" si="46"/>
        <v>0</v>
      </c>
      <c r="BJ26" s="51">
        <f t="shared" si="47"/>
        <v>0</v>
      </c>
      <c r="BK26" s="51">
        <f t="shared" si="48"/>
        <v>1</v>
      </c>
      <c r="BL26" s="51">
        <f t="shared" si="49"/>
        <v>1</v>
      </c>
      <c r="BM26" s="41"/>
      <c r="BN26" s="59"/>
      <c r="BO26" s="41"/>
      <c r="BP26" s="51"/>
      <c r="BQ26" s="51"/>
      <c r="BR26" s="51"/>
      <c r="BS26" s="51"/>
      <c r="BT26" s="51"/>
      <c r="BU26" s="51"/>
      <c r="BV26" s="51"/>
      <c r="BW26" s="51"/>
      <c r="BX26" s="51"/>
      <c r="BY26" s="51"/>
      <c r="BZ26" s="51"/>
      <c r="CA26" s="51"/>
      <c r="CB26" s="51"/>
      <c r="CC26" s="51"/>
      <c r="CD26" s="51"/>
      <c r="CE26" s="51"/>
      <c r="CF26" s="51"/>
      <c r="CG26" s="51"/>
      <c r="CH26" s="51"/>
      <c r="CI26" s="51"/>
      <c r="CJ26" s="60"/>
      <c r="CK26" s="59"/>
      <c r="CL26" s="41"/>
      <c r="CM26" s="51"/>
      <c r="CN26" s="51"/>
      <c r="CO26" s="51"/>
      <c r="CP26" s="51"/>
      <c r="CQ26" s="51"/>
      <c r="CR26" s="51"/>
      <c r="CS26" s="51"/>
      <c r="CT26" s="51"/>
      <c r="CU26" s="51"/>
      <c r="CV26" s="51"/>
      <c r="CW26" s="51"/>
      <c r="CX26" s="51"/>
      <c r="CY26" s="51"/>
      <c r="CZ26" s="51"/>
      <c r="DA26" s="51"/>
      <c r="DB26" s="51"/>
      <c r="DC26" s="51"/>
      <c r="DD26" s="51"/>
      <c r="DE26" s="51"/>
      <c r="DF26" s="51"/>
      <c r="DG26" s="60"/>
    </row>
    <row r="27" spans="1:111" s="41" customFormat="1" ht="47.25">
      <c r="A27" s="51" t="s">
        <v>942</v>
      </c>
      <c r="B27" s="51" t="s">
        <v>861</v>
      </c>
      <c r="C27" s="51" t="s">
        <v>40</v>
      </c>
      <c r="D27" s="51" t="s">
        <v>61</v>
      </c>
      <c r="E27" s="51" t="s">
        <v>64</v>
      </c>
      <c r="F27" s="51" t="s">
        <v>134</v>
      </c>
      <c r="G27" s="13" t="s">
        <v>943</v>
      </c>
      <c r="H27" s="57" t="s">
        <v>944</v>
      </c>
      <c r="I27" s="51" t="s">
        <v>110</v>
      </c>
      <c r="J27" s="51" t="s">
        <v>254</v>
      </c>
      <c r="K27" s="51">
        <f>IF(ISBLANK(J27),0,VALUE(SUBSTITUTE(MID(J27,FIND("(",J27)+1,FIND(")",J27)-FIND("(",J27)-1),LICENSE!$B$20,LICENSE!$B$19)))</f>
        <v>9</v>
      </c>
      <c r="L27" s="51" t="s">
        <v>247</v>
      </c>
      <c r="M27" s="51">
        <f>IF(ISBLANK(L27),0,VALUE(SUBSTITUTE(MID(L27,FIND("(",L27)+1,FIND(")",L27)-FIND("(",L27)-1),LICENSE!$B$20,LICENSE!$B$19)))</f>
        <v>7</v>
      </c>
      <c r="N27" s="51" t="s">
        <v>248</v>
      </c>
      <c r="O27" s="51">
        <f>IF(ISBLANK(N27),0,VALUE(SUBSTITUTE(MID(N27,FIND("(",N27)+1,FIND(")",N27)-FIND("(",N27)-1),LICENSE!$B$20,LICENSE!$B$19)))</f>
        <v>4</v>
      </c>
      <c r="P27" s="51" t="s">
        <v>208</v>
      </c>
      <c r="Q27" s="51">
        <f>IF(ISBLANK(P27),0,VALUE(SUBSTITUTE(MID(P27,FIND("(",P27)+1,FIND(")",P27)-FIND("(",P27)-1),LICENSE!$B$20,LICENSE!$B$19)))</f>
        <v>7</v>
      </c>
      <c r="R27" s="51" t="s">
        <v>227</v>
      </c>
      <c r="S27" s="51">
        <f>IF(ISBLANK(R27),0,VALUE(SUBSTITUTE(MID(R27,FIND("(",R27)+1,FIND(")",R27)-FIND("(",R27)-1),LICENSE!$B$20,LICENSE!$B$19)))</f>
        <v>8</v>
      </c>
      <c r="T27" s="51" t="s">
        <v>257</v>
      </c>
      <c r="U27" s="51">
        <f>IF(ISBLANK(T27),0,VALUE(SUBSTITUTE(MID(T27,FIND("(",T27)+1,FIND(")",T27)-FIND("(",T27)-1),LICENSE!$B$20,LICENSE!$B$19)))</f>
        <v>9</v>
      </c>
      <c r="V27" s="51" t="s">
        <v>205</v>
      </c>
      <c r="W27" s="51">
        <f>IF(ISBLANK(V27),0,VALUE(SUBSTITUTE(MID(V27,FIND("(",V27)+1,FIND(")",V27)-FIND("(",V27)-1),LICENSE!$B$20,LICENSE!$B$19)))</f>
        <v>3</v>
      </c>
      <c r="X27" s="51" t="s">
        <v>277</v>
      </c>
      <c r="Y27" s="51">
        <f>IF(ISBLANK(X27),0,VALUE(SUBSTITUTE(MID(X27,FIND("(",X27)+1,FIND(")",X27)-FIND("(",X27)-1),LICENSE!$B$20,LICENSE!$B$19)))</f>
        <v>6</v>
      </c>
      <c r="Z27" s="51" t="s">
        <v>219</v>
      </c>
      <c r="AA27" s="51">
        <f>IF(ISBLANK(Z27),0,VALUE(SUBSTITUTE(MID(Z27,FIND("(",Z27)+1,FIND(")",Z27)-FIND("(",Z27)-1),LICENSE!$B$20,LICENSE!$B$19)))</f>
        <v>7</v>
      </c>
      <c r="AB27" s="51" t="s">
        <v>208</v>
      </c>
      <c r="AC27" s="51">
        <f>IF(ISBLANK(AB27),0,VALUE(SUBSTITUTE(MID(AB27,FIND("(",AB27)+1,FIND(")",AB27)-FIND("(",AB27)-1),LICENSE!$B$20,LICENSE!$B$19)))</f>
        <v>7</v>
      </c>
      <c r="AD27" s="51" t="s">
        <v>197</v>
      </c>
      <c r="AE27" s="51">
        <f>IF(ISBLANK(AD27),0,VALUE(SUBSTITUTE(MID(AD27,FIND("(",AD27)+1,FIND(")",AD27)-FIND("(",AD27)-1),LICENSE!$B$20,LICENSE!$B$19)))</f>
        <v>1</v>
      </c>
      <c r="AF27" s="51" t="s">
        <v>278</v>
      </c>
      <c r="AG27" s="51">
        <f>IF(ISBLANK(AF27),0,VALUE(SUBSTITUTE(MID(AF27,FIND("(",AF27)+1,FIND(")",AF27)-FIND("(",AF27)-1),LICENSE!$B$20,LICENSE!$B$19)))</f>
        <v>10</v>
      </c>
      <c r="AH27" s="58" t="s">
        <v>354</v>
      </c>
      <c r="AI27" s="51">
        <f>IF(ISBLANK(AH27),0,VALUE(SUBSTITUTE(MID(AH27,FIND("(",AH27)+1,FIND(")",AH27)-FIND("(",AH27)-1),LICENSE!$B$20,LICENSE!$B$19)))</f>
        <v>4</v>
      </c>
      <c r="AJ27" s="51" t="s">
        <v>325</v>
      </c>
      <c r="AK27" s="51">
        <f>IF(ISBLANK(AJ27),0,VALUE(SUBSTITUTE(MID(AJ27,FIND("(",AJ27)+1,FIND(")",AJ27)-FIND("(",AJ27)-1),LICENSE!$B$20,LICENSE!$B$19)))</f>
        <v>0</v>
      </c>
      <c r="AL27" s="51" t="s">
        <v>359</v>
      </c>
      <c r="AM27" s="51">
        <f>IF(ISBLANK(AL27),0,VALUE(MID(AL27,FIND("(",AL27)+1,FIND(".",AL27,FIND("(",AL27))-FIND("(",AL27)-1))+VALUE(MID(AL27,FIND(".",AL27,FIND("(",AL27))+1,FIND(")",AL27)-FIND(".",AL27,FIND("(",AL27))-1))/(10^(FIND(")",AL27)-FIND(".",AL27,FIND("(",AL27))-1)))</f>
        <v>1</v>
      </c>
      <c r="AN27" s="58" t="s">
        <v>296</v>
      </c>
      <c r="AO27" s="51">
        <f>IF(ISBLANK(AN27),0,VALUE(MID(AN27,FIND("(",AN27)+1,FIND(".",AN27,FIND("(",AN27))-FIND("(",AN27)-1))+VALUE(MID(AN27,FIND(".",AN27,FIND("(",AN27))+1,FIND(")",AN27)-FIND(".",AN27,FIND("(",AN27))-1))/(10^(FIND(")",AN27)-FIND(".",AN27,FIND("(",AN27))-1)))</f>
        <v>1.5</v>
      </c>
      <c r="AP27" s="51" t="s">
        <v>297</v>
      </c>
      <c r="AQ27" s="51">
        <f>IF(ISBLANK(AP27),0,VALUE(MID(AP27,FIND("(",AP27)+1,FIND(".",AP27,FIND("(",AP27))-FIND("(",AP27)-1))+VALUE(MID(AP27,FIND(".",AP27,FIND("(",AP27))+1,FIND(")",AP27)-FIND(".",AP27,FIND("(",AP27))-1))/(10^(FIND(")",AP27)-FIND(".",AP27,FIND("(",AP27))-1)))</f>
        <v>3</v>
      </c>
      <c r="AR27" s="51" t="s">
        <v>295</v>
      </c>
      <c r="AS27" s="51">
        <f>IF(ISBLANK(AR27),0,VALUE(MID(AR27,FIND("(",AR27)+1,FIND(".",AR27,FIND("(",AR27))-FIND("(",AR27)-1))+VALUE(MID(AR27,FIND(".",AR27,FIND("(",AR27))+1,FIND(")",AR27)-FIND(".",AR27,FIND("(",AR27))-1))/(10^(FIND(")",AR27)-FIND(".",AR27,FIND("(",AR27))-1)))</f>
        <v>0.75</v>
      </c>
      <c r="AT27" s="51" t="s">
        <v>292</v>
      </c>
      <c r="AU27" s="51">
        <f>IF(ISBLANK(AT27),0,VALUE(MID(AT27,FIND("(",AT27)+1,FIND(".",AT27,FIND("(",AT27))-FIND("(",AT27)-1))+VALUE(MID(AT27,FIND(".",AT27,FIND("(",AT27))+1,FIND(")",AT27)-FIND(".",AT27,FIND("(",AT27))-1))/(10^(FIND(")",AT27)-FIND(".",AT27,FIND("(",AT27))-1)))</f>
        <v>0.1</v>
      </c>
      <c r="AV27" s="51" t="s">
        <v>295</v>
      </c>
      <c r="AW27" s="51">
        <f>IF(ISBLANK(AV27),0,VALUE(MID(AV27,FIND("(",AV27)+1,FIND(".",AV27,FIND("(",AV27))-FIND("(",AV27)-1))+VALUE(MID(AV27,FIND(".",AV27,FIND("(",AV27))+1,FIND(")",AV27)-FIND(".",AV27,FIND("(",AV27))-1))/(10^(FIND(")",AV27)-FIND(".",AV27,FIND("(",AV27))-1)))</f>
        <v>0.75</v>
      </c>
      <c r="AX27" s="58" t="s">
        <v>300</v>
      </c>
      <c r="AY27" s="51">
        <f>IF(ISBLANK(AX27),0,VALUE(MID(AX27,FIND("(",AX27)+1,FIND(".",AX27,FIND("(",AX27))-FIND("(",AX27)-1))+VALUE(MID(AX27,FIND(".",AX27,FIND("(",AX27))+1,FIND(")",AX27)-FIND(".",AX27,FIND("(",AX27))-1))/(10^(FIND(")",AX27)-FIND(".",AX27,FIND("(",AX27))-1)))*(AI27+AK27)*(AM27)</f>
        <v>0</v>
      </c>
      <c r="AZ27" s="51" t="s">
        <v>300</v>
      </c>
      <c r="BA27" s="51">
        <f>IF(ISBLANK(AZ27),0,VALUE(MID(AZ27,FIND("(",AZ27)+1,FIND(".",AZ27,FIND("(",AZ27))-FIND("(",AZ27)-1))+VALUE(MID(AZ27,FIND(".",AZ27,FIND("(",AZ27))+1,FIND(")",AZ27)-FIND(".",AZ27,FIND("(",AZ27))-1))/(10^(FIND(")",AZ27)-FIND(".",AZ27,FIND("(",AZ27))-1)))*(AI27+AK27)*(AM27)</f>
        <v>0</v>
      </c>
      <c r="BB27" s="51" t="s">
        <v>291</v>
      </c>
      <c r="BC27" s="51">
        <f>IF(ISBLANK(BB27),0,VALUE(MID(BB27,FIND("(",BB27)+1,FIND(".",BB27,FIND("(",BB27))-FIND("(",BB27)-1))+VALUE(MID(BB27,FIND(".",BB27,FIND("(",BB27))+1,FIND(")",BB27)-FIND(".",BB27,FIND("(",BB27))-1))/(10^(FIND(")",BB27)-FIND(".",BB27,FIND("(",BB27))-1)))*(AI27+AK27)*(AM27)</f>
        <v>0.04</v>
      </c>
      <c r="BD27" s="51" t="s">
        <v>291</v>
      </c>
      <c r="BE27" s="51">
        <f>IF(ISBLANK(BD27),0,VALUE(MID(BD27,FIND("(",BD27)+1,FIND(".",BD27,FIND("(",BD27))-FIND("(",BD27)-1))+VALUE(MID(BD27,FIND(".",BD27,FIND("(",BD27))+1,FIND(")",BD27)-FIND(".",BD27,FIND("(",BD27))-1))/(10^(FIND(")",BD27)-FIND(".",BD27,FIND("(",BD27))-1)))*(AI27+AK27)*(AM27)</f>
        <v>0.04</v>
      </c>
      <c r="BF27" s="51"/>
      <c r="BG27" s="51"/>
      <c r="BH27" s="58">
        <f t="shared" si="45"/>
        <v>3</v>
      </c>
      <c r="BI27" s="51">
        <f t="shared" si="46"/>
        <v>6.1</v>
      </c>
      <c r="BJ27" s="51">
        <f t="shared" si="47"/>
        <v>0</v>
      </c>
      <c r="BK27" s="51">
        <f t="shared" si="48"/>
        <v>7</v>
      </c>
      <c r="BL27" s="51">
        <f t="shared" si="49"/>
        <v>1</v>
      </c>
      <c r="BN27" s="59"/>
      <c r="BP27" s="51"/>
      <c r="BQ27" s="51"/>
      <c r="BR27" s="51"/>
      <c r="BS27" s="51"/>
      <c r="BT27" s="51"/>
      <c r="BU27" s="51"/>
      <c r="BV27" s="51"/>
      <c r="BW27" s="51"/>
      <c r="BX27" s="51"/>
      <c r="BY27" s="51"/>
      <c r="BZ27" s="51"/>
      <c r="CA27" s="51"/>
      <c r="CB27" s="51"/>
      <c r="CC27" s="51"/>
      <c r="CD27" s="51"/>
      <c r="CE27" s="51"/>
      <c r="CF27" s="51"/>
      <c r="CG27" s="51"/>
      <c r="CH27" s="51"/>
      <c r="CI27" s="51"/>
      <c r="CJ27" s="60"/>
      <c r="CK27" s="59"/>
      <c r="CM27" s="51"/>
      <c r="CN27" s="51"/>
      <c r="CO27" s="51"/>
      <c r="CP27" s="51"/>
      <c r="CQ27" s="51"/>
      <c r="CR27" s="51"/>
      <c r="CS27" s="51"/>
      <c r="CT27" s="51"/>
      <c r="CU27" s="51"/>
      <c r="CV27" s="51"/>
      <c r="CW27" s="51"/>
      <c r="CX27" s="51"/>
      <c r="CY27" s="51"/>
      <c r="CZ27" s="51"/>
      <c r="DA27" s="51"/>
      <c r="DB27" s="51"/>
      <c r="DC27" s="51"/>
      <c r="DD27" s="51"/>
      <c r="DE27" s="51"/>
      <c r="DF27" s="51"/>
      <c r="DG27" s="60"/>
    </row>
    <row r="28" spans="1:111" s="41" customFormat="1" ht="47.25">
      <c r="A28" s="51" t="s">
        <v>945</v>
      </c>
      <c r="B28" s="51" t="s">
        <v>879</v>
      </c>
      <c r="C28" s="51" t="s">
        <v>46</v>
      </c>
      <c r="D28" s="51" t="s">
        <v>50</v>
      </c>
      <c r="E28" s="51" t="s">
        <v>72</v>
      </c>
      <c r="F28" s="51" t="s">
        <v>133</v>
      </c>
      <c r="G28" s="13" t="s">
        <v>946</v>
      </c>
      <c r="H28" s="57" t="s">
        <v>947</v>
      </c>
      <c r="I28" s="51" t="s">
        <v>114</v>
      </c>
      <c r="J28" s="51" t="s">
        <v>200</v>
      </c>
      <c r="K28" s="51">
        <f>IF(ISBLANK(J28),0,VALUE(SUBSTITUTE(MID(J28,FIND("(",J28)+1,FIND(")",J28)-FIND("(",J28)-1),LICENSE!$B$20,LICENSE!$B$19)))</f>
        <v>3</v>
      </c>
      <c r="L28" s="51" t="s">
        <v>247</v>
      </c>
      <c r="M28" s="51">
        <f>IF(ISBLANK(L28),0,VALUE(SUBSTITUTE(MID(L28,FIND("(",L28)+1,FIND(")",L28)-FIND("(",L28)-1),LICENSE!$B$20,LICENSE!$B$19)))</f>
        <v>7</v>
      </c>
      <c r="N28" s="51" t="s">
        <v>177</v>
      </c>
      <c r="O28" s="51">
        <f>IF(ISBLANK(N28),0,VALUE(SUBSTITUTE(MID(N28,FIND("(",N28)+1,FIND(")",N28)-FIND("(",N28)-1),LICENSE!$B$20,LICENSE!$B$19)))</f>
        <v>1</v>
      </c>
      <c r="P28" s="51" t="s">
        <v>208</v>
      </c>
      <c r="Q28" s="51">
        <f>IF(ISBLANK(P28),0,VALUE(SUBSTITUTE(MID(P28,FIND("(",P28)+1,FIND(")",P28)-FIND("(",P28)-1),LICENSE!$B$20,LICENSE!$B$19)))</f>
        <v>7</v>
      </c>
      <c r="R28" s="51" t="s">
        <v>227</v>
      </c>
      <c r="S28" s="51">
        <f>IF(ISBLANK(R28),0,VALUE(SUBSTITUTE(MID(R28,FIND("(",R28)+1,FIND(")",R28)-FIND("(",R28)-1),LICENSE!$B$20,LICENSE!$B$19)))</f>
        <v>8</v>
      </c>
      <c r="T28" s="51" t="s">
        <v>180</v>
      </c>
      <c r="U28" s="51">
        <f>IF(ISBLANK(T28),0,VALUE(SUBSTITUTE(MID(T28,FIND("(",T28)+1,FIND(")",T28)-FIND("(",T28)-1),LICENSE!$B$20,LICENSE!$B$19)))</f>
        <v>0</v>
      </c>
      <c r="V28" s="51" t="s">
        <v>250</v>
      </c>
      <c r="W28" s="51">
        <f>IF(ISBLANK(V28),0,VALUE(SUBSTITUTE(MID(V28,FIND("(",V28)+1,FIND(")",V28)-FIND("(",V28)-1),LICENSE!$B$20,LICENSE!$B$19)))</f>
        <v>9</v>
      </c>
      <c r="X28" s="86" t="s">
        <v>277</v>
      </c>
      <c r="Y28" s="51">
        <f>IF(ISBLANK(X28),0,VALUE(SUBSTITUTE(MID(X28,FIND("(",X28)+1,FIND(")",X28)-FIND("(",X28)-1),LICENSE!$B$20,LICENSE!$B$19)))</f>
        <v>6</v>
      </c>
      <c r="Z28" s="51" t="s">
        <v>207</v>
      </c>
      <c r="AA28" s="51">
        <f>IF(ISBLANK(Z28),0,VALUE(SUBSTITUTE(MID(Z28,FIND("(",Z28)+1,FIND(")",Z28)-FIND("(",Z28)-1),LICENSE!$B$20,LICENSE!$B$19)))</f>
        <v>5</v>
      </c>
      <c r="AB28" s="51" t="s">
        <v>208</v>
      </c>
      <c r="AC28" s="51">
        <f>IF(ISBLANK(AB28),0,VALUE(SUBSTITUTE(MID(AB28,FIND("(",AB28)+1,FIND(")",AB28)-FIND("(",AB28)-1),LICENSE!$B$20,LICENSE!$B$19)))</f>
        <v>7</v>
      </c>
      <c r="AD28" s="85" t="s">
        <v>197</v>
      </c>
      <c r="AE28" s="51">
        <f>IF(ISBLANK(AD28),0,VALUE(SUBSTITUTE(MID(AD28,FIND("(",AD28)+1,FIND(")",AD28)-FIND("(",AD28)-1),LICENSE!$B$20,LICENSE!$B$19)))</f>
        <v>1</v>
      </c>
      <c r="AF28" s="51" t="s">
        <v>278</v>
      </c>
      <c r="AG28" s="51">
        <f>IF(ISBLANK(AF28),0,VALUE(SUBSTITUTE(MID(AF28,FIND("(",AF28)+1,FIND(")",AF28)-FIND("(",AF28)-1),LICENSE!$B$20,LICENSE!$B$19)))</f>
        <v>10</v>
      </c>
      <c r="AH28" s="58" t="s">
        <v>354</v>
      </c>
      <c r="AI28" s="51">
        <f>IF(ISBLANK(AH28),0,VALUE(SUBSTITUTE(MID(AH28,FIND("(",AH28)+1,FIND(")",AH28)-FIND("(",AH28)-1),LICENSE!$B$20,LICENSE!$B$19)))</f>
        <v>4</v>
      </c>
      <c r="AJ28" s="51" t="s">
        <v>325</v>
      </c>
      <c r="AK28" s="51">
        <f>IF(ISBLANK(AJ28),0,VALUE(SUBSTITUTE(MID(AJ28,FIND("(",AJ28)+1,FIND(")",AJ28)-FIND("(",AJ28)-1),LICENSE!$B$20,LICENSE!$B$19)))</f>
        <v>0</v>
      </c>
      <c r="AL28" s="51" t="s">
        <v>359</v>
      </c>
      <c r="AM28" s="51">
        <f>IF(ISBLANK(AL28),0,VALUE(MID(AL28,FIND("(",AL28)+1,FIND(".",AL28,FIND("(",AL28))-FIND("(",AL28)-1))+VALUE(MID(AL28,FIND(".",AL28,FIND("(",AL28))+1,FIND(")",AL28)-FIND(".",AL28,FIND("(",AL28))-1))/(10^(FIND(")",AL28)-FIND(".",AL28,FIND("(",AL28))-1)))</f>
        <v>1</v>
      </c>
      <c r="AN28" s="58" t="s">
        <v>293</v>
      </c>
      <c r="AO28" s="51">
        <f>IF(ISBLANK(AN28),0,VALUE(MID(AN28,FIND("(",AN28)+1,FIND(".",AN28,FIND("(",AN28))-FIND("(",AN28)-1))+VALUE(MID(AN28,FIND(".",AN28,FIND("(",AN28))+1,FIND(")",AN28)-FIND(".",AN28,FIND("(",AN28))-1))/(10^(FIND(")",AN28)-FIND(".",AN28,FIND("(",AN28))-1)))</f>
        <v>0.2</v>
      </c>
      <c r="AP28" s="51" t="s">
        <v>300</v>
      </c>
      <c r="AQ28" s="51">
        <f>IF(ISBLANK(AP28),0,VALUE(MID(AP28,FIND("(",AP28)+1,FIND(".",AP28,FIND("(",AP28))-FIND("(",AP28)-1))+VALUE(MID(AP28,FIND(".",AP28,FIND("(",AP28))+1,FIND(")",AP28)-FIND(".",AP28,FIND("(",AP28))-1))/(10^(FIND(")",AP28)-FIND(".",AP28,FIND("(",AP28))-1)))</f>
        <v>0</v>
      </c>
      <c r="AR28" s="51" t="s">
        <v>300</v>
      </c>
      <c r="AS28" s="51">
        <f>IF(ISBLANK(AR28),0,VALUE(MID(AR28,FIND("(",AR28)+1,FIND(".",AR28,FIND("(",AR28))-FIND("(",AR28)-1))+VALUE(MID(AR28,FIND(".",AR28,FIND("(",AR28))+1,FIND(")",AR28)-FIND(".",AR28,FIND("(",AR28))-1))/(10^(FIND(")",AR28)-FIND(".",AR28,FIND("(",AR28))-1)))</f>
        <v>0</v>
      </c>
      <c r="AT28" s="51" t="s">
        <v>291</v>
      </c>
      <c r="AU28" s="51">
        <f>IF(ISBLANK(AT28),0,VALUE(MID(AT28,FIND("(",AT28)+1,FIND(".",AT28,FIND("(",AT28))-FIND("(",AT28)-1))+VALUE(MID(AT28,FIND(".",AT28,FIND("(",AT28))+1,FIND(")",AT28)-FIND(".",AT28,FIND("(",AT28))-1))/(10^(FIND(")",AT28)-FIND(".",AT28,FIND("(",AT28))-1)))</f>
        <v>0.01</v>
      </c>
      <c r="AV28" s="51" t="s">
        <v>292</v>
      </c>
      <c r="AW28" s="51">
        <f>IF(ISBLANK(AV28),0,VALUE(MID(AV28,FIND("(",AV28)+1,FIND(".",AV28,FIND("(",AV28))-FIND("(",AV28)-1))+VALUE(MID(AV28,FIND(".",AV28,FIND("(",AV28))+1,FIND(")",AV28)-FIND(".",AV28,FIND("(",AV28))-1))/(10^(FIND(")",AV28)-FIND(".",AV28,FIND("(",AV28))-1)))</f>
        <v>0.1</v>
      </c>
      <c r="AX28" s="58" t="s">
        <v>294</v>
      </c>
      <c r="AY28" s="51">
        <f>IF(ISBLANK(AX28),0,VALUE(MID(AX28,FIND("(",AX28)+1,FIND(".",AX28,FIND("(",AX28))-FIND("(",AX28)-1))+VALUE(MID(AX28,FIND(".",AX28,FIND("(",AX28))+1,FIND(")",AX28)-FIND(".",AX28,FIND("(",AX28))-1))/(10^(FIND(")",AX28)-FIND(".",AX28,FIND("(",AX28))-1)))*(AI28+AK28)*(AM28)</f>
        <v>1.6</v>
      </c>
      <c r="AZ28" s="51" t="s">
        <v>291</v>
      </c>
      <c r="BA28" s="51">
        <f>IF(ISBLANK(AZ28),0,VALUE(MID(AZ28,FIND("(",AZ28)+1,FIND(".",AZ28,FIND("(",AZ28))-FIND("(",AZ28)-1))+VALUE(MID(AZ28,FIND(".",AZ28,FIND("(",AZ28))+1,FIND(")",AZ28)-FIND(".",AZ28,FIND("(",AZ28))-1))/(10^(FIND(")",AZ28)-FIND(".",AZ28,FIND("(",AZ28))-1)))*(AI28+AK28)*(AM28)</f>
        <v>0.04</v>
      </c>
      <c r="BB28" s="41" t="s">
        <v>291</v>
      </c>
      <c r="BC28" s="51">
        <f>IF(ISBLANK(BB33),0,VALUE(MID(BB33,FIND("(",BB33)+1,FIND(".",BB33,FIND("(",BB33))-FIND("(",BB33)-1))+VALUE(MID(BB33,FIND(".",BB33,FIND("(",BB33))+1,FIND(")",BB33)-FIND(".",BB33,FIND("(",BB33))-1))/(10^(FIND(")",BB33)-FIND(".",BB33,FIND("(",BB33))-1)))*(AI28+AK28)*(AM28)</f>
        <v>0</v>
      </c>
      <c r="BD28" s="51" t="s">
        <v>293</v>
      </c>
      <c r="BE28" s="51">
        <f>IF(ISBLANK(BD28),0,VALUE(MID(BD28,FIND("(",BD28)+1,FIND(".",BD28,FIND("(",BD28))-FIND("(",BD28)-1))+VALUE(MID(BD28,FIND(".",BD28,FIND("(",BD28))+1,FIND(")",BD28)-FIND(".",BD28,FIND("(",BD28))-1))/(10^(FIND(")",BD28)-FIND(".",BD28,FIND("(",BD28))-1)))*(AI28+AK28)*(AM28)</f>
        <v>0.8</v>
      </c>
      <c r="BF28" s="51"/>
      <c r="BG28" s="51"/>
      <c r="BH28" s="58">
        <f t="shared" si="45"/>
        <v>4</v>
      </c>
      <c r="BI28" s="51">
        <f t="shared" si="46"/>
        <v>0.31000000000000005</v>
      </c>
      <c r="BJ28" s="51">
        <f t="shared" si="47"/>
        <v>2.4400000000000004</v>
      </c>
      <c r="BK28" s="51">
        <f t="shared" si="48"/>
        <v>4</v>
      </c>
      <c r="BL28" s="51">
        <f t="shared" si="49"/>
        <v>7</v>
      </c>
      <c r="BN28" s="59"/>
      <c r="BP28" s="51"/>
      <c r="BQ28" s="51"/>
      <c r="BR28" s="51"/>
      <c r="BS28" s="51"/>
      <c r="BT28" s="51"/>
      <c r="BU28" s="51"/>
      <c r="BV28" s="51"/>
      <c r="BW28" s="51"/>
      <c r="BX28" s="51"/>
      <c r="BY28" s="51"/>
      <c r="BZ28" s="51"/>
      <c r="CA28" s="51"/>
      <c r="CB28" s="51"/>
      <c r="CC28" s="51"/>
      <c r="CD28" s="51"/>
      <c r="CE28" s="51"/>
      <c r="CF28" s="51"/>
      <c r="CG28" s="51"/>
      <c r="CH28" s="51"/>
      <c r="CI28" s="51"/>
      <c r="CJ28" s="60"/>
      <c r="CK28" s="59"/>
      <c r="CM28" s="51"/>
      <c r="CN28" s="51"/>
      <c r="CO28" s="51"/>
      <c r="CP28" s="51"/>
      <c r="CQ28" s="51"/>
      <c r="CR28" s="51"/>
      <c r="CS28" s="51"/>
      <c r="CT28" s="51"/>
      <c r="CU28" s="51"/>
      <c r="CV28" s="51"/>
      <c r="CW28" s="51"/>
      <c r="CX28" s="51"/>
      <c r="CY28" s="51"/>
      <c r="CZ28" s="51"/>
      <c r="DA28" s="51"/>
      <c r="DB28" s="51"/>
      <c r="DC28" s="51"/>
      <c r="DD28" s="51"/>
      <c r="DE28" s="51"/>
      <c r="DF28" s="51"/>
      <c r="DG28" s="60"/>
    </row>
    <row r="29" spans="1:111" s="41" customFormat="1" ht="78.75">
      <c r="A29" s="51" t="s">
        <v>948</v>
      </c>
      <c r="B29" s="51" t="s">
        <v>879</v>
      </c>
      <c r="C29" s="51" t="s">
        <v>36</v>
      </c>
      <c r="D29" s="51" t="s">
        <v>90</v>
      </c>
      <c r="E29" s="51" t="s">
        <v>72</v>
      </c>
      <c r="F29" s="51" t="s">
        <v>133</v>
      </c>
      <c r="G29" s="13" t="s">
        <v>949</v>
      </c>
      <c r="H29" s="13" t="s">
        <v>950</v>
      </c>
      <c r="I29" s="51" t="s">
        <v>109</v>
      </c>
      <c r="J29" s="51" t="s">
        <v>212</v>
      </c>
      <c r="K29" s="51">
        <f>IF(ISBLANK(J29),0,VALUE(SUBSTITUTE(MID(J29,FIND("(",J29)+1,FIND(")",J29)-FIND("(",J29)-1),LICENSE!$B$20,LICENSE!$B$19)))</f>
        <v>5</v>
      </c>
      <c r="L29" s="51" t="s">
        <v>247</v>
      </c>
      <c r="M29" s="51">
        <f>IF(ISBLANK(L29),0,VALUE(SUBSTITUTE(MID(L29,FIND("(",L29)+1,FIND(")",L29)-FIND("(",L29)-1),LICENSE!$B$20,LICENSE!$B$19)))</f>
        <v>7</v>
      </c>
      <c r="N29" s="51" t="s">
        <v>226</v>
      </c>
      <c r="O29" s="51">
        <f>IF(ISBLANK(N29),0,VALUE(SUBSTITUTE(MID(N29,FIND("(",N29)+1,FIND(")",N29)-FIND("(",N29)-1),LICENSE!$B$20,LICENSE!$B$19)))</f>
        <v>3</v>
      </c>
      <c r="P29" s="51" t="s">
        <v>183</v>
      </c>
      <c r="Q29" s="51">
        <f>IF(ISBLANK(P29),0,VALUE(SUBSTITUTE(MID(P29,FIND("(",P29)+1,FIND(")",P29)-FIND("(",P29)-1),LICENSE!$B$20,LICENSE!$B$19)))</f>
        <v>3</v>
      </c>
      <c r="R29" s="51" t="s">
        <v>179</v>
      </c>
      <c r="S29" s="51">
        <f>IF(ISBLANK(R29),0,VALUE(SUBSTITUTE(MID(R29,FIND("(",R29)+1,FIND(")",R29)-FIND("(",R29)-1),LICENSE!$B$20,LICENSE!$B$19)))</f>
        <v>0</v>
      </c>
      <c r="T29" s="51" t="s">
        <v>257</v>
      </c>
      <c r="U29" s="51">
        <f>IF(ISBLANK(T29),0,VALUE(SUBSTITUTE(MID(T29,FIND("(",T29)+1,FIND(")",T29)-FIND("(",T29)-1),LICENSE!$B$20,LICENSE!$B$19)))</f>
        <v>9</v>
      </c>
      <c r="V29" s="85" t="s">
        <v>217</v>
      </c>
      <c r="W29" s="51">
        <f>IF(ISBLANK(V29),0,VALUE(SUBSTITUTE(MID(V29,FIND("(",V29)+1,FIND(")",V29)-FIND("(",V29)-1),LICENSE!$B$20,LICENSE!$B$19)))</f>
        <v>3</v>
      </c>
      <c r="X29" s="85" t="s">
        <v>277</v>
      </c>
      <c r="Y29" s="51">
        <f>IF(ISBLANK(X29),0,VALUE(SUBSTITUTE(MID(X29,FIND("(",X29)+1,FIND(")",X29)-FIND("(",X29)-1),LICENSE!$B$20,LICENSE!$B$19)))</f>
        <v>6</v>
      </c>
      <c r="Z29" s="51" t="s">
        <v>195</v>
      </c>
      <c r="AA29" s="51">
        <f>IF(ISBLANK(Z29),0,VALUE(SUBSTITUTE(MID(Z29,FIND("(",Z29)+1,FIND(")",Z29)-FIND("(",Z29)-1),LICENSE!$B$20,LICENSE!$B$19)))</f>
        <v>3</v>
      </c>
      <c r="AB29" s="51" t="s">
        <v>196</v>
      </c>
      <c r="AC29" s="51">
        <f>IF(ISBLANK(AB29),0,VALUE(SUBSTITUTE(MID(AB29,FIND("(",AB29)+1,FIND(")",AB29)-FIND("(",AB29)-1),LICENSE!$B$20,LICENSE!$B$19)))</f>
        <v>5</v>
      </c>
      <c r="AD29" s="86" t="s">
        <v>197</v>
      </c>
      <c r="AE29" s="51">
        <f>IF(ISBLANK(AD29),0,VALUE(SUBSTITUTE(MID(AD29,FIND("(",AD29)+1,FIND(")",AD29)-FIND("(",AD29)-1),LICENSE!$B$20,LICENSE!$B$19)))</f>
        <v>1</v>
      </c>
      <c r="AF29" s="51" t="s">
        <v>278</v>
      </c>
      <c r="AG29" s="51">
        <f>IF(ISBLANK(AF29),0,VALUE(SUBSTITUTE(MID(AF29,FIND("(",AF29)+1,FIND(")",AF29)-FIND("(",AF29)-1),LICENSE!$B$20,LICENSE!$B$19)))</f>
        <v>10</v>
      </c>
      <c r="AH29" s="58" t="s">
        <v>366</v>
      </c>
      <c r="AI29" s="51">
        <f>IF(ISBLANK(AH31),0,VALUE(SUBSTITUTE(MID(AH31,FIND("(",AH31)+1,FIND(")",AH31)-FIND("(",AH31)-1),LICENSE!$B$20,LICENSE!$B$19)))</f>
        <v>0</v>
      </c>
      <c r="AJ29" s="51" t="s">
        <v>180</v>
      </c>
      <c r="AK29" s="51">
        <f>IF(ISBLANK(AJ29),0,VALUE(SUBSTITUTE(MID(AJ29,FIND("(",AJ29)+1,FIND(")",AJ29)-FIND("(",AJ29)-1),LICENSE!$B$20,LICENSE!$B$19)))</f>
        <v>0</v>
      </c>
      <c r="AL29" s="51" t="s">
        <v>326</v>
      </c>
      <c r="AM29" s="51">
        <f>IF(ISBLANK(AL29),0,VALUE(MID(AL29,FIND("(",AL29)+1,FIND(".",AL29,FIND("(",AL29))-FIND("(",AL29)-1))+VALUE(MID(AL29,FIND(".",AL29,FIND("(",AL29))+1,FIND(")",AL29)-FIND(".",AL29,FIND("(",AL29))-1))/(10^(FIND(")",AL29)-FIND(".",AL29,FIND("(",AL29))-1)))</f>
        <v>0.25</v>
      </c>
      <c r="AN29" s="58" t="s">
        <v>291</v>
      </c>
      <c r="AO29" s="51">
        <f>IF(ISBLANK(AN29),0,VALUE(MID(AN29,FIND("(",AN29)+1,FIND(".",AN29,FIND("(",AN29))-FIND("(",AN29)-1))+VALUE(MID(AN29,FIND(".",AN29,FIND("(",AN29))+1,FIND(")",AN29)-FIND(".",AN29,FIND("(",AN29))-1))/(10^(FIND(")",AN29)-FIND(".",AN29,FIND("(",AN29))-1)))</f>
        <v>0.01</v>
      </c>
      <c r="AP29" s="51" t="s">
        <v>292</v>
      </c>
      <c r="AQ29" s="51">
        <f>IF(ISBLANK(AP29),0,VALUE(MID(AP29,FIND("(",AP29)+1,FIND(".",AP29,FIND("(",AP29))-FIND("(",AP29)-1))+VALUE(MID(AP29,FIND(".",AP29,FIND("(",AP29))+1,FIND(")",AP29)-FIND(".",AP29,FIND("(",AP29))-1))/(10^(FIND(")",AP29)-FIND(".",AP29,FIND("(",AP29))-1)))</f>
        <v>0.1</v>
      </c>
      <c r="AR29" s="51" t="s">
        <v>300</v>
      </c>
      <c r="AS29" s="51">
        <f>IF(ISBLANK(AR29),0,VALUE(MID(AR29,FIND("(",AR29)+1,FIND(".",AR29,FIND("(",AR29))-FIND("(",AR29)-1))+VALUE(MID(AR29,FIND(".",AR29,FIND("(",AR29))+1,FIND(")",AR29)-FIND(".",AR29,FIND("(",AR29))-1))/(10^(FIND(")",AR29)-FIND(".",AR29,FIND("(",AR29))-1)))</f>
        <v>0</v>
      </c>
      <c r="AT29" s="51" t="s">
        <v>300</v>
      </c>
      <c r="AU29" s="51">
        <f>IF(ISBLANK(AT29),0,VALUE(MID(AT29,FIND("(",AT29)+1,FIND(".",AT29,FIND("(",AT29))-FIND("(",AT29)-1))+VALUE(MID(AT29,FIND(".",AT29,FIND("(",AT29))+1,FIND(")",AT29)-FIND(".",AT29,FIND("(",AT29))-1))/(10^(FIND(")",AT29)-FIND(".",AT29,FIND("(",AT29))-1)))</f>
        <v>0</v>
      </c>
      <c r="AV29" s="51" t="s">
        <v>300</v>
      </c>
      <c r="AW29" s="51">
        <f>IF(ISBLANK(AV29),0,VALUE(MID(AV29,FIND("(",AV29)+1,FIND(".",AV29,FIND("(",AV29))-FIND("(",AV29)-1))+VALUE(MID(AV29,FIND(".",AV29,FIND("(",AV29))+1,FIND(")",AV29)-FIND(".",AV29,FIND("(",AV29))-1))/(10^(FIND(")",AV29)-FIND(".",AV29,FIND("(",AV29))-1)))</f>
        <v>0</v>
      </c>
      <c r="AX29" s="58" t="s">
        <v>291</v>
      </c>
      <c r="AY29" s="51">
        <f>IF(ISBLANK(AX29),0,VALUE(MID(AX29,FIND("(",AX29)+1,FIND(".",AX29,FIND("(",AX29))-FIND("(",AX29)-1))+VALUE(MID(AX29,FIND(".",AX29,FIND("(",AX29))+1,FIND(")",AX29)-FIND(".",AX29,FIND("(",AX29))-1))/(10^(FIND(")",AX29)-FIND(".",AX29,FIND("(",AX29))-1)))*(AI29+AK29)*(AM29)</f>
        <v>0</v>
      </c>
      <c r="AZ29" s="51" t="s">
        <v>291</v>
      </c>
      <c r="BA29" s="51">
        <f>IF(ISBLANK(AZ29),0,VALUE(MID(AZ29,FIND("(",AZ29)+1,FIND(".",AZ29,FIND("(",AZ29))-FIND("(",AZ29)-1))+VALUE(MID(AZ29,FIND(".",AZ29,FIND("(",AZ29))+1,FIND(")",AZ29)-FIND(".",AZ29,FIND("(",AZ29))-1))/(10^(FIND(")",AZ29)-FIND(".",AZ29,FIND("(",AZ29))-1)))*(AI29+AK29)*(AM29)</f>
        <v>0</v>
      </c>
      <c r="BB29" s="51" t="s">
        <v>291</v>
      </c>
      <c r="BC29" s="51">
        <f>IF(ISBLANK(BB29),0,VALUE(MID(BB29,FIND("(",BB29)+1,FIND(".",BB29,FIND("(",BB29))-FIND("(",BB29)-1))+VALUE(MID(BB29,FIND(".",BB29,FIND("(",BB29))+1,FIND(")",BB29)-FIND(".",BB29,FIND("(",BB29))-1))/(10^(FIND(")",BB29)-FIND(".",BB29,FIND("(",BB29))-1)))*(AI29+AK29)*(AM29)</f>
        <v>0</v>
      </c>
      <c r="BD29" s="51" t="s">
        <v>291</v>
      </c>
      <c r="BE29" s="51">
        <f>IF(ISBLANK(BD29),0,VALUE(MID(BD29,FIND("(",BD29)+1,FIND(".",BD29,FIND("(",BD29))-FIND("(",BD29)-1))+VALUE(MID(BD29,FIND(".",BD29,FIND("(",BD29))+1,FIND(")",BD29)-FIND(".",BD29,FIND("(",BD29))-1))/(10^(FIND(")",BD29)-FIND(".",BD29,FIND("(",BD29))-1)))*(AI29+AK29)*(AM29)</f>
        <v>0</v>
      </c>
      <c r="BF29" s="51"/>
      <c r="BG29" s="51"/>
      <c r="BH29" s="58">
        <f t="shared" si="45"/>
        <v>5</v>
      </c>
      <c r="BI29" s="51">
        <f t="shared" si="46"/>
        <v>0.11</v>
      </c>
      <c r="BJ29" s="51">
        <f t="shared" si="47"/>
        <v>0</v>
      </c>
      <c r="BK29" s="51">
        <f t="shared" si="48"/>
        <v>4</v>
      </c>
      <c r="BL29" s="51">
        <f t="shared" si="49"/>
        <v>1</v>
      </c>
      <c r="BN29" s="59"/>
      <c r="BP29" s="51"/>
      <c r="BQ29" s="51"/>
      <c r="BR29" s="51"/>
      <c r="BS29" s="51"/>
      <c r="BT29" s="51"/>
      <c r="BU29" s="51"/>
      <c r="BV29" s="51"/>
      <c r="BW29" s="51"/>
      <c r="BX29" s="51"/>
      <c r="BY29" s="51"/>
      <c r="BZ29" s="51"/>
      <c r="CA29" s="51"/>
      <c r="CB29" s="51"/>
      <c r="CC29" s="51"/>
      <c r="CD29" s="51"/>
      <c r="CE29" s="51"/>
      <c r="CF29" s="51"/>
      <c r="CG29" s="51"/>
      <c r="CH29" s="51"/>
      <c r="CI29" s="51"/>
      <c r="CJ29" s="60"/>
      <c r="CK29" s="59"/>
      <c r="CM29" s="51"/>
      <c r="CN29" s="51"/>
      <c r="CO29" s="51"/>
      <c r="CP29" s="51"/>
      <c r="CQ29" s="51"/>
      <c r="CR29" s="51"/>
      <c r="CS29" s="51"/>
      <c r="CT29" s="51"/>
      <c r="CU29" s="51"/>
      <c r="CV29" s="51"/>
      <c r="CW29" s="51"/>
      <c r="CX29" s="51"/>
      <c r="CY29" s="51"/>
      <c r="CZ29" s="51"/>
      <c r="DA29" s="51"/>
      <c r="DB29" s="51"/>
      <c r="DC29" s="51"/>
      <c r="DD29" s="51"/>
      <c r="DE29" s="51"/>
      <c r="DF29" s="51"/>
      <c r="DG29" s="60"/>
    </row>
    <row r="31" spans="1:111" s="41" customFormat="1">
      <c r="A31" s="51" t="s">
        <v>951</v>
      </c>
      <c r="B31" s="51"/>
      <c r="C31" s="51"/>
      <c r="D31" s="51"/>
      <c r="E31" s="51"/>
      <c r="F31" s="51"/>
      <c r="G31" s="13"/>
      <c r="H31" s="57"/>
      <c r="I31" s="51"/>
      <c r="J31" s="51"/>
      <c r="K31" s="51">
        <f>IF(ISBLANK(J31),0,VALUE(SUBSTITUTE(MID(J31,FIND("(",J31)+1,FIND(")",J31)-FIND("(",J31)-1),LICENSE!$B$20,LICENSE!$B$19)))</f>
        <v>0</v>
      </c>
      <c r="L31" s="51"/>
      <c r="M31" s="51">
        <f>IF(ISBLANK(L31),0,VALUE(SUBSTITUTE(MID(L31,FIND("(",L31)+1,FIND(")",L31)-FIND("(",L31)-1),LICENSE!$B$20,LICENSE!$B$19)))</f>
        <v>0</v>
      </c>
      <c r="N31" s="51"/>
      <c r="O31" s="51">
        <f>IF(ISBLANK(N31),0,VALUE(SUBSTITUTE(MID(N31,FIND("(",N31)+1,FIND(")",N31)-FIND("(",N31)-1),LICENSE!$B$20,LICENSE!$B$19)))</f>
        <v>0</v>
      </c>
      <c r="P31" s="51"/>
      <c r="Q31" s="51">
        <f>IF(ISBLANK(P31),0,VALUE(SUBSTITUTE(MID(P31,FIND("(",P31)+1,FIND(")",P31)-FIND("(",P31)-1),LICENSE!$B$20,LICENSE!$B$19)))</f>
        <v>0</v>
      </c>
      <c r="R31" s="51"/>
      <c r="S31" s="51">
        <f>IF(ISBLANK(R31),0,VALUE(SUBSTITUTE(MID(R31,FIND("(",R31)+1,FIND(")",R31)-FIND("(",R31)-1),LICENSE!$B$20,LICENSE!$B$19)))</f>
        <v>0</v>
      </c>
      <c r="T31" s="51"/>
      <c r="U31" s="51">
        <f>IF(ISBLANK(T31),0,VALUE(SUBSTITUTE(MID(T31,FIND("(",T31)+1,FIND(")",T31)-FIND("(",T31)-1),LICENSE!$B$20,LICENSE!$B$19)))</f>
        <v>0</v>
      </c>
      <c r="V31" s="51"/>
      <c r="W31" s="51">
        <f>IF(ISBLANK(V31),0,VALUE(SUBSTITUTE(MID(V31,FIND("(",V31)+1,FIND(")",V31)-FIND("(",V31)-1),LICENSE!$B$20,LICENSE!$B$19)))</f>
        <v>0</v>
      </c>
      <c r="X31" s="51"/>
      <c r="Y31" s="51">
        <f>IF(ISBLANK(X31),0,VALUE(SUBSTITUTE(MID(X31,FIND("(",X31)+1,FIND(")",X31)-FIND("(",X31)-1),LICENSE!$B$20,LICENSE!$B$19)))</f>
        <v>0</v>
      </c>
      <c r="Z31" s="51"/>
      <c r="AA31" s="51">
        <f>IF(ISBLANK(Z31),0,VALUE(SUBSTITUTE(MID(Z31,FIND("(",Z31)+1,FIND(")",Z31)-FIND("(",Z31)-1),LICENSE!$B$20,LICENSE!$B$19)))</f>
        <v>0</v>
      </c>
      <c r="AB31" s="51"/>
      <c r="AC31" s="51">
        <f>IF(ISBLANK(AB31),0,VALUE(SUBSTITUTE(MID(AB31,FIND("(",AB31)+1,FIND(")",AB31)-FIND("(",AB31)-1),LICENSE!$B$20,LICENSE!$B$19)))</f>
        <v>0</v>
      </c>
      <c r="AD31" s="51"/>
      <c r="AE31" s="51">
        <f>IF(ISBLANK(AD31),0,VALUE(SUBSTITUTE(MID(AD31,FIND("(",AD31)+1,FIND(")",AD31)-FIND("(",AD31)-1),LICENSE!$B$20,LICENSE!$B$19)))</f>
        <v>0</v>
      </c>
      <c r="AF31" s="51"/>
      <c r="AG31" s="51">
        <f>IF(ISBLANK(AF31),0,VALUE(SUBSTITUTE(MID(AF31,FIND("(",AF31)+1,FIND(")",AF31)-FIND("(",AF31)-1),LICENSE!$B$20,LICENSE!$B$19)))</f>
        <v>0</v>
      </c>
      <c r="AH31" s="58"/>
      <c r="AI31" s="51" t="e">
        <f>IF(ISBLANK(#REF!),0,VALUE(SUBSTITUTE(MID(#REF!,FIND("(",#REF!)+1,FIND(")",#REF!)-FIND("(",#REF!)-1),LICENSE!$B$20,LICENSE!$B$19)))</f>
        <v>#REF!</v>
      </c>
      <c r="AJ31" s="51"/>
      <c r="AK31" s="51">
        <f>IF(ISBLANK(AJ31),0,VALUE(SUBSTITUTE(MID(AJ31,FIND("(",AJ31)+1,FIND(")",AJ31)-FIND("(",AJ31)-1),LICENSE!$B$20,LICENSE!$B$19)))</f>
        <v>0</v>
      </c>
      <c r="AL31" s="51"/>
      <c r="AM31" s="51">
        <f t="shared" si="15"/>
        <v>0</v>
      </c>
      <c r="AN31" s="58"/>
      <c r="AO31" s="51">
        <f t="shared" si="16"/>
        <v>0</v>
      </c>
      <c r="AP31" s="51"/>
      <c r="AQ31" s="51">
        <f t="shared" si="17"/>
        <v>0</v>
      </c>
      <c r="AR31" s="51"/>
      <c r="AS31" s="51">
        <f t="shared" si="18"/>
        <v>0</v>
      </c>
      <c r="AT31" s="51"/>
      <c r="AU31" s="51">
        <f t="shared" si="19"/>
        <v>0</v>
      </c>
      <c r="AV31" s="51"/>
      <c r="AW31" s="51">
        <f t="shared" si="20"/>
        <v>0</v>
      </c>
      <c r="AX31" s="58"/>
      <c r="AY31" s="51" t="e">
        <f t="shared" si="21"/>
        <v>#REF!</v>
      </c>
      <c r="AZ31" s="51"/>
      <c r="BA31" s="51" t="e">
        <f t="shared" si="22"/>
        <v>#REF!</v>
      </c>
      <c r="BB31" s="51"/>
      <c r="BC31" s="51" t="e">
        <f t="shared" si="23"/>
        <v>#REF!</v>
      </c>
      <c r="BD31" s="51"/>
      <c r="BE31" s="51" t="e">
        <f t="shared" si="24"/>
        <v>#REF!</v>
      </c>
      <c r="BF31" s="51"/>
      <c r="BG31" s="51"/>
      <c r="BH31" s="58">
        <f t="shared" si="25"/>
        <v>9</v>
      </c>
      <c r="BI31" s="51">
        <f t="shared" si="26"/>
        <v>0</v>
      </c>
      <c r="BJ31" s="51">
        <f t="shared" si="27"/>
        <v>0</v>
      </c>
      <c r="BK31" s="51">
        <f t="shared" si="28"/>
        <v>1</v>
      </c>
      <c r="BL31" s="51">
        <f t="shared" si="29"/>
        <v>1</v>
      </c>
      <c r="BN31" s="59"/>
      <c r="BP31" s="51"/>
      <c r="BQ31" s="51"/>
      <c r="BR31" s="51"/>
      <c r="BS31" s="51"/>
      <c r="BT31" s="51"/>
      <c r="BU31" s="51"/>
      <c r="BV31" s="51"/>
      <c r="BW31" s="51"/>
      <c r="BX31" s="51"/>
      <c r="BY31" s="51"/>
      <c r="BZ31" s="51"/>
      <c r="CA31" s="51"/>
      <c r="CB31" s="51"/>
      <c r="CC31" s="51"/>
      <c r="CD31" s="51"/>
      <c r="CE31" s="51"/>
      <c r="CF31" s="51"/>
      <c r="CG31" s="51"/>
      <c r="CH31" s="51"/>
      <c r="CI31" s="51"/>
      <c r="CJ31" s="60"/>
      <c r="CK31" s="59"/>
      <c r="CM31" s="51"/>
      <c r="CN31" s="51"/>
      <c r="CO31" s="51"/>
      <c r="CP31" s="51"/>
      <c r="CQ31" s="51"/>
      <c r="CR31" s="51"/>
      <c r="CS31" s="51"/>
      <c r="CT31" s="51"/>
      <c r="CU31" s="51"/>
      <c r="CV31" s="51"/>
      <c r="CW31" s="51"/>
      <c r="CX31" s="51"/>
      <c r="CY31" s="51"/>
      <c r="CZ31" s="51"/>
      <c r="DA31" s="51"/>
      <c r="DB31" s="51"/>
      <c r="DC31" s="51"/>
      <c r="DD31" s="51"/>
      <c r="DE31" s="51"/>
      <c r="DF31" s="51"/>
      <c r="DG31" s="60"/>
    </row>
    <row r="33" spans="1:111" s="41" customFormat="1">
      <c r="A33" s="51"/>
      <c r="B33" s="51"/>
      <c r="C33" s="51"/>
      <c r="D33" s="51"/>
      <c r="E33" s="51"/>
      <c r="F33" s="51"/>
      <c r="G33" s="13"/>
      <c r="H33" s="57"/>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8"/>
      <c r="AI33" s="51"/>
      <c r="AJ33" s="51"/>
      <c r="AK33" s="51"/>
      <c r="AL33" s="51"/>
      <c r="AM33" s="51"/>
      <c r="AN33" s="58"/>
      <c r="AO33" s="51"/>
      <c r="AP33" s="51"/>
      <c r="AQ33" s="51"/>
      <c r="AR33" s="51"/>
      <c r="AS33" s="51"/>
      <c r="AT33" s="51"/>
      <c r="AU33" s="51"/>
      <c r="AV33" s="51"/>
      <c r="AW33" s="51"/>
      <c r="AX33" s="58"/>
      <c r="AY33" s="51"/>
      <c r="AZ33" s="51"/>
      <c r="BA33" s="51"/>
      <c r="BB33" s="51"/>
      <c r="BC33" s="51"/>
      <c r="BD33" s="51"/>
      <c r="BE33" s="51"/>
      <c r="BF33" s="51"/>
      <c r="BG33" s="51"/>
      <c r="BH33" s="58"/>
      <c r="BI33" s="51"/>
      <c r="BJ33" s="51"/>
      <c r="BK33" s="51"/>
      <c r="BL33" s="51"/>
      <c r="BN33" s="59"/>
      <c r="BP33" s="51"/>
      <c r="BQ33" s="51"/>
      <c r="BR33" s="51"/>
      <c r="BS33" s="51"/>
      <c r="BT33" s="51"/>
      <c r="BU33" s="51"/>
      <c r="BV33" s="51"/>
      <c r="BW33" s="51"/>
      <c r="BX33" s="51"/>
      <c r="BY33" s="51"/>
      <c r="BZ33" s="51"/>
      <c r="CA33" s="51"/>
      <c r="CB33" s="51"/>
      <c r="CC33" s="51"/>
      <c r="CD33" s="51"/>
      <c r="CE33" s="51"/>
      <c r="CF33" s="51"/>
      <c r="CG33" s="51"/>
      <c r="CH33" s="51"/>
      <c r="CI33" s="51"/>
      <c r="CJ33" s="60"/>
      <c r="CK33" s="59"/>
      <c r="CM33" s="51"/>
      <c r="CN33" s="51"/>
      <c r="CO33" s="51"/>
      <c r="CP33" s="51"/>
      <c r="CQ33" s="51"/>
      <c r="CR33" s="51"/>
      <c r="CS33" s="51"/>
      <c r="CT33" s="51"/>
      <c r="CU33" s="51"/>
      <c r="CV33" s="51"/>
      <c r="CW33" s="51"/>
      <c r="CX33" s="51"/>
      <c r="CY33" s="51"/>
      <c r="CZ33" s="51"/>
      <c r="DA33" s="51"/>
      <c r="DB33" s="51"/>
      <c r="DC33" s="51"/>
      <c r="DD33" s="51"/>
      <c r="DE33" s="51"/>
      <c r="DF33" s="51"/>
      <c r="DG33" s="60"/>
    </row>
    <row r="34" spans="1:111" s="41" customFormat="1">
      <c r="A34" s="51" t="s">
        <v>952</v>
      </c>
      <c r="B34" s="51"/>
      <c r="C34" s="51"/>
      <c r="D34" s="51"/>
      <c r="E34" s="51"/>
      <c r="F34" s="51"/>
      <c r="G34" s="13"/>
      <c r="H34" s="57"/>
      <c r="I34" s="51"/>
      <c r="J34" s="51"/>
      <c r="K34" s="51">
        <f>IF(ISBLANK(J34),0,VALUE(SUBSTITUTE(MID(J34,FIND("(",J34)+1,FIND(")",J34)-FIND("(",J34)-1),LICENSE!$B$20,LICENSE!$B$19)))</f>
        <v>0</v>
      </c>
      <c r="L34" s="51"/>
      <c r="M34" s="51">
        <f>IF(ISBLANK(L34),0,VALUE(SUBSTITUTE(MID(L34,FIND("(",L34)+1,FIND(")",L34)-FIND("(",L34)-1),LICENSE!$B$20,LICENSE!$B$19)))</f>
        <v>0</v>
      </c>
      <c r="N34" s="51"/>
      <c r="O34" s="51">
        <f>IF(ISBLANK(N34),0,VALUE(SUBSTITUTE(MID(N34,FIND("(",N34)+1,FIND(")",N34)-FIND("(",N34)-1),LICENSE!$B$20,LICENSE!$B$19)))</f>
        <v>0</v>
      </c>
      <c r="P34" s="51"/>
      <c r="Q34" s="51">
        <f>IF(ISBLANK(P34),0,VALUE(SUBSTITUTE(MID(P34,FIND("(",P34)+1,FIND(")",P34)-FIND("(",P34)-1),LICENSE!$B$20,LICENSE!$B$19)))</f>
        <v>0</v>
      </c>
      <c r="R34" s="51"/>
      <c r="S34" s="51">
        <f>IF(ISBLANK(R34),0,VALUE(SUBSTITUTE(MID(R34,FIND("(",R34)+1,FIND(")",R34)-FIND("(",R34)-1),LICENSE!$B$20,LICENSE!$B$19)))</f>
        <v>0</v>
      </c>
      <c r="T34" s="51"/>
      <c r="U34" s="51">
        <f>IF(ISBLANK(T34),0,VALUE(SUBSTITUTE(MID(T34,FIND("(",T34)+1,FIND(")",T34)-FIND("(",T34)-1),LICENSE!$B$20,LICENSE!$B$19)))</f>
        <v>0</v>
      </c>
      <c r="V34" s="51"/>
      <c r="W34" s="51">
        <f>IF(ISBLANK(V34),0,VALUE(SUBSTITUTE(MID(V34,FIND("(",V34)+1,FIND(")",V34)-FIND("(",V34)-1),LICENSE!$B$20,LICENSE!$B$19)))</f>
        <v>0</v>
      </c>
      <c r="X34" s="51"/>
      <c r="Y34" s="51">
        <f>IF(ISBLANK(X34),0,VALUE(SUBSTITUTE(MID(X34,FIND("(",X34)+1,FIND(")",X34)-FIND("(",X34)-1),LICENSE!$B$20,LICENSE!$B$19)))</f>
        <v>0</v>
      </c>
      <c r="Z34" s="51"/>
      <c r="AA34" s="51">
        <f>IF(ISBLANK(Z34),0,VALUE(SUBSTITUTE(MID(Z34,FIND("(",Z34)+1,FIND(")",Z34)-FIND("(",Z34)-1),LICENSE!$B$20,LICENSE!$B$19)))</f>
        <v>0</v>
      </c>
      <c r="AB34" s="51"/>
      <c r="AC34" s="51">
        <f>IF(ISBLANK(AB34),0,VALUE(SUBSTITUTE(MID(AB34,FIND("(",AB34)+1,FIND(")",AB34)-FIND("(",AB34)-1),LICENSE!$B$20,LICENSE!$B$19)))</f>
        <v>0</v>
      </c>
      <c r="AD34" s="51"/>
      <c r="AE34" s="51">
        <f>IF(ISBLANK(AD34),0,VALUE(SUBSTITUTE(MID(AD34,FIND("(",AD34)+1,FIND(")",AD34)-FIND("(",AD34)-1),LICENSE!$B$20,LICENSE!$B$19)))</f>
        <v>0</v>
      </c>
      <c r="AF34" s="51"/>
      <c r="AG34" s="51">
        <f>IF(ISBLANK(AF34),0,VALUE(SUBSTITUTE(MID(AF34,FIND("(",AF34)+1,FIND(")",AF34)-FIND("(",AF34)-1),LICENSE!$B$20,LICENSE!$B$19)))</f>
        <v>0</v>
      </c>
      <c r="AH34" s="58"/>
      <c r="AI34" s="51">
        <f>IF(ISBLANK(AH34),0,VALUE(SUBSTITUTE(MID(AH34,FIND("(",AH34)+1,FIND(")",AH34)-FIND("(",AH34)-1),LICENSE!$B$20,LICENSE!$B$19)))</f>
        <v>0</v>
      </c>
      <c r="AJ34" s="51"/>
      <c r="AK34" s="51">
        <f>IF(ISBLANK(AJ34),0,VALUE(SUBSTITUTE(MID(AJ34,FIND("(",AJ34)+1,FIND(")",AJ34)-FIND("(",AJ34)-1),LICENSE!$B$20,LICENSE!$B$19)))</f>
        <v>0</v>
      </c>
      <c r="AL34" s="51"/>
      <c r="AM34" s="51">
        <f t="shared" si="15"/>
        <v>0</v>
      </c>
      <c r="AN34" s="58"/>
      <c r="AO34" s="51">
        <f t="shared" si="16"/>
        <v>0</v>
      </c>
      <c r="AP34" s="51"/>
      <c r="AQ34" s="51">
        <f t="shared" si="17"/>
        <v>0</v>
      </c>
      <c r="AR34" s="51"/>
      <c r="AS34" s="51">
        <f t="shared" si="18"/>
        <v>0</v>
      </c>
      <c r="AT34" s="51"/>
      <c r="AU34" s="51">
        <f t="shared" si="19"/>
        <v>0</v>
      </c>
      <c r="AV34" s="51"/>
      <c r="AW34" s="51">
        <f t="shared" si="20"/>
        <v>0</v>
      </c>
      <c r="AX34" s="58"/>
      <c r="AY34" s="51">
        <f t="shared" si="21"/>
        <v>0</v>
      </c>
      <c r="AZ34" s="51"/>
      <c r="BA34" s="51">
        <f t="shared" si="22"/>
        <v>0</v>
      </c>
      <c r="BB34" s="51"/>
      <c r="BC34" s="51">
        <f t="shared" si="23"/>
        <v>0</v>
      </c>
      <c r="BD34" s="51"/>
      <c r="BE34" s="51">
        <f t="shared" si="24"/>
        <v>0</v>
      </c>
      <c r="BF34" s="51"/>
      <c r="BG34" s="51"/>
      <c r="BH34" s="58">
        <f t="shared" si="25"/>
        <v>9</v>
      </c>
      <c r="BI34" s="51">
        <f t="shared" si="26"/>
        <v>0</v>
      </c>
      <c r="BJ34" s="51">
        <f t="shared" si="27"/>
        <v>0</v>
      </c>
      <c r="BK34" s="51">
        <f t="shared" si="28"/>
        <v>1</v>
      </c>
      <c r="BL34" s="51">
        <f t="shared" si="29"/>
        <v>1</v>
      </c>
      <c r="BN34" s="59"/>
      <c r="BP34" s="51"/>
      <c r="BQ34" s="51"/>
      <c r="BR34" s="51"/>
      <c r="BS34" s="51"/>
      <c r="BT34" s="51"/>
      <c r="BU34" s="51"/>
      <c r="BV34" s="51"/>
      <c r="BW34" s="51"/>
      <c r="BX34" s="51"/>
      <c r="BY34" s="51"/>
      <c r="BZ34" s="51"/>
      <c r="CA34" s="51"/>
      <c r="CB34" s="51"/>
      <c r="CC34" s="51"/>
      <c r="CD34" s="51"/>
      <c r="CE34" s="51"/>
      <c r="CF34" s="51"/>
      <c r="CG34" s="51"/>
      <c r="CH34" s="51"/>
      <c r="CI34" s="51"/>
      <c r="CJ34" s="60"/>
      <c r="CK34" s="59"/>
      <c r="CM34" s="51"/>
      <c r="CN34" s="51"/>
      <c r="CO34" s="51"/>
      <c r="CP34" s="51"/>
      <c r="CQ34" s="51"/>
      <c r="CR34" s="51"/>
      <c r="CS34" s="51"/>
      <c r="CT34" s="51"/>
      <c r="CU34" s="51"/>
      <c r="CV34" s="51"/>
      <c r="CW34" s="51"/>
      <c r="CX34" s="51"/>
      <c r="CY34" s="51"/>
      <c r="CZ34" s="51"/>
      <c r="DA34" s="51"/>
      <c r="DB34" s="51"/>
      <c r="DC34" s="51"/>
      <c r="DD34" s="51"/>
      <c r="DE34" s="51"/>
      <c r="DF34" s="51"/>
      <c r="DG34" s="60"/>
    </row>
    <row r="35" spans="1:111" s="41" customFormat="1">
      <c r="A35" s="51" t="s">
        <v>953</v>
      </c>
      <c r="B35" s="51"/>
      <c r="C35" s="51"/>
      <c r="D35" s="51"/>
      <c r="E35" s="51"/>
      <c r="F35" s="51"/>
      <c r="G35" s="13"/>
      <c r="H35" s="57"/>
      <c r="I35" s="51"/>
      <c r="J35" s="51"/>
      <c r="K35" s="51">
        <f>IF(ISBLANK(J35),0,VALUE(SUBSTITUTE(MID(J35,FIND("(",J35)+1,FIND(")",J35)-FIND("(",J35)-1),LICENSE!$B$20,LICENSE!$B$19)))</f>
        <v>0</v>
      </c>
      <c r="L35" s="51"/>
      <c r="M35" s="51">
        <f>IF(ISBLANK(L35),0,VALUE(SUBSTITUTE(MID(L35,FIND("(",L35)+1,FIND(")",L35)-FIND("(",L35)-1),LICENSE!$B$20,LICENSE!$B$19)))</f>
        <v>0</v>
      </c>
      <c r="N35" s="51"/>
      <c r="O35" s="51">
        <f>IF(ISBLANK(N35),0,VALUE(SUBSTITUTE(MID(N35,FIND("(",N35)+1,FIND(")",N35)-FIND("(",N35)-1),LICENSE!$B$20,LICENSE!$B$19)))</f>
        <v>0</v>
      </c>
      <c r="P35" s="51"/>
      <c r="Q35" s="51">
        <f>IF(ISBLANK(P35),0,VALUE(SUBSTITUTE(MID(P35,FIND("(",P35)+1,FIND(")",P35)-FIND("(",P35)-1),LICENSE!$B$20,LICENSE!$B$19)))</f>
        <v>0</v>
      </c>
      <c r="R35" s="51"/>
      <c r="S35" s="51">
        <f>IF(ISBLANK(R35),0,VALUE(SUBSTITUTE(MID(R35,FIND("(",R35)+1,FIND(")",R35)-FIND("(",R35)-1),LICENSE!$B$20,LICENSE!$B$19)))</f>
        <v>0</v>
      </c>
      <c r="T35" s="51"/>
      <c r="U35" s="51">
        <f>IF(ISBLANK(T35),0,VALUE(SUBSTITUTE(MID(T35,FIND("(",T35)+1,FIND(")",T35)-FIND("(",T35)-1),LICENSE!$B$20,LICENSE!$B$19)))</f>
        <v>0</v>
      </c>
      <c r="V35" s="51"/>
      <c r="W35" s="51">
        <f>IF(ISBLANK(V35),0,VALUE(SUBSTITUTE(MID(V35,FIND("(",V35)+1,FIND(")",V35)-FIND("(",V35)-1),LICENSE!$B$20,LICENSE!$B$19)))</f>
        <v>0</v>
      </c>
      <c r="X35" s="51"/>
      <c r="Y35" s="51">
        <f>IF(ISBLANK(X35),0,VALUE(SUBSTITUTE(MID(X35,FIND("(",X35)+1,FIND(")",X35)-FIND("(",X35)-1),LICENSE!$B$20,LICENSE!$B$19)))</f>
        <v>0</v>
      </c>
      <c r="Z35" s="51"/>
      <c r="AA35" s="51">
        <f>IF(ISBLANK(Z35),0,VALUE(SUBSTITUTE(MID(Z35,FIND("(",Z35)+1,FIND(")",Z35)-FIND("(",Z35)-1),LICENSE!$B$20,LICENSE!$B$19)))</f>
        <v>0</v>
      </c>
      <c r="AB35" s="51"/>
      <c r="AC35" s="51">
        <f>IF(ISBLANK(AB35),0,VALUE(SUBSTITUTE(MID(AB35,FIND("(",AB35)+1,FIND(")",AB35)-FIND("(",AB35)-1),LICENSE!$B$20,LICENSE!$B$19)))</f>
        <v>0</v>
      </c>
      <c r="AD35" s="51"/>
      <c r="AE35" s="51">
        <f>IF(ISBLANK(AD35),0,VALUE(SUBSTITUTE(MID(AD35,FIND("(",AD35)+1,FIND(")",AD35)-FIND("(",AD35)-1),LICENSE!$B$20,LICENSE!$B$19)))</f>
        <v>0</v>
      </c>
      <c r="AF35" s="51"/>
      <c r="AG35" s="51">
        <f>IF(ISBLANK(AF35),0,VALUE(SUBSTITUTE(MID(AF35,FIND("(",AF35)+1,FIND(")",AF35)-FIND("(",AF35)-1),LICENSE!$B$20,LICENSE!$B$19)))</f>
        <v>0</v>
      </c>
      <c r="AH35" s="58"/>
      <c r="AI35" s="51">
        <f>IF(ISBLANK(AH35),0,VALUE(SUBSTITUTE(MID(AH35,FIND("(",AH35)+1,FIND(")",AH35)-FIND("(",AH35)-1),LICENSE!$B$20,LICENSE!$B$19)))</f>
        <v>0</v>
      </c>
      <c r="AJ35" s="51"/>
      <c r="AK35" s="51">
        <f>IF(ISBLANK(AJ35),0,VALUE(SUBSTITUTE(MID(AJ35,FIND("(",AJ35)+1,FIND(")",AJ35)-FIND("(",AJ35)-1),LICENSE!$B$20,LICENSE!$B$19)))</f>
        <v>0</v>
      </c>
      <c r="AL35" s="51"/>
      <c r="AM35" s="51">
        <f>IF(ISBLANK(AL35),0,VALUE(MID(AL35,FIND("(",AL35)+1,FIND(".",AL35,FIND("(",AL35))-FIND("(",AL35)-1))+VALUE(MID(AL35,FIND(".",AL35,FIND("(",AL35))+1,FIND(")",AL35)-FIND(".",AL35,FIND("(",AL35))-1))/(10^(FIND(")",AL35)-FIND(".",AL35,FIND("(",AL35))-1)))</f>
        <v>0</v>
      </c>
      <c r="AN35" s="58"/>
      <c r="AO35" s="51">
        <f t="shared" si="16"/>
        <v>0</v>
      </c>
      <c r="AP35" s="51"/>
      <c r="AQ35" s="51">
        <f t="shared" si="17"/>
        <v>0</v>
      </c>
      <c r="AR35" s="51"/>
      <c r="AS35" s="51">
        <f t="shared" si="18"/>
        <v>0</v>
      </c>
      <c r="AT35" s="51"/>
      <c r="AU35" s="51">
        <f t="shared" si="19"/>
        <v>0</v>
      </c>
      <c r="AV35" s="51"/>
      <c r="AW35" s="51">
        <f t="shared" si="20"/>
        <v>0</v>
      </c>
      <c r="AX35" s="58"/>
      <c r="AY35" s="51">
        <f t="shared" si="21"/>
        <v>0</v>
      </c>
      <c r="AZ35" s="51"/>
      <c r="BA35" s="51">
        <f t="shared" si="22"/>
        <v>0</v>
      </c>
      <c r="BB35" s="51"/>
      <c r="BC35" s="51">
        <f t="shared" si="23"/>
        <v>0</v>
      </c>
      <c r="BD35" s="51"/>
      <c r="BE35" s="51">
        <f t="shared" si="24"/>
        <v>0</v>
      </c>
      <c r="BF35" s="51"/>
      <c r="BG35" s="51"/>
      <c r="BH35" s="58">
        <f t="shared" si="25"/>
        <v>9</v>
      </c>
      <c r="BI35" s="51">
        <f t="shared" si="26"/>
        <v>0</v>
      </c>
      <c r="BJ35" s="51">
        <f t="shared" si="27"/>
        <v>0</v>
      </c>
      <c r="BK35" s="51">
        <f t="shared" si="28"/>
        <v>1</v>
      </c>
      <c r="BL35" s="51">
        <f t="shared" si="29"/>
        <v>1</v>
      </c>
      <c r="BN35" s="59"/>
      <c r="BP35" s="51"/>
      <c r="BQ35" s="51"/>
      <c r="BR35" s="51"/>
      <c r="BS35" s="51"/>
      <c r="BT35" s="51"/>
      <c r="BU35" s="51"/>
      <c r="BV35" s="51"/>
      <c r="BW35" s="51"/>
      <c r="BX35" s="51"/>
      <c r="BY35" s="51"/>
      <c r="BZ35" s="51"/>
      <c r="CA35" s="51"/>
      <c r="CB35" s="51"/>
      <c r="CC35" s="51"/>
      <c r="CD35" s="51"/>
      <c r="CE35" s="51"/>
      <c r="CF35" s="51"/>
      <c r="CG35" s="51"/>
      <c r="CH35" s="51"/>
      <c r="CI35" s="51"/>
      <c r="CJ35" s="60"/>
      <c r="CK35" s="59"/>
      <c r="CM35" s="51"/>
      <c r="CN35" s="51"/>
      <c r="CO35" s="51"/>
      <c r="CP35" s="51"/>
      <c r="CQ35" s="51"/>
      <c r="CR35" s="51"/>
      <c r="CS35" s="51"/>
      <c r="CT35" s="51"/>
      <c r="CU35" s="51"/>
      <c r="CV35" s="51"/>
      <c r="CW35" s="51"/>
      <c r="CX35" s="51"/>
      <c r="CY35" s="51"/>
      <c r="CZ35" s="51"/>
      <c r="DA35" s="51"/>
      <c r="DB35" s="51"/>
      <c r="DC35" s="51"/>
      <c r="DD35" s="51"/>
      <c r="DE35" s="51"/>
      <c r="DF35" s="51"/>
      <c r="DG35" s="60"/>
    </row>
    <row r="36" spans="1:111" s="41" customFormat="1">
      <c r="A36" s="51" t="s">
        <v>954</v>
      </c>
      <c r="B36" s="51"/>
      <c r="C36" s="51"/>
      <c r="D36" s="51"/>
      <c r="E36" s="51"/>
      <c r="F36" s="51"/>
      <c r="G36" s="13"/>
      <c r="H36" s="57"/>
      <c r="I36" s="51"/>
      <c r="J36" s="51"/>
      <c r="K36" s="51">
        <f>IF(ISBLANK(J36),0,VALUE(SUBSTITUTE(MID(J36,FIND("(",J36)+1,FIND(")",J36)-FIND("(",J36)-1),LICENSE!$B$20,LICENSE!$B$19)))</f>
        <v>0</v>
      </c>
      <c r="L36" s="51"/>
      <c r="M36" s="51">
        <f>IF(ISBLANK(L36),0,VALUE(SUBSTITUTE(MID(L36,FIND("(",L36)+1,FIND(")",L36)-FIND("(",L36)-1),LICENSE!$B$20,LICENSE!$B$19)))</f>
        <v>0</v>
      </c>
      <c r="N36" s="51"/>
      <c r="O36" s="51">
        <f>IF(ISBLANK(N36),0,VALUE(SUBSTITUTE(MID(N36,FIND("(",N36)+1,FIND(")",N36)-FIND("(",N36)-1),LICENSE!$B$20,LICENSE!$B$19)))</f>
        <v>0</v>
      </c>
      <c r="P36" s="51"/>
      <c r="Q36" s="51">
        <f>IF(ISBLANK(P36),0,VALUE(SUBSTITUTE(MID(P36,FIND("(",P36)+1,FIND(")",P36)-FIND("(",P36)-1),LICENSE!$B$20,LICENSE!$B$19)))</f>
        <v>0</v>
      </c>
      <c r="R36" s="51"/>
      <c r="S36" s="51">
        <f>IF(ISBLANK(R36),0,VALUE(SUBSTITUTE(MID(R36,FIND("(",R36)+1,FIND(")",R36)-FIND("(",R36)-1),LICENSE!$B$20,LICENSE!$B$19)))</f>
        <v>0</v>
      </c>
      <c r="T36" s="51"/>
      <c r="U36" s="51">
        <f>IF(ISBLANK(T36),0,VALUE(SUBSTITUTE(MID(T36,FIND("(",T36)+1,FIND(")",T36)-FIND("(",T36)-1),LICENSE!$B$20,LICENSE!$B$19)))</f>
        <v>0</v>
      </c>
      <c r="V36" s="51"/>
      <c r="W36" s="51">
        <f>IF(ISBLANK(V36),0,VALUE(SUBSTITUTE(MID(V36,FIND("(",V36)+1,FIND(")",V36)-FIND("(",V36)-1),LICENSE!$B$20,LICENSE!$B$19)))</f>
        <v>0</v>
      </c>
      <c r="X36" s="51"/>
      <c r="Y36" s="51">
        <f>IF(ISBLANK(X36),0,VALUE(SUBSTITUTE(MID(X36,FIND("(",X36)+1,FIND(")",X36)-FIND("(",X36)-1),LICENSE!$B$20,LICENSE!$B$19)))</f>
        <v>0</v>
      </c>
      <c r="Z36" s="51"/>
      <c r="AA36" s="51">
        <f>IF(ISBLANK(Z36),0,VALUE(SUBSTITUTE(MID(Z36,FIND("(",Z36)+1,FIND(")",Z36)-FIND("(",Z36)-1),LICENSE!$B$20,LICENSE!$B$19)))</f>
        <v>0</v>
      </c>
      <c r="AB36" s="51"/>
      <c r="AC36" s="51">
        <f>IF(ISBLANK(AB36),0,VALUE(SUBSTITUTE(MID(AB36,FIND("(",AB36)+1,FIND(")",AB36)-FIND("(",AB36)-1),LICENSE!$B$20,LICENSE!$B$19)))</f>
        <v>0</v>
      </c>
      <c r="AD36" s="51"/>
      <c r="AE36" s="51">
        <f>IF(ISBLANK(AD36),0,VALUE(SUBSTITUTE(MID(AD36,FIND("(",AD36)+1,FIND(")",AD36)-FIND("(",AD36)-1),LICENSE!$B$20,LICENSE!$B$19)))</f>
        <v>0</v>
      </c>
      <c r="AF36" s="51"/>
      <c r="AG36" s="51">
        <f>IF(ISBLANK(AF36),0,VALUE(SUBSTITUTE(MID(AF36,FIND("(",AF36)+1,FIND(")",AF36)-FIND("(",AF36)-1),LICENSE!$B$20,LICENSE!$B$19)))</f>
        <v>0</v>
      </c>
      <c r="AH36" s="58"/>
      <c r="AI36" s="51">
        <f>IF(ISBLANK(AH36),0,VALUE(SUBSTITUTE(MID(AH36,FIND("(",AH36)+1,FIND(")",AH36)-FIND("(",AH36)-1),LICENSE!$B$20,LICENSE!$B$19)))</f>
        <v>0</v>
      </c>
      <c r="AJ36" s="51"/>
      <c r="AK36" s="51">
        <f>IF(ISBLANK(AJ36),0,VALUE(SUBSTITUTE(MID(AJ36,FIND("(",AJ36)+1,FIND(")",AJ36)-FIND("(",AJ36)-1),LICENSE!$B$20,LICENSE!$B$19)))</f>
        <v>0</v>
      </c>
      <c r="AL36" s="51"/>
      <c r="AM36" s="51">
        <f t="shared" si="15"/>
        <v>0</v>
      </c>
      <c r="AN36" s="58"/>
      <c r="AO36" s="51">
        <f t="shared" si="16"/>
        <v>0</v>
      </c>
      <c r="AP36" s="51"/>
      <c r="AQ36" s="51">
        <f t="shared" si="17"/>
        <v>0</v>
      </c>
      <c r="AR36" s="51"/>
      <c r="AS36" s="51">
        <f t="shared" si="18"/>
        <v>0</v>
      </c>
      <c r="AT36" s="51"/>
      <c r="AU36" s="51">
        <f t="shared" si="19"/>
        <v>0</v>
      </c>
      <c r="AV36" s="51"/>
      <c r="AW36" s="51">
        <f t="shared" si="20"/>
        <v>0</v>
      </c>
      <c r="AX36" s="58"/>
      <c r="AY36" s="51">
        <f t="shared" si="21"/>
        <v>0</v>
      </c>
      <c r="AZ36" s="51"/>
      <c r="BA36" s="51">
        <f t="shared" si="22"/>
        <v>0</v>
      </c>
      <c r="BB36" s="51"/>
      <c r="BC36" s="51">
        <f t="shared" si="23"/>
        <v>0</v>
      </c>
      <c r="BD36" s="51"/>
      <c r="BE36" s="51">
        <f t="shared" si="24"/>
        <v>0</v>
      </c>
      <c r="BF36" s="51"/>
      <c r="BG36" s="51"/>
      <c r="BH36" s="58">
        <f t="shared" si="25"/>
        <v>9</v>
      </c>
      <c r="BI36" s="51">
        <f t="shared" si="26"/>
        <v>0</v>
      </c>
      <c r="BJ36" s="51">
        <f t="shared" si="27"/>
        <v>0</v>
      </c>
      <c r="BK36" s="51">
        <f t="shared" si="28"/>
        <v>1</v>
      </c>
      <c r="BL36" s="51">
        <f t="shared" si="29"/>
        <v>1</v>
      </c>
      <c r="BN36" s="59"/>
      <c r="BP36" s="51"/>
      <c r="BQ36" s="51"/>
      <c r="BR36" s="51"/>
      <c r="BS36" s="51"/>
      <c r="BT36" s="51"/>
      <c r="BU36" s="51"/>
      <c r="BV36" s="51"/>
      <c r="BW36" s="51"/>
      <c r="BX36" s="51"/>
      <c r="BY36" s="51"/>
      <c r="BZ36" s="51"/>
      <c r="CA36" s="51"/>
      <c r="CB36" s="51"/>
      <c r="CC36" s="51"/>
      <c r="CD36" s="51"/>
      <c r="CE36" s="51"/>
      <c r="CF36" s="51"/>
      <c r="CG36" s="51"/>
      <c r="CH36" s="51"/>
      <c r="CI36" s="51"/>
      <c r="CJ36" s="60"/>
      <c r="CK36" s="59"/>
      <c r="CM36" s="51"/>
      <c r="CN36" s="51"/>
      <c r="CO36" s="51"/>
      <c r="CP36" s="51"/>
      <c r="CQ36" s="51"/>
      <c r="CR36" s="51"/>
      <c r="CS36" s="51"/>
      <c r="CT36" s="51"/>
      <c r="CU36" s="51"/>
      <c r="CV36" s="51"/>
      <c r="CW36" s="51"/>
      <c r="CX36" s="51"/>
      <c r="CY36" s="51"/>
      <c r="CZ36" s="51"/>
      <c r="DA36" s="51"/>
      <c r="DB36" s="51"/>
      <c r="DC36" s="51"/>
      <c r="DD36" s="51"/>
      <c r="DE36" s="51"/>
      <c r="DF36" s="51"/>
      <c r="DG36" s="60"/>
    </row>
    <row r="37" spans="1:111" s="41" customFormat="1">
      <c r="A37" s="51" t="s">
        <v>955</v>
      </c>
      <c r="B37" s="51"/>
      <c r="C37" s="51"/>
      <c r="D37" s="51"/>
      <c r="E37" s="51"/>
      <c r="F37" s="51"/>
      <c r="G37" s="13"/>
      <c r="H37" s="57"/>
      <c r="I37" s="51"/>
      <c r="J37" s="51"/>
      <c r="K37" s="51">
        <f>IF(ISBLANK(J37),0,VALUE(SUBSTITUTE(MID(J37,FIND("(",J37)+1,FIND(")",J37)-FIND("(",J37)-1),LICENSE!$B$20,LICENSE!$B$19)))</f>
        <v>0</v>
      </c>
      <c r="L37" s="51"/>
      <c r="M37" s="51">
        <f>IF(ISBLANK(L37),0,VALUE(SUBSTITUTE(MID(L37,FIND("(",L37)+1,FIND(")",L37)-FIND("(",L37)-1),LICENSE!$B$20,LICENSE!$B$19)))</f>
        <v>0</v>
      </c>
      <c r="N37" s="51"/>
      <c r="O37" s="51">
        <f>IF(ISBLANK(N37),0,VALUE(SUBSTITUTE(MID(N37,FIND("(",N37)+1,FIND(")",N37)-FIND("(",N37)-1),LICENSE!$B$20,LICENSE!$B$19)))</f>
        <v>0</v>
      </c>
      <c r="P37" s="51"/>
      <c r="Q37" s="51">
        <f>IF(ISBLANK(P37),0,VALUE(SUBSTITUTE(MID(P37,FIND("(",P37)+1,FIND(")",P37)-FIND("(",P37)-1),LICENSE!$B$20,LICENSE!$B$19)))</f>
        <v>0</v>
      </c>
      <c r="R37" s="51"/>
      <c r="S37" s="51">
        <f>IF(ISBLANK(R37),0,VALUE(SUBSTITUTE(MID(R37,FIND("(",R37)+1,FIND(")",R37)-FIND("(",R37)-1),LICENSE!$B$20,LICENSE!$B$19)))</f>
        <v>0</v>
      </c>
      <c r="T37" s="51"/>
      <c r="U37" s="51">
        <f>IF(ISBLANK(T37),0,VALUE(SUBSTITUTE(MID(T37,FIND("(",T37)+1,FIND(")",T37)-FIND("(",T37)-1),LICENSE!$B$20,LICENSE!$B$19)))</f>
        <v>0</v>
      </c>
      <c r="V37" s="51"/>
      <c r="W37" s="51">
        <f>IF(ISBLANK(V37),0,VALUE(SUBSTITUTE(MID(V37,FIND("(",V37)+1,FIND(")",V37)-FIND("(",V37)-1),LICENSE!$B$20,LICENSE!$B$19)))</f>
        <v>0</v>
      </c>
      <c r="X37" s="51"/>
      <c r="Y37" s="51">
        <f>IF(ISBLANK(X37),0,VALUE(SUBSTITUTE(MID(X37,FIND("(",X37)+1,FIND(")",X37)-FIND("(",X37)-1),LICENSE!$B$20,LICENSE!$B$19)))</f>
        <v>0</v>
      </c>
      <c r="Z37" s="51"/>
      <c r="AA37" s="51">
        <f>IF(ISBLANK(Z37),0,VALUE(SUBSTITUTE(MID(Z37,FIND("(",Z37)+1,FIND(")",Z37)-FIND("(",Z37)-1),LICENSE!$B$20,LICENSE!$B$19)))</f>
        <v>0</v>
      </c>
      <c r="AB37" s="51"/>
      <c r="AC37" s="51">
        <f>IF(ISBLANK(AB37),0,VALUE(SUBSTITUTE(MID(AB37,FIND("(",AB37)+1,FIND(")",AB37)-FIND("(",AB37)-1),LICENSE!$B$20,LICENSE!$B$19)))</f>
        <v>0</v>
      </c>
      <c r="AD37" s="51"/>
      <c r="AE37" s="51">
        <f>IF(ISBLANK(AD37),0,VALUE(SUBSTITUTE(MID(AD37,FIND("(",AD37)+1,FIND(")",AD37)-FIND("(",AD37)-1),LICENSE!$B$20,LICENSE!$B$19)))</f>
        <v>0</v>
      </c>
      <c r="AF37" s="51"/>
      <c r="AG37" s="51">
        <f>IF(ISBLANK(AF37),0,VALUE(SUBSTITUTE(MID(AF37,FIND("(",AF37)+1,FIND(")",AF37)-FIND("(",AF37)-1),LICENSE!$B$20,LICENSE!$B$19)))</f>
        <v>0</v>
      </c>
      <c r="AH37" s="58"/>
      <c r="AI37" s="51">
        <f>IF(ISBLANK(AH37),0,VALUE(SUBSTITUTE(MID(AH37,FIND("(",AH37)+1,FIND(")",AH37)-FIND("(",AH37)-1),LICENSE!$B$20,LICENSE!$B$19)))</f>
        <v>0</v>
      </c>
      <c r="AJ37" s="51"/>
      <c r="AK37" s="51">
        <f>IF(ISBLANK(AJ37),0,VALUE(SUBSTITUTE(MID(AJ37,FIND("(",AJ37)+1,FIND(")",AJ37)-FIND("(",AJ37)-1),LICENSE!$B$20,LICENSE!$B$19)))</f>
        <v>0</v>
      </c>
      <c r="AL37" s="51"/>
      <c r="AM37" s="51">
        <f t="shared" si="15"/>
        <v>0</v>
      </c>
      <c r="AN37" s="58"/>
      <c r="AO37" s="51">
        <f t="shared" si="16"/>
        <v>0</v>
      </c>
      <c r="AP37" s="51"/>
      <c r="AQ37" s="51">
        <f t="shared" si="17"/>
        <v>0</v>
      </c>
      <c r="AR37" s="51"/>
      <c r="AS37" s="51">
        <f t="shared" si="18"/>
        <v>0</v>
      </c>
      <c r="AT37" s="51"/>
      <c r="AU37" s="51">
        <f t="shared" si="19"/>
        <v>0</v>
      </c>
      <c r="AV37" s="51"/>
      <c r="AW37" s="51">
        <f t="shared" si="20"/>
        <v>0</v>
      </c>
      <c r="AX37" s="58"/>
      <c r="AY37" s="51">
        <f t="shared" si="21"/>
        <v>0</v>
      </c>
      <c r="AZ37" s="51"/>
      <c r="BA37" s="51">
        <f t="shared" si="22"/>
        <v>0</v>
      </c>
      <c r="BB37" s="51"/>
      <c r="BC37" s="51">
        <f t="shared" si="23"/>
        <v>0</v>
      </c>
      <c r="BD37" s="51"/>
      <c r="BE37" s="51">
        <f t="shared" si="24"/>
        <v>0</v>
      </c>
      <c r="BF37" s="51"/>
      <c r="BG37" s="51"/>
      <c r="BH37" s="58">
        <f t="shared" si="25"/>
        <v>9</v>
      </c>
      <c r="BI37" s="51">
        <f t="shared" si="26"/>
        <v>0</v>
      </c>
      <c r="BJ37" s="51">
        <f t="shared" si="27"/>
        <v>0</v>
      </c>
      <c r="BK37" s="51">
        <f t="shared" si="28"/>
        <v>1</v>
      </c>
      <c r="BL37" s="51">
        <f t="shared" si="29"/>
        <v>1</v>
      </c>
      <c r="BN37" s="59"/>
      <c r="BP37" s="51"/>
      <c r="BQ37" s="51"/>
      <c r="BR37" s="51"/>
      <c r="BS37" s="51"/>
      <c r="BT37" s="51"/>
      <c r="BU37" s="51"/>
      <c r="BV37" s="51"/>
      <c r="BW37" s="51"/>
      <c r="BX37" s="51"/>
      <c r="BY37" s="51"/>
      <c r="BZ37" s="51"/>
      <c r="CA37" s="51"/>
      <c r="CB37" s="51"/>
      <c r="CC37" s="51"/>
      <c r="CD37" s="51"/>
      <c r="CE37" s="51"/>
      <c r="CF37" s="51"/>
      <c r="CG37" s="51"/>
      <c r="CH37" s="51"/>
      <c r="CI37" s="51"/>
      <c r="CJ37" s="60"/>
      <c r="CK37" s="59"/>
      <c r="CM37" s="51"/>
      <c r="CN37" s="51"/>
      <c r="CO37" s="51"/>
      <c r="CP37" s="51"/>
      <c r="CQ37" s="51"/>
      <c r="CR37" s="51"/>
      <c r="CS37" s="51"/>
      <c r="CT37" s="51"/>
      <c r="CU37" s="51"/>
      <c r="CV37" s="51"/>
      <c r="CW37" s="51"/>
      <c r="CX37" s="51"/>
      <c r="CY37" s="51"/>
      <c r="CZ37" s="51"/>
      <c r="DA37" s="51"/>
      <c r="DB37" s="51"/>
      <c r="DC37" s="51"/>
      <c r="DD37" s="51"/>
      <c r="DE37" s="51"/>
      <c r="DF37" s="51"/>
      <c r="DG37" s="60"/>
    </row>
    <row r="38" spans="1:111" s="41" customFormat="1">
      <c r="A38" s="51"/>
      <c r="B38" s="51"/>
      <c r="C38" s="51"/>
      <c r="D38" s="51"/>
      <c r="E38" s="51"/>
      <c r="F38" s="51"/>
      <c r="G38" s="13"/>
      <c r="H38" s="57"/>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8"/>
      <c r="AI38" s="51"/>
      <c r="AJ38" s="51"/>
      <c r="AK38" s="51"/>
      <c r="AL38" s="51"/>
      <c r="AM38" s="51"/>
      <c r="AN38" s="58"/>
      <c r="AO38" s="51"/>
      <c r="AP38" s="51"/>
      <c r="AQ38" s="51"/>
      <c r="AR38" s="51"/>
      <c r="AS38" s="51"/>
      <c r="AT38" s="51"/>
      <c r="AU38" s="51"/>
      <c r="AV38" s="51"/>
      <c r="AW38" s="51"/>
      <c r="AX38" s="58"/>
      <c r="AY38" s="51"/>
      <c r="AZ38" s="51"/>
      <c r="BA38" s="51"/>
      <c r="BB38" s="51"/>
      <c r="BC38" s="51"/>
      <c r="BD38" s="51"/>
      <c r="BE38" s="51"/>
      <c r="BF38" s="51"/>
      <c r="BG38" s="51"/>
      <c r="BH38" s="58"/>
      <c r="BI38" s="51"/>
      <c r="BJ38" s="51"/>
      <c r="BK38" s="51"/>
      <c r="BL38" s="51"/>
      <c r="BN38" s="59"/>
      <c r="BP38" s="51"/>
      <c r="BQ38" s="51"/>
      <c r="BR38" s="51"/>
      <c r="BS38" s="51"/>
      <c r="BT38" s="51"/>
      <c r="BU38" s="51"/>
      <c r="BV38" s="51"/>
      <c r="BW38" s="51"/>
      <c r="BX38" s="51"/>
      <c r="BY38" s="51"/>
      <c r="BZ38" s="51"/>
      <c r="CA38" s="51"/>
      <c r="CB38" s="51"/>
      <c r="CC38" s="51"/>
      <c r="CD38" s="51"/>
      <c r="CE38" s="51"/>
      <c r="CF38" s="51"/>
      <c r="CG38" s="51"/>
      <c r="CH38" s="51"/>
      <c r="CI38" s="51"/>
      <c r="CJ38" s="60"/>
      <c r="CK38" s="59"/>
      <c r="CM38" s="51"/>
      <c r="CN38" s="51"/>
      <c r="CO38" s="51"/>
      <c r="CP38" s="51"/>
      <c r="CQ38" s="51"/>
      <c r="CR38" s="51"/>
      <c r="CS38" s="51"/>
      <c r="CT38" s="51"/>
      <c r="CU38" s="51"/>
      <c r="CV38" s="51"/>
      <c r="CW38" s="51"/>
      <c r="CX38" s="51"/>
      <c r="CY38" s="51"/>
      <c r="CZ38" s="51"/>
      <c r="DA38" s="51"/>
      <c r="DB38" s="51"/>
      <c r="DC38" s="51"/>
      <c r="DD38" s="51"/>
      <c r="DE38" s="51"/>
      <c r="DF38" s="51"/>
      <c r="DG38" s="60"/>
    </row>
    <row r="39" spans="1:111" s="41" customFormat="1">
      <c r="A39" s="51"/>
      <c r="B39" s="51"/>
      <c r="C39" s="51"/>
      <c r="D39" s="51"/>
      <c r="E39" s="51"/>
      <c r="F39" s="51"/>
      <c r="G39" s="13"/>
      <c r="H39" s="57"/>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8"/>
      <c r="AI39" s="51"/>
      <c r="AJ39" s="51"/>
      <c r="AK39" s="51"/>
      <c r="AL39" s="51"/>
      <c r="AM39" s="51"/>
      <c r="AN39" s="58"/>
      <c r="AO39" s="51"/>
      <c r="AP39" s="51"/>
      <c r="AQ39" s="51"/>
      <c r="AR39" s="51"/>
      <c r="AS39" s="51"/>
      <c r="AT39" s="51"/>
      <c r="AU39" s="51"/>
      <c r="AV39" s="51"/>
      <c r="AW39" s="51"/>
      <c r="AX39" s="58"/>
      <c r="AY39" s="51"/>
      <c r="AZ39" s="51"/>
      <c r="BA39" s="51"/>
      <c r="BB39" s="51"/>
      <c r="BC39" s="51"/>
      <c r="BD39" s="51"/>
      <c r="BE39" s="51"/>
      <c r="BF39" s="51"/>
      <c r="BG39" s="51"/>
      <c r="BH39" s="58"/>
      <c r="BI39" s="51"/>
      <c r="BJ39" s="51"/>
      <c r="BK39" s="51"/>
      <c r="BL39" s="51"/>
      <c r="BN39" s="59"/>
      <c r="BP39" s="51"/>
      <c r="BQ39" s="51"/>
      <c r="BR39" s="51"/>
      <c r="BS39" s="51"/>
      <c r="BT39" s="51"/>
      <c r="BU39" s="51"/>
      <c r="BV39" s="51"/>
      <c r="BW39" s="51"/>
      <c r="BX39" s="51"/>
      <c r="BY39" s="51"/>
      <c r="BZ39" s="51"/>
      <c r="CA39" s="51"/>
      <c r="CB39" s="51"/>
      <c r="CC39" s="51"/>
      <c r="CD39" s="51"/>
      <c r="CE39" s="51"/>
      <c r="CF39" s="51"/>
      <c r="CG39" s="51"/>
      <c r="CH39" s="51"/>
      <c r="CI39" s="51"/>
      <c r="CJ39" s="60"/>
      <c r="CK39" s="59"/>
      <c r="CM39" s="51"/>
      <c r="CN39" s="51"/>
      <c r="CO39" s="51"/>
      <c r="CP39" s="51"/>
      <c r="CQ39" s="51"/>
      <c r="CR39" s="51"/>
      <c r="CS39" s="51"/>
      <c r="CT39" s="51"/>
      <c r="CU39" s="51"/>
      <c r="CV39" s="51"/>
      <c r="CW39" s="51"/>
      <c r="CX39" s="51"/>
      <c r="CY39" s="51"/>
      <c r="CZ39" s="51"/>
      <c r="DA39" s="51"/>
      <c r="DB39" s="51"/>
      <c r="DC39" s="51"/>
      <c r="DD39" s="51"/>
      <c r="DE39" s="51"/>
      <c r="DF39" s="51"/>
      <c r="DG39" s="60"/>
    </row>
    <row r="40" spans="1:111" s="41" customFormat="1">
      <c r="A40" s="51" t="s">
        <v>956</v>
      </c>
      <c r="B40" s="51"/>
      <c r="C40" s="51"/>
      <c r="D40" s="51"/>
      <c r="E40" s="51"/>
      <c r="F40" s="51"/>
      <c r="G40"/>
      <c r="H40" s="57"/>
      <c r="I40" s="51"/>
      <c r="J40" s="51"/>
      <c r="K40" s="51">
        <f>IF(ISBLANK(J40),0,VALUE(SUBSTITUTE(MID(J40,FIND("(",J40)+1,FIND(")",J40)-FIND("(",J40)-1),LICENSE!$B$20,LICENSE!$B$19)))</f>
        <v>0</v>
      </c>
      <c r="L40" s="51"/>
      <c r="M40" s="51">
        <f>IF(ISBLANK(L40),0,VALUE(SUBSTITUTE(MID(L40,FIND("(",L40)+1,FIND(")",L40)-FIND("(",L40)-1),LICENSE!$B$20,LICENSE!$B$19)))</f>
        <v>0</v>
      </c>
      <c r="N40" s="51"/>
      <c r="O40" s="51">
        <f>IF(ISBLANK(N40),0,VALUE(SUBSTITUTE(MID(N40,FIND("(",N40)+1,FIND(")",N40)-FIND("(",N40)-1),LICENSE!$B$20,LICENSE!$B$19)))</f>
        <v>0</v>
      </c>
      <c r="P40" s="51"/>
      <c r="Q40" s="51">
        <f>IF(ISBLANK(P40),0,VALUE(SUBSTITUTE(MID(P40,FIND("(",P40)+1,FIND(")",P40)-FIND("(",P40)-1),LICENSE!$B$20,LICENSE!$B$19)))</f>
        <v>0</v>
      </c>
      <c r="R40" s="51"/>
      <c r="S40" s="51">
        <f>IF(ISBLANK(R40),0,VALUE(SUBSTITUTE(MID(R40,FIND("(",R40)+1,FIND(")",R40)-FIND("(",R40)-1),LICENSE!$B$20,LICENSE!$B$19)))</f>
        <v>0</v>
      </c>
      <c r="T40" s="51"/>
      <c r="U40" s="51">
        <f>IF(ISBLANK(T40),0,VALUE(SUBSTITUTE(MID(T40,FIND("(",T40)+1,FIND(")",T40)-FIND("(",T40)-1),LICENSE!$B$20,LICENSE!$B$19)))</f>
        <v>0</v>
      </c>
      <c r="V40" s="51"/>
      <c r="W40" s="51">
        <f>IF(ISBLANK(V40),0,VALUE(SUBSTITUTE(MID(V40,FIND("(",V40)+1,FIND(")",V40)-FIND("(",V40)-1),LICENSE!$B$20,LICENSE!$B$19)))</f>
        <v>0</v>
      </c>
      <c r="X40" s="51"/>
      <c r="Y40" s="51">
        <f>IF(ISBLANK(X40),0,VALUE(SUBSTITUTE(MID(X40,FIND("(",X40)+1,FIND(")",X40)-FIND("(",X40)-1),LICENSE!$B$20,LICENSE!$B$19)))</f>
        <v>0</v>
      </c>
      <c r="Z40" s="51"/>
      <c r="AA40" s="51">
        <f>IF(ISBLANK(Z40),0,VALUE(SUBSTITUTE(MID(Z40,FIND("(",Z40)+1,FIND(")",Z40)-FIND("(",Z40)-1),LICENSE!$B$20,LICENSE!$B$19)))</f>
        <v>0</v>
      </c>
      <c r="AB40" s="51"/>
      <c r="AC40" s="51">
        <f>IF(ISBLANK(AB40),0,VALUE(SUBSTITUTE(MID(AB40,FIND("(",AB40)+1,FIND(")",AB40)-FIND("(",AB40)-1),LICENSE!$B$20,LICENSE!$B$19)))</f>
        <v>0</v>
      </c>
      <c r="AD40" s="51"/>
      <c r="AE40" s="51">
        <f>IF(ISBLANK(AD40),0,VALUE(SUBSTITUTE(MID(AD40,FIND("(",AD40)+1,FIND(")",AD40)-FIND("(",AD40)-1),LICENSE!$B$20,LICENSE!$B$19)))</f>
        <v>0</v>
      </c>
      <c r="AF40" s="51"/>
      <c r="AG40" s="51">
        <f>IF(ISBLANK(AF40),0,VALUE(SUBSTITUTE(MID(AF40,FIND("(",AF40)+1,FIND(")",AF40)-FIND("(",AF40)-1),LICENSE!$B$20,LICENSE!$B$19)))</f>
        <v>0</v>
      </c>
      <c r="AH40" s="58"/>
      <c r="AI40" s="51">
        <f>IF(ISBLANK(AH40),0,VALUE(SUBSTITUTE(MID(AH40,FIND("(",AH40)+1,FIND(")",AH40)-FIND("(",AH40)-1),LICENSE!$B$20,LICENSE!$B$19)))</f>
        <v>0</v>
      </c>
      <c r="AJ40" s="51"/>
      <c r="AK40" s="51">
        <f>IF(ISBLANK(AJ40),0,VALUE(SUBSTITUTE(MID(AJ40,FIND("(",AJ40)+1,FIND(")",AJ40)-FIND("(",AJ40)-1),LICENSE!$B$20,LICENSE!$B$19)))</f>
        <v>0</v>
      </c>
      <c r="AL40" s="51"/>
      <c r="AM40" s="51">
        <f t="shared" si="15"/>
        <v>0</v>
      </c>
      <c r="AN40" s="58"/>
      <c r="AO40" s="51">
        <f t="shared" si="16"/>
        <v>0</v>
      </c>
      <c r="AP40" s="51"/>
      <c r="AQ40" s="51">
        <f t="shared" si="17"/>
        <v>0</v>
      </c>
      <c r="AR40" s="51"/>
      <c r="AS40" s="51">
        <f t="shared" si="18"/>
        <v>0</v>
      </c>
      <c r="AT40" s="51"/>
      <c r="AU40" s="51">
        <f t="shared" si="19"/>
        <v>0</v>
      </c>
      <c r="AV40" s="51"/>
      <c r="AW40" s="51">
        <f t="shared" si="20"/>
        <v>0</v>
      </c>
      <c r="AX40" s="58"/>
      <c r="AY40" s="51">
        <f t="shared" si="21"/>
        <v>0</v>
      </c>
      <c r="AZ40" s="51"/>
      <c r="BA40" s="51">
        <f t="shared" si="22"/>
        <v>0</v>
      </c>
      <c r="BB40" s="51"/>
      <c r="BC40" s="51">
        <f t="shared" si="23"/>
        <v>0</v>
      </c>
      <c r="BD40" s="51"/>
      <c r="BE40" s="51">
        <f t="shared" si="24"/>
        <v>0</v>
      </c>
      <c r="BF40" s="51"/>
      <c r="BG40" s="51"/>
      <c r="BH40" s="58">
        <f t="shared" si="25"/>
        <v>9</v>
      </c>
      <c r="BI40" s="51">
        <f t="shared" si="26"/>
        <v>0</v>
      </c>
      <c r="BJ40" s="51">
        <f t="shared" si="27"/>
        <v>0</v>
      </c>
      <c r="BK40" s="51">
        <f t="shared" si="28"/>
        <v>1</v>
      </c>
      <c r="BL40" s="51">
        <f t="shared" si="29"/>
        <v>1</v>
      </c>
      <c r="BN40" s="59"/>
      <c r="BP40" s="51"/>
      <c r="BQ40" s="51"/>
      <c r="BR40" s="51"/>
      <c r="BS40" s="51"/>
      <c r="BT40" s="51"/>
      <c r="BU40" s="51"/>
      <c r="BV40" s="51"/>
      <c r="BW40" s="51"/>
      <c r="BX40" s="51"/>
      <c r="BY40" s="51"/>
      <c r="BZ40" s="51"/>
      <c r="CA40" s="51"/>
      <c r="CB40" s="51"/>
      <c r="CC40" s="51"/>
      <c r="CD40" s="51"/>
      <c r="CE40" s="51"/>
      <c r="CF40" s="51"/>
      <c r="CG40" s="51"/>
      <c r="CH40" s="51"/>
      <c r="CI40" s="51"/>
      <c r="CJ40" s="60"/>
      <c r="CK40" s="59"/>
      <c r="CM40" s="51"/>
      <c r="CN40" s="51"/>
      <c r="CO40" s="51"/>
      <c r="CP40" s="51"/>
      <c r="CQ40" s="51"/>
      <c r="CR40" s="51"/>
      <c r="CS40" s="51"/>
      <c r="CT40" s="51"/>
      <c r="CU40" s="51"/>
      <c r="CV40" s="51"/>
      <c r="CW40" s="51"/>
      <c r="CX40" s="51"/>
      <c r="CY40" s="51"/>
      <c r="CZ40" s="51"/>
      <c r="DA40" s="51"/>
      <c r="DB40" s="51"/>
      <c r="DC40" s="51"/>
      <c r="DD40" s="51"/>
      <c r="DE40" s="51"/>
      <c r="DF40" s="51"/>
      <c r="DG40" s="60"/>
    </row>
    <row r="41" spans="1:111" s="41" customFormat="1">
      <c r="A41" s="51" t="s">
        <v>957</v>
      </c>
      <c r="B41" s="51"/>
      <c r="C41" s="51"/>
      <c r="D41" s="51"/>
      <c r="E41" s="51"/>
      <c r="F41" s="51"/>
      <c r="G41" s="13"/>
      <c r="H41" s="57"/>
      <c r="I41" s="51"/>
      <c r="J41" s="51"/>
      <c r="K41" s="51">
        <f>IF(ISBLANK(J41),0,VALUE(SUBSTITUTE(MID(J41,FIND("(",J41)+1,FIND(")",J41)-FIND("(",J41)-1),LICENSE!$B$20,LICENSE!$B$19)))</f>
        <v>0</v>
      </c>
      <c r="L41" s="51"/>
      <c r="M41" s="51">
        <f>IF(ISBLANK(L41),0,VALUE(SUBSTITUTE(MID(L41,FIND("(",L41)+1,FIND(")",L41)-FIND("(",L41)-1),LICENSE!$B$20,LICENSE!$B$19)))</f>
        <v>0</v>
      </c>
      <c r="N41" s="51"/>
      <c r="O41" s="51">
        <f>IF(ISBLANK(N41),0,VALUE(SUBSTITUTE(MID(N41,FIND("(",N41)+1,FIND(")",N41)-FIND("(",N41)-1),LICENSE!$B$20,LICENSE!$B$19)))</f>
        <v>0</v>
      </c>
      <c r="P41" s="51"/>
      <c r="Q41" s="51">
        <f>IF(ISBLANK(P41),0,VALUE(SUBSTITUTE(MID(P41,FIND("(",P41)+1,FIND(")",P41)-FIND("(",P41)-1),LICENSE!$B$20,LICENSE!$B$19)))</f>
        <v>0</v>
      </c>
      <c r="R41" s="51"/>
      <c r="S41" s="51">
        <f>IF(ISBLANK(R41),0,VALUE(SUBSTITUTE(MID(R41,FIND("(",R41)+1,FIND(")",R41)-FIND("(",R41)-1),LICENSE!$B$20,LICENSE!$B$19)))</f>
        <v>0</v>
      </c>
      <c r="T41" s="51"/>
      <c r="U41" s="51">
        <f>IF(ISBLANK(T41),0,VALUE(SUBSTITUTE(MID(T41,FIND("(",T41)+1,FIND(")",T41)-FIND("(",T41)-1),LICENSE!$B$20,LICENSE!$B$19)))</f>
        <v>0</v>
      </c>
      <c r="V41" s="51"/>
      <c r="W41" s="51">
        <f>IF(ISBLANK(V41),0,VALUE(SUBSTITUTE(MID(V41,FIND("(",V41)+1,FIND(")",V41)-FIND("(",V41)-1),LICENSE!$B$20,LICENSE!$B$19)))</f>
        <v>0</v>
      </c>
      <c r="X41" s="51"/>
      <c r="Y41" s="51">
        <f>IF(ISBLANK(X41),0,VALUE(SUBSTITUTE(MID(X41,FIND("(",X41)+1,FIND(")",X41)-FIND("(",X41)-1),LICENSE!$B$20,LICENSE!$B$19)))</f>
        <v>0</v>
      </c>
      <c r="Z41" s="51"/>
      <c r="AA41" s="51">
        <f>IF(ISBLANK(Z41),0,VALUE(SUBSTITUTE(MID(Z41,FIND("(",Z41)+1,FIND(")",Z41)-FIND("(",Z41)-1),LICENSE!$B$20,LICENSE!$B$19)))</f>
        <v>0</v>
      </c>
      <c r="AB41" s="51"/>
      <c r="AC41" s="51">
        <f>IF(ISBLANK(AB41),0,VALUE(SUBSTITUTE(MID(AB41,FIND("(",AB41)+1,FIND(")",AB41)-FIND("(",AB41)-1),LICENSE!$B$20,LICENSE!$B$19)))</f>
        <v>0</v>
      </c>
      <c r="AD41" s="51"/>
      <c r="AE41" s="51">
        <f>IF(ISBLANK(AD41),0,VALUE(SUBSTITUTE(MID(AD41,FIND("(",AD41)+1,FIND(")",AD41)-FIND("(",AD41)-1),LICENSE!$B$20,LICENSE!$B$19)))</f>
        <v>0</v>
      </c>
      <c r="AF41" s="51"/>
      <c r="AG41" s="51">
        <f>IF(ISBLANK(AF41),0,VALUE(SUBSTITUTE(MID(AF41,FIND("(",AF41)+1,FIND(")",AF41)-FIND("(",AF41)-1),LICENSE!$B$20,LICENSE!$B$19)))</f>
        <v>0</v>
      </c>
      <c r="AH41" s="58"/>
      <c r="AI41" s="51">
        <f>IF(ISBLANK(AH41),0,VALUE(SUBSTITUTE(MID(AH41,FIND("(",AH41)+1,FIND(")",AH41)-FIND("(",AH41)-1),LICENSE!$B$20,LICENSE!$B$19)))</f>
        <v>0</v>
      </c>
      <c r="AJ41" s="51"/>
      <c r="AK41" s="51">
        <f>IF(ISBLANK(AJ41),0,VALUE(SUBSTITUTE(MID(AJ41,FIND("(",AJ41)+1,FIND(")",AJ41)-FIND("(",AJ41)-1),LICENSE!$B$20,LICENSE!$B$19)))</f>
        <v>0</v>
      </c>
      <c r="AL41" s="51"/>
      <c r="AM41" s="51">
        <f t="shared" si="15"/>
        <v>0</v>
      </c>
      <c r="AN41" s="58"/>
      <c r="AO41" s="51">
        <f t="shared" si="16"/>
        <v>0</v>
      </c>
      <c r="AP41" s="51"/>
      <c r="AQ41" s="51">
        <f t="shared" si="17"/>
        <v>0</v>
      </c>
      <c r="AR41" s="51"/>
      <c r="AS41" s="51">
        <f t="shared" si="18"/>
        <v>0</v>
      </c>
      <c r="AT41" s="51"/>
      <c r="AU41" s="51">
        <f t="shared" si="19"/>
        <v>0</v>
      </c>
      <c r="AV41" s="51"/>
      <c r="AW41" s="51">
        <f t="shared" si="20"/>
        <v>0</v>
      </c>
      <c r="AX41" s="58"/>
      <c r="AY41" s="51">
        <f t="shared" si="21"/>
        <v>0</v>
      </c>
      <c r="AZ41" s="51"/>
      <c r="BA41" s="51">
        <f t="shared" si="22"/>
        <v>0</v>
      </c>
      <c r="BB41" s="51"/>
      <c r="BC41" s="51">
        <f t="shared" si="23"/>
        <v>0</v>
      </c>
      <c r="BD41" s="51"/>
      <c r="BE41" s="51">
        <f t="shared" si="24"/>
        <v>0</v>
      </c>
      <c r="BF41" s="51"/>
      <c r="BG41" s="51"/>
      <c r="BH41" s="58">
        <f t="shared" si="25"/>
        <v>9</v>
      </c>
      <c r="BI41" s="51">
        <f t="shared" si="26"/>
        <v>0</v>
      </c>
      <c r="BJ41" s="51">
        <f t="shared" si="27"/>
        <v>0</v>
      </c>
      <c r="BK41" s="51">
        <f t="shared" si="28"/>
        <v>1</v>
      </c>
      <c r="BL41" s="51">
        <f t="shared" si="29"/>
        <v>1</v>
      </c>
      <c r="BN41" s="59"/>
      <c r="BP41" s="51"/>
      <c r="BQ41" s="51"/>
      <c r="BR41" s="51"/>
      <c r="BS41" s="51"/>
      <c r="BT41" s="51"/>
      <c r="BU41" s="51"/>
      <c r="BV41" s="51"/>
      <c r="BW41" s="51"/>
      <c r="BX41" s="51"/>
      <c r="BY41" s="51"/>
      <c r="BZ41" s="51"/>
      <c r="CA41" s="51"/>
      <c r="CB41" s="51"/>
      <c r="CC41" s="51"/>
      <c r="CD41" s="51"/>
      <c r="CE41" s="51"/>
      <c r="CF41" s="51"/>
      <c r="CG41" s="51"/>
      <c r="CH41" s="51"/>
      <c r="CI41" s="51"/>
      <c r="CJ41" s="60"/>
      <c r="CK41" s="59"/>
      <c r="CM41" s="51"/>
      <c r="CN41" s="51"/>
      <c r="CO41" s="51"/>
      <c r="CP41" s="51"/>
      <c r="CQ41" s="51"/>
      <c r="CR41" s="51"/>
      <c r="CS41" s="51"/>
      <c r="CT41" s="51"/>
      <c r="CU41" s="51"/>
      <c r="CV41" s="51"/>
      <c r="CW41" s="51"/>
      <c r="CX41" s="51"/>
      <c r="CY41" s="51"/>
      <c r="CZ41" s="51"/>
      <c r="DA41" s="51"/>
      <c r="DB41" s="51"/>
      <c r="DC41" s="51"/>
      <c r="DD41" s="51"/>
      <c r="DE41" s="51"/>
      <c r="DF41" s="51"/>
      <c r="DG41" s="60"/>
    </row>
    <row r="42" spans="1:111" s="41" customFormat="1">
      <c r="A42" s="51" t="s">
        <v>958</v>
      </c>
      <c r="B42" s="51"/>
      <c r="C42" s="51"/>
      <c r="D42" s="51"/>
      <c r="E42" s="51"/>
      <c r="F42" s="51"/>
      <c r="G42" s="13"/>
      <c r="H42" s="57"/>
      <c r="I42" s="51"/>
      <c r="J42" s="51"/>
      <c r="K42" s="51">
        <f>IF(ISBLANK(J42),0,VALUE(SUBSTITUTE(MID(J42,FIND("(",J42)+1,FIND(")",J42)-FIND("(",J42)-1),LICENSE!$B$20,LICENSE!$B$19)))</f>
        <v>0</v>
      </c>
      <c r="L42" s="51"/>
      <c r="M42" s="51">
        <f>IF(ISBLANK(L42),0,VALUE(SUBSTITUTE(MID(L42,FIND("(",L42)+1,FIND(")",L42)-FIND("(",L42)-1),LICENSE!$B$20,LICENSE!$B$19)))</f>
        <v>0</v>
      </c>
      <c r="N42" s="51"/>
      <c r="O42" s="51">
        <f>IF(ISBLANK(N42),0,VALUE(SUBSTITUTE(MID(N42,FIND("(",N42)+1,FIND(")",N42)-FIND("(",N42)-1),LICENSE!$B$20,LICENSE!$B$19)))</f>
        <v>0</v>
      </c>
      <c r="P42" s="51"/>
      <c r="Q42" s="51">
        <f>IF(ISBLANK(P42),0,VALUE(SUBSTITUTE(MID(P42,FIND("(",P42)+1,FIND(")",P42)-FIND("(",P42)-1),LICENSE!$B$20,LICENSE!$B$19)))</f>
        <v>0</v>
      </c>
      <c r="R42" s="51"/>
      <c r="S42" s="51">
        <f>IF(ISBLANK(R42),0,VALUE(SUBSTITUTE(MID(R42,FIND("(",R42)+1,FIND(")",R42)-FIND("(",R42)-1),LICENSE!$B$20,LICENSE!$B$19)))</f>
        <v>0</v>
      </c>
      <c r="T42" s="51"/>
      <c r="U42" s="51">
        <f>IF(ISBLANK(T42),0,VALUE(SUBSTITUTE(MID(T42,FIND("(",T42)+1,FIND(")",T42)-FIND("(",T42)-1),LICENSE!$B$20,LICENSE!$B$19)))</f>
        <v>0</v>
      </c>
      <c r="V42" s="51"/>
      <c r="W42" s="51">
        <f>IF(ISBLANK(V42),0,VALUE(SUBSTITUTE(MID(V42,FIND("(",V42)+1,FIND(")",V42)-FIND("(",V42)-1),LICENSE!$B$20,LICENSE!$B$19)))</f>
        <v>0</v>
      </c>
      <c r="X42" s="51"/>
      <c r="Y42" s="51">
        <f>IF(ISBLANK(X42),0,VALUE(SUBSTITUTE(MID(X42,FIND("(",X42)+1,FIND(")",X42)-FIND("(",X42)-1),LICENSE!$B$20,LICENSE!$B$19)))</f>
        <v>0</v>
      </c>
      <c r="Z42" s="51"/>
      <c r="AA42" s="51">
        <f>IF(ISBLANK(Z42),0,VALUE(SUBSTITUTE(MID(Z42,FIND("(",Z42)+1,FIND(")",Z42)-FIND("(",Z42)-1),LICENSE!$B$20,LICENSE!$B$19)))</f>
        <v>0</v>
      </c>
      <c r="AB42" s="51"/>
      <c r="AC42" s="51">
        <f>IF(ISBLANK(AB42),0,VALUE(SUBSTITUTE(MID(AB42,FIND("(",AB42)+1,FIND(")",AB42)-FIND("(",AB42)-1),LICENSE!$B$20,LICENSE!$B$19)))</f>
        <v>0</v>
      </c>
      <c r="AD42" s="51"/>
      <c r="AE42" s="51">
        <f>IF(ISBLANK(AD42),0,VALUE(SUBSTITUTE(MID(AD42,FIND("(",AD42)+1,FIND(")",AD42)-FIND("(",AD42)-1),LICENSE!$B$20,LICENSE!$B$19)))</f>
        <v>0</v>
      </c>
      <c r="AF42" s="51"/>
      <c r="AG42" s="51">
        <f>IF(ISBLANK(AF42),0,VALUE(SUBSTITUTE(MID(AF42,FIND("(",AF42)+1,FIND(")",AF42)-FIND("(",AF42)-1),LICENSE!$B$20,LICENSE!$B$19)))</f>
        <v>0</v>
      </c>
      <c r="AH42" s="58"/>
      <c r="AI42" s="51">
        <f>IF(ISBLANK(AH42),0,VALUE(SUBSTITUTE(MID(AH42,FIND("(",AH42)+1,FIND(")",AH42)-FIND("(",AH42)-1),LICENSE!$B$20,LICENSE!$B$19)))</f>
        <v>0</v>
      </c>
      <c r="AJ42" s="51"/>
      <c r="AK42" s="51">
        <f>IF(ISBLANK(AJ42),0,VALUE(SUBSTITUTE(MID(AJ42,FIND("(",AJ42)+1,FIND(")",AJ42)-FIND("(",AJ42)-1),LICENSE!$B$20,LICENSE!$B$19)))</f>
        <v>0</v>
      </c>
      <c r="AL42" s="51"/>
      <c r="AM42" s="51">
        <f t="shared" si="15"/>
        <v>0</v>
      </c>
      <c r="AN42" s="58"/>
      <c r="AO42" s="51">
        <f t="shared" si="16"/>
        <v>0</v>
      </c>
      <c r="AP42" s="51"/>
      <c r="AQ42" s="51">
        <f t="shared" si="17"/>
        <v>0</v>
      </c>
      <c r="AR42" s="51"/>
      <c r="AS42" s="51">
        <f t="shared" si="18"/>
        <v>0</v>
      </c>
      <c r="AT42" s="51"/>
      <c r="AU42" s="51">
        <f t="shared" si="19"/>
        <v>0</v>
      </c>
      <c r="AV42" s="51"/>
      <c r="AW42" s="51">
        <f t="shared" si="20"/>
        <v>0</v>
      </c>
      <c r="AX42" s="58"/>
      <c r="AY42" s="51">
        <f t="shared" si="21"/>
        <v>0</v>
      </c>
      <c r="AZ42" s="51"/>
      <c r="BA42" s="51">
        <f t="shared" si="22"/>
        <v>0</v>
      </c>
      <c r="BB42" s="51"/>
      <c r="BC42" s="51">
        <f t="shared" si="23"/>
        <v>0</v>
      </c>
      <c r="BD42" s="51"/>
      <c r="BE42" s="51">
        <f t="shared" si="24"/>
        <v>0</v>
      </c>
      <c r="BF42" s="51"/>
      <c r="BG42" s="51"/>
      <c r="BH42" s="58">
        <f t="shared" si="25"/>
        <v>9</v>
      </c>
      <c r="BI42" s="51">
        <f t="shared" si="26"/>
        <v>0</v>
      </c>
      <c r="BJ42" s="51">
        <f t="shared" si="27"/>
        <v>0</v>
      </c>
      <c r="BK42" s="51">
        <f t="shared" si="28"/>
        <v>1</v>
      </c>
      <c r="BL42" s="51">
        <f t="shared" si="29"/>
        <v>1</v>
      </c>
      <c r="BN42" s="59"/>
      <c r="BP42" s="51"/>
      <c r="BQ42" s="51"/>
      <c r="BR42" s="51"/>
      <c r="BS42" s="51"/>
      <c r="BT42" s="51"/>
      <c r="BU42" s="51"/>
      <c r="BV42" s="51"/>
      <c r="BW42" s="51"/>
      <c r="BX42" s="51"/>
      <c r="BY42" s="51"/>
      <c r="BZ42" s="51"/>
      <c r="CA42" s="51"/>
      <c r="CB42" s="51"/>
      <c r="CC42" s="51"/>
      <c r="CD42" s="51"/>
      <c r="CE42" s="51"/>
      <c r="CF42" s="51"/>
      <c r="CG42" s="51"/>
      <c r="CH42" s="51"/>
      <c r="CI42" s="51"/>
      <c r="CJ42" s="60"/>
      <c r="CK42" s="59"/>
      <c r="CM42" s="51"/>
      <c r="CN42" s="51"/>
      <c r="CO42" s="51"/>
      <c r="CP42" s="51"/>
      <c r="CQ42" s="51"/>
      <c r="CR42" s="51"/>
      <c r="CS42" s="51"/>
      <c r="CT42" s="51"/>
      <c r="CU42" s="51"/>
      <c r="CV42" s="51"/>
      <c r="CW42" s="51"/>
      <c r="CX42" s="51"/>
      <c r="CY42" s="51"/>
      <c r="CZ42" s="51"/>
      <c r="DA42" s="51"/>
      <c r="DB42" s="51"/>
      <c r="DC42" s="51"/>
      <c r="DD42" s="51"/>
      <c r="DE42" s="51"/>
      <c r="DF42" s="51"/>
      <c r="DG42" s="60"/>
    </row>
    <row r="43" spans="1:111" s="41" customFormat="1">
      <c r="A43" s="51" t="s">
        <v>959</v>
      </c>
      <c r="B43" s="51"/>
      <c r="C43" s="51"/>
      <c r="D43" s="51"/>
      <c r="E43" s="51"/>
      <c r="F43" s="51"/>
      <c r="G43" s="13"/>
      <c r="H43" s="57"/>
      <c r="I43" s="51"/>
      <c r="J43" s="51"/>
      <c r="K43" s="51">
        <f>IF(ISBLANK(J43),0,VALUE(SUBSTITUTE(MID(J43,FIND("(",J43)+1,FIND(")",J43)-FIND("(",J43)-1),LICENSE!$B$20,LICENSE!$B$19)))</f>
        <v>0</v>
      </c>
      <c r="L43" s="51"/>
      <c r="M43" s="51">
        <f>IF(ISBLANK(L43),0,VALUE(SUBSTITUTE(MID(L43,FIND("(",L43)+1,FIND(")",L43)-FIND("(",L43)-1),LICENSE!$B$20,LICENSE!$B$19)))</f>
        <v>0</v>
      </c>
      <c r="N43" s="51"/>
      <c r="O43" s="51">
        <f>IF(ISBLANK(N43),0,VALUE(SUBSTITUTE(MID(N43,FIND("(",N43)+1,FIND(")",N43)-FIND("(",N43)-1),LICENSE!$B$20,LICENSE!$B$19)))</f>
        <v>0</v>
      </c>
      <c r="P43" s="51"/>
      <c r="Q43" s="51">
        <f>IF(ISBLANK(P43),0,VALUE(SUBSTITUTE(MID(P43,FIND("(",P43)+1,FIND(")",P43)-FIND("(",P43)-1),LICENSE!$B$20,LICENSE!$B$19)))</f>
        <v>0</v>
      </c>
      <c r="R43" s="51"/>
      <c r="S43" s="51">
        <f>IF(ISBLANK(R43),0,VALUE(SUBSTITUTE(MID(R43,FIND("(",R43)+1,FIND(")",R43)-FIND("(",R43)-1),LICENSE!$B$20,LICENSE!$B$19)))</f>
        <v>0</v>
      </c>
      <c r="T43" s="51"/>
      <c r="U43" s="51">
        <f>IF(ISBLANK(T43),0,VALUE(SUBSTITUTE(MID(T43,FIND("(",T43)+1,FIND(")",T43)-FIND("(",T43)-1),LICENSE!$B$20,LICENSE!$B$19)))</f>
        <v>0</v>
      </c>
      <c r="V43" s="51"/>
      <c r="W43" s="51">
        <f>IF(ISBLANK(V43),0,VALUE(SUBSTITUTE(MID(V43,FIND("(",V43)+1,FIND(")",V43)-FIND("(",V43)-1),LICENSE!$B$20,LICENSE!$B$19)))</f>
        <v>0</v>
      </c>
      <c r="X43" s="51"/>
      <c r="Y43" s="51">
        <f>IF(ISBLANK(X43),0,VALUE(SUBSTITUTE(MID(X43,FIND("(",X43)+1,FIND(")",X43)-FIND("(",X43)-1),LICENSE!$B$20,LICENSE!$B$19)))</f>
        <v>0</v>
      </c>
      <c r="Z43" s="51"/>
      <c r="AA43" s="51">
        <f>IF(ISBLANK(Z43),0,VALUE(SUBSTITUTE(MID(Z43,FIND("(",Z43)+1,FIND(")",Z43)-FIND("(",Z43)-1),LICENSE!$B$20,LICENSE!$B$19)))</f>
        <v>0</v>
      </c>
      <c r="AB43" s="51"/>
      <c r="AC43" s="51">
        <f>IF(ISBLANK(AB43),0,VALUE(SUBSTITUTE(MID(AB43,FIND("(",AB43)+1,FIND(")",AB43)-FIND("(",AB43)-1),LICENSE!$B$20,LICENSE!$B$19)))</f>
        <v>0</v>
      </c>
      <c r="AD43" s="51"/>
      <c r="AE43" s="51">
        <f>IF(ISBLANK(AD43),0,VALUE(SUBSTITUTE(MID(AD43,FIND("(",AD43)+1,FIND(")",AD43)-FIND("(",AD43)-1),LICENSE!$B$20,LICENSE!$B$19)))</f>
        <v>0</v>
      </c>
      <c r="AF43" s="51"/>
      <c r="AG43" s="51">
        <f>IF(ISBLANK(AF43),0,VALUE(SUBSTITUTE(MID(AF43,FIND("(",AF43)+1,FIND(")",AF43)-FIND("(",AF43)-1),LICENSE!$B$20,LICENSE!$B$19)))</f>
        <v>0</v>
      </c>
      <c r="AH43" s="58"/>
      <c r="AI43" s="51">
        <f>IF(ISBLANK(AH43),0,VALUE(SUBSTITUTE(MID(AH43,FIND("(",AH43)+1,FIND(")",AH43)-FIND("(",AH43)-1),LICENSE!$B$20,LICENSE!$B$19)))</f>
        <v>0</v>
      </c>
      <c r="AJ43" s="51"/>
      <c r="AK43" s="51">
        <f>IF(ISBLANK(AJ43),0,VALUE(SUBSTITUTE(MID(AJ43,FIND("(",AJ43)+1,FIND(")",AJ43)-FIND("(",AJ43)-1),LICENSE!$B$20,LICENSE!$B$19)))</f>
        <v>0</v>
      </c>
      <c r="AL43" s="51"/>
      <c r="AM43" s="51">
        <f t="shared" si="15"/>
        <v>0</v>
      </c>
      <c r="AN43" s="58"/>
      <c r="AO43" s="51">
        <f t="shared" si="16"/>
        <v>0</v>
      </c>
      <c r="AP43" s="51"/>
      <c r="AQ43" s="51">
        <f t="shared" si="17"/>
        <v>0</v>
      </c>
      <c r="AR43" s="51"/>
      <c r="AS43" s="51">
        <f t="shared" si="18"/>
        <v>0</v>
      </c>
      <c r="AT43" s="51"/>
      <c r="AU43" s="51">
        <f t="shared" si="19"/>
        <v>0</v>
      </c>
      <c r="AV43" s="51"/>
      <c r="AW43" s="51">
        <f t="shared" si="20"/>
        <v>0</v>
      </c>
      <c r="AX43" s="58"/>
      <c r="AY43" s="51">
        <f t="shared" si="21"/>
        <v>0</v>
      </c>
      <c r="AZ43" s="51"/>
      <c r="BA43" s="51">
        <f t="shared" si="22"/>
        <v>0</v>
      </c>
      <c r="BB43" s="51"/>
      <c r="BC43" s="51">
        <f t="shared" si="23"/>
        <v>0</v>
      </c>
      <c r="BD43" s="51"/>
      <c r="BE43" s="51">
        <f t="shared" si="24"/>
        <v>0</v>
      </c>
      <c r="BF43" s="51"/>
      <c r="BG43" s="51"/>
      <c r="BH43" s="58">
        <f t="shared" si="25"/>
        <v>9</v>
      </c>
      <c r="BI43" s="51">
        <f t="shared" si="26"/>
        <v>0</v>
      </c>
      <c r="BJ43" s="51">
        <f t="shared" si="27"/>
        <v>0</v>
      </c>
      <c r="BK43" s="51">
        <f t="shared" si="28"/>
        <v>1</v>
      </c>
      <c r="BL43" s="51">
        <f t="shared" si="29"/>
        <v>1</v>
      </c>
      <c r="BN43" s="59"/>
      <c r="BP43" s="51"/>
      <c r="BQ43" s="51"/>
      <c r="BR43" s="51"/>
      <c r="BS43" s="51"/>
      <c r="BT43" s="51"/>
      <c r="BU43" s="51"/>
      <c r="BV43" s="51"/>
      <c r="BW43" s="51"/>
      <c r="BX43" s="51"/>
      <c r="BY43" s="51"/>
      <c r="BZ43" s="51"/>
      <c r="CA43" s="51"/>
      <c r="CB43" s="51"/>
      <c r="CC43" s="51"/>
      <c r="CD43" s="51"/>
      <c r="CE43" s="51"/>
      <c r="CF43" s="51"/>
      <c r="CG43" s="51"/>
      <c r="CH43" s="51"/>
      <c r="CI43" s="51"/>
      <c r="CJ43" s="60"/>
      <c r="CK43" s="59"/>
      <c r="CM43" s="51"/>
      <c r="CN43" s="51"/>
      <c r="CO43" s="51"/>
      <c r="CP43" s="51"/>
      <c r="CQ43" s="51"/>
      <c r="CR43" s="51"/>
      <c r="CS43" s="51"/>
      <c r="CT43" s="51"/>
      <c r="CU43" s="51"/>
      <c r="CV43" s="51"/>
      <c r="CW43" s="51"/>
      <c r="CX43" s="51"/>
      <c r="CY43" s="51"/>
      <c r="CZ43" s="51"/>
      <c r="DA43" s="51"/>
      <c r="DB43" s="51"/>
      <c r="DC43" s="51"/>
      <c r="DD43" s="51"/>
      <c r="DE43" s="51"/>
      <c r="DF43" s="51"/>
      <c r="DG43" s="60"/>
    </row>
    <row r="44" spans="1:111" s="41" customFormat="1">
      <c r="A44" s="51" t="s">
        <v>960</v>
      </c>
      <c r="B44" s="51"/>
      <c r="C44" s="51"/>
      <c r="D44" s="51"/>
      <c r="E44" s="51"/>
      <c r="F44" s="51"/>
      <c r="G44" s="13"/>
      <c r="H44" s="57"/>
      <c r="I44" s="51"/>
      <c r="J44" s="51"/>
      <c r="K44" s="51">
        <f>IF(ISBLANK(J44),0,VALUE(SUBSTITUTE(MID(J44,FIND("(",J44)+1,FIND(")",J44)-FIND("(",J44)-1),LICENSE!$B$20,LICENSE!$B$19)))</f>
        <v>0</v>
      </c>
      <c r="L44" s="51"/>
      <c r="M44" s="51">
        <f>IF(ISBLANK(L44),0,VALUE(SUBSTITUTE(MID(L44,FIND("(",L44)+1,FIND(")",L44)-FIND("(",L44)-1),LICENSE!$B$20,LICENSE!$B$19)))</f>
        <v>0</v>
      </c>
      <c r="N44" s="51"/>
      <c r="O44" s="51">
        <f>IF(ISBLANK(N44),0,VALUE(SUBSTITUTE(MID(N44,FIND("(",N44)+1,FIND(")",N44)-FIND("(",N44)-1),LICENSE!$B$20,LICENSE!$B$19)))</f>
        <v>0</v>
      </c>
      <c r="P44" s="51"/>
      <c r="Q44" s="51">
        <f>IF(ISBLANK(P44),0,VALUE(SUBSTITUTE(MID(P44,FIND("(",P44)+1,FIND(")",P44)-FIND("(",P44)-1),LICENSE!$B$20,LICENSE!$B$19)))</f>
        <v>0</v>
      </c>
      <c r="R44" s="51"/>
      <c r="S44" s="51">
        <f>IF(ISBLANK(R44),0,VALUE(SUBSTITUTE(MID(R44,FIND("(",R44)+1,FIND(")",R44)-FIND("(",R44)-1),LICENSE!$B$20,LICENSE!$B$19)))</f>
        <v>0</v>
      </c>
      <c r="T44" s="51"/>
      <c r="U44" s="51">
        <f>IF(ISBLANK(T44),0,VALUE(SUBSTITUTE(MID(T44,FIND("(",T44)+1,FIND(")",T44)-FIND("(",T44)-1),LICENSE!$B$20,LICENSE!$B$19)))</f>
        <v>0</v>
      </c>
      <c r="V44" s="51"/>
      <c r="W44" s="51">
        <f>IF(ISBLANK(V44),0,VALUE(SUBSTITUTE(MID(V44,FIND("(",V44)+1,FIND(")",V44)-FIND("(",V44)-1),LICENSE!$B$20,LICENSE!$B$19)))</f>
        <v>0</v>
      </c>
      <c r="X44" s="51"/>
      <c r="Y44" s="51">
        <f>IF(ISBLANK(X44),0,VALUE(SUBSTITUTE(MID(X44,FIND("(",X44)+1,FIND(")",X44)-FIND("(",X44)-1),LICENSE!$B$20,LICENSE!$B$19)))</f>
        <v>0</v>
      </c>
      <c r="Z44" s="51"/>
      <c r="AA44" s="51">
        <f>IF(ISBLANK(Z44),0,VALUE(SUBSTITUTE(MID(Z44,FIND("(",Z44)+1,FIND(")",Z44)-FIND("(",Z44)-1),LICENSE!$B$20,LICENSE!$B$19)))</f>
        <v>0</v>
      </c>
      <c r="AB44" s="51"/>
      <c r="AC44" s="51">
        <f>IF(ISBLANK(AB44),0,VALUE(SUBSTITUTE(MID(AB44,FIND("(",AB44)+1,FIND(")",AB44)-FIND("(",AB44)-1),LICENSE!$B$20,LICENSE!$B$19)))</f>
        <v>0</v>
      </c>
      <c r="AD44" s="51"/>
      <c r="AE44" s="51">
        <f>IF(ISBLANK(AD44),0,VALUE(SUBSTITUTE(MID(AD44,FIND("(",AD44)+1,FIND(")",AD44)-FIND("(",AD44)-1),LICENSE!$B$20,LICENSE!$B$19)))</f>
        <v>0</v>
      </c>
      <c r="AF44" s="51"/>
      <c r="AG44" s="51">
        <f>IF(ISBLANK(AF44),0,VALUE(SUBSTITUTE(MID(AF44,FIND("(",AF44)+1,FIND(")",AF44)-FIND("(",AF44)-1),LICENSE!$B$20,LICENSE!$B$19)))</f>
        <v>0</v>
      </c>
      <c r="AH44" s="58"/>
      <c r="AI44" s="51">
        <f>IF(ISBLANK(AH44),0,VALUE(SUBSTITUTE(MID(AH44,FIND("(",AH44)+1,FIND(")",AH44)-FIND("(",AH44)-1),LICENSE!$B$20,LICENSE!$B$19)))</f>
        <v>0</v>
      </c>
      <c r="AJ44" s="51"/>
      <c r="AK44" s="51">
        <f>IF(ISBLANK(AJ44),0,VALUE(SUBSTITUTE(MID(AJ44,FIND("(",AJ44)+1,FIND(")",AJ44)-FIND("(",AJ44)-1),LICENSE!$B$20,LICENSE!$B$19)))</f>
        <v>0</v>
      </c>
      <c r="AL44" s="51"/>
      <c r="AM44" s="51">
        <f t="shared" si="15"/>
        <v>0</v>
      </c>
      <c r="AN44" s="58"/>
      <c r="AO44" s="51">
        <f t="shared" si="16"/>
        <v>0</v>
      </c>
      <c r="AP44" s="51"/>
      <c r="AQ44" s="51">
        <f t="shared" si="17"/>
        <v>0</v>
      </c>
      <c r="AR44" s="51"/>
      <c r="AS44" s="51">
        <f t="shared" si="18"/>
        <v>0</v>
      </c>
      <c r="AT44" s="51"/>
      <c r="AU44" s="51">
        <f t="shared" si="19"/>
        <v>0</v>
      </c>
      <c r="AV44" s="51"/>
      <c r="AW44" s="51">
        <f t="shared" si="20"/>
        <v>0</v>
      </c>
      <c r="AX44" s="58"/>
      <c r="AY44" s="51">
        <f t="shared" si="21"/>
        <v>0</v>
      </c>
      <c r="AZ44" s="51"/>
      <c r="BA44" s="51">
        <f t="shared" si="22"/>
        <v>0</v>
      </c>
      <c r="BB44" s="51"/>
      <c r="BC44" s="51">
        <f t="shared" si="23"/>
        <v>0</v>
      </c>
      <c r="BD44" s="51"/>
      <c r="BE44" s="51">
        <f t="shared" si="24"/>
        <v>0</v>
      </c>
      <c r="BF44" s="51"/>
      <c r="BG44" s="51"/>
      <c r="BH44" s="58">
        <f t="shared" si="25"/>
        <v>9</v>
      </c>
      <c r="BI44" s="51">
        <f t="shared" si="26"/>
        <v>0</v>
      </c>
      <c r="BJ44" s="51">
        <f t="shared" si="27"/>
        <v>0</v>
      </c>
      <c r="BK44" s="51">
        <f t="shared" si="28"/>
        <v>1</v>
      </c>
      <c r="BL44" s="51">
        <f t="shared" si="29"/>
        <v>1</v>
      </c>
      <c r="BN44" s="59"/>
      <c r="BP44" s="51"/>
      <c r="BQ44" s="51"/>
      <c r="BR44" s="51"/>
      <c r="BS44" s="51"/>
      <c r="BT44" s="51"/>
      <c r="BU44" s="51"/>
      <c r="BV44" s="51"/>
      <c r="BW44" s="51"/>
      <c r="BX44" s="51"/>
      <c r="BY44" s="51"/>
      <c r="BZ44" s="51"/>
      <c r="CA44" s="51"/>
      <c r="CB44" s="51"/>
      <c r="CC44" s="51"/>
      <c r="CD44" s="51"/>
      <c r="CE44" s="51"/>
      <c r="CF44" s="51"/>
      <c r="CG44" s="51"/>
      <c r="CH44" s="51"/>
      <c r="CI44" s="51"/>
      <c r="CJ44" s="60"/>
      <c r="CK44" s="59"/>
      <c r="CM44" s="51"/>
      <c r="CN44" s="51"/>
      <c r="CO44" s="51"/>
      <c r="CP44" s="51"/>
      <c r="CQ44" s="51"/>
      <c r="CR44" s="51"/>
      <c r="CS44" s="51"/>
      <c r="CT44" s="51"/>
      <c r="CU44" s="51"/>
      <c r="CV44" s="51"/>
      <c r="CW44" s="51"/>
      <c r="CX44" s="51"/>
      <c r="CY44" s="51"/>
      <c r="CZ44" s="51"/>
      <c r="DA44" s="51"/>
      <c r="DB44" s="51"/>
      <c r="DC44" s="51"/>
      <c r="DD44" s="51"/>
      <c r="DE44" s="51"/>
      <c r="DF44" s="51"/>
      <c r="DG44" s="60"/>
    </row>
    <row r="45" spans="1:111" s="41" customFormat="1">
      <c r="A45" s="51" t="s">
        <v>961</v>
      </c>
      <c r="B45" s="51"/>
      <c r="C45" s="51"/>
      <c r="D45" s="51"/>
      <c r="E45" s="51"/>
      <c r="F45" s="51"/>
      <c r="G45" s="13"/>
      <c r="H45" s="57"/>
      <c r="I45" s="51"/>
      <c r="J45" s="51"/>
      <c r="K45" s="51">
        <f>IF(ISBLANK(J45),0,VALUE(SUBSTITUTE(MID(J45,FIND("(",J45)+1,FIND(")",J45)-FIND("(",J45)-1),LICENSE!$B$20,LICENSE!$B$19)))</f>
        <v>0</v>
      </c>
      <c r="L45" s="51"/>
      <c r="M45" s="51">
        <f>IF(ISBLANK(L45),0,VALUE(SUBSTITUTE(MID(L45,FIND("(",L45)+1,FIND(")",L45)-FIND("(",L45)-1),LICENSE!$B$20,LICENSE!$B$19)))</f>
        <v>0</v>
      </c>
      <c r="N45" s="51"/>
      <c r="O45" s="51">
        <f>IF(ISBLANK(N45),0,VALUE(SUBSTITUTE(MID(N45,FIND("(",N45)+1,FIND(")",N45)-FIND("(",N45)-1),LICENSE!$B$20,LICENSE!$B$19)))</f>
        <v>0</v>
      </c>
      <c r="P45" s="51"/>
      <c r="Q45" s="51">
        <f>IF(ISBLANK(P45),0,VALUE(SUBSTITUTE(MID(P45,FIND("(",P45)+1,FIND(")",P45)-FIND("(",P45)-1),LICENSE!$B$20,LICENSE!$B$19)))</f>
        <v>0</v>
      </c>
      <c r="R45" s="51"/>
      <c r="S45" s="51">
        <f>IF(ISBLANK(R45),0,VALUE(SUBSTITUTE(MID(R45,FIND("(",R45)+1,FIND(")",R45)-FIND("(",R45)-1),LICENSE!$B$20,LICENSE!$B$19)))</f>
        <v>0</v>
      </c>
      <c r="T45" s="51"/>
      <c r="U45" s="51">
        <f>IF(ISBLANK(T45),0,VALUE(SUBSTITUTE(MID(T45,FIND("(",T45)+1,FIND(")",T45)-FIND("(",T45)-1),LICENSE!$B$20,LICENSE!$B$19)))</f>
        <v>0</v>
      </c>
      <c r="V45" s="51"/>
      <c r="W45" s="51">
        <f>IF(ISBLANK(V45),0,VALUE(SUBSTITUTE(MID(V45,FIND("(",V45)+1,FIND(")",V45)-FIND("(",V45)-1),LICENSE!$B$20,LICENSE!$B$19)))</f>
        <v>0</v>
      </c>
      <c r="X45" s="51"/>
      <c r="Y45" s="51">
        <f>IF(ISBLANK(X45),0,VALUE(SUBSTITUTE(MID(X45,FIND("(",X45)+1,FIND(")",X45)-FIND("(",X45)-1),LICENSE!$B$20,LICENSE!$B$19)))</f>
        <v>0</v>
      </c>
      <c r="Z45" s="51"/>
      <c r="AA45" s="51">
        <f>IF(ISBLANK(Z45),0,VALUE(SUBSTITUTE(MID(Z45,FIND("(",Z45)+1,FIND(")",Z45)-FIND("(",Z45)-1),LICENSE!$B$20,LICENSE!$B$19)))</f>
        <v>0</v>
      </c>
      <c r="AB45" s="51"/>
      <c r="AC45" s="51">
        <f>IF(ISBLANK(AB45),0,VALUE(SUBSTITUTE(MID(AB45,FIND("(",AB45)+1,FIND(")",AB45)-FIND("(",AB45)-1),LICENSE!$B$20,LICENSE!$B$19)))</f>
        <v>0</v>
      </c>
      <c r="AD45" s="51"/>
      <c r="AE45" s="51">
        <f>IF(ISBLANK(AD45),0,VALUE(SUBSTITUTE(MID(AD45,FIND("(",AD45)+1,FIND(")",AD45)-FIND("(",AD45)-1),LICENSE!$B$20,LICENSE!$B$19)))</f>
        <v>0</v>
      </c>
      <c r="AF45" s="51"/>
      <c r="AG45" s="51">
        <f>IF(ISBLANK(AF45),0,VALUE(SUBSTITUTE(MID(AF45,FIND("(",AF45)+1,FIND(")",AF45)-FIND("(",AF45)-1),LICENSE!$B$20,LICENSE!$B$19)))</f>
        <v>0</v>
      </c>
      <c r="AH45" s="58"/>
      <c r="AI45" s="51">
        <f>IF(ISBLANK(AH45),0,VALUE(SUBSTITUTE(MID(AH45,FIND("(",AH45)+1,FIND(")",AH45)-FIND("(",AH45)-1),LICENSE!$B$20,LICENSE!$B$19)))</f>
        <v>0</v>
      </c>
      <c r="AJ45" s="51"/>
      <c r="AK45" s="51">
        <f>IF(ISBLANK(AJ45),0,VALUE(SUBSTITUTE(MID(AJ45,FIND("(",AJ45)+1,FIND(")",AJ45)-FIND("(",AJ45)-1),LICENSE!$B$20,LICENSE!$B$19)))</f>
        <v>0</v>
      </c>
      <c r="AL45" s="51"/>
      <c r="AM45" s="51">
        <f t="shared" si="15"/>
        <v>0</v>
      </c>
      <c r="AN45" s="58"/>
      <c r="AO45" s="51">
        <f t="shared" si="16"/>
        <v>0</v>
      </c>
      <c r="AP45" s="51"/>
      <c r="AQ45" s="51">
        <f t="shared" si="17"/>
        <v>0</v>
      </c>
      <c r="AR45" s="51"/>
      <c r="AS45" s="51">
        <f t="shared" si="18"/>
        <v>0</v>
      </c>
      <c r="AT45" s="51"/>
      <c r="AU45" s="51">
        <f t="shared" si="19"/>
        <v>0</v>
      </c>
      <c r="AV45" s="51"/>
      <c r="AW45" s="51">
        <f t="shared" si="20"/>
        <v>0</v>
      </c>
      <c r="AX45" s="58"/>
      <c r="AY45" s="51">
        <f t="shared" si="21"/>
        <v>0</v>
      </c>
      <c r="AZ45" s="51"/>
      <c r="BA45" s="51">
        <f t="shared" si="22"/>
        <v>0</v>
      </c>
      <c r="BB45" s="51"/>
      <c r="BC45" s="51">
        <f t="shared" si="23"/>
        <v>0</v>
      </c>
      <c r="BD45" s="51"/>
      <c r="BE45" s="51">
        <f t="shared" si="24"/>
        <v>0</v>
      </c>
      <c r="BF45" s="51"/>
      <c r="BG45" s="51"/>
      <c r="BH45" s="58">
        <f t="shared" si="25"/>
        <v>9</v>
      </c>
      <c r="BI45" s="51">
        <f t="shared" si="26"/>
        <v>0</v>
      </c>
      <c r="BJ45" s="51">
        <f t="shared" si="27"/>
        <v>0</v>
      </c>
      <c r="BK45" s="51">
        <f t="shared" si="28"/>
        <v>1</v>
      </c>
      <c r="BL45" s="51">
        <f t="shared" si="29"/>
        <v>1</v>
      </c>
      <c r="BN45" s="59"/>
      <c r="BP45" s="51"/>
      <c r="BQ45" s="51"/>
      <c r="BR45" s="51"/>
      <c r="BS45" s="51"/>
      <c r="BT45" s="51"/>
      <c r="BU45" s="51"/>
      <c r="BV45" s="51"/>
      <c r="BW45" s="51"/>
      <c r="BX45" s="51"/>
      <c r="BY45" s="51"/>
      <c r="BZ45" s="51"/>
      <c r="CA45" s="51"/>
      <c r="CB45" s="51"/>
      <c r="CC45" s="51"/>
      <c r="CD45" s="51"/>
      <c r="CE45" s="51"/>
      <c r="CF45" s="51"/>
      <c r="CG45" s="51"/>
      <c r="CH45" s="51"/>
      <c r="CI45" s="51"/>
      <c r="CJ45" s="60"/>
      <c r="CK45" s="59"/>
      <c r="CM45" s="51"/>
      <c r="CN45" s="51"/>
      <c r="CO45" s="51"/>
      <c r="CP45" s="51"/>
      <c r="CQ45" s="51"/>
      <c r="CR45" s="51"/>
      <c r="CS45" s="51"/>
      <c r="CT45" s="51"/>
      <c r="CU45" s="51"/>
      <c r="CV45" s="51"/>
      <c r="CW45" s="51"/>
      <c r="CX45" s="51"/>
      <c r="CY45" s="51"/>
      <c r="CZ45" s="51"/>
      <c r="DA45" s="51"/>
      <c r="DB45" s="51"/>
      <c r="DC45" s="51"/>
      <c r="DD45" s="51"/>
      <c r="DE45" s="51"/>
      <c r="DF45" s="51"/>
      <c r="DG45" s="60"/>
    </row>
    <row r="46" spans="1:111" s="41" customFormat="1">
      <c r="A46" s="51" t="s">
        <v>962</v>
      </c>
      <c r="B46" s="51"/>
      <c r="C46" s="51"/>
      <c r="D46" s="51"/>
      <c r="E46" s="51"/>
      <c r="F46" s="51"/>
      <c r="G46" s="13"/>
      <c r="H46" s="57"/>
      <c r="I46" s="51"/>
      <c r="J46" s="51"/>
      <c r="K46" s="51">
        <f>IF(ISBLANK(J46),0,VALUE(SUBSTITUTE(MID(J46,FIND("(",J46)+1,FIND(")",J46)-FIND("(",J46)-1),LICENSE!$B$20,LICENSE!$B$19)))</f>
        <v>0</v>
      </c>
      <c r="L46" s="51"/>
      <c r="M46" s="51">
        <f>IF(ISBLANK(L46),0,VALUE(SUBSTITUTE(MID(L46,FIND("(",L46)+1,FIND(")",L46)-FIND("(",L46)-1),LICENSE!$B$20,LICENSE!$B$19)))</f>
        <v>0</v>
      </c>
      <c r="N46" s="51"/>
      <c r="O46" s="51">
        <f>IF(ISBLANK(N46),0,VALUE(SUBSTITUTE(MID(N46,FIND("(",N46)+1,FIND(")",N46)-FIND("(",N46)-1),LICENSE!$B$20,LICENSE!$B$19)))</f>
        <v>0</v>
      </c>
      <c r="P46" s="51"/>
      <c r="Q46" s="51">
        <f>IF(ISBLANK(P46),0,VALUE(SUBSTITUTE(MID(P46,FIND("(",P46)+1,FIND(")",P46)-FIND("(",P46)-1),LICENSE!$B$20,LICENSE!$B$19)))</f>
        <v>0</v>
      </c>
      <c r="R46" s="51"/>
      <c r="S46" s="51">
        <f>IF(ISBLANK(R46),0,VALUE(SUBSTITUTE(MID(R46,FIND("(",R46)+1,FIND(")",R46)-FIND("(",R46)-1),LICENSE!$B$20,LICENSE!$B$19)))</f>
        <v>0</v>
      </c>
      <c r="T46" s="51"/>
      <c r="U46" s="51">
        <f>IF(ISBLANK(T46),0,VALUE(SUBSTITUTE(MID(T46,FIND("(",T46)+1,FIND(")",T46)-FIND("(",T46)-1),LICENSE!$B$20,LICENSE!$B$19)))</f>
        <v>0</v>
      </c>
      <c r="V46" s="51"/>
      <c r="W46" s="51">
        <f>IF(ISBLANK(V46),0,VALUE(SUBSTITUTE(MID(V46,FIND("(",V46)+1,FIND(")",V46)-FIND("(",V46)-1),LICENSE!$B$20,LICENSE!$B$19)))</f>
        <v>0</v>
      </c>
      <c r="X46" s="51"/>
      <c r="Y46" s="51">
        <f>IF(ISBLANK(X46),0,VALUE(SUBSTITUTE(MID(X46,FIND("(",X46)+1,FIND(")",X46)-FIND("(",X46)-1),LICENSE!$B$20,LICENSE!$B$19)))</f>
        <v>0</v>
      </c>
      <c r="Z46" s="51"/>
      <c r="AA46" s="51">
        <f>IF(ISBLANK(Z46),0,VALUE(SUBSTITUTE(MID(Z46,FIND("(",Z46)+1,FIND(")",Z46)-FIND("(",Z46)-1),LICENSE!$B$20,LICENSE!$B$19)))</f>
        <v>0</v>
      </c>
      <c r="AB46" s="51"/>
      <c r="AC46" s="51">
        <f>IF(ISBLANK(AB46),0,VALUE(SUBSTITUTE(MID(AB46,FIND("(",AB46)+1,FIND(")",AB46)-FIND("(",AB46)-1),LICENSE!$B$20,LICENSE!$B$19)))</f>
        <v>0</v>
      </c>
      <c r="AD46" s="51"/>
      <c r="AE46" s="51">
        <f>IF(ISBLANK(AD46),0,VALUE(SUBSTITUTE(MID(AD46,FIND("(",AD46)+1,FIND(")",AD46)-FIND("(",AD46)-1),LICENSE!$B$20,LICENSE!$B$19)))</f>
        <v>0</v>
      </c>
      <c r="AF46" s="51"/>
      <c r="AG46" s="51">
        <f>IF(ISBLANK(AF46),0,VALUE(SUBSTITUTE(MID(AF46,FIND("(",AF46)+1,FIND(")",AF46)-FIND("(",AF46)-1),LICENSE!$B$20,LICENSE!$B$19)))</f>
        <v>0</v>
      </c>
      <c r="AH46" s="58"/>
      <c r="AI46" s="51">
        <f>IF(ISBLANK(AH46),0,VALUE(SUBSTITUTE(MID(AH46,FIND("(",AH46)+1,FIND(")",AH46)-FIND("(",AH46)-1),LICENSE!$B$20,LICENSE!$B$19)))</f>
        <v>0</v>
      </c>
      <c r="AJ46" s="51"/>
      <c r="AK46" s="51">
        <f>IF(ISBLANK(AJ46),0,VALUE(SUBSTITUTE(MID(AJ46,FIND("(",AJ46)+1,FIND(")",AJ46)-FIND("(",AJ46)-1),LICENSE!$B$20,LICENSE!$B$19)))</f>
        <v>0</v>
      </c>
      <c r="AL46" s="51"/>
      <c r="AM46" s="51">
        <f t="shared" si="15"/>
        <v>0</v>
      </c>
      <c r="AN46" s="58"/>
      <c r="AO46" s="51">
        <f t="shared" si="16"/>
        <v>0</v>
      </c>
      <c r="AP46" s="51"/>
      <c r="AQ46" s="51">
        <f t="shared" si="17"/>
        <v>0</v>
      </c>
      <c r="AR46" s="51"/>
      <c r="AS46" s="51">
        <f t="shared" si="18"/>
        <v>0</v>
      </c>
      <c r="AT46" s="51"/>
      <c r="AU46" s="51">
        <f t="shared" si="19"/>
        <v>0</v>
      </c>
      <c r="AV46" s="51"/>
      <c r="AW46" s="51">
        <f t="shared" si="20"/>
        <v>0</v>
      </c>
      <c r="AX46" s="58"/>
      <c r="AY46" s="51">
        <f t="shared" si="21"/>
        <v>0</v>
      </c>
      <c r="AZ46" s="51"/>
      <c r="BA46" s="51">
        <f t="shared" si="22"/>
        <v>0</v>
      </c>
      <c r="BB46" s="51"/>
      <c r="BC46" s="51">
        <f t="shared" si="23"/>
        <v>0</v>
      </c>
      <c r="BD46" s="51"/>
      <c r="BE46" s="51">
        <f t="shared" si="24"/>
        <v>0</v>
      </c>
      <c r="BF46" s="51"/>
      <c r="BG46" s="51"/>
      <c r="BH46" s="58">
        <f t="shared" si="25"/>
        <v>9</v>
      </c>
      <c r="BI46" s="51">
        <f t="shared" si="26"/>
        <v>0</v>
      </c>
      <c r="BJ46" s="51">
        <f t="shared" si="27"/>
        <v>0</v>
      </c>
      <c r="BK46" s="51">
        <f t="shared" si="28"/>
        <v>1</v>
      </c>
      <c r="BL46" s="51">
        <f t="shared" si="29"/>
        <v>1</v>
      </c>
      <c r="BN46" s="59"/>
      <c r="BP46" s="51"/>
      <c r="BQ46" s="51"/>
      <c r="BR46" s="51"/>
      <c r="BS46" s="51"/>
      <c r="BT46" s="51"/>
      <c r="BU46" s="51"/>
      <c r="BV46" s="51"/>
      <c r="BW46" s="51"/>
      <c r="BX46" s="51"/>
      <c r="BY46" s="51"/>
      <c r="BZ46" s="51"/>
      <c r="CA46" s="51"/>
      <c r="CB46" s="51"/>
      <c r="CC46" s="51"/>
      <c r="CD46" s="51"/>
      <c r="CE46" s="51"/>
      <c r="CF46" s="51"/>
      <c r="CG46" s="51"/>
      <c r="CH46" s="51"/>
      <c r="CI46" s="51"/>
      <c r="CJ46" s="60"/>
      <c r="CK46" s="59"/>
      <c r="CM46" s="51"/>
      <c r="CN46" s="51"/>
      <c r="CO46" s="51"/>
      <c r="CP46" s="51"/>
      <c r="CQ46" s="51"/>
      <c r="CR46" s="51"/>
      <c r="CS46" s="51"/>
      <c r="CT46" s="51"/>
      <c r="CU46" s="51"/>
      <c r="CV46" s="51"/>
      <c r="CW46" s="51"/>
      <c r="CX46" s="51"/>
      <c r="CY46" s="51"/>
      <c r="CZ46" s="51"/>
      <c r="DA46" s="51"/>
      <c r="DB46" s="51"/>
      <c r="DC46" s="51"/>
      <c r="DD46" s="51"/>
      <c r="DE46" s="51"/>
      <c r="DF46" s="51"/>
      <c r="DG46" s="60"/>
    </row>
    <row r="47" spans="1:111" s="41" customFormat="1">
      <c r="A47" s="51" t="s">
        <v>963</v>
      </c>
      <c r="B47" s="51"/>
      <c r="C47" s="51"/>
      <c r="D47" s="51"/>
      <c r="E47" s="51"/>
      <c r="F47" s="51"/>
      <c r="G47" s="13"/>
      <c r="H47" s="57"/>
      <c r="I47" s="51"/>
      <c r="J47" s="51"/>
      <c r="K47" s="51">
        <f>IF(ISBLANK(J47),0,VALUE(SUBSTITUTE(MID(J47,FIND("(",J47)+1,FIND(")",J47)-FIND("(",J47)-1),LICENSE!$B$20,LICENSE!$B$19)))</f>
        <v>0</v>
      </c>
      <c r="L47" s="51"/>
      <c r="M47" s="51">
        <f>IF(ISBLANK(L47),0,VALUE(SUBSTITUTE(MID(L47,FIND("(",L47)+1,FIND(")",L47)-FIND("(",L47)-1),LICENSE!$B$20,LICENSE!$B$19)))</f>
        <v>0</v>
      </c>
      <c r="N47" s="51"/>
      <c r="O47" s="51">
        <f>IF(ISBLANK(N47),0,VALUE(SUBSTITUTE(MID(N47,FIND("(",N47)+1,FIND(")",N47)-FIND("(",N47)-1),LICENSE!$B$20,LICENSE!$B$19)))</f>
        <v>0</v>
      </c>
      <c r="P47" s="51"/>
      <c r="Q47" s="51">
        <f>IF(ISBLANK(P47),0,VALUE(SUBSTITUTE(MID(P47,FIND("(",P47)+1,FIND(")",P47)-FIND("(",P47)-1),LICENSE!$B$20,LICENSE!$B$19)))</f>
        <v>0</v>
      </c>
      <c r="R47" s="51"/>
      <c r="S47" s="51">
        <f>IF(ISBLANK(R47),0,VALUE(SUBSTITUTE(MID(R47,FIND("(",R47)+1,FIND(")",R47)-FIND("(",R47)-1),LICENSE!$B$20,LICENSE!$B$19)))</f>
        <v>0</v>
      </c>
      <c r="T47" s="51"/>
      <c r="U47" s="51">
        <f>IF(ISBLANK(T47),0,VALUE(SUBSTITUTE(MID(T47,FIND("(",T47)+1,FIND(")",T47)-FIND("(",T47)-1),LICENSE!$B$20,LICENSE!$B$19)))</f>
        <v>0</v>
      </c>
      <c r="V47" s="51"/>
      <c r="W47" s="51">
        <f>IF(ISBLANK(V47),0,VALUE(SUBSTITUTE(MID(V47,FIND("(",V47)+1,FIND(")",V47)-FIND("(",V47)-1),LICENSE!$B$20,LICENSE!$B$19)))</f>
        <v>0</v>
      </c>
      <c r="X47" s="51"/>
      <c r="Y47" s="51">
        <f>IF(ISBLANK(X47),0,VALUE(SUBSTITUTE(MID(X47,FIND("(",X47)+1,FIND(")",X47)-FIND("(",X47)-1),LICENSE!$B$20,LICENSE!$B$19)))</f>
        <v>0</v>
      </c>
      <c r="Z47" s="51"/>
      <c r="AA47" s="51">
        <f>IF(ISBLANK(Z47),0,VALUE(SUBSTITUTE(MID(Z47,FIND("(",Z47)+1,FIND(")",Z47)-FIND("(",Z47)-1),LICENSE!$B$20,LICENSE!$B$19)))</f>
        <v>0</v>
      </c>
      <c r="AB47" s="51"/>
      <c r="AC47" s="51">
        <f>IF(ISBLANK(AB47),0,VALUE(SUBSTITUTE(MID(AB47,FIND("(",AB47)+1,FIND(")",AB47)-FIND("(",AB47)-1),LICENSE!$B$20,LICENSE!$B$19)))</f>
        <v>0</v>
      </c>
      <c r="AD47" s="51"/>
      <c r="AE47" s="51">
        <f>IF(ISBLANK(AD47),0,VALUE(SUBSTITUTE(MID(AD47,FIND("(",AD47)+1,FIND(")",AD47)-FIND("(",AD47)-1),LICENSE!$B$20,LICENSE!$B$19)))</f>
        <v>0</v>
      </c>
      <c r="AF47" s="51"/>
      <c r="AG47" s="51">
        <f>IF(ISBLANK(AF47),0,VALUE(SUBSTITUTE(MID(AF47,FIND("(",AF47)+1,FIND(")",AF47)-FIND("(",AF47)-1),LICENSE!$B$20,LICENSE!$B$19)))</f>
        <v>0</v>
      </c>
      <c r="AH47" s="58"/>
      <c r="AI47" s="51">
        <f>IF(ISBLANK(AH47),0,VALUE(SUBSTITUTE(MID(AH47,FIND("(",AH47)+1,FIND(")",AH47)-FIND("(",AH47)-1),LICENSE!$B$20,LICENSE!$B$19)))</f>
        <v>0</v>
      </c>
      <c r="AJ47" s="51"/>
      <c r="AK47" s="51">
        <f>IF(ISBLANK(AJ47),0,VALUE(SUBSTITUTE(MID(AJ47,FIND("(",AJ47)+1,FIND(")",AJ47)-FIND("(",AJ47)-1),LICENSE!$B$20,LICENSE!$B$19)))</f>
        <v>0</v>
      </c>
      <c r="AL47" s="51"/>
      <c r="AM47" s="51">
        <f t="shared" si="15"/>
        <v>0</v>
      </c>
      <c r="AN47" s="58"/>
      <c r="AO47" s="51">
        <f t="shared" si="16"/>
        <v>0</v>
      </c>
      <c r="AP47" s="51"/>
      <c r="AQ47" s="51">
        <f t="shared" si="17"/>
        <v>0</v>
      </c>
      <c r="AR47" s="51"/>
      <c r="AS47" s="51">
        <f t="shared" si="18"/>
        <v>0</v>
      </c>
      <c r="AT47" s="51"/>
      <c r="AU47" s="51">
        <f t="shared" si="19"/>
        <v>0</v>
      </c>
      <c r="AV47" s="51"/>
      <c r="AW47" s="51">
        <f t="shared" si="20"/>
        <v>0</v>
      </c>
      <c r="AX47" s="58"/>
      <c r="AY47" s="51">
        <f t="shared" si="21"/>
        <v>0</v>
      </c>
      <c r="AZ47" s="51"/>
      <c r="BA47" s="51">
        <f t="shared" si="22"/>
        <v>0</v>
      </c>
      <c r="BB47" s="51"/>
      <c r="BC47" s="51">
        <f t="shared" si="23"/>
        <v>0</v>
      </c>
      <c r="BD47" s="51"/>
      <c r="BE47" s="51">
        <f t="shared" si="24"/>
        <v>0</v>
      </c>
      <c r="BF47" s="51"/>
      <c r="BG47" s="51"/>
      <c r="BH47" s="58">
        <f t="shared" si="25"/>
        <v>9</v>
      </c>
      <c r="BI47" s="51">
        <f t="shared" si="26"/>
        <v>0</v>
      </c>
      <c r="BJ47" s="51">
        <f t="shared" si="27"/>
        <v>0</v>
      </c>
      <c r="BK47" s="51">
        <f t="shared" si="28"/>
        <v>1</v>
      </c>
      <c r="BL47" s="51">
        <f t="shared" si="29"/>
        <v>1</v>
      </c>
      <c r="BN47" s="59"/>
      <c r="BP47" s="51"/>
      <c r="BQ47" s="51"/>
      <c r="BR47" s="51"/>
      <c r="BS47" s="51"/>
      <c r="BT47" s="51"/>
      <c r="BU47" s="51"/>
      <c r="BV47" s="51"/>
      <c r="BW47" s="51"/>
      <c r="BX47" s="51"/>
      <c r="BY47" s="51"/>
      <c r="BZ47" s="51"/>
      <c r="CA47" s="51"/>
      <c r="CB47" s="51"/>
      <c r="CC47" s="51"/>
      <c r="CD47" s="51"/>
      <c r="CE47" s="51"/>
      <c r="CF47" s="51"/>
      <c r="CG47" s="51"/>
      <c r="CH47" s="51"/>
      <c r="CI47" s="51"/>
      <c r="CJ47" s="60"/>
      <c r="CK47" s="59"/>
      <c r="CM47" s="51"/>
      <c r="CN47" s="51"/>
      <c r="CO47" s="51"/>
      <c r="CP47" s="51"/>
      <c r="CQ47" s="51"/>
      <c r="CR47" s="51"/>
      <c r="CS47" s="51"/>
      <c r="CT47" s="51"/>
      <c r="CU47" s="51"/>
      <c r="CV47" s="51"/>
      <c r="CW47" s="51"/>
      <c r="CX47" s="51"/>
      <c r="CY47" s="51"/>
      <c r="CZ47" s="51"/>
      <c r="DA47" s="51"/>
      <c r="DB47" s="51"/>
      <c r="DC47" s="51"/>
      <c r="DD47" s="51"/>
      <c r="DE47" s="51"/>
      <c r="DF47" s="51"/>
      <c r="DG47" s="60"/>
    </row>
    <row r="48" spans="1:111" s="41" customFormat="1">
      <c r="A48" s="51" t="s">
        <v>964</v>
      </c>
      <c r="B48" s="51"/>
      <c r="C48" s="51"/>
      <c r="D48" s="51"/>
      <c r="E48" s="51"/>
      <c r="F48" s="51"/>
      <c r="G48" s="13"/>
      <c r="H48" s="57"/>
      <c r="I48" s="51"/>
      <c r="J48" s="51"/>
      <c r="K48" s="51">
        <f>IF(ISBLANK(J48),0,VALUE(SUBSTITUTE(MID(J48,FIND("(",J48)+1,FIND(")",J48)-FIND("(",J48)-1),LICENSE!$B$20,LICENSE!$B$19)))</f>
        <v>0</v>
      </c>
      <c r="L48" s="51"/>
      <c r="M48" s="51">
        <f>IF(ISBLANK(L48),0,VALUE(SUBSTITUTE(MID(L48,FIND("(",L48)+1,FIND(")",L48)-FIND("(",L48)-1),LICENSE!$B$20,LICENSE!$B$19)))</f>
        <v>0</v>
      </c>
      <c r="N48" s="51"/>
      <c r="O48" s="51">
        <f>IF(ISBLANK(N48),0,VALUE(SUBSTITUTE(MID(N48,FIND("(",N48)+1,FIND(")",N48)-FIND("(",N48)-1),LICENSE!$B$20,LICENSE!$B$19)))</f>
        <v>0</v>
      </c>
      <c r="P48" s="51"/>
      <c r="Q48" s="51">
        <f>IF(ISBLANK(P48),0,VALUE(SUBSTITUTE(MID(P48,FIND("(",P48)+1,FIND(")",P48)-FIND("(",P48)-1),LICENSE!$B$20,LICENSE!$B$19)))</f>
        <v>0</v>
      </c>
      <c r="R48" s="51"/>
      <c r="S48" s="51">
        <f>IF(ISBLANK(R48),0,VALUE(SUBSTITUTE(MID(R48,FIND("(",R48)+1,FIND(")",R48)-FIND("(",R48)-1),LICENSE!$B$20,LICENSE!$B$19)))</f>
        <v>0</v>
      </c>
      <c r="T48" s="51"/>
      <c r="U48" s="51">
        <f>IF(ISBLANK(T48),0,VALUE(SUBSTITUTE(MID(T48,FIND("(",T48)+1,FIND(")",T48)-FIND("(",T48)-1),LICENSE!$B$20,LICENSE!$B$19)))</f>
        <v>0</v>
      </c>
      <c r="V48" s="51"/>
      <c r="W48" s="51">
        <f>IF(ISBLANK(V48),0,VALUE(SUBSTITUTE(MID(V48,FIND("(",V48)+1,FIND(")",V48)-FIND("(",V48)-1),LICENSE!$B$20,LICENSE!$B$19)))</f>
        <v>0</v>
      </c>
      <c r="X48" s="51"/>
      <c r="Y48" s="51">
        <f>IF(ISBLANK(X48),0,VALUE(SUBSTITUTE(MID(X48,FIND("(",X48)+1,FIND(")",X48)-FIND("(",X48)-1),LICENSE!$B$20,LICENSE!$B$19)))</f>
        <v>0</v>
      </c>
      <c r="Z48" s="51"/>
      <c r="AA48" s="51">
        <f>IF(ISBLANK(Z48),0,VALUE(SUBSTITUTE(MID(Z48,FIND("(",Z48)+1,FIND(")",Z48)-FIND("(",Z48)-1),LICENSE!$B$20,LICENSE!$B$19)))</f>
        <v>0</v>
      </c>
      <c r="AB48" s="51"/>
      <c r="AC48" s="51">
        <f>IF(ISBLANK(AB48),0,VALUE(SUBSTITUTE(MID(AB48,FIND("(",AB48)+1,FIND(")",AB48)-FIND("(",AB48)-1),LICENSE!$B$20,LICENSE!$B$19)))</f>
        <v>0</v>
      </c>
      <c r="AD48" s="51"/>
      <c r="AE48" s="51">
        <f>IF(ISBLANK(AD48),0,VALUE(SUBSTITUTE(MID(AD48,FIND("(",AD48)+1,FIND(")",AD48)-FIND("(",AD48)-1),LICENSE!$B$20,LICENSE!$B$19)))</f>
        <v>0</v>
      </c>
      <c r="AF48" s="51"/>
      <c r="AG48" s="51">
        <f>IF(ISBLANK(AF48),0,VALUE(SUBSTITUTE(MID(AF48,FIND("(",AF48)+1,FIND(")",AF48)-FIND("(",AF48)-1),LICENSE!$B$20,LICENSE!$B$19)))</f>
        <v>0</v>
      </c>
      <c r="AH48" s="58"/>
      <c r="AI48" s="51">
        <f>IF(ISBLANK(AH48),0,VALUE(SUBSTITUTE(MID(AH48,FIND("(",AH48)+1,FIND(")",AH48)-FIND("(",AH48)-1),LICENSE!$B$20,LICENSE!$B$19)))</f>
        <v>0</v>
      </c>
      <c r="AJ48" s="51"/>
      <c r="AK48" s="51">
        <f>IF(ISBLANK(AJ48),0,VALUE(SUBSTITUTE(MID(AJ48,FIND("(",AJ48)+1,FIND(")",AJ48)-FIND("(",AJ48)-1),LICENSE!$B$20,LICENSE!$B$19)))</f>
        <v>0</v>
      </c>
      <c r="AL48" s="51"/>
      <c r="AM48" s="51">
        <f t="shared" si="15"/>
        <v>0</v>
      </c>
      <c r="AN48" s="58"/>
      <c r="AO48" s="51">
        <f t="shared" si="16"/>
        <v>0</v>
      </c>
      <c r="AP48" s="51"/>
      <c r="AQ48" s="51">
        <f t="shared" si="17"/>
        <v>0</v>
      </c>
      <c r="AR48" s="51"/>
      <c r="AS48" s="51">
        <f t="shared" si="18"/>
        <v>0</v>
      </c>
      <c r="AT48" s="51"/>
      <c r="AU48" s="51">
        <f t="shared" si="19"/>
        <v>0</v>
      </c>
      <c r="AV48" s="51"/>
      <c r="AW48" s="51">
        <f t="shared" si="20"/>
        <v>0</v>
      </c>
      <c r="AX48" s="58"/>
      <c r="AY48" s="51">
        <f t="shared" si="21"/>
        <v>0</v>
      </c>
      <c r="AZ48" s="51"/>
      <c r="BA48" s="51">
        <f t="shared" si="22"/>
        <v>0</v>
      </c>
      <c r="BB48" s="51"/>
      <c r="BC48" s="51">
        <f t="shared" si="23"/>
        <v>0</v>
      </c>
      <c r="BD48" s="51"/>
      <c r="BE48" s="51">
        <f t="shared" si="24"/>
        <v>0</v>
      </c>
      <c r="BF48" s="51"/>
      <c r="BG48" s="51"/>
      <c r="BH48" s="58">
        <f t="shared" si="25"/>
        <v>9</v>
      </c>
      <c r="BI48" s="51">
        <f t="shared" si="26"/>
        <v>0</v>
      </c>
      <c r="BJ48" s="51">
        <f t="shared" si="27"/>
        <v>0</v>
      </c>
      <c r="BK48" s="51">
        <f t="shared" si="28"/>
        <v>1</v>
      </c>
      <c r="BL48" s="51">
        <f t="shared" si="29"/>
        <v>1</v>
      </c>
      <c r="BN48" s="59"/>
      <c r="BP48" s="51"/>
      <c r="BQ48" s="51"/>
      <c r="BR48" s="51"/>
      <c r="BS48" s="51"/>
      <c r="BT48" s="51"/>
      <c r="BU48" s="51"/>
      <c r="BV48" s="51"/>
      <c r="BW48" s="51"/>
      <c r="BX48" s="51"/>
      <c r="BY48" s="51"/>
      <c r="BZ48" s="51"/>
      <c r="CA48" s="51"/>
      <c r="CB48" s="51"/>
      <c r="CC48" s="51"/>
      <c r="CD48" s="51"/>
      <c r="CE48" s="51"/>
      <c r="CF48" s="51"/>
      <c r="CG48" s="51"/>
      <c r="CH48" s="51"/>
      <c r="CI48" s="51"/>
      <c r="CJ48" s="60"/>
      <c r="CK48" s="59"/>
      <c r="CM48" s="51"/>
      <c r="CN48" s="51"/>
      <c r="CO48" s="51"/>
      <c r="CP48" s="51"/>
      <c r="CQ48" s="51"/>
      <c r="CR48" s="51"/>
      <c r="CS48" s="51"/>
      <c r="CT48" s="51"/>
      <c r="CU48" s="51"/>
      <c r="CV48" s="51"/>
      <c r="CW48" s="51"/>
      <c r="CX48" s="51"/>
      <c r="CY48" s="51"/>
      <c r="CZ48" s="51"/>
      <c r="DA48" s="51"/>
      <c r="DB48" s="51"/>
      <c r="DC48" s="51"/>
      <c r="DD48" s="51"/>
      <c r="DE48" s="51"/>
      <c r="DF48" s="51"/>
      <c r="DG48" s="60"/>
    </row>
    <row r="49" spans="1:111" s="41" customFormat="1">
      <c r="A49" s="51" t="s">
        <v>965</v>
      </c>
      <c r="B49" s="51"/>
      <c r="C49" s="51"/>
      <c r="D49" s="51"/>
      <c r="E49" s="51"/>
      <c r="F49" s="51"/>
      <c r="G49" s="13"/>
      <c r="H49" s="57"/>
      <c r="I49" s="51"/>
      <c r="J49" s="51"/>
      <c r="K49" s="51">
        <f>IF(ISBLANK(J49),0,VALUE(SUBSTITUTE(MID(J49,FIND("(",J49)+1,FIND(")",J49)-FIND("(",J49)-1),LICENSE!$B$20,LICENSE!$B$19)))</f>
        <v>0</v>
      </c>
      <c r="L49" s="51"/>
      <c r="M49" s="51">
        <f>IF(ISBLANK(L49),0,VALUE(SUBSTITUTE(MID(L49,FIND("(",L49)+1,FIND(")",L49)-FIND("(",L49)-1),LICENSE!$B$20,LICENSE!$B$19)))</f>
        <v>0</v>
      </c>
      <c r="N49" s="51"/>
      <c r="O49" s="51">
        <f>IF(ISBLANK(N49),0,VALUE(SUBSTITUTE(MID(N49,FIND("(",N49)+1,FIND(")",N49)-FIND("(",N49)-1),LICENSE!$B$20,LICENSE!$B$19)))</f>
        <v>0</v>
      </c>
      <c r="P49" s="51"/>
      <c r="Q49" s="51">
        <f>IF(ISBLANK(P49),0,VALUE(SUBSTITUTE(MID(P49,FIND("(",P49)+1,FIND(")",P49)-FIND("(",P49)-1),LICENSE!$B$20,LICENSE!$B$19)))</f>
        <v>0</v>
      </c>
      <c r="R49" s="51"/>
      <c r="S49" s="51">
        <f>IF(ISBLANK(R49),0,VALUE(SUBSTITUTE(MID(R49,FIND("(",R49)+1,FIND(")",R49)-FIND("(",R49)-1),LICENSE!$B$20,LICENSE!$B$19)))</f>
        <v>0</v>
      </c>
      <c r="T49" s="51"/>
      <c r="U49" s="51">
        <f>IF(ISBLANK(T49),0,VALUE(SUBSTITUTE(MID(T49,FIND("(",T49)+1,FIND(")",T49)-FIND("(",T49)-1),LICENSE!$B$20,LICENSE!$B$19)))</f>
        <v>0</v>
      </c>
      <c r="V49" s="51"/>
      <c r="W49" s="51">
        <f>IF(ISBLANK(V49),0,VALUE(SUBSTITUTE(MID(V49,FIND("(",V49)+1,FIND(")",V49)-FIND("(",V49)-1),LICENSE!$B$20,LICENSE!$B$19)))</f>
        <v>0</v>
      </c>
      <c r="X49" s="51"/>
      <c r="Y49" s="51">
        <f>IF(ISBLANK(X49),0,VALUE(SUBSTITUTE(MID(X49,FIND("(",X49)+1,FIND(")",X49)-FIND("(",X49)-1),LICENSE!$B$20,LICENSE!$B$19)))</f>
        <v>0</v>
      </c>
      <c r="Z49" s="51"/>
      <c r="AA49" s="51">
        <f>IF(ISBLANK(Z49),0,VALUE(SUBSTITUTE(MID(Z49,FIND("(",Z49)+1,FIND(")",Z49)-FIND("(",Z49)-1),LICENSE!$B$20,LICENSE!$B$19)))</f>
        <v>0</v>
      </c>
      <c r="AB49" s="51"/>
      <c r="AC49" s="51">
        <f>IF(ISBLANK(AB49),0,VALUE(SUBSTITUTE(MID(AB49,FIND("(",AB49)+1,FIND(")",AB49)-FIND("(",AB49)-1),LICENSE!$B$20,LICENSE!$B$19)))</f>
        <v>0</v>
      </c>
      <c r="AD49" s="51"/>
      <c r="AE49" s="51">
        <f>IF(ISBLANK(AD49),0,VALUE(SUBSTITUTE(MID(AD49,FIND("(",AD49)+1,FIND(")",AD49)-FIND("(",AD49)-1),LICENSE!$B$20,LICENSE!$B$19)))</f>
        <v>0</v>
      </c>
      <c r="AF49" s="51"/>
      <c r="AG49" s="51">
        <f>IF(ISBLANK(AF49),0,VALUE(SUBSTITUTE(MID(AF49,FIND("(",AF49)+1,FIND(")",AF49)-FIND("(",AF49)-1),LICENSE!$B$20,LICENSE!$B$19)))</f>
        <v>0</v>
      </c>
      <c r="AH49" s="58"/>
      <c r="AI49" s="51">
        <f>IF(ISBLANK(AH49),0,VALUE(SUBSTITUTE(MID(AH49,FIND("(",AH49)+1,FIND(")",AH49)-FIND("(",AH49)-1),LICENSE!$B$20,LICENSE!$B$19)))</f>
        <v>0</v>
      </c>
      <c r="AJ49" s="51"/>
      <c r="AK49" s="51">
        <f>IF(ISBLANK(AJ49),0,VALUE(SUBSTITUTE(MID(AJ49,FIND("(",AJ49)+1,FIND(")",AJ49)-FIND("(",AJ49)-1),LICENSE!$B$20,LICENSE!$B$19)))</f>
        <v>0</v>
      </c>
      <c r="AL49" s="51"/>
      <c r="AM49" s="51">
        <f t="shared" si="15"/>
        <v>0</v>
      </c>
      <c r="AN49" s="58"/>
      <c r="AO49" s="51">
        <f t="shared" si="16"/>
        <v>0</v>
      </c>
      <c r="AP49" s="51"/>
      <c r="AQ49" s="51">
        <f t="shared" si="17"/>
        <v>0</v>
      </c>
      <c r="AR49" s="51"/>
      <c r="AS49" s="51">
        <f t="shared" si="18"/>
        <v>0</v>
      </c>
      <c r="AT49" s="51"/>
      <c r="AU49" s="51">
        <f t="shared" si="19"/>
        <v>0</v>
      </c>
      <c r="AV49" s="51"/>
      <c r="AW49" s="51">
        <f t="shared" si="20"/>
        <v>0</v>
      </c>
      <c r="AX49" s="58"/>
      <c r="AY49" s="51">
        <f t="shared" si="21"/>
        <v>0</v>
      </c>
      <c r="AZ49" s="51"/>
      <c r="BA49" s="51">
        <f t="shared" si="22"/>
        <v>0</v>
      </c>
      <c r="BB49" s="51"/>
      <c r="BC49" s="51">
        <f t="shared" si="23"/>
        <v>0</v>
      </c>
      <c r="BD49" s="51"/>
      <c r="BE49" s="51">
        <f t="shared" si="24"/>
        <v>0</v>
      </c>
      <c r="BF49" s="51"/>
      <c r="BG49" s="51"/>
      <c r="BH49" s="58">
        <f t="shared" si="25"/>
        <v>9</v>
      </c>
      <c r="BI49" s="51">
        <f t="shared" si="26"/>
        <v>0</v>
      </c>
      <c r="BJ49" s="51">
        <f t="shared" si="27"/>
        <v>0</v>
      </c>
      <c r="BK49" s="51">
        <f t="shared" si="28"/>
        <v>1</v>
      </c>
      <c r="BL49" s="51">
        <f t="shared" si="29"/>
        <v>1</v>
      </c>
      <c r="BN49" s="59"/>
      <c r="BP49" s="51"/>
      <c r="BQ49" s="51"/>
      <c r="BR49" s="51"/>
      <c r="BS49" s="51"/>
      <c r="BT49" s="51"/>
      <c r="BU49" s="51"/>
      <c r="BV49" s="51"/>
      <c r="BW49" s="51"/>
      <c r="BX49" s="51"/>
      <c r="BY49" s="51"/>
      <c r="BZ49" s="51"/>
      <c r="CA49" s="51"/>
      <c r="CB49" s="51"/>
      <c r="CC49" s="51"/>
      <c r="CD49" s="51"/>
      <c r="CE49" s="51"/>
      <c r="CF49" s="51"/>
      <c r="CG49" s="51"/>
      <c r="CH49" s="51"/>
      <c r="CI49" s="51"/>
      <c r="CJ49" s="60"/>
      <c r="CK49" s="59"/>
      <c r="CM49" s="51"/>
      <c r="CN49" s="51"/>
      <c r="CO49" s="51"/>
      <c r="CP49" s="51"/>
      <c r="CQ49" s="51"/>
      <c r="CR49" s="51"/>
      <c r="CS49" s="51"/>
      <c r="CT49" s="51"/>
      <c r="CU49" s="51"/>
      <c r="CV49" s="51"/>
      <c r="CW49" s="51"/>
      <c r="CX49" s="51"/>
      <c r="CY49" s="51"/>
      <c r="CZ49" s="51"/>
      <c r="DA49" s="51"/>
      <c r="DB49" s="51"/>
      <c r="DC49" s="51"/>
      <c r="DD49" s="51"/>
      <c r="DE49" s="51"/>
      <c r="DF49" s="51"/>
      <c r="DG49" s="60"/>
    </row>
    <row r="50" spans="1:111" s="41" customFormat="1">
      <c r="A50" s="51" t="s">
        <v>966</v>
      </c>
      <c r="B50" s="51"/>
      <c r="C50" s="51"/>
      <c r="D50" s="51"/>
      <c r="E50" s="51"/>
      <c r="F50" s="51"/>
      <c r="G50" s="13"/>
      <c r="H50" s="57"/>
      <c r="I50" s="51"/>
      <c r="J50" s="51"/>
      <c r="K50" s="51">
        <f>IF(ISBLANK(J50),0,VALUE(SUBSTITUTE(MID(J50,FIND("(",J50)+1,FIND(")",J50)-FIND("(",J50)-1),LICENSE!$B$20,LICENSE!$B$19)))</f>
        <v>0</v>
      </c>
      <c r="L50" s="51"/>
      <c r="M50" s="51">
        <f>IF(ISBLANK(L50),0,VALUE(SUBSTITUTE(MID(L50,FIND("(",L50)+1,FIND(")",L50)-FIND("(",L50)-1),LICENSE!$B$20,LICENSE!$B$19)))</f>
        <v>0</v>
      </c>
      <c r="N50" s="51"/>
      <c r="O50" s="51">
        <f>IF(ISBLANK(N50),0,VALUE(SUBSTITUTE(MID(N50,FIND("(",N50)+1,FIND(")",N50)-FIND("(",N50)-1),LICENSE!$B$20,LICENSE!$B$19)))</f>
        <v>0</v>
      </c>
      <c r="P50" s="51"/>
      <c r="Q50" s="51">
        <f>IF(ISBLANK(P50),0,VALUE(SUBSTITUTE(MID(P50,FIND("(",P50)+1,FIND(")",P50)-FIND("(",P50)-1),LICENSE!$B$20,LICENSE!$B$19)))</f>
        <v>0</v>
      </c>
      <c r="R50" s="51"/>
      <c r="S50" s="51">
        <f>IF(ISBLANK(R50),0,VALUE(SUBSTITUTE(MID(R50,FIND("(",R50)+1,FIND(")",R50)-FIND("(",R50)-1),LICENSE!$B$20,LICENSE!$B$19)))</f>
        <v>0</v>
      </c>
      <c r="T50" s="51"/>
      <c r="U50" s="51">
        <f>IF(ISBLANK(T50),0,VALUE(SUBSTITUTE(MID(T50,FIND("(",T50)+1,FIND(")",T50)-FIND("(",T50)-1),LICENSE!$B$20,LICENSE!$B$19)))</f>
        <v>0</v>
      </c>
      <c r="V50" s="51"/>
      <c r="W50" s="51">
        <f>IF(ISBLANK(V50),0,VALUE(SUBSTITUTE(MID(V50,FIND("(",V50)+1,FIND(")",V50)-FIND("(",V50)-1),LICENSE!$B$20,LICENSE!$B$19)))</f>
        <v>0</v>
      </c>
      <c r="X50" s="51"/>
      <c r="Y50" s="51">
        <f>IF(ISBLANK(X50),0,VALUE(SUBSTITUTE(MID(X50,FIND("(",X50)+1,FIND(")",X50)-FIND("(",X50)-1),LICENSE!$B$20,LICENSE!$B$19)))</f>
        <v>0</v>
      </c>
      <c r="Z50" s="51"/>
      <c r="AA50" s="51">
        <f>IF(ISBLANK(Z50),0,VALUE(SUBSTITUTE(MID(Z50,FIND("(",Z50)+1,FIND(")",Z50)-FIND("(",Z50)-1),LICENSE!$B$20,LICENSE!$B$19)))</f>
        <v>0</v>
      </c>
      <c r="AB50" s="51"/>
      <c r="AC50" s="51">
        <f>IF(ISBLANK(AB50),0,VALUE(SUBSTITUTE(MID(AB50,FIND("(",AB50)+1,FIND(")",AB50)-FIND("(",AB50)-1),LICENSE!$B$20,LICENSE!$B$19)))</f>
        <v>0</v>
      </c>
      <c r="AD50" s="51"/>
      <c r="AE50" s="51">
        <f>IF(ISBLANK(AD50),0,VALUE(SUBSTITUTE(MID(AD50,FIND("(",AD50)+1,FIND(")",AD50)-FIND("(",AD50)-1),LICENSE!$B$20,LICENSE!$B$19)))</f>
        <v>0</v>
      </c>
      <c r="AF50" s="51"/>
      <c r="AG50" s="51">
        <f>IF(ISBLANK(AF50),0,VALUE(SUBSTITUTE(MID(AF50,FIND("(",AF50)+1,FIND(")",AF50)-FIND("(",AF50)-1),LICENSE!$B$20,LICENSE!$B$19)))</f>
        <v>0</v>
      </c>
      <c r="AH50" s="58"/>
      <c r="AI50" s="51">
        <f>IF(ISBLANK(AH50),0,VALUE(SUBSTITUTE(MID(AH50,FIND("(",AH50)+1,FIND(")",AH50)-FIND("(",AH50)-1),LICENSE!$B$20,LICENSE!$B$19)))</f>
        <v>0</v>
      </c>
      <c r="AJ50" s="51"/>
      <c r="AK50" s="51">
        <f>IF(ISBLANK(AJ50),0,VALUE(SUBSTITUTE(MID(AJ50,FIND("(",AJ50)+1,FIND(")",AJ50)-FIND("(",AJ50)-1),LICENSE!$B$20,LICENSE!$B$19)))</f>
        <v>0</v>
      </c>
      <c r="AL50" s="51"/>
      <c r="AM50" s="51">
        <f t="shared" si="15"/>
        <v>0</v>
      </c>
      <c r="AN50" s="58"/>
      <c r="AO50" s="51">
        <f t="shared" si="16"/>
        <v>0</v>
      </c>
      <c r="AP50" s="51"/>
      <c r="AQ50" s="51">
        <f t="shared" si="17"/>
        <v>0</v>
      </c>
      <c r="AR50" s="51"/>
      <c r="AS50" s="51">
        <f t="shared" si="18"/>
        <v>0</v>
      </c>
      <c r="AT50" s="51"/>
      <c r="AU50" s="51">
        <f t="shared" si="19"/>
        <v>0</v>
      </c>
      <c r="AV50" s="51"/>
      <c r="AW50" s="51">
        <f t="shared" si="20"/>
        <v>0</v>
      </c>
      <c r="AX50" s="58"/>
      <c r="AY50" s="51">
        <f t="shared" si="21"/>
        <v>0</v>
      </c>
      <c r="AZ50" s="51"/>
      <c r="BA50" s="51">
        <f t="shared" si="22"/>
        <v>0</v>
      </c>
      <c r="BB50" s="51"/>
      <c r="BC50" s="51">
        <f t="shared" si="23"/>
        <v>0</v>
      </c>
      <c r="BD50" s="51"/>
      <c r="BE50" s="51">
        <f t="shared" si="24"/>
        <v>0</v>
      </c>
      <c r="BF50" s="51"/>
      <c r="BG50" s="51"/>
      <c r="BH50" s="58">
        <f t="shared" si="25"/>
        <v>9</v>
      </c>
      <c r="BI50" s="51">
        <f t="shared" si="26"/>
        <v>0</v>
      </c>
      <c r="BJ50" s="51">
        <f t="shared" si="27"/>
        <v>0</v>
      </c>
      <c r="BK50" s="51">
        <f t="shared" si="28"/>
        <v>1</v>
      </c>
      <c r="BL50" s="51">
        <f t="shared" si="29"/>
        <v>1</v>
      </c>
      <c r="BN50" s="59"/>
      <c r="BP50" s="51"/>
      <c r="BQ50" s="51"/>
      <c r="BR50" s="51"/>
      <c r="BS50" s="51"/>
      <c r="BT50" s="51"/>
      <c r="BU50" s="51"/>
      <c r="BV50" s="51"/>
      <c r="BW50" s="51"/>
      <c r="BX50" s="51"/>
      <c r="BY50" s="51"/>
      <c r="BZ50" s="51"/>
      <c r="CA50" s="51"/>
      <c r="CB50" s="51"/>
      <c r="CC50" s="51"/>
      <c r="CD50" s="51"/>
      <c r="CE50" s="51"/>
      <c r="CF50" s="51"/>
      <c r="CG50" s="51"/>
      <c r="CH50" s="51"/>
      <c r="CI50" s="51"/>
      <c r="CJ50" s="60"/>
      <c r="CK50" s="59"/>
      <c r="CM50" s="51"/>
      <c r="CN50" s="51"/>
      <c r="CO50" s="51"/>
      <c r="CP50" s="51"/>
      <c r="CQ50" s="51"/>
      <c r="CR50" s="51"/>
      <c r="CS50" s="51"/>
      <c r="CT50" s="51"/>
      <c r="CU50" s="51"/>
      <c r="CV50" s="51"/>
      <c r="CW50" s="51"/>
      <c r="CX50" s="51"/>
      <c r="CY50" s="51"/>
      <c r="CZ50" s="51"/>
      <c r="DA50" s="51"/>
      <c r="DB50" s="51"/>
      <c r="DC50" s="51"/>
      <c r="DD50" s="51"/>
      <c r="DE50" s="51"/>
      <c r="DF50" s="51"/>
      <c r="DG50" s="60"/>
    </row>
    <row r="51" spans="1:111">
      <c r="C51" s="51"/>
      <c r="D51" s="51"/>
      <c r="E51" s="51"/>
    </row>
    <row r="52" spans="1:111">
      <c r="C52" s="51"/>
      <c r="D52" s="51"/>
      <c r="E52" s="51"/>
    </row>
    <row r="53" spans="1:111">
      <c r="C53" s="51"/>
      <c r="D53" s="51"/>
      <c r="E53" s="51"/>
    </row>
    <row r="54" spans="1:111">
      <c r="C54" s="51"/>
      <c r="D54" s="51"/>
    </row>
  </sheetData>
  <mergeCells count="15">
    <mergeCell ref="I1:AG1"/>
    <mergeCell ref="H1:H2"/>
    <mergeCell ref="A1:A2"/>
    <mergeCell ref="B1:B2"/>
    <mergeCell ref="C1:C2"/>
    <mergeCell ref="D1:D2"/>
    <mergeCell ref="F1:F2"/>
    <mergeCell ref="G1:G2"/>
    <mergeCell ref="E1:E2"/>
    <mergeCell ref="DC1:DG1"/>
    <mergeCell ref="CF1:CJ1"/>
    <mergeCell ref="AH1:AL1"/>
    <mergeCell ref="AX1:BD1"/>
    <mergeCell ref="BH1:BM1"/>
    <mergeCell ref="AN1:AW1"/>
  </mergeCells>
  <phoneticPr fontId="3" type="noConversion"/>
  <conditionalFormatting sqref="BN3:BN29 BN31 BN33:BN50">
    <cfRule type="cellIs" dxfId="9" priority="68" operator="notEqual">
      <formula>"None [totally ineffective] (1)"</formula>
    </cfRule>
  </conditionalFormatting>
  <conditionalFormatting sqref="BP3:BP28 BR3:BR29 BT3:BT29 BR31 BT31 BP33:BP50 BR33:BR50 BT33:BT50">
    <cfRule type="expression" dxfId="8" priority="89">
      <formula>BP3&lt;&gt;AH3</formula>
    </cfRule>
  </conditionalFormatting>
  <conditionalFormatting sqref="BP29">
    <cfRule type="expression" dxfId="7" priority="2415">
      <formula>BP29&lt;&gt;AH31</formula>
    </cfRule>
  </conditionalFormatting>
  <conditionalFormatting sqref="BP31">
    <cfRule type="expression" dxfId="6" priority="2351">
      <formula>BP31&lt;&gt;AH32</formula>
    </cfRule>
  </conditionalFormatting>
  <conditionalFormatting sqref="BV3:BV29 BX3:BX29 BZ3:BZ29 CB3:CB29 CF3:CF29 BV31 BX31 BZ31 CB31 CF31 BV33:BV50 BX33:BX50 BZ33:BZ50 CB33:CB50 CF33:CF50">
    <cfRule type="expression" dxfId="5" priority="86">
      <formula>BV3&lt;&gt;AX3</formula>
    </cfRule>
  </conditionalFormatting>
  <conditionalFormatting sqref="CG3:CG29 CK3:CK29 CM3:CM29 CO3:CO29 CQ3:CQ29 CS3:CS29 CU3:CU29 CW3:CW29 CY3:CY29 DC3:DD29 CG31 CK31 CM31 CO31 CQ31 CS31 CU31 CW31 CY31 DC31:DD31 CG33:CG50 CK33:CK50 CM33:CM50 CO33:CO50 CQ33:CQ50 CS33:CS50 CU33:CU50 CW33:CW50 CY33:CY50 DC33:DD50">
    <cfRule type="expression" dxfId="4" priority="82">
      <formula>CG3&lt;&gt;BJ3</formula>
    </cfRule>
  </conditionalFormatting>
  <conditionalFormatting sqref="CH3:CH7 CH9:CH11">
    <cfRule type="colorScale" priority="1251">
      <colorScale>
        <cfvo type="num" val="1"/>
        <cfvo type="num" val="5"/>
        <cfvo type="num" val="9"/>
        <color rgb="FF00B050"/>
        <color rgb="FFFFC000"/>
        <color rgb="FFFF0000"/>
      </colorScale>
    </cfRule>
  </conditionalFormatting>
  <conditionalFormatting sqref="CH3:CH29 CH31 CH33:CH50">
    <cfRule type="expression" dxfId="3" priority="81">
      <formula>CH3&lt;&gt;BK3</formula>
    </cfRule>
  </conditionalFormatting>
  <conditionalFormatting sqref="CH4:CH7 CH9:CH11">
    <cfRule type="colorScale" priority="1197">
      <colorScale>
        <cfvo type="num" val="1"/>
        <cfvo type="num" val="5"/>
        <cfvo type="num" val="9"/>
        <color rgb="FF00B050"/>
        <color rgb="FFFFC000"/>
        <color rgb="FFFF0000"/>
      </colorScale>
    </cfRule>
  </conditionalFormatting>
  <conditionalFormatting sqref="CH5:CH7 CH9:CH11">
    <cfRule type="colorScale" priority="1143">
      <colorScale>
        <cfvo type="num" val="1"/>
        <cfvo type="num" val="5"/>
        <cfvo type="num" val="9"/>
        <color rgb="FF00B050"/>
        <color rgb="FFFFC000"/>
        <color rgb="FFFF0000"/>
      </colorScale>
    </cfRule>
  </conditionalFormatting>
  <conditionalFormatting sqref="CH6:CH7 CH9:CH11">
    <cfRule type="colorScale" priority="1116">
      <colorScale>
        <cfvo type="num" val="1"/>
        <cfvo type="num" val="5"/>
        <cfvo type="num" val="9"/>
        <color rgb="FF00B050"/>
        <color rgb="FFFFC000"/>
        <color rgb="FFFF0000"/>
      </colorScale>
    </cfRule>
  </conditionalFormatting>
  <conditionalFormatting sqref="CH8">
    <cfRule type="colorScale" priority="20">
      <colorScale>
        <cfvo type="num" val="1"/>
        <cfvo type="num" val="5"/>
        <cfvo type="num" val="9"/>
        <color rgb="FF00B050"/>
        <color rgb="FFFFC000"/>
        <color rgb="FFFF0000"/>
      </colorScale>
    </cfRule>
    <cfRule type="colorScale" priority="24">
      <colorScale>
        <cfvo type="num" val="1"/>
        <cfvo type="num" val="5"/>
        <cfvo type="num" val="9"/>
        <color rgb="FF00B050"/>
        <color rgb="FFFFC000"/>
        <color rgb="FFFF0000"/>
      </colorScale>
    </cfRule>
    <cfRule type="colorScale" priority="28">
      <colorScale>
        <cfvo type="num" val="1"/>
        <cfvo type="num" val="5"/>
        <cfvo type="num" val="9"/>
        <color rgb="FF00B050"/>
        <color rgb="FFFFC000"/>
        <color rgb="FFFF0000"/>
      </colorScale>
    </cfRule>
    <cfRule type="colorScale" priority="32">
      <colorScale>
        <cfvo type="num" val="1"/>
        <cfvo type="num" val="5"/>
        <cfvo type="num" val="9"/>
        <color rgb="FF00B050"/>
        <color rgb="FFFFC000"/>
        <color rgb="FFFF0000"/>
      </colorScale>
    </cfRule>
    <cfRule type="colorScale" priority="36">
      <colorScale>
        <cfvo type="num" val="1"/>
        <cfvo type="num" val="5"/>
        <cfvo type="num" val="9"/>
        <color rgb="FF00B050"/>
        <color rgb="FFFFC000"/>
        <color rgb="FFFF0000"/>
      </colorScale>
    </cfRule>
  </conditionalFormatting>
  <conditionalFormatting sqref="CH9:CH11 CH7">
    <cfRule type="colorScale" priority="1062">
      <colorScale>
        <cfvo type="num" val="1"/>
        <cfvo type="num" val="5"/>
        <cfvo type="num" val="9"/>
        <color rgb="FF00B050"/>
        <color rgb="FFFFC000"/>
        <color rgb="FFFF0000"/>
      </colorScale>
    </cfRule>
  </conditionalFormatting>
  <conditionalFormatting sqref="CH9:CH11">
    <cfRule type="colorScale" priority="1035">
      <colorScale>
        <cfvo type="num" val="1"/>
        <cfvo type="num" val="5"/>
        <cfvo type="num" val="9"/>
        <color rgb="FF00B050"/>
        <color rgb="FFFFC000"/>
        <color rgb="FFFF0000"/>
      </colorScale>
    </cfRule>
  </conditionalFormatting>
  <conditionalFormatting sqref="CH10:CH11">
    <cfRule type="colorScale" priority="927">
      <colorScale>
        <cfvo type="num" val="1"/>
        <cfvo type="num" val="5"/>
        <cfvo type="num" val="9"/>
        <color rgb="FF00B050"/>
        <color rgb="FFFFC000"/>
        <color rgb="FFFF0000"/>
      </colorScale>
    </cfRule>
  </conditionalFormatting>
  <conditionalFormatting sqref="CH11">
    <cfRule type="colorScale" priority="900">
      <colorScale>
        <cfvo type="num" val="1"/>
        <cfvo type="num" val="5"/>
        <cfvo type="num" val="9"/>
        <color rgb="FF00B050"/>
        <color rgb="FFFFC000"/>
        <color rgb="FFFF0000"/>
      </colorScale>
    </cfRule>
  </conditionalFormatting>
  <conditionalFormatting sqref="CH13">
    <cfRule type="colorScale" priority="1224">
      <colorScale>
        <cfvo type="num" val="1"/>
        <cfvo type="num" val="5"/>
        <cfvo type="num" val="9"/>
        <color rgb="FF00B050"/>
        <color rgb="FFFFC000"/>
        <color rgb="FFFF0000"/>
      </colorScale>
    </cfRule>
  </conditionalFormatting>
  <conditionalFormatting sqref="CH14:CH17">
    <cfRule type="colorScale" priority="1170">
      <colorScale>
        <cfvo type="num" val="1"/>
        <cfvo type="num" val="5"/>
        <cfvo type="num" val="9"/>
        <color rgb="FF00B050"/>
        <color rgb="FFFFC000"/>
        <color rgb="FFFF0000"/>
      </colorScale>
    </cfRule>
  </conditionalFormatting>
  <conditionalFormatting sqref="CH16:CH17">
    <cfRule type="colorScale" priority="873">
      <colorScale>
        <cfvo type="num" val="1"/>
        <cfvo type="num" val="5"/>
        <cfvo type="num" val="9"/>
        <color rgb="FF00B050"/>
        <color rgb="FFFFC000"/>
        <color rgb="FFFF0000"/>
      </colorScale>
    </cfRule>
  </conditionalFormatting>
  <conditionalFormatting sqref="CH17">
    <cfRule type="colorScale" priority="846">
      <colorScale>
        <cfvo type="num" val="1"/>
        <cfvo type="num" val="5"/>
        <cfvo type="num" val="9"/>
        <color rgb="FF00B050"/>
        <color rgb="FFFFC000"/>
        <color rgb="FFFF0000"/>
      </colorScale>
    </cfRule>
  </conditionalFormatting>
  <conditionalFormatting sqref="CH18:CH19">
    <cfRule type="colorScale" priority="1089">
      <colorScale>
        <cfvo type="num" val="1"/>
        <cfvo type="num" val="5"/>
        <cfvo type="num" val="9"/>
        <color rgb="FF00B050"/>
        <color rgb="FFFFC000"/>
        <color rgb="FFFF0000"/>
      </colorScale>
    </cfRule>
  </conditionalFormatting>
  <conditionalFormatting sqref="CH19">
    <cfRule type="colorScale" priority="981">
      <colorScale>
        <cfvo type="num" val="1"/>
        <cfvo type="num" val="5"/>
        <cfvo type="num" val="9"/>
        <color rgb="FF00B050"/>
        <color rgb="FFFFC000"/>
        <color rgb="FFFF0000"/>
      </colorScale>
    </cfRule>
  </conditionalFormatting>
  <conditionalFormatting sqref="CH20">
    <cfRule type="colorScale" priority="8">
      <colorScale>
        <cfvo type="num" val="1"/>
        <cfvo type="num" val="5"/>
        <cfvo type="num" val="9"/>
        <color rgb="FF00B050"/>
        <color rgb="FFFFC000"/>
        <color rgb="FFFF0000"/>
      </colorScale>
    </cfRule>
    <cfRule type="colorScale" priority="12">
      <colorScale>
        <cfvo type="num" val="1"/>
        <cfvo type="num" val="5"/>
        <cfvo type="num" val="9"/>
        <color rgb="FF00B050"/>
        <color rgb="FFFFC000"/>
        <color rgb="FFFF0000"/>
      </colorScale>
    </cfRule>
    <cfRule type="colorScale" priority="16">
      <colorScale>
        <cfvo type="num" val="1"/>
        <cfvo type="num" val="5"/>
        <cfvo type="num" val="9"/>
        <color rgb="FF00B050"/>
        <color rgb="FFFFC000"/>
        <color rgb="FFFF0000"/>
      </colorScale>
    </cfRule>
  </conditionalFormatting>
  <conditionalFormatting sqref="CH21">
    <cfRule type="colorScale" priority="1008">
      <colorScale>
        <cfvo type="num" val="1"/>
        <cfvo type="num" val="5"/>
        <cfvo type="num" val="9"/>
        <color rgb="FF00B050"/>
        <color rgb="FFFFC000"/>
        <color rgb="FFFF0000"/>
      </colorScale>
    </cfRule>
  </conditionalFormatting>
  <conditionalFormatting sqref="CH22">
    <cfRule type="colorScale" priority="954">
      <colorScale>
        <cfvo type="num" val="1"/>
        <cfvo type="num" val="5"/>
        <cfvo type="num" val="9"/>
        <color rgb="FF00B050"/>
        <color rgb="FFFFC000"/>
        <color rgb="FFFF0000"/>
      </colorScale>
    </cfRule>
  </conditionalFormatting>
  <conditionalFormatting sqref="CH23:CH27">
    <cfRule type="colorScale" priority="4">
      <colorScale>
        <cfvo type="num" val="1"/>
        <cfvo type="num" val="5"/>
        <cfvo type="num" val="9"/>
        <color rgb="FF00B050"/>
        <color rgb="FFFFC000"/>
        <color rgb="FFFF0000"/>
      </colorScale>
    </cfRule>
  </conditionalFormatting>
  <conditionalFormatting sqref="CH24:CH27">
    <cfRule type="colorScale" priority="441">
      <colorScale>
        <cfvo type="num" val="1"/>
        <cfvo type="num" val="5"/>
        <cfvo type="num" val="9"/>
        <color rgb="FF00B050"/>
        <color rgb="FFFFC000"/>
        <color rgb="FFFF0000"/>
      </colorScale>
    </cfRule>
  </conditionalFormatting>
  <conditionalFormatting sqref="CH25:CH27">
    <cfRule type="colorScale" priority="684">
      <colorScale>
        <cfvo type="num" val="1"/>
        <cfvo type="num" val="5"/>
        <cfvo type="num" val="9"/>
        <color rgb="FF00B050"/>
        <color rgb="FFFFC000"/>
        <color rgb="FFFF0000"/>
      </colorScale>
    </cfRule>
  </conditionalFormatting>
  <conditionalFormatting sqref="CH26:CH27">
    <cfRule type="colorScale" priority="48">
      <colorScale>
        <cfvo type="num" val="1"/>
        <cfvo type="num" val="5"/>
        <cfvo type="num" val="9"/>
        <color rgb="FF00B050"/>
        <color rgb="FFFFC000"/>
        <color rgb="FFFF0000"/>
      </colorScale>
    </cfRule>
    <cfRule type="colorScale" priority="52">
      <colorScale>
        <cfvo type="num" val="1"/>
        <cfvo type="num" val="5"/>
        <cfvo type="num" val="9"/>
        <color rgb="FF00B050"/>
        <color rgb="FFFFC000"/>
        <color rgb="FFFF0000"/>
      </colorScale>
    </cfRule>
    <cfRule type="colorScale" priority="56">
      <colorScale>
        <cfvo type="num" val="1"/>
        <cfvo type="num" val="5"/>
        <cfvo type="num" val="9"/>
        <color rgb="FF00B050"/>
        <color rgb="FFFFC000"/>
        <color rgb="FFFF0000"/>
      </colorScale>
    </cfRule>
    <cfRule type="colorScale" priority="60">
      <colorScale>
        <cfvo type="num" val="1"/>
        <cfvo type="num" val="5"/>
        <cfvo type="num" val="9"/>
        <color rgb="FF00B050"/>
        <color rgb="FFFFC000"/>
        <color rgb="FFFF0000"/>
      </colorScale>
    </cfRule>
    <cfRule type="colorScale" priority="64">
      <colorScale>
        <cfvo type="num" val="1"/>
        <cfvo type="num" val="5"/>
        <cfvo type="num" val="9"/>
        <color rgb="FF00B050"/>
        <color rgb="FFFFC000"/>
        <color rgb="FFFF0000"/>
      </colorScale>
    </cfRule>
  </conditionalFormatting>
  <conditionalFormatting sqref="CH27">
    <cfRule type="colorScale" priority="765">
      <colorScale>
        <cfvo type="num" val="1"/>
        <cfvo type="num" val="5"/>
        <cfvo type="num" val="9"/>
        <color rgb="FF00B050"/>
        <color rgb="FFFFC000"/>
        <color rgb="FFFF0000"/>
      </colorScale>
    </cfRule>
  </conditionalFormatting>
  <conditionalFormatting sqref="CH28:CH29">
    <cfRule type="colorScale" priority="657">
      <colorScale>
        <cfvo type="num" val="1"/>
        <cfvo type="num" val="5"/>
        <cfvo type="num" val="9"/>
        <color rgb="FF00B050"/>
        <color rgb="FFFFC000"/>
        <color rgb="FFFF0000"/>
      </colorScale>
    </cfRule>
  </conditionalFormatting>
  <conditionalFormatting sqref="CH29">
    <cfRule type="colorScale" priority="738">
      <colorScale>
        <cfvo type="num" val="1"/>
        <cfvo type="num" val="5"/>
        <cfvo type="num" val="9"/>
        <color rgb="FF00B050"/>
        <color rgb="FFFFC000"/>
        <color rgb="FFFF0000"/>
      </colorScale>
    </cfRule>
  </conditionalFormatting>
  <conditionalFormatting sqref="CH31">
    <cfRule type="colorScale" priority="711">
      <colorScale>
        <cfvo type="num" val="1"/>
        <cfvo type="num" val="5"/>
        <cfvo type="num" val="9"/>
        <color rgb="FF00B050"/>
        <color rgb="FFFFC000"/>
        <color rgb="FFFF0000"/>
      </colorScale>
    </cfRule>
  </conditionalFormatting>
  <conditionalFormatting sqref="CH33">
    <cfRule type="colorScale" priority="630">
      <colorScale>
        <cfvo type="num" val="1"/>
        <cfvo type="num" val="5"/>
        <cfvo type="num" val="9"/>
        <color rgb="FF00B050"/>
        <color rgb="FFFFC000"/>
        <color rgb="FFFF0000"/>
      </colorScale>
    </cfRule>
  </conditionalFormatting>
  <conditionalFormatting sqref="CH34">
    <cfRule type="colorScale" priority="603">
      <colorScale>
        <cfvo type="num" val="1"/>
        <cfvo type="num" val="5"/>
        <cfvo type="num" val="9"/>
        <color rgb="FF00B050"/>
        <color rgb="FFFFC000"/>
        <color rgb="FFFF0000"/>
      </colorScale>
    </cfRule>
  </conditionalFormatting>
  <conditionalFormatting sqref="CH36">
    <cfRule type="colorScale" priority="549">
      <colorScale>
        <cfvo type="num" val="1"/>
        <cfvo type="num" val="5"/>
        <cfvo type="num" val="9"/>
        <color rgb="FF00B050"/>
        <color rgb="FFFFC000"/>
        <color rgb="FFFF0000"/>
      </colorScale>
    </cfRule>
  </conditionalFormatting>
  <conditionalFormatting sqref="CH37">
    <cfRule type="colorScale" priority="522">
      <colorScale>
        <cfvo type="num" val="1"/>
        <cfvo type="num" val="5"/>
        <cfvo type="num" val="9"/>
        <color rgb="FF00B050"/>
        <color rgb="FFFFC000"/>
        <color rgb="FFFF0000"/>
      </colorScale>
    </cfRule>
  </conditionalFormatting>
  <conditionalFormatting sqref="CH39">
    <cfRule type="colorScale" priority="40">
      <colorScale>
        <cfvo type="num" val="1"/>
        <cfvo type="num" val="5"/>
        <cfvo type="num" val="9"/>
        <color rgb="FF00B050"/>
        <color rgb="FFFFC000"/>
        <color rgb="FFFF0000"/>
      </colorScale>
    </cfRule>
    <cfRule type="colorScale" priority="44">
      <colorScale>
        <cfvo type="num" val="1"/>
        <cfvo type="num" val="5"/>
        <cfvo type="num" val="9"/>
        <color rgb="FF00B050"/>
        <color rgb="FFFFC000"/>
        <color rgb="FFFF0000"/>
      </colorScale>
    </cfRule>
  </conditionalFormatting>
  <conditionalFormatting sqref="CH40">
    <cfRule type="colorScale" priority="414">
      <colorScale>
        <cfvo type="num" val="1"/>
        <cfvo type="num" val="5"/>
        <cfvo type="num" val="9"/>
        <color rgb="FF00B050"/>
        <color rgb="FFFFC000"/>
        <color rgb="FFFF0000"/>
      </colorScale>
    </cfRule>
  </conditionalFormatting>
  <conditionalFormatting sqref="CH41">
    <cfRule type="colorScale" priority="387">
      <colorScale>
        <cfvo type="num" val="1"/>
        <cfvo type="num" val="5"/>
        <cfvo type="num" val="9"/>
        <color rgb="FF00B050"/>
        <color rgb="FFFFC000"/>
        <color rgb="FFFF0000"/>
      </colorScale>
    </cfRule>
  </conditionalFormatting>
  <conditionalFormatting sqref="CH42">
    <cfRule type="colorScale" priority="360">
      <colorScale>
        <cfvo type="num" val="1"/>
        <cfvo type="num" val="5"/>
        <cfvo type="num" val="9"/>
        <color rgb="FF00B050"/>
        <color rgb="FFFFC000"/>
        <color rgb="FFFF0000"/>
      </colorScale>
    </cfRule>
  </conditionalFormatting>
  <conditionalFormatting sqref="CH43">
    <cfRule type="colorScale" priority="333">
      <colorScale>
        <cfvo type="num" val="1"/>
        <cfvo type="num" val="5"/>
        <cfvo type="num" val="9"/>
        <color rgb="FF00B050"/>
        <color rgb="FFFFC000"/>
        <color rgb="FFFF0000"/>
      </colorScale>
    </cfRule>
  </conditionalFormatting>
  <conditionalFormatting sqref="CH44">
    <cfRule type="colorScale" priority="306">
      <colorScale>
        <cfvo type="num" val="1"/>
        <cfvo type="num" val="5"/>
        <cfvo type="num" val="9"/>
        <color rgb="FF00B050"/>
        <color rgb="FFFFC000"/>
        <color rgb="FFFF0000"/>
      </colorScale>
    </cfRule>
  </conditionalFormatting>
  <conditionalFormatting sqref="CH45">
    <cfRule type="colorScale" priority="279">
      <colorScale>
        <cfvo type="num" val="1"/>
        <cfvo type="num" val="5"/>
        <cfvo type="num" val="9"/>
        <color rgb="FF00B050"/>
        <color rgb="FFFFC000"/>
        <color rgb="FFFF0000"/>
      </colorScale>
    </cfRule>
  </conditionalFormatting>
  <conditionalFormatting sqref="CH46">
    <cfRule type="colorScale" priority="252">
      <colorScale>
        <cfvo type="num" val="1"/>
        <cfvo type="num" val="5"/>
        <cfvo type="num" val="9"/>
        <color rgb="FF00B050"/>
        <color rgb="FFFFC000"/>
        <color rgb="FFFF0000"/>
      </colorScale>
    </cfRule>
  </conditionalFormatting>
  <conditionalFormatting sqref="CH47">
    <cfRule type="colorScale" priority="225">
      <colorScale>
        <cfvo type="num" val="1"/>
        <cfvo type="num" val="5"/>
        <cfvo type="num" val="9"/>
        <color rgb="FF00B050"/>
        <color rgb="FFFFC000"/>
        <color rgb="FFFF0000"/>
      </colorScale>
    </cfRule>
  </conditionalFormatting>
  <conditionalFormatting sqref="CH48">
    <cfRule type="colorScale" priority="198">
      <colorScale>
        <cfvo type="num" val="1"/>
        <cfvo type="num" val="5"/>
        <cfvo type="num" val="9"/>
        <color rgb="FF00B050"/>
        <color rgb="FFFFC000"/>
        <color rgb="FFFF0000"/>
      </colorScale>
    </cfRule>
  </conditionalFormatting>
  <conditionalFormatting sqref="CH49">
    <cfRule type="colorScale" priority="171">
      <colorScale>
        <cfvo type="num" val="1"/>
        <cfvo type="num" val="5"/>
        <cfvo type="num" val="9"/>
        <color rgb="FF00B050"/>
        <color rgb="FFFFC000"/>
        <color rgb="FFFF0000"/>
      </colorScale>
    </cfRule>
  </conditionalFormatting>
  <conditionalFormatting sqref="CH50">
    <cfRule type="colorScale" priority="144">
      <colorScale>
        <cfvo type="num" val="1"/>
        <cfvo type="num" val="5"/>
        <cfvo type="num" val="9"/>
        <color rgb="FF00B050"/>
        <color rgb="FFFFC000"/>
        <color rgb="FFFF0000"/>
      </colorScale>
    </cfRule>
  </conditionalFormatting>
  <conditionalFormatting sqref="CH10:CI12 DE10:DF12 CH35:CI35 DE35:DF35 CH20:CI20 DE20:DF20 CH26:CI27 CH38:CI39 DE26:DF27 DE38:DF39 BK33:BL50 BK31:BL31 BK3:BL29">
    <cfRule type="colorScale" priority="2350">
      <colorScale>
        <cfvo type="num" val="1"/>
        <cfvo type="num" val="5"/>
        <cfvo type="num" val="9"/>
        <color rgb="FF00B050"/>
        <color rgb="FFFFC000"/>
        <color rgb="FFFF0000"/>
      </colorScale>
    </cfRule>
  </conditionalFormatting>
  <conditionalFormatting sqref="CI3:CI7 CI9:CI11">
    <cfRule type="colorScale" priority="1227">
      <colorScale>
        <cfvo type="num" val="1"/>
        <cfvo type="num" val="5"/>
        <cfvo type="num" val="9"/>
        <color rgb="FF00B050"/>
        <color rgb="FFFFC000"/>
        <color rgb="FFFF0000"/>
      </colorScale>
    </cfRule>
  </conditionalFormatting>
  <conditionalFormatting sqref="CI4:CI7 CI9:CI11">
    <cfRule type="colorScale" priority="1173">
      <colorScale>
        <cfvo type="num" val="1"/>
        <cfvo type="num" val="5"/>
        <cfvo type="num" val="9"/>
        <color rgb="FF00B050"/>
        <color rgb="FFFFC000"/>
        <color rgb="FFFF0000"/>
      </colorScale>
    </cfRule>
  </conditionalFormatting>
  <conditionalFormatting sqref="CI5:CI7 CI9:CI11">
    <cfRule type="colorScale" priority="1119">
      <colorScale>
        <cfvo type="num" val="1"/>
        <cfvo type="num" val="5"/>
        <cfvo type="num" val="9"/>
        <color rgb="FF00B050"/>
        <color rgb="FFFFC000"/>
        <color rgb="FFFF0000"/>
      </colorScale>
    </cfRule>
  </conditionalFormatting>
  <conditionalFormatting sqref="CI6:CI7 CI9:CI11">
    <cfRule type="colorScale" priority="1092">
      <colorScale>
        <cfvo type="num" val="1"/>
        <cfvo type="num" val="5"/>
        <cfvo type="num" val="9"/>
        <color rgb="FF00B050"/>
        <color rgb="FFFFC000"/>
        <color rgb="FFFF0000"/>
      </colorScale>
    </cfRule>
  </conditionalFormatting>
  <conditionalFormatting sqref="CI8">
    <cfRule type="colorScale" priority="18">
      <colorScale>
        <cfvo type="num" val="1"/>
        <cfvo type="num" val="5"/>
        <cfvo type="num" val="9"/>
        <color rgb="FF00B050"/>
        <color rgb="FFFFC000"/>
        <color rgb="FFFF0000"/>
      </colorScale>
    </cfRule>
    <cfRule type="colorScale" priority="22">
      <colorScale>
        <cfvo type="num" val="1"/>
        <cfvo type="num" val="5"/>
        <cfvo type="num" val="9"/>
        <color rgb="FF00B050"/>
        <color rgb="FFFFC000"/>
        <color rgb="FFFF0000"/>
      </colorScale>
    </cfRule>
    <cfRule type="colorScale" priority="26">
      <colorScale>
        <cfvo type="num" val="1"/>
        <cfvo type="num" val="5"/>
        <cfvo type="num" val="9"/>
        <color rgb="FF00B050"/>
        <color rgb="FFFFC000"/>
        <color rgb="FFFF0000"/>
      </colorScale>
    </cfRule>
    <cfRule type="colorScale" priority="30">
      <colorScale>
        <cfvo type="num" val="1"/>
        <cfvo type="num" val="5"/>
        <cfvo type="num" val="9"/>
        <color rgb="FF00B050"/>
        <color rgb="FFFFC000"/>
        <color rgb="FFFF0000"/>
      </colorScale>
    </cfRule>
    <cfRule type="colorScale" priority="34">
      <colorScale>
        <cfvo type="num" val="1"/>
        <cfvo type="num" val="5"/>
        <cfvo type="num" val="9"/>
        <color rgb="FF00B050"/>
        <color rgb="FFFFC000"/>
        <color rgb="FFFF0000"/>
      </colorScale>
    </cfRule>
  </conditionalFormatting>
  <conditionalFormatting sqref="CI9:CI11 CI7">
    <cfRule type="colorScale" priority="1038">
      <colorScale>
        <cfvo type="num" val="1"/>
        <cfvo type="num" val="5"/>
        <cfvo type="num" val="9"/>
        <color rgb="FF00B050"/>
        <color rgb="FFFFC000"/>
        <color rgb="FFFF0000"/>
      </colorScale>
    </cfRule>
  </conditionalFormatting>
  <conditionalFormatting sqref="CI9:CI11">
    <cfRule type="colorScale" priority="1011">
      <colorScale>
        <cfvo type="num" val="1"/>
        <cfvo type="num" val="5"/>
        <cfvo type="num" val="9"/>
        <color rgb="FF00B050"/>
        <color rgb="FFFFC000"/>
        <color rgb="FFFF0000"/>
      </colorScale>
    </cfRule>
  </conditionalFormatting>
  <conditionalFormatting sqref="CI10:CI11">
    <cfRule type="colorScale" priority="903">
      <colorScale>
        <cfvo type="num" val="1"/>
        <cfvo type="num" val="5"/>
        <cfvo type="num" val="9"/>
        <color rgb="FF00B050"/>
        <color rgb="FFFFC000"/>
        <color rgb="FFFF0000"/>
      </colorScale>
    </cfRule>
  </conditionalFormatting>
  <conditionalFormatting sqref="CI11">
    <cfRule type="colorScale" priority="876">
      <colorScale>
        <cfvo type="num" val="1"/>
        <cfvo type="num" val="5"/>
        <cfvo type="num" val="9"/>
        <color rgb="FF00B050"/>
        <color rgb="FFFFC000"/>
        <color rgb="FFFF0000"/>
      </colorScale>
    </cfRule>
  </conditionalFormatting>
  <conditionalFormatting sqref="CI13">
    <cfRule type="colorScale" priority="1200">
      <colorScale>
        <cfvo type="num" val="1"/>
        <cfvo type="num" val="5"/>
        <cfvo type="num" val="9"/>
        <color rgb="FF00B050"/>
        <color rgb="FFFFC000"/>
        <color rgb="FFFF0000"/>
      </colorScale>
    </cfRule>
  </conditionalFormatting>
  <conditionalFormatting sqref="CI14:CI17">
    <cfRule type="colorScale" priority="1146">
      <colorScale>
        <cfvo type="num" val="1"/>
        <cfvo type="num" val="5"/>
        <cfvo type="num" val="9"/>
        <color rgb="FF00B050"/>
        <color rgb="FFFFC000"/>
        <color rgb="FFFF0000"/>
      </colorScale>
    </cfRule>
  </conditionalFormatting>
  <conditionalFormatting sqref="CI16:CI17">
    <cfRule type="colorScale" priority="849">
      <colorScale>
        <cfvo type="num" val="1"/>
        <cfvo type="num" val="5"/>
        <cfvo type="num" val="9"/>
        <color rgb="FF00B050"/>
        <color rgb="FFFFC000"/>
        <color rgb="FFFF0000"/>
      </colorScale>
    </cfRule>
  </conditionalFormatting>
  <conditionalFormatting sqref="CI17">
    <cfRule type="colorScale" priority="822">
      <colorScale>
        <cfvo type="num" val="1"/>
        <cfvo type="num" val="5"/>
        <cfvo type="num" val="9"/>
        <color rgb="FF00B050"/>
        <color rgb="FFFFC000"/>
        <color rgb="FFFF0000"/>
      </colorScale>
    </cfRule>
  </conditionalFormatting>
  <conditionalFormatting sqref="CI18:CI19">
    <cfRule type="colorScale" priority="1065">
      <colorScale>
        <cfvo type="num" val="1"/>
        <cfvo type="num" val="5"/>
        <cfvo type="num" val="9"/>
        <color rgb="FF00B050"/>
        <color rgb="FFFFC000"/>
        <color rgb="FFFF0000"/>
      </colorScale>
    </cfRule>
  </conditionalFormatting>
  <conditionalFormatting sqref="CI19">
    <cfRule type="colorScale" priority="957">
      <colorScale>
        <cfvo type="num" val="1"/>
        <cfvo type="num" val="5"/>
        <cfvo type="num" val="9"/>
        <color rgb="FF00B050"/>
        <color rgb="FFFFC000"/>
        <color rgb="FFFF0000"/>
      </colorScale>
    </cfRule>
  </conditionalFormatting>
  <conditionalFormatting sqref="CI20">
    <cfRule type="colorScale" priority="6">
      <colorScale>
        <cfvo type="num" val="1"/>
        <cfvo type="num" val="5"/>
        <cfvo type="num" val="9"/>
        <color rgb="FF00B050"/>
        <color rgb="FFFFC000"/>
        <color rgb="FFFF0000"/>
      </colorScale>
    </cfRule>
    <cfRule type="colorScale" priority="10">
      <colorScale>
        <cfvo type="num" val="1"/>
        <cfvo type="num" val="5"/>
        <cfvo type="num" val="9"/>
        <color rgb="FF00B050"/>
        <color rgb="FFFFC000"/>
        <color rgb="FFFF0000"/>
      </colorScale>
    </cfRule>
    <cfRule type="colorScale" priority="14">
      <colorScale>
        <cfvo type="num" val="1"/>
        <cfvo type="num" val="5"/>
        <cfvo type="num" val="9"/>
        <color rgb="FF00B050"/>
        <color rgb="FFFFC000"/>
        <color rgb="FFFF0000"/>
      </colorScale>
    </cfRule>
  </conditionalFormatting>
  <conditionalFormatting sqref="CI21">
    <cfRule type="colorScale" priority="984">
      <colorScale>
        <cfvo type="num" val="1"/>
        <cfvo type="num" val="5"/>
        <cfvo type="num" val="9"/>
        <color rgb="FF00B050"/>
        <color rgb="FFFFC000"/>
        <color rgb="FFFF0000"/>
      </colorScale>
    </cfRule>
  </conditionalFormatting>
  <conditionalFormatting sqref="CI22">
    <cfRule type="colorScale" priority="930">
      <colorScale>
        <cfvo type="num" val="1"/>
        <cfvo type="num" val="5"/>
        <cfvo type="num" val="9"/>
        <color rgb="FF00B050"/>
        <color rgb="FFFFC000"/>
        <color rgb="FFFF0000"/>
      </colorScale>
    </cfRule>
  </conditionalFormatting>
  <conditionalFormatting sqref="CI23:CI27">
    <cfRule type="colorScale" priority="2">
      <colorScale>
        <cfvo type="num" val="1"/>
        <cfvo type="num" val="5"/>
        <cfvo type="num" val="9"/>
        <color rgb="FF00B050"/>
        <color rgb="FFFFC000"/>
        <color rgb="FFFF0000"/>
      </colorScale>
    </cfRule>
  </conditionalFormatting>
  <conditionalFormatting sqref="CI24:CI27">
    <cfRule type="colorScale" priority="417">
      <colorScale>
        <cfvo type="num" val="1"/>
        <cfvo type="num" val="5"/>
        <cfvo type="num" val="9"/>
        <color rgb="FF00B050"/>
        <color rgb="FFFFC000"/>
        <color rgb="FFFF0000"/>
      </colorScale>
    </cfRule>
  </conditionalFormatting>
  <conditionalFormatting sqref="CI25:CI27">
    <cfRule type="colorScale" priority="660">
      <colorScale>
        <cfvo type="num" val="1"/>
        <cfvo type="num" val="5"/>
        <cfvo type="num" val="9"/>
        <color rgb="FF00B050"/>
        <color rgb="FFFFC000"/>
        <color rgb="FFFF0000"/>
      </colorScale>
    </cfRule>
  </conditionalFormatting>
  <conditionalFormatting sqref="CI26:CI27">
    <cfRule type="colorScale" priority="46">
      <colorScale>
        <cfvo type="num" val="1"/>
        <cfvo type="num" val="5"/>
        <cfvo type="num" val="9"/>
        <color rgb="FF00B050"/>
        <color rgb="FFFFC000"/>
        <color rgb="FFFF0000"/>
      </colorScale>
    </cfRule>
    <cfRule type="colorScale" priority="50">
      <colorScale>
        <cfvo type="num" val="1"/>
        <cfvo type="num" val="5"/>
        <cfvo type="num" val="9"/>
        <color rgb="FF00B050"/>
        <color rgb="FFFFC000"/>
        <color rgb="FFFF0000"/>
      </colorScale>
    </cfRule>
    <cfRule type="colorScale" priority="54">
      <colorScale>
        <cfvo type="num" val="1"/>
        <cfvo type="num" val="5"/>
        <cfvo type="num" val="9"/>
        <color rgb="FF00B050"/>
        <color rgb="FFFFC000"/>
        <color rgb="FFFF0000"/>
      </colorScale>
    </cfRule>
    <cfRule type="colorScale" priority="58">
      <colorScale>
        <cfvo type="num" val="1"/>
        <cfvo type="num" val="5"/>
        <cfvo type="num" val="9"/>
        <color rgb="FF00B050"/>
        <color rgb="FFFFC000"/>
        <color rgb="FFFF0000"/>
      </colorScale>
    </cfRule>
    <cfRule type="colorScale" priority="62">
      <colorScale>
        <cfvo type="num" val="1"/>
        <cfvo type="num" val="5"/>
        <cfvo type="num" val="9"/>
        <color rgb="FF00B050"/>
        <color rgb="FFFFC000"/>
        <color rgb="FFFF0000"/>
      </colorScale>
    </cfRule>
  </conditionalFormatting>
  <conditionalFormatting sqref="CI27">
    <cfRule type="colorScale" priority="741">
      <colorScale>
        <cfvo type="num" val="1"/>
        <cfvo type="num" val="5"/>
        <cfvo type="num" val="9"/>
        <color rgb="FF00B050"/>
        <color rgb="FFFFC000"/>
        <color rgb="FFFF0000"/>
      </colorScale>
    </cfRule>
  </conditionalFormatting>
  <conditionalFormatting sqref="CI28:CI29">
    <cfRule type="colorScale" priority="633">
      <colorScale>
        <cfvo type="num" val="1"/>
        <cfvo type="num" val="5"/>
        <cfvo type="num" val="9"/>
        <color rgb="FF00B050"/>
        <color rgb="FFFFC000"/>
        <color rgb="FFFF0000"/>
      </colorScale>
    </cfRule>
  </conditionalFormatting>
  <conditionalFormatting sqref="CI29">
    <cfRule type="colorScale" priority="714">
      <colorScale>
        <cfvo type="num" val="1"/>
        <cfvo type="num" val="5"/>
        <cfvo type="num" val="9"/>
        <color rgb="FF00B050"/>
        <color rgb="FFFFC000"/>
        <color rgb="FFFF0000"/>
      </colorScale>
    </cfRule>
  </conditionalFormatting>
  <conditionalFormatting sqref="CI31">
    <cfRule type="colorScale" priority="687">
      <colorScale>
        <cfvo type="num" val="1"/>
        <cfvo type="num" val="5"/>
        <cfvo type="num" val="9"/>
        <color rgb="FF00B050"/>
        <color rgb="FFFFC000"/>
        <color rgb="FFFF0000"/>
      </colorScale>
    </cfRule>
  </conditionalFormatting>
  <conditionalFormatting sqref="CI33">
    <cfRule type="colorScale" priority="606">
      <colorScale>
        <cfvo type="num" val="1"/>
        <cfvo type="num" val="5"/>
        <cfvo type="num" val="9"/>
        <color rgb="FF00B050"/>
        <color rgb="FFFFC000"/>
        <color rgb="FFFF0000"/>
      </colorScale>
    </cfRule>
  </conditionalFormatting>
  <conditionalFormatting sqref="CI34">
    <cfRule type="colorScale" priority="579">
      <colorScale>
        <cfvo type="num" val="1"/>
        <cfvo type="num" val="5"/>
        <cfvo type="num" val="9"/>
        <color rgb="FF00B050"/>
        <color rgb="FFFFC000"/>
        <color rgb="FFFF0000"/>
      </colorScale>
    </cfRule>
  </conditionalFormatting>
  <conditionalFormatting sqref="CI36">
    <cfRule type="colorScale" priority="525">
      <colorScale>
        <cfvo type="num" val="1"/>
        <cfvo type="num" val="5"/>
        <cfvo type="num" val="9"/>
        <color rgb="FF00B050"/>
        <color rgb="FFFFC000"/>
        <color rgb="FFFF0000"/>
      </colorScale>
    </cfRule>
  </conditionalFormatting>
  <conditionalFormatting sqref="CI37">
    <cfRule type="colorScale" priority="498">
      <colorScale>
        <cfvo type="num" val="1"/>
        <cfvo type="num" val="5"/>
        <cfvo type="num" val="9"/>
        <color rgb="FF00B050"/>
        <color rgb="FFFFC000"/>
        <color rgb="FFFF0000"/>
      </colorScale>
    </cfRule>
  </conditionalFormatting>
  <conditionalFormatting sqref="CI39">
    <cfRule type="colorScale" priority="38">
      <colorScale>
        <cfvo type="num" val="1"/>
        <cfvo type="num" val="5"/>
        <cfvo type="num" val="9"/>
        <color rgb="FF00B050"/>
        <color rgb="FFFFC000"/>
        <color rgb="FFFF0000"/>
      </colorScale>
    </cfRule>
    <cfRule type="colorScale" priority="42">
      <colorScale>
        <cfvo type="num" val="1"/>
        <cfvo type="num" val="5"/>
        <cfvo type="num" val="9"/>
        <color rgb="FF00B050"/>
        <color rgb="FFFFC000"/>
        <color rgb="FFFF0000"/>
      </colorScale>
    </cfRule>
  </conditionalFormatting>
  <conditionalFormatting sqref="CI40">
    <cfRule type="colorScale" priority="390">
      <colorScale>
        <cfvo type="num" val="1"/>
        <cfvo type="num" val="5"/>
        <cfvo type="num" val="9"/>
        <color rgb="FF00B050"/>
        <color rgb="FFFFC000"/>
        <color rgb="FFFF0000"/>
      </colorScale>
    </cfRule>
  </conditionalFormatting>
  <conditionalFormatting sqref="CI41">
    <cfRule type="colorScale" priority="363">
      <colorScale>
        <cfvo type="num" val="1"/>
        <cfvo type="num" val="5"/>
        <cfvo type="num" val="9"/>
        <color rgb="FF00B050"/>
        <color rgb="FFFFC000"/>
        <color rgb="FFFF0000"/>
      </colorScale>
    </cfRule>
  </conditionalFormatting>
  <conditionalFormatting sqref="CI42">
    <cfRule type="colorScale" priority="336">
      <colorScale>
        <cfvo type="num" val="1"/>
        <cfvo type="num" val="5"/>
        <cfvo type="num" val="9"/>
        <color rgb="FF00B050"/>
        <color rgb="FFFFC000"/>
        <color rgb="FFFF0000"/>
      </colorScale>
    </cfRule>
  </conditionalFormatting>
  <conditionalFormatting sqref="CI43">
    <cfRule type="colorScale" priority="309">
      <colorScale>
        <cfvo type="num" val="1"/>
        <cfvo type="num" val="5"/>
        <cfvo type="num" val="9"/>
        <color rgb="FF00B050"/>
        <color rgb="FFFFC000"/>
        <color rgb="FFFF0000"/>
      </colorScale>
    </cfRule>
  </conditionalFormatting>
  <conditionalFormatting sqref="CI44">
    <cfRule type="colorScale" priority="282">
      <colorScale>
        <cfvo type="num" val="1"/>
        <cfvo type="num" val="5"/>
        <cfvo type="num" val="9"/>
        <color rgb="FF00B050"/>
        <color rgb="FFFFC000"/>
        <color rgb="FFFF0000"/>
      </colorScale>
    </cfRule>
  </conditionalFormatting>
  <conditionalFormatting sqref="CI45">
    <cfRule type="colorScale" priority="255">
      <colorScale>
        <cfvo type="num" val="1"/>
        <cfvo type="num" val="5"/>
        <cfvo type="num" val="9"/>
        <color rgb="FF00B050"/>
        <color rgb="FFFFC000"/>
        <color rgb="FFFF0000"/>
      </colorScale>
    </cfRule>
  </conditionalFormatting>
  <conditionalFormatting sqref="CI46">
    <cfRule type="colorScale" priority="228">
      <colorScale>
        <cfvo type="num" val="1"/>
        <cfvo type="num" val="5"/>
        <cfvo type="num" val="9"/>
        <color rgb="FF00B050"/>
        <color rgb="FFFFC000"/>
        <color rgb="FFFF0000"/>
      </colorScale>
    </cfRule>
  </conditionalFormatting>
  <conditionalFormatting sqref="CI47">
    <cfRule type="colorScale" priority="201">
      <colorScale>
        <cfvo type="num" val="1"/>
        <cfvo type="num" val="5"/>
        <cfvo type="num" val="9"/>
        <color rgb="FF00B050"/>
        <color rgb="FFFFC000"/>
        <color rgb="FFFF0000"/>
      </colorScale>
    </cfRule>
  </conditionalFormatting>
  <conditionalFormatting sqref="CI48">
    <cfRule type="colorScale" priority="174">
      <colorScale>
        <cfvo type="num" val="1"/>
        <cfvo type="num" val="5"/>
        <cfvo type="num" val="9"/>
        <color rgb="FF00B050"/>
        <color rgb="FFFFC000"/>
        <color rgb="FFFF0000"/>
      </colorScale>
    </cfRule>
  </conditionalFormatting>
  <conditionalFormatting sqref="CI49">
    <cfRule type="colorScale" priority="147">
      <colorScale>
        <cfvo type="num" val="1"/>
        <cfvo type="num" val="5"/>
        <cfvo type="num" val="9"/>
        <color rgb="FF00B050"/>
        <color rgb="FFFFC000"/>
        <color rgb="FFFF0000"/>
      </colorScale>
    </cfRule>
  </conditionalFormatting>
  <conditionalFormatting sqref="CI50">
    <cfRule type="colorScale" priority="120">
      <colorScale>
        <cfvo type="num" val="1"/>
        <cfvo type="num" val="5"/>
        <cfvo type="num" val="9"/>
        <color rgb="FF00B050"/>
        <color rgb="FFFFC000"/>
        <color rgb="FFFF0000"/>
      </colorScale>
    </cfRule>
  </conditionalFormatting>
  <conditionalFormatting sqref="DE3:DE7 DE9:DE11">
    <cfRule type="colorScale" priority="1240">
      <colorScale>
        <cfvo type="num" val="1"/>
        <cfvo type="num" val="5"/>
        <cfvo type="num" val="9"/>
        <color rgb="FF00B050"/>
        <color rgb="FFFFC000"/>
        <color rgb="FFFF0000"/>
      </colorScale>
    </cfRule>
  </conditionalFormatting>
  <conditionalFormatting sqref="DE3:DE29 DE31 DE33:DE50">
    <cfRule type="expression" dxfId="2" priority="70">
      <formula>DE3&lt;&gt;CH3</formula>
    </cfRule>
  </conditionalFormatting>
  <conditionalFormatting sqref="DE4:DE7 DE9:DE11">
    <cfRule type="colorScale" priority="1186">
      <colorScale>
        <cfvo type="num" val="1"/>
        <cfvo type="num" val="5"/>
        <cfvo type="num" val="9"/>
        <color rgb="FF00B050"/>
        <color rgb="FFFFC000"/>
        <color rgb="FFFF0000"/>
      </colorScale>
    </cfRule>
  </conditionalFormatting>
  <conditionalFormatting sqref="DE5:DE7 DE9:DE11">
    <cfRule type="colorScale" priority="1132">
      <colorScale>
        <cfvo type="num" val="1"/>
        <cfvo type="num" val="5"/>
        <cfvo type="num" val="9"/>
        <color rgb="FF00B050"/>
        <color rgb="FFFFC000"/>
        <color rgb="FFFF0000"/>
      </colorScale>
    </cfRule>
  </conditionalFormatting>
  <conditionalFormatting sqref="DE6:DE7 DE9:DE11">
    <cfRule type="colorScale" priority="1105">
      <colorScale>
        <cfvo type="num" val="1"/>
        <cfvo type="num" val="5"/>
        <cfvo type="num" val="9"/>
        <color rgb="FF00B050"/>
        <color rgb="FFFFC000"/>
        <color rgb="FFFF0000"/>
      </colorScale>
    </cfRule>
  </conditionalFormatting>
  <conditionalFormatting sqref="DE8">
    <cfRule type="colorScale" priority="19">
      <colorScale>
        <cfvo type="num" val="1"/>
        <cfvo type="num" val="5"/>
        <cfvo type="num" val="9"/>
        <color rgb="FF00B050"/>
        <color rgb="FFFFC000"/>
        <color rgb="FFFF0000"/>
      </colorScale>
    </cfRule>
    <cfRule type="colorScale" priority="23">
      <colorScale>
        <cfvo type="num" val="1"/>
        <cfvo type="num" val="5"/>
        <cfvo type="num" val="9"/>
        <color rgb="FF00B050"/>
        <color rgb="FFFFC000"/>
        <color rgb="FFFF0000"/>
      </colorScale>
    </cfRule>
    <cfRule type="colorScale" priority="27">
      <colorScale>
        <cfvo type="num" val="1"/>
        <cfvo type="num" val="5"/>
        <cfvo type="num" val="9"/>
        <color rgb="FF00B050"/>
        <color rgb="FFFFC000"/>
        <color rgb="FFFF0000"/>
      </colorScale>
    </cfRule>
    <cfRule type="colorScale" priority="31">
      <colorScale>
        <cfvo type="num" val="1"/>
        <cfvo type="num" val="5"/>
        <cfvo type="num" val="9"/>
        <color rgb="FF00B050"/>
        <color rgb="FFFFC000"/>
        <color rgb="FFFF0000"/>
      </colorScale>
    </cfRule>
    <cfRule type="colorScale" priority="35">
      <colorScale>
        <cfvo type="num" val="1"/>
        <cfvo type="num" val="5"/>
        <cfvo type="num" val="9"/>
        <color rgb="FF00B050"/>
        <color rgb="FFFFC000"/>
        <color rgb="FFFF0000"/>
      </colorScale>
    </cfRule>
  </conditionalFormatting>
  <conditionalFormatting sqref="DE9:DE11 DE7">
    <cfRule type="colorScale" priority="1051">
      <colorScale>
        <cfvo type="num" val="1"/>
        <cfvo type="num" val="5"/>
        <cfvo type="num" val="9"/>
        <color rgb="FF00B050"/>
        <color rgb="FFFFC000"/>
        <color rgb="FFFF0000"/>
      </colorScale>
    </cfRule>
  </conditionalFormatting>
  <conditionalFormatting sqref="DE9:DE11">
    <cfRule type="colorScale" priority="1024">
      <colorScale>
        <cfvo type="num" val="1"/>
        <cfvo type="num" val="5"/>
        <cfvo type="num" val="9"/>
        <color rgb="FF00B050"/>
        <color rgb="FFFFC000"/>
        <color rgb="FFFF0000"/>
      </colorScale>
    </cfRule>
  </conditionalFormatting>
  <conditionalFormatting sqref="DE10:DE11">
    <cfRule type="colorScale" priority="916">
      <colorScale>
        <cfvo type="num" val="1"/>
        <cfvo type="num" val="5"/>
        <cfvo type="num" val="9"/>
        <color rgb="FF00B050"/>
        <color rgb="FFFFC000"/>
        <color rgb="FFFF0000"/>
      </colorScale>
    </cfRule>
  </conditionalFormatting>
  <conditionalFormatting sqref="DE11">
    <cfRule type="colorScale" priority="889">
      <colorScale>
        <cfvo type="num" val="1"/>
        <cfvo type="num" val="5"/>
        <cfvo type="num" val="9"/>
        <color rgb="FF00B050"/>
        <color rgb="FFFFC000"/>
        <color rgb="FFFF0000"/>
      </colorScale>
    </cfRule>
  </conditionalFormatting>
  <conditionalFormatting sqref="DE13">
    <cfRule type="colorScale" priority="1213">
      <colorScale>
        <cfvo type="num" val="1"/>
        <cfvo type="num" val="5"/>
        <cfvo type="num" val="9"/>
        <color rgb="FF00B050"/>
        <color rgb="FFFFC000"/>
        <color rgb="FFFF0000"/>
      </colorScale>
    </cfRule>
  </conditionalFormatting>
  <conditionalFormatting sqref="DE14:DE17">
    <cfRule type="colorScale" priority="1159">
      <colorScale>
        <cfvo type="num" val="1"/>
        <cfvo type="num" val="5"/>
        <cfvo type="num" val="9"/>
        <color rgb="FF00B050"/>
        <color rgb="FFFFC000"/>
        <color rgb="FFFF0000"/>
      </colorScale>
    </cfRule>
  </conditionalFormatting>
  <conditionalFormatting sqref="DE16:DE17">
    <cfRule type="colorScale" priority="862">
      <colorScale>
        <cfvo type="num" val="1"/>
        <cfvo type="num" val="5"/>
        <cfvo type="num" val="9"/>
        <color rgb="FF00B050"/>
        <color rgb="FFFFC000"/>
        <color rgb="FFFF0000"/>
      </colorScale>
    </cfRule>
  </conditionalFormatting>
  <conditionalFormatting sqref="DE17">
    <cfRule type="colorScale" priority="835">
      <colorScale>
        <cfvo type="num" val="1"/>
        <cfvo type="num" val="5"/>
        <cfvo type="num" val="9"/>
        <color rgb="FF00B050"/>
        <color rgb="FFFFC000"/>
        <color rgb="FFFF0000"/>
      </colorScale>
    </cfRule>
  </conditionalFormatting>
  <conditionalFormatting sqref="DE18:DE19">
    <cfRule type="colorScale" priority="1078">
      <colorScale>
        <cfvo type="num" val="1"/>
        <cfvo type="num" val="5"/>
        <cfvo type="num" val="9"/>
        <color rgb="FF00B050"/>
        <color rgb="FFFFC000"/>
        <color rgb="FFFF0000"/>
      </colorScale>
    </cfRule>
  </conditionalFormatting>
  <conditionalFormatting sqref="DE19">
    <cfRule type="colorScale" priority="970">
      <colorScale>
        <cfvo type="num" val="1"/>
        <cfvo type="num" val="5"/>
        <cfvo type="num" val="9"/>
        <color rgb="FF00B050"/>
        <color rgb="FFFFC000"/>
        <color rgb="FFFF0000"/>
      </colorScale>
    </cfRule>
  </conditionalFormatting>
  <conditionalFormatting sqref="DE20">
    <cfRule type="colorScale" priority="7">
      <colorScale>
        <cfvo type="num" val="1"/>
        <cfvo type="num" val="5"/>
        <cfvo type="num" val="9"/>
        <color rgb="FF00B050"/>
        <color rgb="FFFFC000"/>
        <color rgb="FFFF0000"/>
      </colorScale>
    </cfRule>
    <cfRule type="colorScale" priority="11">
      <colorScale>
        <cfvo type="num" val="1"/>
        <cfvo type="num" val="5"/>
        <cfvo type="num" val="9"/>
        <color rgb="FF00B050"/>
        <color rgb="FFFFC000"/>
        <color rgb="FFFF0000"/>
      </colorScale>
    </cfRule>
    <cfRule type="colorScale" priority="15">
      <colorScale>
        <cfvo type="num" val="1"/>
        <cfvo type="num" val="5"/>
        <cfvo type="num" val="9"/>
        <color rgb="FF00B050"/>
        <color rgb="FFFFC000"/>
        <color rgb="FFFF0000"/>
      </colorScale>
    </cfRule>
  </conditionalFormatting>
  <conditionalFormatting sqref="DE21">
    <cfRule type="colorScale" priority="997">
      <colorScale>
        <cfvo type="num" val="1"/>
        <cfvo type="num" val="5"/>
        <cfvo type="num" val="9"/>
        <color rgb="FF00B050"/>
        <color rgb="FFFFC000"/>
        <color rgb="FFFF0000"/>
      </colorScale>
    </cfRule>
  </conditionalFormatting>
  <conditionalFormatting sqref="DE22">
    <cfRule type="colorScale" priority="943">
      <colorScale>
        <cfvo type="num" val="1"/>
        <cfvo type="num" val="5"/>
        <cfvo type="num" val="9"/>
        <color rgb="FF00B050"/>
        <color rgb="FFFFC000"/>
        <color rgb="FFFF0000"/>
      </colorScale>
    </cfRule>
  </conditionalFormatting>
  <conditionalFormatting sqref="DE23:DE27">
    <cfRule type="colorScale" priority="3">
      <colorScale>
        <cfvo type="num" val="1"/>
        <cfvo type="num" val="5"/>
        <cfvo type="num" val="9"/>
        <color rgb="FF00B050"/>
        <color rgb="FFFFC000"/>
        <color rgb="FFFF0000"/>
      </colorScale>
    </cfRule>
  </conditionalFormatting>
  <conditionalFormatting sqref="DE24:DE27">
    <cfRule type="colorScale" priority="430">
      <colorScale>
        <cfvo type="num" val="1"/>
        <cfvo type="num" val="5"/>
        <cfvo type="num" val="9"/>
        <color rgb="FF00B050"/>
        <color rgb="FFFFC000"/>
        <color rgb="FFFF0000"/>
      </colorScale>
    </cfRule>
  </conditionalFormatting>
  <conditionalFormatting sqref="DE25:DE27">
    <cfRule type="colorScale" priority="673">
      <colorScale>
        <cfvo type="num" val="1"/>
        <cfvo type="num" val="5"/>
        <cfvo type="num" val="9"/>
        <color rgb="FF00B050"/>
        <color rgb="FFFFC000"/>
        <color rgb="FFFF0000"/>
      </colorScale>
    </cfRule>
  </conditionalFormatting>
  <conditionalFormatting sqref="DE26:DE27">
    <cfRule type="colorScale" priority="47">
      <colorScale>
        <cfvo type="num" val="1"/>
        <cfvo type="num" val="5"/>
        <cfvo type="num" val="9"/>
        <color rgb="FF00B050"/>
        <color rgb="FFFFC000"/>
        <color rgb="FFFF0000"/>
      </colorScale>
    </cfRule>
    <cfRule type="colorScale" priority="51">
      <colorScale>
        <cfvo type="num" val="1"/>
        <cfvo type="num" val="5"/>
        <cfvo type="num" val="9"/>
        <color rgb="FF00B050"/>
        <color rgb="FFFFC000"/>
        <color rgb="FFFF0000"/>
      </colorScale>
    </cfRule>
    <cfRule type="colorScale" priority="55">
      <colorScale>
        <cfvo type="num" val="1"/>
        <cfvo type="num" val="5"/>
        <cfvo type="num" val="9"/>
        <color rgb="FF00B050"/>
        <color rgb="FFFFC000"/>
        <color rgb="FFFF0000"/>
      </colorScale>
    </cfRule>
    <cfRule type="colorScale" priority="59">
      <colorScale>
        <cfvo type="num" val="1"/>
        <cfvo type="num" val="5"/>
        <cfvo type="num" val="9"/>
        <color rgb="FF00B050"/>
        <color rgb="FFFFC000"/>
        <color rgb="FFFF0000"/>
      </colorScale>
    </cfRule>
    <cfRule type="colorScale" priority="63">
      <colorScale>
        <cfvo type="num" val="1"/>
        <cfvo type="num" val="5"/>
        <cfvo type="num" val="9"/>
        <color rgb="FF00B050"/>
        <color rgb="FFFFC000"/>
        <color rgb="FFFF0000"/>
      </colorScale>
    </cfRule>
  </conditionalFormatting>
  <conditionalFormatting sqref="DE27">
    <cfRule type="colorScale" priority="754">
      <colorScale>
        <cfvo type="num" val="1"/>
        <cfvo type="num" val="5"/>
        <cfvo type="num" val="9"/>
        <color rgb="FF00B050"/>
        <color rgb="FFFFC000"/>
        <color rgb="FFFF0000"/>
      </colorScale>
    </cfRule>
  </conditionalFormatting>
  <conditionalFormatting sqref="DE28:DE29">
    <cfRule type="colorScale" priority="646">
      <colorScale>
        <cfvo type="num" val="1"/>
        <cfvo type="num" val="5"/>
        <cfvo type="num" val="9"/>
        <color rgb="FF00B050"/>
        <color rgb="FFFFC000"/>
        <color rgb="FFFF0000"/>
      </colorScale>
    </cfRule>
  </conditionalFormatting>
  <conditionalFormatting sqref="DE29">
    <cfRule type="colorScale" priority="727">
      <colorScale>
        <cfvo type="num" val="1"/>
        <cfvo type="num" val="5"/>
        <cfvo type="num" val="9"/>
        <color rgb="FF00B050"/>
        <color rgb="FFFFC000"/>
        <color rgb="FFFF0000"/>
      </colorScale>
    </cfRule>
  </conditionalFormatting>
  <conditionalFormatting sqref="DE31">
    <cfRule type="colorScale" priority="700">
      <colorScale>
        <cfvo type="num" val="1"/>
        <cfvo type="num" val="5"/>
        <cfvo type="num" val="9"/>
        <color rgb="FF00B050"/>
        <color rgb="FFFFC000"/>
        <color rgb="FFFF0000"/>
      </colorScale>
    </cfRule>
  </conditionalFormatting>
  <conditionalFormatting sqref="DE33">
    <cfRule type="colorScale" priority="619">
      <colorScale>
        <cfvo type="num" val="1"/>
        <cfvo type="num" val="5"/>
        <cfvo type="num" val="9"/>
        <color rgb="FF00B050"/>
        <color rgb="FFFFC000"/>
        <color rgb="FFFF0000"/>
      </colorScale>
    </cfRule>
  </conditionalFormatting>
  <conditionalFormatting sqref="DE34">
    <cfRule type="colorScale" priority="592">
      <colorScale>
        <cfvo type="num" val="1"/>
        <cfvo type="num" val="5"/>
        <cfvo type="num" val="9"/>
        <color rgb="FF00B050"/>
        <color rgb="FFFFC000"/>
        <color rgb="FFFF0000"/>
      </colorScale>
    </cfRule>
  </conditionalFormatting>
  <conditionalFormatting sqref="DE36">
    <cfRule type="colorScale" priority="538">
      <colorScale>
        <cfvo type="num" val="1"/>
        <cfvo type="num" val="5"/>
        <cfvo type="num" val="9"/>
        <color rgb="FF00B050"/>
        <color rgb="FFFFC000"/>
        <color rgb="FFFF0000"/>
      </colorScale>
    </cfRule>
  </conditionalFormatting>
  <conditionalFormatting sqref="DE37">
    <cfRule type="colorScale" priority="511">
      <colorScale>
        <cfvo type="num" val="1"/>
        <cfvo type="num" val="5"/>
        <cfvo type="num" val="9"/>
        <color rgb="FF00B050"/>
        <color rgb="FFFFC000"/>
        <color rgb="FFFF0000"/>
      </colorScale>
    </cfRule>
  </conditionalFormatting>
  <conditionalFormatting sqref="DE39">
    <cfRule type="colorScale" priority="39">
      <colorScale>
        <cfvo type="num" val="1"/>
        <cfvo type="num" val="5"/>
        <cfvo type="num" val="9"/>
        <color rgb="FF00B050"/>
        <color rgb="FFFFC000"/>
        <color rgb="FFFF0000"/>
      </colorScale>
    </cfRule>
    <cfRule type="colorScale" priority="43">
      <colorScale>
        <cfvo type="num" val="1"/>
        <cfvo type="num" val="5"/>
        <cfvo type="num" val="9"/>
        <color rgb="FF00B050"/>
        <color rgb="FFFFC000"/>
        <color rgb="FFFF0000"/>
      </colorScale>
    </cfRule>
  </conditionalFormatting>
  <conditionalFormatting sqref="DE40">
    <cfRule type="colorScale" priority="403">
      <colorScale>
        <cfvo type="num" val="1"/>
        <cfvo type="num" val="5"/>
        <cfvo type="num" val="9"/>
        <color rgb="FF00B050"/>
        <color rgb="FFFFC000"/>
        <color rgb="FFFF0000"/>
      </colorScale>
    </cfRule>
  </conditionalFormatting>
  <conditionalFormatting sqref="DE41">
    <cfRule type="colorScale" priority="376">
      <colorScale>
        <cfvo type="num" val="1"/>
        <cfvo type="num" val="5"/>
        <cfvo type="num" val="9"/>
        <color rgb="FF00B050"/>
        <color rgb="FFFFC000"/>
        <color rgb="FFFF0000"/>
      </colorScale>
    </cfRule>
  </conditionalFormatting>
  <conditionalFormatting sqref="DE42">
    <cfRule type="colorScale" priority="349">
      <colorScale>
        <cfvo type="num" val="1"/>
        <cfvo type="num" val="5"/>
        <cfvo type="num" val="9"/>
        <color rgb="FF00B050"/>
        <color rgb="FFFFC000"/>
        <color rgb="FFFF0000"/>
      </colorScale>
    </cfRule>
  </conditionalFormatting>
  <conditionalFormatting sqref="DE43">
    <cfRule type="colorScale" priority="322">
      <colorScale>
        <cfvo type="num" val="1"/>
        <cfvo type="num" val="5"/>
        <cfvo type="num" val="9"/>
        <color rgb="FF00B050"/>
        <color rgb="FFFFC000"/>
        <color rgb="FFFF0000"/>
      </colorScale>
    </cfRule>
  </conditionalFormatting>
  <conditionalFormatting sqref="DE44">
    <cfRule type="colorScale" priority="295">
      <colorScale>
        <cfvo type="num" val="1"/>
        <cfvo type="num" val="5"/>
        <cfvo type="num" val="9"/>
        <color rgb="FF00B050"/>
        <color rgb="FFFFC000"/>
        <color rgb="FFFF0000"/>
      </colorScale>
    </cfRule>
  </conditionalFormatting>
  <conditionalFormatting sqref="DE45">
    <cfRule type="colorScale" priority="268">
      <colorScale>
        <cfvo type="num" val="1"/>
        <cfvo type="num" val="5"/>
        <cfvo type="num" val="9"/>
        <color rgb="FF00B050"/>
        <color rgb="FFFFC000"/>
        <color rgb="FFFF0000"/>
      </colorScale>
    </cfRule>
  </conditionalFormatting>
  <conditionalFormatting sqref="DE46">
    <cfRule type="colorScale" priority="241">
      <colorScale>
        <cfvo type="num" val="1"/>
        <cfvo type="num" val="5"/>
        <cfvo type="num" val="9"/>
        <color rgb="FF00B050"/>
        <color rgb="FFFFC000"/>
        <color rgb="FFFF0000"/>
      </colorScale>
    </cfRule>
  </conditionalFormatting>
  <conditionalFormatting sqref="DE47">
    <cfRule type="colorScale" priority="214">
      <colorScale>
        <cfvo type="num" val="1"/>
        <cfvo type="num" val="5"/>
        <cfvo type="num" val="9"/>
        <color rgb="FF00B050"/>
        <color rgb="FFFFC000"/>
        <color rgb="FFFF0000"/>
      </colorScale>
    </cfRule>
  </conditionalFormatting>
  <conditionalFormatting sqref="DE48">
    <cfRule type="colorScale" priority="187">
      <colorScale>
        <cfvo type="num" val="1"/>
        <cfvo type="num" val="5"/>
        <cfvo type="num" val="9"/>
        <color rgb="FF00B050"/>
        <color rgb="FFFFC000"/>
        <color rgb="FFFF0000"/>
      </colorScale>
    </cfRule>
  </conditionalFormatting>
  <conditionalFormatting sqref="DE49">
    <cfRule type="colorScale" priority="160">
      <colorScale>
        <cfvo type="num" val="1"/>
        <cfvo type="num" val="5"/>
        <cfvo type="num" val="9"/>
        <color rgb="FF00B050"/>
        <color rgb="FFFFC000"/>
        <color rgb="FFFF0000"/>
      </colorScale>
    </cfRule>
  </conditionalFormatting>
  <conditionalFormatting sqref="DE50">
    <cfRule type="colorScale" priority="133">
      <colorScale>
        <cfvo type="num" val="1"/>
        <cfvo type="num" val="5"/>
        <cfvo type="num" val="9"/>
        <color rgb="FF00B050"/>
        <color rgb="FFFFC000"/>
        <color rgb="FFFF0000"/>
      </colorScale>
    </cfRule>
  </conditionalFormatting>
  <conditionalFormatting sqref="DF3:DF7 DF9:DF11">
    <cfRule type="colorScale" priority="1226">
      <colorScale>
        <cfvo type="num" val="1"/>
        <cfvo type="num" val="5"/>
        <cfvo type="num" val="9"/>
        <color rgb="FF00B050"/>
        <color rgb="FFFFC000"/>
        <color rgb="FFFF0000"/>
      </colorScale>
    </cfRule>
  </conditionalFormatting>
  <conditionalFormatting sqref="DF4:DF7 DF9:DF11">
    <cfRule type="colorScale" priority="1172">
      <colorScale>
        <cfvo type="num" val="1"/>
        <cfvo type="num" val="5"/>
        <cfvo type="num" val="9"/>
        <color rgb="FF00B050"/>
        <color rgb="FFFFC000"/>
        <color rgb="FFFF0000"/>
      </colorScale>
    </cfRule>
  </conditionalFormatting>
  <conditionalFormatting sqref="DF5:DF7 DF9:DF11">
    <cfRule type="colorScale" priority="1118">
      <colorScale>
        <cfvo type="num" val="1"/>
        <cfvo type="num" val="5"/>
        <cfvo type="num" val="9"/>
        <color rgb="FF00B050"/>
        <color rgb="FFFFC000"/>
        <color rgb="FFFF0000"/>
      </colorScale>
    </cfRule>
  </conditionalFormatting>
  <conditionalFormatting sqref="DF6:DF7 DF9:DF11">
    <cfRule type="colorScale" priority="1091">
      <colorScale>
        <cfvo type="num" val="1"/>
        <cfvo type="num" val="5"/>
        <cfvo type="num" val="9"/>
        <color rgb="FF00B050"/>
        <color rgb="FFFFC000"/>
        <color rgb="FFFF0000"/>
      </colorScale>
    </cfRule>
  </conditionalFormatting>
  <conditionalFormatting sqref="DF8">
    <cfRule type="colorScale" priority="17">
      <colorScale>
        <cfvo type="num" val="1"/>
        <cfvo type="num" val="5"/>
        <cfvo type="num" val="9"/>
        <color rgb="FF00B050"/>
        <color rgb="FFFFC000"/>
        <color rgb="FFFF0000"/>
      </colorScale>
    </cfRule>
    <cfRule type="colorScale" priority="21">
      <colorScale>
        <cfvo type="num" val="1"/>
        <cfvo type="num" val="5"/>
        <cfvo type="num" val="9"/>
        <color rgb="FF00B050"/>
        <color rgb="FFFFC000"/>
        <color rgb="FFFF0000"/>
      </colorScale>
    </cfRule>
    <cfRule type="colorScale" priority="25">
      <colorScale>
        <cfvo type="num" val="1"/>
        <cfvo type="num" val="5"/>
        <cfvo type="num" val="9"/>
        <color rgb="FF00B050"/>
        <color rgb="FFFFC000"/>
        <color rgb="FFFF0000"/>
      </colorScale>
    </cfRule>
    <cfRule type="colorScale" priority="29">
      <colorScale>
        <cfvo type="num" val="1"/>
        <cfvo type="num" val="5"/>
        <cfvo type="num" val="9"/>
        <color rgb="FF00B050"/>
        <color rgb="FFFFC000"/>
        <color rgb="FFFF0000"/>
      </colorScale>
    </cfRule>
    <cfRule type="colorScale" priority="33">
      <colorScale>
        <cfvo type="num" val="1"/>
        <cfvo type="num" val="5"/>
        <cfvo type="num" val="9"/>
        <color rgb="FF00B050"/>
        <color rgb="FFFFC000"/>
        <color rgb="FFFF0000"/>
      </colorScale>
    </cfRule>
  </conditionalFormatting>
  <conditionalFormatting sqref="DF9:DF11 DF7">
    <cfRule type="colorScale" priority="1037">
      <colorScale>
        <cfvo type="num" val="1"/>
        <cfvo type="num" val="5"/>
        <cfvo type="num" val="9"/>
        <color rgb="FF00B050"/>
        <color rgb="FFFFC000"/>
        <color rgb="FFFF0000"/>
      </colorScale>
    </cfRule>
  </conditionalFormatting>
  <conditionalFormatting sqref="DF9:DF11">
    <cfRule type="colorScale" priority="1010">
      <colorScale>
        <cfvo type="num" val="1"/>
        <cfvo type="num" val="5"/>
        <cfvo type="num" val="9"/>
        <color rgb="FF00B050"/>
        <color rgb="FFFFC000"/>
        <color rgb="FFFF0000"/>
      </colorScale>
    </cfRule>
  </conditionalFormatting>
  <conditionalFormatting sqref="DF10:DF11">
    <cfRule type="colorScale" priority="902">
      <colorScale>
        <cfvo type="num" val="1"/>
        <cfvo type="num" val="5"/>
        <cfvo type="num" val="9"/>
        <color rgb="FF00B050"/>
        <color rgb="FFFFC000"/>
        <color rgb="FFFF0000"/>
      </colorScale>
    </cfRule>
  </conditionalFormatting>
  <conditionalFormatting sqref="DF11">
    <cfRule type="colorScale" priority="875">
      <colorScale>
        <cfvo type="num" val="1"/>
        <cfvo type="num" val="5"/>
        <cfvo type="num" val="9"/>
        <color rgb="FF00B050"/>
        <color rgb="FFFFC000"/>
        <color rgb="FFFF0000"/>
      </colorScale>
    </cfRule>
  </conditionalFormatting>
  <conditionalFormatting sqref="DF13">
    <cfRule type="colorScale" priority="1199">
      <colorScale>
        <cfvo type="num" val="1"/>
        <cfvo type="num" val="5"/>
        <cfvo type="num" val="9"/>
        <color rgb="FF00B050"/>
        <color rgb="FFFFC000"/>
        <color rgb="FFFF0000"/>
      </colorScale>
    </cfRule>
  </conditionalFormatting>
  <conditionalFormatting sqref="DF14:DF17">
    <cfRule type="colorScale" priority="1145">
      <colorScale>
        <cfvo type="num" val="1"/>
        <cfvo type="num" val="5"/>
        <cfvo type="num" val="9"/>
        <color rgb="FF00B050"/>
        <color rgb="FFFFC000"/>
        <color rgb="FFFF0000"/>
      </colorScale>
    </cfRule>
  </conditionalFormatting>
  <conditionalFormatting sqref="DF16:DF17">
    <cfRule type="colorScale" priority="848">
      <colorScale>
        <cfvo type="num" val="1"/>
        <cfvo type="num" val="5"/>
        <cfvo type="num" val="9"/>
        <color rgb="FF00B050"/>
        <color rgb="FFFFC000"/>
        <color rgb="FFFF0000"/>
      </colorScale>
    </cfRule>
  </conditionalFormatting>
  <conditionalFormatting sqref="DF17">
    <cfRule type="colorScale" priority="821">
      <colorScale>
        <cfvo type="num" val="1"/>
        <cfvo type="num" val="5"/>
        <cfvo type="num" val="9"/>
        <color rgb="FF00B050"/>
        <color rgb="FFFFC000"/>
        <color rgb="FFFF0000"/>
      </colorScale>
    </cfRule>
  </conditionalFormatting>
  <conditionalFormatting sqref="DF18:DF19">
    <cfRule type="colorScale" priority="1064">
      <colorScale>
        <cfvo type="num" val="1"/>
        <cfvo type="num" val="5"/>
        <cfvo type="num" val="9"/>
        <color rgb="FF00B050"/>
        <color rgb="FFFFC000"/>
        <color rgb="FFFF0000"/>
      </colorScale>
    </cfRule>
  </conditionalFormatting>
  <conditionalFormatting sqref="DF19">
    <cfRule type="colorScale" priority="956">
      <colorScale>
        <cfvo type="num" val="1"/>
        <cfvo type="num" val="5"/>
        <cfvo type="num" val="9"/>
        <color rgb="FF00B050"/>
        <color rgb="FFFFC000"/>
        <color rgb="FFFF0000"/>
      </colorScale>
    </cfRule>
  </conditionalFormatting>
  <conditionalFormatting sqref="DF20">
    <cfRule type="colorScale" priority="5">
      <colorScale>
        <cfvo type="num" val="1"/>
        <cfvo type="num" val="5"/>
        <cfvo type="num" val="9"/>
        <color rgb="FF00B050"/>
        <color rgb="FFFFC000"/>
        <color rgb="FFFF0000"/>
      </colorScale>
    </cfRule>
    <cfRule type="colorScale" priority="9">
      <colorScale>
        <cfvo type="num" val="1"/>
        <cfvo type="num" val="5"/>
        <cfvo type="num" val="9"/>
        <color rgb="FF00B050"/>
        <color rgb="FFFFC000"/>
        <color rgb="FFFF0000"/>
      </colorScale>
    </cfRule>
    <cfRule type="colorScale" priority="13">
      <colorScale>
        <cfvo type="num" val="1"/>
        <cfvo type="num" val="5"/>
        <cfvo type="num" val="9"/>
        <color rgb="FF00B050"/>
        <color rgb="FFFFC000"/>
        <color rgb="FFFF0000"/>
      </colorScale>
    </cfRule>
  </conditionalFormatting>
  <conditionalFormatting sqref="DF21">
    <cfRule type="colorScale" priority="983">
      <colorScale>
        <cfvo type="num" val="1"/>
        <cfvo type="num" val="5"/>
        <cfvo type="num" val="9"/>
        <color rgb="FF00B050"/>
        <color rgb="FFFFC000"/>
        <color rgb="FFFF0000"/>
      </colorScale>
    </cfRule>
  </conditionalFormatting>
  <conditionalFormatting sqref="DF22">
    <cfRule type="colorScale" priority="929">
      <colorScale>
        <cfvo type="num" val="1"/>
        <cfvo type="num" val="5"/>
        <cfvo type="num" val="9"/>
        <color rgb="FF00B050"/>
        <color rgb="FFFFC000"/>
        <color rgb="FFFF0000"/>
      </colorScale>
    </cfRule>
  </conditionalFormatting>
  <conditionalFormatting sqref="DF23:DF27">
    <cfRule type="colorScale" priority="1">
      <colorScale>
        <cfvo type="num" val="1"/>
        <cfvo type="num" val="5"/>
        <cfvo type="num" val="9"/>
        <color rgb="FF00B050"/>
        <color rgb="FFFFC000"/>
        <color rgb="FFFF0000"/>
      </colorScale>
    </cfRule>
  </conditionalFormatting>
  <conditionalFormatting sqref="DF24:DF27">
    <cfRule type="colorScale" priority="416">
      <colorScale>
        <cfvo type="num" val="1"/>
        <cfvo type="num" val="5"/>
        <cfvo type="num" val="9"/>
        <color rgb="FF00B050"/>
        <color rgb="FFFFC000"/>
        <color rgb="FFFF0000"/>
      </colorScale>
    </cfRule>
  </conditionalFormatting>
  <conditionalFormatting sqref="DF25:DF27">
    <cfRule type="colorScale" priority="659">
      <colorScale>
        <cfvo type="num" val="1"/>
        <cfvo type="num" val="5"/>
        <cfvo type="num" val="9"/>
        <color rgb="FF00B050"/>
        <color rgb="FFFFC000"/>
        <color rgb="FFFF0000"/>
      </colorScale>
    </cfRule>
  </conditionalFormatting>
  <conditionalFormatting sqref="DF26:DF27">
    <cfRule type="colorScale" priority="45">
      <colorScale>
        <cfvo type="num" val="1"/>
        <cfvo type="num" val="5"/>
        <cfvo type="num" val="9"/>
        <color rgb="FF00B050"/>
        <color rgb="FFFFC000"/>
        <color rgb="FFFF0000"/>
      </colorScale>
    </cfRule>
    <cfRule type="colorScale" priority="49">
      <colorScale>
        <cfvo type="num" val="1"/>
        <cfvo type="num" val="5"/>
        <cfvo type="num" val="9"/>
        <color rgb="FF00B050"/>
        <color rgb="FFFFC000"/>
        <color rgb="FFFF0000"/>
      </colorScale>
    </cfRule>
    <cfRule type="colorScale" priority="53">
      <colorScale>
        <cfvo type="num" val="1"/>
        <cfvo type="num" val="5"/>
        <cfvo type="num" val="9"/>
        <color rgb="FF00B050"/>
        <color rgb="FFFFC000"/>
        <color rgb="FFFF0000"/>
      </colorScale>
    </cfRule>
    <cfRule type="colorScale" priority="57">
      <colorScale>
        <cfvo type="num" val="1"/>
        <cfvo type="num" val="5"/>
        <cfvo type="num" val="9"/>
        <color rgb="FF00B050"/>
        <color rgb="FFFFC000"/>
        <color rgb="FFFF0000"/>
      </colorScale>
    </cfRule>
    <cfRule type="colorScale" priority="61">
      <colorScale>
        <cfvo type="num" val="1"/>
        <cfvo type="num" val="5"/>
        <cfvo type="num" val="9"/>
        <color rgb="FF00B050"/>
        <color rgb="FFFFC000"/>
        <color rgb="FFFF0000"/>
      </colorScale>
    </cfRule>
  </conditionalFormatting>
  <conditionalFormatting sqref="DF27">
    <cfRule type="colorScale" priority="740">
      <colorScale>
        <cfvo type="num" val="1"/>
        <cfvo type="num" val="5"/>
        <cfvo type="num" val="9"/>
        <color rgb="FF00B050"/>
        <color rgb="FFFFC000"/>
        <color rgb="FFFF0000"/>
      </colorScale>
    </cfRule>
  </conditionalFormatting>
  <conditionalFormatting sqref="DF28:DF29">
    <cfRule type="colorScale" priority="632">
      <colorScale>
        <cfvo type="num" val="1"/>
        <cfvo type="num" val="5"/>
        <cfvo type="num" val="9"/>
        <color rgb="FF00B050"/>
        <color rgb="FFFFC000"/>
        <color rgb="FFFF0000"/>
      </colorScale>
    </cfRule>
  </conditionalFormatting>
  <conditionalFormatting sqref="DF29">
    <cfRule type="colorScale" priority="713">
      <colorScale>
        <cfvo type="num" val="1"/>
        <cfvo type="num" val="5"/>
        <cfvo type="num" val="9"/>
        <color rgb="FF00B050"/>
        <color rgb="FFFFC000"/>
        <color rgb="FFFF0000"/>
      </colorScale>
    </cfRule>
  </conditionalFormatting>
  <conditionalFormatting sqref="DF31">
    <cfRule type="colorScale" priority="686">
      <colorScale>
        <cfvo type="num" val="1"/>
        <cfvo type="num" val="5"/>
        <cfvo type="num" val="9"/>
        <color rgb="FF00B050"/>
        <color rgb="FFFFC000"/>
        <color rgb="FFFF0000"/>
      </colorScale>
    </cfRule>
  </conditionalFormatting>
  <conditionalFormatting sqref="DF33">
    <cfRule type="colorScale" priority="605">
      <colorScale>
        <cfvo type="num" val="1"/>
        <cfvo type="num" val="5"/>
        <cfvo type="num" val="9"/>
        <color rgb="FF00B050"/>
        <color rgb="FFFFC000"/>
        <color rgb="FFFF0000"/>
      </colorScale>
    </cfRule>
  </conditionalFormatting>
  <conditionalFormatting sqref="DF34">
    <cfRule type="colorScale" priority="578">
      <colorScale>
        <cfvo type="num" val="1"/>
        <cfvo type="num" val="5"/>
        <cfvo type="num" val="9"/>
        <color rgb="FF00B050"/>
        <color rgb="FFFFC000"/>
        <color rgb="FFFF0000"/>
      </colorScale>
    </cfRule>
  </conditionalFormatting>
  <conditionalFormatting sqref="DF36">
    <cfRule type="colorScale" priority="524">
      <colorScale>
        <cfvo type="num" val="1"/>
        <cfvo type="num" val="5"/>
        <cfvo type="num" val="9"/>
        <color rgb="FF00B050"/>
        <color rgb="FFFFC000"/>
        <color rgb="FFFF0000"/>
      </colorScale>
    </cfRule>
  </conditionalFormatting>
  <conditionalFormatting sqref="DF37">
    <cfRule type="colorScale" priority="497">
      <colorScale>
        <cfvo type="num" val="1"/>
        <cfvo type="num" val="5"/>
        <cfvo type="num" val="9"/>
        <color rgb="FF00B050"/>
        <color rgb="FFFFC000"/>
        <color rgb="FFFF0000"/>
      </colorScale>
    </cfRule>
  </conditionalFormatting>
  <conditionalFormatting sqref="DF39">
    <cfRule type="colorScale" priority="37">
      <colorScale>
        <cfvo type="num" val="1"/>
        <cfvo type="num" val="5"/>
        <cfvo type="num" val="9"/>
        <color rgb="FF00B050"/>
        <color rgb="FFFFC000"/>
        <color rgb="FFFF0000"/>
      </colorScale>
    </cfRule>
    <cfRule type="colorScale" priority="41">
      <colorScale>
        <cfvo type="num" val="1"/>
        <cfvo type="num" val="5"/>
        <cfvo type="num" val="9"/>
        <color rgb="FF00B050"/>
        <color rgb="FFFFC000"/>
        <color rgb="FFFF0000"/>
      </colorScale>
    </cfRule>
  </conditionalFormatting>
  <conditionalFormatting sqref="DF40">
    <cfRule type="colorScale" priority="389">
      <colorScale>
        <cfvo type="num" val="1"/>
        <cfvo type="num" val="5"/>
        <cfvo type="num" val="9"/>
        <color rgb="FF00B050"/>
        <color rgb="FFFFC000"/>
        <color rgb="FFFF0000"/>
      </colorScale>
    </cfRule>
  </conditionalFormatting>
  <conditionalFormatting sqref="DF41">
    <cfRule type="colorScale" priority="362">
      <colorScale>
        <cfvo type="num" val="1"/>
        <cfvo type="num" val="5"/>
        <cfvo type="num" val="9"/>
        <color rgb="FF00B050"/>
        <color rgb="FFFFC000"/>
        <color rgb="FFFF0000"/>
      </colorScale>
    </cfRule>
  </conditionalFormatting>
  <conditionalFormatting sqref="DF42">
    <cfRule type="colorScale" priority="335">
      <colorScale>
        <cfvo type="num" val="1"/>
        <cfvo type="num" val="5"/>
        <cfvo type="num" val="9"/>
        <color rgb="FF00B050"/>
        <color rgb="FFFFC000"/>
        <color rgb="FFFF0000"/>
      </colorScale>
    </cfRule>
  </conditionalFormatting>
  <conditionalFormatting sqref="DF43">
    <cfRule type="colorScale" priority="308">
      <colorScale>
        <cfvo type="num" val="1"/>
        <cfvo type="num" val="5"/>
        <cfvo type="num" val="9"/>
        <color rgb="FF00B050"/>
        <color rgb="FFFFC000"/>
        <color rgb="FFFF0000"/>
      </colorScale>
    </cfRule>
  </conditionalFormatting>
  <conditionalFormatting sqref="DF44">
    <cfRule type="colorScale" priority="281">
      <colorScale>
        <cfvo type="num" val="1"/>
        <cfvo type="num" val="5"/>
        <cfvo type="num" val="9"/>
        <color rgb="FF00B050"/>
        <color rgb="FFFFC000"/>
        <color rgb="FFFF0000"/>
      </colorScale>
    </cfRule>
  </conditionalFormatting>
  <conditionalFormatting sqref="DF45">
    <cfRule type="colorScale" priority="254">
      <colorScale>
        <cfvo type="num" val="1"/>
        <cfvo type="num" val="5"/>
        <cfvo type="num" val="9"/>
        <color rgb="FF00B050"/>
        <color rgb="FFFFC000"/>
        <color rgb="FFFF0000"/>
      </colorScale>
    </cfRule>
  </conditionalFormatting>
  <conditionalFormatting sqref="DF46">
    <cfRule type="colorScale" priority="227">
      <colorScale>
        <cfvo type="num" val="1"/>
        <cfvo type="num" val="5"/>
        <cfvo type="num" val="9"/>
        <color rgb="FF00B050"/>
        <color rgb="FFFFC000"/>
        <color rgb="FFFF0000"/>
      </colorScale>
    </cfRule>
  </conditionalFormatting>
  <conditionalFormatting sqref="DF47">
    <cfRule type="colorScale" priority="200">
      <colorScale>
        <cfvo type="num" val="1"/>
        <cfvo type="num" val="5"/>
        <cfvo type="num" val="9"/>
        <color rgb="FF00B050"/>
        <color rgb="FFFFC000"/>
        <color rgb="FFFF0000"/>
      </colorScale>
    </cfRule>
  </conditionalFormatting>
  <conditionalFormatting sqref="DF48">
    <cfRule type="colorScale" priority="173">
      <colorScale>
        <cfvo type="num" val="1"/>
        <cfvo type="num" val="5"/>
        <cfvo type="num" val="9"/>
        <color rgb="FF00B050"/>
        <color rgb="FFFFC000"/>
        <color rgb="FFFF0000"/>
      </colorScale>
    </cfRule>
  </conditionalFormatting>
  <conditionalFormatting sqref="DF49">
    <cfRule type="colorScale" priority="146">
      <colorScale>
        <cfvo type="num" val="1"/>
        <cfvo type="num" val="5"/>
        <cfvo type="num" val="9"/>
        <color rgb="FF00B050"/>
        <color rgb="FFFFC000"/>
        <color rgb="FFFF0000"/>
      </colorScale>
    </cfRule>
  </conditionalFormatting>
  <conditionalFormatting sqref="DF50">
    <cfRule type="colorScale" priority="119">
      <colorScale>
        <cfvo type="num" val="1"/>
        <cfvo type="num" val="5"/>
        <cfvo type="num" val="9"/>
        <color rgb="FF00B050"/>
        <color rgb="FFFFC000"/>
        <color rgb="FFFF0000"/>
      </colorScale>
    </cfRule>
  </conditionalFormatting>
  <dataValidations count="28">
    <dataValidation type="list" allowBlank="1" showInputMessage="1" showErrorMessage="1" sqref="D54:E54" xr:uid="{427489C5-58D3-4C31-AB8B-FE1858D4434C}">
      <formula1>INDIRECT(C54)</formula1>
    </dataValidation>
    <dataValidation type="list" allowBlank="1" showInputMessage="1" showErrorMessage="1" sqref="D51:E53 D33:D50 D31 D3:D29" xr:uid="{B48A6DAD-512E-4708-A427-A17F1A18501B}">
      <formula1>INDIRECT("P_"&amp;C3)</formula1>
    </dataValidation>
    <dataValidation type="list" allowBlank="1" showInputMessage="1" showErrorMessage="1" sqref="C33:C54 C3:C29 C31" xr:uid="{BE7D458C-1910-4C09-98EA-332F7398252B}">
      <formula1>Dataflow_diagram_types</formula1>
    </dataValidation>
    <dataValidation type="list" allowBlank="1" showInputMessage="1" showErrorMessage="1" sqref="I33:I50 I3:I29 I31" xr:uid="{D9205C75-7406-4A1E-A70B-8B827543C370}">
      <formula1>P_Type_of_Threat_actor</formula1>
    </dataValidation>
    <dataValidation type="list" allowBlank="1" showInputMessage="1" showErrorMessage="1" sqref="BB33:BB50 AZ33:AZ50 BD33:BD50 BZ33:BZ50 BX33:BX50 BV33:BV50 CB33:CB50 CW33:CW50 CU33:CU50 CS33:CS50 CY33:CY50 AX33:AX50 AN33:AN50 BB3:BB27 BB29 BB31 AZ3:AZ29 AZ31 BD3:BD29 BD31 BZ3:BZ29 BZ31 BX3:BX29 BX31 BV3:BV29 BV31 CB3:CB29 CB31 CW3:CW29 CW31 CU3:CU29 CU31 CS3:CS29 CS31 CY3:CY29 CY31 AX3:AX29 AX31 AN3:AN29 AN31" xr:uid="{FE115745-BE15-4F80-84A4-BE104107DE71}">
      <formula1>financial</formula1>
    </dataValidation>
    <dataValidation type="list" allowBlank="1" showInputMessage="1" showErrorMessage="1" sqref="AF33:AF50 AF3:AF29 AF31" xr:uid="{148E052B-3420-4609-A566-6A70C678603A}">
      <formula1>Threat_likelihood_in_case_of_errors</formula1>
    </dataValidation>
    <dataValidation type="list" allowBlank="1" showInputMessage="1" showErrorMessage="1" sqref="AD33:AD50 AD3:AD29 AD31" xr:uid="{25AA5A7F-3247-46F6-858F-CE4E515259C8}">
      <formula1>Vulnerability_origin</formula1>
    </dataValidation>
    <dataValidation type="list" allowBlank="1" showInputMessage="1" showErrorMessage="1" sqref="AB33:AB50 AB3:AB29 AB31" xr:uid="{41DC5D1B-7907-4D78-8626-590DD885D47E}">
      <formula1>Ease_of_exploit</formula1>
    </dataValidation>
    <dataValidation type="list" allowBlank="1" showInputMessage="1" showErrorMessage="1" sqref="Z33:Z50 Z3:Z29 Z31" xr:uid="{680079ED-B15F-4D22-A998-6DAFDDC3909C}">
      <formula1>Required_resources</formula1>
    </dataValidation>
    <dataValidation type="list" allowBlank="1" showInputMessage="1" showErrorMessage="1" sqref="X33:X50 X3:X29 X31" xr:uid="{670A3D46-1914-4606-88C2-7F87EE36A763}">
      <formula1>Attack_vector</formula1>
    </dataValidation>
    <dataValidation type="list" allowBlank="1" showInputMessage="1" showErrorMessage="1" sqref="V33:V50 V3:V29 V31" xr:uid="{7919E4DE-9BE5-4887-972F-E2BCE5E34EF0}">
      <formula1>Proximity</formula1>
    </dataValidation>
    <dataValidation type="list" allowBlank="1" showInputMessage="1" showErrorMessage="1" sqref="T33:T50 T3:T29 T31" xr:uid="{B584C8C6-72F5-4BB0-87AE-565995215FBA}">
      <formula1>Stealth</formula1>
    </dataValidation>
    <dataValidation type="list" allowBlank="1" showInputMessage="1" showErrorMessage="1" sqref="R33:R50 R3:R29 R31" xr:uid="{2E464FEF-9532-4232-9F71-A6F90B8E3AEE}">
      <formula1>Vulnerability_awareness___prevalence</formula1>
    </dataValidation>
    <dataValidation type="list" allowBlank="1" showInputMessage="1" showErrorMessage="1" sqref="P33:P50 P3:P29 P31" xr:uid="{078AD1C7-153F-4876-816E-6E5D4CD60D28}">
      <formula1>Ease_of_discovery_of_threat_for_attacker</formula1>
    </dataValidation>
    <dataValidation type="list" allowBlank="1" showInputMessage="1" showErrorMessage="1" sqref="N33:N50 N3:N29 N31" xr:uid="{562D9142-0BC4-4289-854D-BF2D435F428A}">
      <formula1>Threat_actor_population_size</formula1>
    </dataValidation>
    <dataValidation type="list" allowBlank="1" showInputMessage="1" showErrorMessage="1" sqref="L33:L50 L3:L29 L31" xr:uid="{C7119BE9-208B-45A9-B677-F02A3CC33925}">
      <formula1>Motive</formula1>
    </dataValidation>
    <dataValidation type="list" allowBlank="1" showInputMessage="1" showErrorMessage="1" sqref="J33:J50 J3:J29 J31" xr:uid="{D3F5544C-2823-4185-8F23-64E9B32CB38F}">
      <formula1>Required_skills</formula1>
    </dataValidation>
    <dataValidation type="list" allowBlank="1" showInputMessage="1" showErrorMessage="1" sqref="F33:F50 F3:F29 F31" xr:uid="{461142BA-2C91-4BC6-B201-26BBFEAF9100}">
      <formula1>P_Information_Disclosure</formula1>
    </dataValidation>
    <dataValidation type="list" allowBlank="1" showInputMessage="1" showErrorMessage="1" sqref="CM33:CM50 AH33:AH50 BP33:BP50 AH3:AH29 AH31 BP3:BP29 BP31 CM3:CM29 CM31" xr:uid="{2492FFB2-080F-48D6-8D6D-52E9B0233775}">
      <formula1>Sensitivity</formula1>
    </dataValidation>
    <dataValidation type="list" allowBlank="1" showInputMessage="1" showErrorMessage="1" sqref="CQ33:CQ50 AL33:AL50 BT33:BT50 BT3:BT29 BT31 AL3:AL29 AL31 CQ3:CQ29 CQ31" xr:uid="{25BC62D1-BF59-4FC1-B30E-88F70C056ACF}">
      <formula1>Precision</formula1>
    </dataValidation>
    <dataValidation type="list" allowBlank="1" showInputMessage="1" showErrorMessage="1" sqref="BN33:BN50 CK33:CK50 CK3:CK29 CK31 BN3:BN29 BN31" xr:uid="{C3EC120E-A740-4B02-8234-98C1FCF5509F}">
      <formula1>Likelihood_control_effectiveness</formula1>
    </dataValidation>
    <dataValidation type="list" allowBlank="1" showInputMessage="1" showErrorMessage="1" sqref="E33:E50 E3:E29 E31" xr:uid="{4B88141C-B7EF-4A2C-B7A5-2AC16E94152D}">
      <formula1>General_type_of_threat</formula1>
    </dataValidation>
    <dataValidation type="list" allowBlank="1" showInputMessage="1" showErrorMessage="1" sqref="AP33:AP50 AP3:AP29 AP31" xr:uid="{F5F0FE49-F4E3-41AC-835D-1935689FFFF5}">
      <formula1>recovery</formula1>
    </dataValidation>
    <dataValidation type="list" allowBlank="1" showInputMessage="1" showErrorMessage="1" sqref="AR33:AR50 AR3:AR29 AR31" xr:uid="{E9068836-B2A1-40FA-9F2D-FD424ABB8D18}">
      <formula1>liabilities</formula1>
    </dataValidation>
    <dataValidation type="list" allowBlank="1" showInputMessage="1" showErrorMessage="1" sqref="AT33:AT50 AT3:AT29 AT31" xr:uid="{FDCB61C3-D465-4200-8C90-A1FB997E7664}">
      <formula1>reputation</formula1>
    </dataValidation>
    <dataValidation type="list" allowBlank="1" showInputMessage="1" showErrorMessage="1" sqref="AV33:AV50 AV3:AV29 AV31" xr:uid="{EC2ADBF3-6F6D-493F-B0C8-F62D4C116A67}">
      <formula1>non_compliance</formula1>
    </dataValidation>
    <dataValidation type="list" allowBlank="1" showInputMessage="1" showErrorMessage="1" sqref="CO33:CO50 AJ33:AJ50 BR33:BR50 BR31 BR3:BR29 AJ3:AJ29 CO31 CO3:CO29" xr:uid="{AD03D708-F2D9-48CE-9BCE-436044AF8989}">
      <formula1>INDIRECT(_xlfn.CONCAT("X_",LEFT(AH3,FIND(" ",AH3)-1),"_data"))</formula1>
    </dataValidation>
    <dataValidation type="list" allowBlank="1" showInputMessage="1" showErrorMessage="1" sqref="AJ31" xr:uid="{1BE88CC2-86D8-4B48-830B-57BB3065B8E3}">
      <formula1>INDIRECT(_xlfn.CONCAT("X_",LEFT(AH32,FIND(" ",AH32)-1),"_data"))</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549128A-54A3-41BE-9B6B-2A87D8339198}">
          <x14:formula1>
            <xm:f>'Controls effectiveness'!$G$4:$G$8</xm:f>
          </x14:formula1>
          <xm:sqref>BP1 CM1 CO1:DG1 BR1:CJ1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6B461-94BA-8B42-BAEA-BA09DF8CD3C4}">
  <sheetPr>
    <tabColor rgb="FF92D050"/>
  </sheetPr>
  <dimension ref="A1:BQ117"/>
  <sheetViews>
    <sheetView tabSelected="1" zoomScale="62" zoomScaleNormal="100" workbookViewId="0">
      <pane xSplit="9" ySplit="9" topLeftCell="J10" activePane="bottomRight" state="frozen"/>
      <selection pane="topRight" activeCell="J1" sqref="J1"/>
      <selection pane="bottomLeft" activeCell="A10" sqref="A10"/>
      <selection pane="bottomRight" activeCell="A10" sqref="A10:A15"/>
    </sheetView>
  </sheetViews>
  <sheetFormatPr defaultColWidth="11" defaultRowHeight="15.75"/>
  <cols>
    <col min="1" max="1" width="19.625" style="3" customWidth="1"/>
    <col min="2" max="3" width="19.625" customWidth="1"/>
    <col min="7" max="7" width="21.625" customWidth="1"/>
    <col min="8" max="8" width="21.625" hidden="1" customWidth="1"/>
    <col min="9" max="9" width="22" style="21" customWidth="1"/>
    <col min="10" max="10" width="11.875" style="12" customWidth="1"/>
    <col min="11" max="11" width="10.875" style="12"/>
    <col min="12" max="12" width="11.875" style="12" customWidth="1"/>
    <col min="13" max="13" width="10.125" style="23" customWidth="1"/>
    <col min="14" max="14" width="11.875" style="12" customWidth="1"/>
    <col min="15" max="15" width="10.875" style="12"/>
    <col min="16" max="16" width="11.875" style="12" customWidth="1"/>
    <col min="17" max="17" width="10.125" style="23" customWidth="1"/>
  </cols>
  <sheetData>
    <row r="1" spans="1:69" s="3" customFormat="1">
      <c r="B1"/>
      <c r="C1"/>
      <c r="I1" s="27"/>
      <c r="J1" s="121" t="s">
        <v>855</v>
      </c>
      <c r="K1" s="122"/>
      <c r="L1" s="122"/>
      <c r="M1" s="123"/>
      <c r="N1" s="121" t="s">
        <v>860</v>
      </c>
      <c r="O1" s="122"/>
      <c r="P1" s="122"/>
      <c r="Q1" s="123"/>
      <c r="R1" s="130" t="s">
        <v>869</v>
      </c>
      <c r="S1" s="128"/>
      <c r="T1" s="128"/>
      <c r="U1" s="129"/>
      <c r="V1" s="127" t="s">
        <v>874</v>
      </c>
      <c r="W1" s="128"/>
      <c r="X1" s="128"/>
      <c r="Y1" s="129"/>
      <c r="Z1" s="127" t="s">
        <v>878</v>
      </c>
      <c r="AA1" s="128"/>
      <c r="AB1" s="128"/>
      <c r="AC1" s="129"/>
      <c r="AD1" s="127" t="s">
        <v>887</v>
      </c>
      <c r="AE1" s="128"/>
      <c r="AF1" s="128"/>
      <c r="AG1" s="129"/>
      <c r="AH1" s="127" t="s">
        <v>900</v>
      </c>
      <c r="AI1" s="128"/>
      <c r="AJ1" s="128"/>
      <c r="AK1" s="129"/>
      <c r="AL1" s="127" t="s">
        <v>904</v>
      </c>
      <c r="AM1" s="128"/>
      <c r="AN1" s="128"/>
      <c r="AO1" s="129"/>
      <c r="AP1" s="127" t="s">
        <v>918</v>
      </c>
      <c r="AQ1" s="128"/>
      <c r="AR1" s="128"/>
      <c r="AS1" s="129"/>
      <c r="AT1" s="127" t="s">
        <v>922</v>
      </c>
      <c r="AU1" s="137"/>
      <c r="AV1" s="137"/>
      <c r="AW1" s="138"/>
      <c r="AX1" s="127"/>
      <c r="AY1" s="128"/>
      <c r="AZ1" s="128"/>
      <c r="BA1" s="129"/>
      <c r="BB1" s="127"/>
      <c r="BC1" s="128"/>
      <c r="BD1" s="128"/>
      <c r="BE1" s="129"/>
      <c r="BF1" s="127"/>
      <c r="BG1" s="128"/>
      <c r="BH1" s="128"/>
      <c r="BI1" s="129"/>
      <c r="BJ1" s="127"/>
      <c r="BK1" s="128"/>
      <c r="BL1" s="128"/>
      <c r="BM1" s="129"/>
      <c r="BN1" s="127"/>
      <c r="BO1" s="128"/>
      <c r="BP1" s="128"/>
      <c r="BQ1" s="129"/>
    </row>
    <row r="2" spans="1:69" s="3" customFormat="1" ht="27.95" customHeight="1">
      <c r="B2"/>
      <c r="C2" s="126" t="s">
        <v>967</v>
      </c>
      <c r="D2" s="126" t="s">
        <v>968</v>
      </c>
      <c r="E2" s="126" t="s">
        <v>969</v>
      </c>
      <c r="F2" s="126" t="s">
        <v>970</v>
      </c>
      <c r="I2" s="27"/>
      <c r="J2" s="131" t="str">
        <f>VLOOKUP(J1,'Threat assessment'!$A:$G,7,FALSE)</f>
        <v>Unauthorized access to LAN interface</v>
      </c>
      <c r="K2" s="132"/>
      <c r="L2" s="132"/>
      <c r="M2" s="133"/>
      <c r="N2" s="131" t="str">
        <f>VLOOKUP(N1,'Threat assessment'!$A:$G,7,FALSE)</f>
        <v>Unprotected interfaces allows unauthorized access to data</v>
      </c>
      <c r="O2" s="132"/>
      <c r="P2" s="132"/>
      <c r="Q2" s="133"/>
      <c r="R2" s="131" t="str">
        <f>VLOOKUP(R1,'Threat assessment'!$A:$G,7,FALSE)</f>
        <v>Network traffic captured and analyzed by an attacker</v>
      </c>
      <c r="S2" s="132"/>
      <c r="T2" s="132"/>
      <c r="U2" s="133"/>
      <c r="V2" s="131" t="str">
        <f>VLOOKUP(V1,'Threat assessment'!$A:$G,7,FALSE)</f>
        <v>Alteration of LAN communications by attacker</v>
      </c>
      <c r="W2" s="132"/>
      <c r="X2" s="132"/>
      <c r="Y2" s="133"/>
      <c r="Z2" s="131" t="str">
        <f>VLOOKUP(Z1,'Threat assessment'!$A:$G,7,FALSE)</f>
        <v>Alteration of LAN communications by employee</v>
      </c>
      <c r="AA2" s="132"/>
      <c r="AB2" s="132"/>
      <c r="AC2" s="133"/>
      <c r="AD2" s="131" t="str">
        <f>VLOOKUP(AD1,'Threat assessment'!$A:$G,7,FALSE)</f>
        <v>Fake energy data registration</v>
      </c>
      <c r="AE2" s="132"/>
      <c r="AF2" s="132"/>
      <c r="AG2" s="133"/>
      <c r="AH2" s="131" t="str">
        <f>VLOOKUP(AH1,'Threat assessment'!$A:$G,7,FALSE)</f>
        <v xml:space="preserve">Ransomeware </v>
      </c>
      <c r="AI2" s="132"/>
      <c r="AJ2" s="132"/>
      <c r="AK2" s="133"/>
      <c r="AL2" s="131" t="str">
        <f>VLOOKUP(AL1,'Threat assessment'!$A:$G,7,FALSE)</f>
        <v>Ex-employee changes data.</v>
      </c>
      <c r="AM2" s="132"/>
      <c r="AN2" s="132"/>
      <c r="AO2" s="133"/>
      <c r="AP2" s="131" t="str">
        <f>VLOOKUP(AP1,'Threat assessment'!$A:$G,7,FALSE)</f>
        <v>Manipulation of stored data by attacker</v>
      </c>
      <c r="AQ2" s="132"/>
      <c r="AR2" s="132"/>
      <c r="AS2" s="133"/>
      <c r="AT2" s="131" t="str">
        <f>VLOOKUP(AT1,'Threat assessment'!$A:$G,7,FALSE)</f>
        <v>Manipulation of stored data by employee</v>
      </c>
      <c r="AU2" s="132"/>
      <c r="AV2" s="132"/>
      <c r="AW2" s="133"/>
      <c r="AX2" s="131"/>
      <c r="AY2" s="132"/>
      <c r="AZ2" s="132"/>
      <c r="BA2" s="133"/>
      <c r="BB2" s="131"/>
      <c r="BC2" s="132"/>
      <c r="BD2" s="132"/>
      <c r="BE2" s="133"/>
      <c r="BF2" s="131"/>
      <c r="BG2" s="132"/>
      <c r="BH2" s="132"/>
      <c r="BI2" s="133"/>
      <c r="BJ2" s="131"/>
      <c r="BK2" s="132"/>
      <c r="BL2" s="132"/>
      <c r="BM2" s="133"/>
      <c r="BN2" s="131"/>
      <c r="BO2" s="132"/>
      <c r="BP2" s="132"/>
      <c r="BQ2" s="133"/>
    </row>
    <row r="3" spans="1:69" s="3" customFormat="1">
      <c r="B3"/>
      <c r="C3" s="113"/>
      <c r="D3" s="113"/>
      <c r="E3" s="113"/>
      <c r="F3" s="113"/>
      <c r="G3" s="3" t="s">
        <v>971</v>
      </c>
      <c r="I3" s="27"/>
      <c r="J3" s="28" t="str">
        <f>Table9[[#Headers],[Very high (V)]]</f>
        <v>Very high (V)</v>
      </c>
      <c r="K3" s="28" t="str">
        <f>Table9[[#Headers],[High (H)]]</f>
        <v>High (H)</v>
      </c>
      <c r="L3" s="28" t="str">
        <f>Table9[[#Headers],[Medium (M)]]</f>
        <v>Medium (M)</v>
      </c>
      <c r="M3" s="29" t="str">
        <f>Table9[[#Headers],[Low (L)]]</f>
        <v>Low (L)</v>
      </c>
      <c r="N3" s="28" t="str">
        <f>Table9[[#Headers],[Very high (V)]]</f>
        <v>Very high (V)</v>
      </c>
      <c r="O3" s="28" t="str">
        <f>Table9[[#Headers],[High (H)]]</f>
        <v>High (H)</v>
      </c>
      <c r="P3" s="28" t="str">
        <f>Table9[[#Headers],[Medium (M)]]</f>
        <v>Medium (M)</v>
      </c>
      <c r="Q3" s="29" t="str">
        <f>Table9[[#Headers],[Low (L)]]</f>
        <v>Low (L)</v>
      </c>
      <c r="R3" s="31" t="s">
        <v>32</v>
      </c>
      <c r="S3" s="31" t="s">
        <v>33</v>
      </c>
      <c r="T3" s="31" t="s">
        <v>34</v>
      </c>
      <c r="U3" s="32" t="s">
        <v>35</v>
      </c>
      <c r="V3" s="31" t="s">
        <v>32</v>
      </c>
      <c r="W3" s="31" t="s">
        <v>33</v>
      </c>
      <c r="X3" s="31" t="s">
        <v>34</v>
      </c>
      <c r="Y3" s="32" t="s">
        <v>35</v>
      </c>
      <c r="Z3" s="31" t="s">
        <v>32</v>
      </c>
      <c r="AA3" s="31" t="s">
        <v>33</v>
      </c>
      <c r="AB3" s="31" t="s">
        <v>34</v>
      </c>
      <c r="AC3" s="32" t="s">
        <v>35</v>
      </c>
      <c r="AD3" s="31" t="s">
        <v>32</v>
      </c>
      <c r="AE3" s="31" t="s">
        <v>33</v>
      </c>
      <c r="AF3" s="31" t="s">
        <v>34</v>
      </c>
      <c r="AG3" s="32" t="s">
        <v>35</v>
      </c>
      <c r="AH3" s="31" t="s">
        <v>32</v>
      </c>
      <c r="AI3" s="31" t="s">
        <v>33</v>
      </c>
      <c r="AJ3" s="31" t="s">
        <v>34</v>
      </c>
      <c r="AK3" s="32" t="s">
        <v>35</v>
      </c>
      <c r="AL3" s="31" t="s">
        <v>32</v>
      </c>
      <c r="AM3" s="31" t="s">
        <v>33</v>
      </c>
      <c r="AN3" s="31" t="s">
        <v>34</v>
      </c>
      <c r="AO3" s="32" t="s">
        <v>35</v>
      </c>
      <c r="AP3" s="31" t="s">
        <v>32</v>
      </c>
      <c r="AQ3" s="31" t="s">
        <v>33</v>
      </c>
      <c r="AR3" s="31" t="s">
        <v>34</v>
      </c>
      <c r="AS3" s="32" t="s">
        <v>35</v>
      </c>
      <c r="AT3" s="31" t="s">
        <v>32</v>
      </c>
      <c r="AU3" s="31" t="s">
        <v>33</v>
      </c>
      <c r="AV3" s="31" t="s">
        <v>34</v>
      </c>
      <c r="AW3" s="32" t="s">
        <v>35</v>
      </c>
      <c r="AX3" s="31"/>
      <c r="AY3" s="31"/>
      <c r="AZ3" s="31"/>
      <c r="BA3" s="32"/>
      <c r="BB3" s="31"/>
      <c r="BC3" s="31"/>
      <c r="BD3" s="31"/>
      <c r="BE3" s="32"/>
      <c r="BF3" s="31"/>
      <c r="BG3" s="31"/>
      <c r="BH3" s="31"/>
      <c r="BI3" s="32"/>
      <c r="BJ3" s="31"/>
      <c r="BK3" s="31"/>
      <c r="BL3" s="31"/>
      <c r="BM3" s="32"/>
      <c r="BN3" s="31"/>
      <c r="BO3" s="31"/>
      <c r="BP3" s="31"/>
      <c r="BQ3" s="32"/>
    </row>
    <row r="4" spans="1:69">
      <c r="C4">
        <f>COUNTIFS(G10:G10000,$G4)</f>
        <v>3</v>
      </c>
      <c r="D4" s="41">
        <f>SUMIFS(D10:D10000,$G10:$G10000,$G4)</f>
        <v>164</v>
      </c>
      <c r="E4" s="41">
        <f>SUMIFS(E10:E10000,$G10:$G10000,$G4)</f>
        <v>6</v>
      </c>
      <c r="F4" s="41">
        <f>IF(E4=0,"",ROUND(D4/E4,0))</f>
        <v>27</v>
      </c>
      <c r="G4" s="41" t="s">
        <v>972</v>
      </c>
      <c r="J4" s="12">
        <f>COUNTIFS($H10:$H9995,$G4,J10:J9995,"V")</f>
        <v>1</v>
      </c>
      <c r="K4" s="12">
        <f>COUNTIFS($H10:$H9995,$G4,K10:K9995,"H")</f>
        <v>1</v>
      </c>
      <c r="L4" s="12">
        <f>COUNTIFS($H10:$H9995,$G4,L10:L9995,"M")</f>
        <v>0</v>
      </c>
      <c r="M4" s="23">
        <f>COUNTIFS($H10:$H9995,$G4,M10:M9995,"L")</f>
        <v>0</v>
      </c>
      <c r="N4" s="12">
        <f>COUNTIFS($H10:$H9995,$G4,N10:N9995,"V")</f>
        <v>0</v>
      </c>
      <c r="O4" s="12">
        <f>COUNTIFS($H10:$H9995,$G4,O10:O9995,"H")</f>
        <v>1</v>
      </c>
      <c r="P4" s="12">
        <f>COUNTIFS($H10:$H9995,$G4,P10:P9995,"M")</f>
        <v>0</v>
      </c>
      <c r="Q4" s="23">
        <f>COUNTIFS($H10:$H9995,$G4,Q10:Q9995,"L")</f>
        <v>0</v>
      </c>
      <c r="R4" s="12">
        <f>COUNTIFS($H10:$H9995,$G4,R10:R9995,"V")</f>
        <v>1</v>
      </c>
      <c r="S4" s="12">
        <f>COUNTIFS($H10:$H9995,$G4,S10:S9995,"H")</f>
        <v>0</v>
      </c>
      <c r="T4" s="12">
        <f>COUNTIFS($H10:$H9995,$G4,T10:T9995,"M")</f>
        <v>0</v>
      </c>
      <c r="U4" s="23">
        <f>COUNTIFS($H10:$H9995,$G4,U10:U9995,"L")</f>
        <v>0</v>
      </c>
      <c r="V4" s="12">
        <f>COUNTIFS($H10:$H9995,$G4,V10:V9995,"V")</f>
        <v>0</v>
      </c>
      <c r="W4" s="12">
        <f>COUNTIFS($H10:$H9995,$G4,W10:W9995,"H")</f>
        <v>0</v>
      </c>
      <c r="X4" s="12">
        <f>COUNTIFS($H10:$H9995,$G4,X10:X9995,"M")</f>
        <v>2</v>
      </c>
      <c r="Y4" s="23">
        <f>COUNTIFS($H10:$H9995,$G4,Y10:Y9995,"L")</f>
        <v>1</v>
      </c>
      <c r="Z4" s="12">
        <f>COUNTIFS($H10:$H9995,$G4,Z10:Z9995,"V")</f>
        <v>0</v>
      </c>
      <c r="AA4" s="12">
        <f>COUNTIFS($H10:$H9995,$G4,AA10:AA9995,"H")</f>
        <v>0</v>
      </c>
      <c r="AB4" s="12">
        <f>COUNTIFS($H10:$H9995,$G4,AB10:AB9995,"M")</f>
        <v>1</v>
      </c>
      <c r="AC4" s="23">
        <f>COUNTIFS($H10:$H9995,$G4,AC10:AC9995,"L")</f>
        <v>0</v>
      </c>
      <c r="AD4" s="12">
        <f>COUNTIFS($H10:$H9995,$G4,AD10:AD9995,"V")</f>
        <v>1</v>
      </c>
      <c r="AE4" s="12">
        <f>COUNTIFS($H10:$H9995,$G4,AE10:AE9995,"H")</f>
        <v>0</v>
      </c>
      <c r="AF4" s="12">
        <f>COUNTIFS($H10:$H9995,$G4,AF10:AF9995,"M")</f>
        <v>0</v>
      </c>
      <c r="AG4" s="23">
        <f>COUNTIFS($H10:$H9995,$G4,AG10:AG9995,"L")</f>
        <v>1</v>
      </c>
      <c r="AH4" s="12">
        <f>COUNTIFS($H10:$H9995,$G4,AH10:AH9995,"V")</f>
        <v>1</v>
      </c>
      <c r="AI4" s="12">
        <f>COUNTIFS($H10:$H9995,$G4,AI10:AI9995,"H")</f>
        <v>0</v>
      </c>
      <c r="AJ4" s="12">
        <f>COUNTIFS($H10:$H9995,$G4,AJ10:AJ9995,"M")</f>
        <v>0</v>
      </c>
      <c r="AK4" s="23">
        <f>COUNTIFS($H10:$H9995,$G4,AK10:AK9995,"L")</f>
        <v>2</v>
      </c>
      <c r="AL4" s="12">
        <f>COUNTIFS($H10:$H9995,$G4,AL10:AL9995,"V")</f>
        <v>1</v>
      </c>
      <c r="AM4" s="12">
        <f>COUNTIFS($H10:$H9995,$G4,AM10:AM9995,"H")</f>
        <v>2</v>
      </c>
      <c r="AN4" s="12">
        <f>COUNTIFS($H10:$H9995,$G4,AN10:AN9995,"M")</f>
        <v>0</v>
      </c>
      <c r="AO4" s="23">
        <f>COUNTIFS($H10:$H9995,$G4,AO10:AO9995,"L")</f>
        <v>0</v>
      </c>
      <c r="AP4" s="12">
        <f>COUNTIFS($H10:$H9995,$G4,AP10:AP9995,"V")</f>
        <v>1</v>
      </c>
      <c r="AQ4" s="12">
        <f>COUNTIFS($H10:$H9995,$G4,AQ10:AQ9995,"H")</f>
        <v>1</v>
      </c>
      <c r="AR4" s="12">
        <f>COUNTIFS($H10:$H9995,$G4,AR10:AR9995,"M")</f>
        <v>0</v>
      </c>
      <c r="AS4" s="23">
        <f>COUNTIFS($H10:$H9995,$G4,AS10:AS9995,"L")</f>
        <v>1</v>
      </c>
      <c r="AT4" s="12">
        <f>COUNTIFS($H10:$H9995,$G4,AT10:AT9995,"V")</f>
        <v>1</v>
      </c>
      <c r="AU4" s="12">
        <f>COUNTIFS($H10:$H9995,$G4,AU10:AU9995,"H")</f>
        <v>0</v>
      </c>
      <c r="AV4" s="12">
        <f>COUNTIFS($H10:$H9995,$G4,AV10:AV9995,"M")</f>
        <v>0</v>
      </c>
      <c r="AW4" s="23">
        <f>COUNTIFS($H10:$H9995,$G4,AW10:AW9995,"L")</f>
        <v>1</v>
      </c>
      <c r="AX4" s="12"/>
      <c r="AY4" s="12"/>
      <c r="AZ4" s="12"/>
      <c r="BA4" s="23"/>
      <c r="BB4" s="12"/>
      <c r="BC4" s="12"/>
      <c r="BD4" s="12"/>
      <c r="BE4" s="23"/>
      <c r="BF4" s="12"/>
      <c r="BG4" s="12"/>
      <c r="BH4" s="12"/>
      <c r="BI4" s="23"/>
      <c r="BJ4" s="12"/>
      <c r="BK4" s="12"/>
      <c r="BL4" s="12"/>
      <c r="BM4" s="23"/>
      <c r="BN4" s="12"/>
      <c r="BO4" s="12"/>
      <c r="BP4" s="12"/>
      <c r="BQ4" s="23"/>
    </row>
    <row r="5" spans="1:69">
      <c r="C5">
        <f>COUNTIFS(G10:G10000,$G5)</f>
        <v>5</v>
      </c>
      <c r="D5" s="41">
        <f>SUMIFS(D10:D10000,$G10:$G10000,$G5)</f>
        <v>225</v>
      </c>
      <c r="E5" s="41">
        <f>SUMIFS(E10:E10000,$G10:$G10000,$G5)</f>
        <v>16</v>
      </c>
      <c r="F5" s="41">
        <f t="shared" ref="F5:F8" si="0">IF(E5=0,"",ROUND(D5/E5,0))</f>
        <v>14</v>
      </c>
      <c r="G5" s="41" t="s">
        <v>973</v>
      </c>
      <c r="J5" s="12">
        <f>COUNTIFS($H11:$H9996,$G5,J11:J9996,"V")</f>
        <v>1</v>
      </c>
      <c r="K5" s="12">
        <f>COUNTIFS($H11:$H9996,$G5,K11:K9996,"H")</f>
        <v>2</v>
      </c>
      <c r="L5" s="12">
        <f>COUNTIFS($H11:$H9996,$G5,L11:L9996,"M")</f>
        <v>0</v>
      </c>
      <c r="M5" s="23">
        <f>COUNTIFS($H11:$H9996,$G5,M11:M9996,"L")</f>
        <v>0</v>
      </c>
      <c r="N5" s="12">
        <f>COUNTIFS($H11:$H9996,$G5,N11:N9996,"V")</f>
        <v>1</v>
      </c>
      <c r="O5" s="12">
        <f>COUNTIFS($H11:$H9996,$G5,O11:O9996,"H")</f>
        <v>1</v>
      </c>
      <c r="P5" s="12">
        <f>COUNTIFS($H11:$H9996,$G5,P11:P9996,"M")</f>
        <v>2</v>
      </c>
      <c r="Q5" s="23">
        <f>COUNTIFS($H11:$H9996,$G5,Q11:Q9996,"L")</f>
        <v>0</v>
      </c>
      <c r="R5" s="12">
        <f>COUNTIFS($H11:$H9996,$G5,R11:R9996,"V")</f>
        <v>1</v>
      </c>
      <c r="S5" s="12">
        <f>COUNTIFS($H11:$H9996,$G5,S11:S9996,"H")</f>
        <v>1</v>
      </c>
      <c r="T5" s="12">
        <f>COUNTIFS($H11:$H9996,$G5,T11:T9996,"M")</f>
        <v>0</v>
      </c>
      <c r="U5" s="23">
        <f>COUNTIFS($H11:$H9996,$G5,U11:U9996,"L")</f>
        <v>0</v>
      </c>
      <c r="V5" s="12">
        <f>COUNTIFS($H11:$H9996,$G5,V11:V9996,"V")</f>
        <v>0</v>
      </c>
      <c r="W5" s="12">
        <f>COUNTIFS($H11:$H9996,$G5,W11:W9996,"H")</f>
        <v>2</v>
      </c>
      <c r="X5" s="12">
        <f>COUNTIFS($H11:$H9996,$G5,X11:X9996,"M")</f>
        <v>0</v>
      </c>
      <c r="Y5" s="23">
        <f>COUNTIFS($H11:$H9996,$G5,Y11:Y9996,"L")</f>
        <v>0</v>
      </c>
      <c r="Z5" s="12">
        <f>COUNTIFS($H11:$H9996,$G5,Z11:Z9996,"V")</f>
        <v>0</v>
      </c>
      <c r="AA5" s="12">
        <f>COUNTIFS($H11:$H9996,$G5,AA11:AA9996,"H")</f>
        <v>0</v>
      </c>
      <c r="AB5" s="12">
        <f>COUNTIFS($H11:$H9996,$G5,AB11:AB9996,"M")</f>
        <v>1</v>
      </c>
      <c r="AC5" s="23">
        <f>COUNTIFS($H11:$H9996,$G5,AC11:AC9996,"L")</f>
        <v>0</v>
      </c>
      <c r="AD5" s="12">
        <f>COUNTIFS($H11:$H9996,$G5,AD11:AD9996,"V")</f>
        <v>0</v>
      </c>
      <c r="AE5" s="12">
        <f>COUNTIFS($H11:$H9996,$G5,AE11:AE9996,"H")</f>
        <v>1</v>
      </c>
      <c r="AF5" s="12">
        <f>COUNTIFS($H11:$H9996,$G5,AF11:AF9996,"M")</f>
        <v>0</v>
      </c>
      <c r="AG5" s="23">
        <f>COUNTIFS($H11:$H9996,$G5,AG11:AG9996,"L")</f>
        <v>0</v>
      </c>
      <c r="AH5" s="12">
        <f>COUNTIFS($H11:$H9996,$G5,AH11:AH9996,"V")</f>
        <v>0</v>
      </c>
      <c r="AI5" s="12">
        <f>COUNTIFS($H11:$H9996,$G5,AI11:AI9996,"H")</f>
        <v>2</v>
      </c>
      <c r="AJ5" s="12">
        <f>COUNTIFS($H11:$H9996,$G5,AJ11:AJ9996,"M")</f>
        <v>2</v>
      </c>
      <c r="AK5" s="23">
        <f>COUNTIFS($H11:$H9996,$G5,AK11:AK9996,"L")</f>
        <v>0</v>
      </c>
      <c r="AL5" s="12">
        <f>COUNTIFS($H11:$H9996,$G5,AL11:AL9996,"V")</f>
        <v>2</v>
      </c>
      <c r="AM5" s="12">
        <f>COUNTIFS($H11:$H9996,$G5,AM11:AM9996,"H")</f>
        <v>1</v>
      </c>
      <c r="AN5" s="12">
        <f>COUNTIFS($H11:$H9996,$G5,AN11:AN9996,"M")</f>
        <v>0</v>
      </c>
      <c r="AO5" s="23">
        <f>COUNTIFS($H11:$H9996,$G5,AO11:AO9996,"L")</f>
        <v>0</v>
      </c>
      <c r="AP5" s="12">
        <f>COUNTIFS($H11:$H9996,$G5,AP11:AP9996,"V")</f>
        <v>1</v>
      </c>
      <c r="AQ5" s="12">
        <f>COUNTIFS($H11:$H9996,$G5,AQ11:AQ9996,"H")</f>
        <v>2</v>
      </c>
      <c r="AR5" s="12">
        <f>COUNTIFS($H11:$H9996,$G5,AR11:AR9996,"M")</f>
        <v>0</v>
      </c>
      <c r="AS5" s="23">
        <f>COUNTIFS($H11:$H9996,$G5,AS11:AS9996,"L")</f>
        <v>0</v>
      </c>
      <c r="AT5" s="12">
        <f>COUNTIFS($H11:$H9996,$G5,AT11:AT9996,"V")</f>
        <v>0</v>
      </c>
      <c r="AU5" s="12">
        <f>COUNTIFS($H11:$H9996,$G5,AU11:AU9996,"H")</f>
        <v>2</v>
      </c>
      <c r="AV5" s="12">
        <f>COUNTIFS($H11:$H9996,$G5,AV11:AV9996,"M")</f>
        <v>1</v>
      </c>
      <c r="AW5" s="23">
        <f>COUNTIFS($H11:$H9996,$G5,AW11:AW9996,"L")</f>
        <v>0</v>
      </c>
      <c r="AX5" s="12"/>
      <c r="AY5" s="12"/>
      <c r="AZ5" s="12"/>
      <c r="BA5" s="23"/>
      <c r="BB5" s="12"/>
      <c r="BC5" s="12"/>
      <c r="BD5" s="12"/>
      <c r="BE5" s="23"/>
      <c r="BF5" s="12"/>
      <c r="BG5" s="12"/>
      <c r="BH5" s="12"/>
      <c r="BI5" s="23"/>
      <c r="BJ5" s="12"/>
      <c r="BK5" s="12"/>
      <c r="BL5" s="12"/>
      <c r="BM5" s="23"/>
      <c r="BN5" s="12"/>
      <c r="BO5" s="12"/>
      <c r="BP5" s="12"/>
      <c r="BQ5" s="23"/>
    </row>
    <row r="6" spans="1:69">
      <c r="C6">
        <f>COUNTIFS(G10:G10000,$G6)</f>
        <v>2</v>
      </c>
      <c r="D6" s="41">
        <f>SUMIFS(D10:D10000,$G10:$G10000,$G6)</f>
        <v>92</v>
      </c>
      <c r="E6" s="41">
        <f>SUMIFS(E10:E10000,$G10:$G10000,$G6)</f>
        <v>9</v>
      </c>
      <c r="F6" s="41">
        <f t="shared" si="0"/>
        <v>10</v>
      </c>
      <c r="G6" s="41" t="s">
        <v>974</v>
      </c>
      <c r="J6" s="12">
        <f>COUNTIFS($H12:$H9997,$G6,J12:J9997,"V")</f>
        <v>0</v>
      </c>
      <c r="K6" s="12">
        <f>COUNTIFS($H12:$H9997,$G6,K12:K9997,"H")</f>
        <v>0</v>
      </c>
      <c r="L6" s="12">
        <f>COUNTIFS($H12:$H9997,$G6,L12:L9997,"M")</f>
        <v>0</v>
      </c>
      <c r="M6" s="23">
        <f>COUNTIFS($H12:$H9997,$G6,M12:M9997,"L")</f>
        <v>0</v>
      </c>
      <c r="N6" s="12">
        <f>COUNTIFS($H12:$H9997,$G6,N12:N9997,"V")</f>
        <v>0</v>
      </c>
      <c r="O6" s="12">
        <f>COUNTIFS($H12:$H9997,$G6,O12:O9997,"H")</f>
        <v>0</v>
      </c>
      <c r="P6" s="12">
        <f>COUNTIFS($H12:$H9997,$G6,P12:P9997,"M")</f>
        <v>0</v>
      </c>
      <c r="Q6" s="23">
        <f>COUNTIFS($H12:$H9997,$G6,Q12:Q9997,"L")</f>
        <v>0</v>
      </c>
      <c r="R6" s="12">
        <f>COUNTIFS($H12:$H9997,$G6,R12:R9997,"V")</f>
        <v>1</v>
      </c>
      <c r="S6" s="12">
        <f>COUNTIFS($H12:$H9997,$G6,S12:S9997,"H")</f>
        <v>0</v>
      </c>
      <c r="T6" s="12">
        <f>COUNTIFS($H12:$H9997,$G6,T12:T9997,"M")</f>
        <v>0</v>
      </c>
      <c r="U6" s="23">
        <f>COUNTIFS($H12:$H9997,$G6,U12:U9997,"L")</f>
        <v>0</v>
      </c>
      <c r="V6" s="12">
        <f>COUNTIFS($H12:$H9997,$G6,V12:V9997,"V")</f>
        <v>0</v>
      </c>
      <c r="W6" s="12">
        <f>COUNTIFS($H12:$H9997,$G6,W12:W9997,"H")</f>
        <v>2</v>
      </c>
      <c r="X6" s="12">
        <f>COUNTIFS($H12:$H9997,$G6,X12:X9997,"M")</f>
        <v>0</v>
      </c>
      <c r="Y6" s="23">
        <f>COUNTIFS($H12:$H9997,$G6,Y12:Y9997,"L")</f>
        <v>0</v>
      </c>
      <c r="Z6" s="12">
        <f>COUNTIFS($H12:$H9997,$G6,Z12:Z9997,"V")</f>
        <v>0</v>
      </c>
      <c r="AA6" s="12">
        <f>COUNTIFS($H12:$H9997,$G6,AA12:AA9997,"H")</f>
        <v>1</v>
      </c>
      <c r="AB6" s="12">
        <f>COUNTIFS($H12:$H9997,$G6,AB12:AB9997,"M")</f>
        <v>1</v>
      </c>
      <c r="AC6" s="23">
        <f>COUNTIFS($H12:$H9997,$G6,AC12:AC9997,"L")</f>
        <v>0</v>
      </c>
      <c r="AD6" s="12">
        <f>COUNTIFS($H12:$H9997,$G6,AD12:AD9997,"V")</f>
        <v>0</v>
      </c>
      <c r="AE6" s="12">
        <f>COUNTIFS($H12:$H9997,$G6,AE12:AE9997,"H")</f>
        <v>1</v>
      </c>
      <c r="AF6" s="12">
        <f>COUNTIFS($H12:$H9997,$G6,AF12:AF9997,"M")</f>
        <v>0</v>
      </c>
      <c r="AG6" s="23">
        <f>COUNTIFS($H12:$H9997,$G6,AG12:AG9997,"L")</f>
        <v>0</v>
      </c>
      <c r="AH6" s="12">
        <f>COUNTIFS($H12:$H9997,$G6,AH12:AH9997,"V")</f>
        <v>0</v>
      </c>
      <c r="AI6" s="12">
        <f>COUNTIFS($H12:$H9997,$G6,AI12:AI9997,"H")</f>
        <v>0</v>
      </c>
      <c r="AJ6" s="12">
        <f>COUNTIFS($H12:$H9997,$G6,AJ12:AJ9997,"M")</f>
        <v>0</v>
      </c>
      <c r="AK6" s="23">
        <f>COUNTIFS($H12:$H9997,$G6,AK12:AK9997,"L")</f>
        <v>0</v>
      </c>
      <c r="AL6" s="12">
        <f>COUNTIFS($H12:$H9997,$G6,AL12:AL9997,"V")</f>
        <v>0</v>
      </c>
      <c r="AM6" s="12">
        <f>COUNTIFS($H12:$H9997,$G6,AM12:AM9997,"H")</f>
        <v>1</v>
      </c>
      <c r="AN6" s="12">
        <f>COUNTIFS($H12:$H9997,$G6,AN12:AN9997,"M")</f>
        <v>0</v>
      </c>
      <c r="AO6" s="23">
        <f>COUNTIFS($H12:$H9997,$G6,AO12:AO9997,"L")</f>
        <v>0</v>
      </c>
      <c r="AP6" s="12">
        <f>COUNTIFS($H12:$H9997,$G6,AP12:AP9997,"V")</f>
        <v>1</v>
      </c>
      <c r="AQ6" s="12">
        <f>COUNTIFS($H12:$H9997,$G6,AQ12:AQ9997,"H")</f>
        <v>0</v>
      </c>
      <c r="AR6" s="12">
        <f>COUNTIFS($H12:$H9997,$G6,AR12:AR9997,"M")</f>
        <v>0</v>
      </c>
      <c r="AS6" s="23">
        <f>COUNTIFS($H12:$H9997,$G6,AS12:AS9997,"L")</f>
        <v>0</v>
      </c>
      <c r="AT6" s="12">
        <f>COUNTIFS($H12:$H9997,$G6,AT12:AT9997,"V")</f>
        <v>0</v>
      </c>
      <c r="AU6" s="12">
        <f>COUNTIFS($H12:$H9997,$G6,AU12:AU9997,"H")</f>
        <v>1</v>
      </c>
      <c r="AV6" s="12">
        <f>COUNTIFS($H12:$H9997,$G6,AV12:AV9997,"M")</f>
        <v>0</v>
      </c>
      <c r="AW6" s="23">
        <f>COUNTIFS($H12:$H9997,$G6,AW12:AW9997,"L")</f>
        <v>0</v>
      </c>
      <c r="AX6" s="12"/>
      <c r="AY6" s="12"/>
      <c r="AZ6" s="12"/>
      <c r="BA6" s="23"/>
      <c r="BB6" s="12"/>
      <c r="BC6" s="12"/>
      <c r="BD6" s="12"/>
      <c r="BE6" s="23"/>
      <c r="BF6" s="12"/>
      <c r="BG6" s="12"/>
      <c r="BH6" s="12"/>
      <c r="BI6" s="23"/>
      <c r="BJ6" s="12"/>
      <c r="BK6" s="12"/>
      <c r="BL6" s="12"/>
      <c r="BM6" s="23"/>
      <c r="BN6" s="12"/>
      <c r="BO6" s="12"/>
      <c r="BP6" s="12"/>
      <c r="BQ6" s="23"/>
    </row>
    <row r="7" spans="1:69">
      <c r="C7">
        <f>COUNTIFS(G10:G10000,$G7)</f>
        <v>1</v>
      </c>
      <c r="D7" s="41">
        <f>SUMIFS(D10:D10000,$G10:$G10000,$G7)</f>
        <v>20</v>
      </c>
      <c r="E7" s="41">
        <f>SUMIFS(E10:E10000,$G10:$G10000,$G7)</f>
        <v>2</v>
      </c>
      <c r="F7" s="41">
        <f t="shared" si="0"/>
        <v>10</v>
      </c>
      <c r="G7" s="41" t="s">
        <v>975</v>
      </c>
      <c r="J7" s="12">
        <f>COUNTIFS($H13:$H9998,$G7,J13:J9998,"V")</f>
        <v>0</v>
      </c>
      <c r="K7" s="12">
        <f>COUNTIFS($H13:$H9998,$G7,K13:K9998,"H")</f>
        <v>0</v>
      </c>
      <c r="L7" s="12">
        <f>COUNTIFS($H13:$H9998,$G7,L13:L9998,"M")</f>
        <v>0</v>
      </c>
      <c r="M7" s="23">
        <f>COUNTIFS($H13:$H9998,$G7,M13:M9998,"L")</f>
        <v>0</v>
      </c>
      <c r="N7" s="12">
        <f>COUNTIFS($H13:$H9998,$G7,N13:N9998,"V")</f>
        <v>0</v>
      </c>
      <c r="O7" s="12">
        <f>COUNTIFS($H13:$H9998,$G7,O13:O9998,"H")</f>
        <v>0</v>
      </c>
      <c r="P7" s="12">
        <f>COUNTIFS($H13:$H9998,$G7,P13:P9998,"M")</f>
        <v>0</v>
      </c>
      <c r="Q7" s="23">
        <f>COUNTIFS($H13:$H9998,$G7,Q13:Q9998,"L")</f>
        <v>0</v>
      </c>
      <c r="R7" s="12">
        <f>COUNTIFS($H13:$H9998,$G7,R13:R9998,"V")</f>
        <v>0</v>
      </c>
      <c r="S7" s="12">
        <f>COUNTIFS($H13:$H9998,$G7,S13:S9998,"H")</f>
        <v>0</v>
      </c>
      <c r="T7" s="12">
        <f>COUNTIFS($H13:$H9998,$G7,T13:T9998,"M")</f>
        <v>0</v>
      </c>
      <c r="U7" s="23">
        <f>COUNTIFS($H13:$H9998,$G7,U13:U9998,"L")</f>
        <v>0</v>
      </c>
      <c r="V7" s="12">
        <f>COUNTIFS($H13:$H9998,$G7,V13:V9998,"V")</f>
        <v>0</v>
      </c>
      <c r="W7" s="12">
        <f>COUNTIFS($H13:$H9998,$G7,W13:W9998,"H")</f>
        <v>1</v>
      </c>
      <c r="X7" s="12">
        <f>COUNTIFS($H13:$H9998,$G7,X13:X9998,"M")</f>
        <v>0</v>
      </c>
      <c r="Y7" s="23">
        <f>COUNTIFS($H13:$H9998,$G7,Y13:Y9998,"L")</f>
        <v>0</v>
      </c>
      <c r="Z7" s="12">
        <f>COUNTIFS($H13:$H9998,$G7,Z13:Z9998,"V")</f>
        <v>0</v>
      </c>
      <c r="AA7" s="12">
        <f>COUNTIFS($H13:$H9998,$G7,AA13:AA9998,"H")</f>
        <v>1</v>
      </c>
      <c r="AB7" s="12">
        <f>COUNTIFS($H13:$H9998,$G7,AB13:AB9998,"M")</f>
        <v>0</v>
      </c>
      <c r="AC7" s="23">
        <f>COUNTIFS($H13:$H9998,$G7,AC13:AC9998,"L")</f>
        <v>0</v>
      </c>
      <c r="AD7" s="12">
        <f>COUNTIFS($H13:$H9998,$G7,AD13:AD9998,"V")</f>
        <v>0</v>
      </c>
      <c r="AE7" s="12">
        <f>COUNTIFS($H13:$H9998,$G7,AE13:AE9998,"H")</f>
        <v>0</v>
      </c>
      <c r="AF7" s="12">
        <f>COUNTIFS($H13:$H9998,$G7,AF13:AF9998,"M")</f>
        <v>0</v>
      </c>
      <c r="AG7" s="23">
        <f>COUNTIFS($H13:$H9998,$G7,AG13:AG9998,"L")</f>
        <v>0</v>
      </c>
      <c r="AH7" s="12">
        <f>COUNTIFS($H13:$H9998,$G7,AH13:AH9998,"V")</f>
        <v>0</v>
      </c>
      <c r="AI7" s="12">
        <f>COUNTIFS($H13:$H9998,$G7,AI13:AI9998,"H")</f>
        <v>0</v>
      </c>
      <c r="AJ7" s="12">
        <f>COUNTIFS($H13:$H9998,$G7,AJ13:AJ9998,"M")</f>
        <v>0</v>
      </c>
      <c r="AK7" s="23">
        <f>COUNTIFS($H13:$H9998,$G7,AK13:AK9998,"L")</f>
        <v>0</v>
      </c>
      <c r="AL7" s="12">
        <f>COUNTIFS($H13:$H9998,$G7,AL13:AL9998,"V")</f>
        <v>0</v>
      </c>
      <c r="AM7" s="12">
        <f>COUNTIFS($H13:$H9998,$G7,AM13:AM9998,"H")</f>
        <v>0</v>
      </c>
      <c r="AN7" s="12">
        <f>COUNTIFS($H13:$H9998,$G7,AN13:AN9998,"M")</f>
        <v>0</v>
      </c>
      <c r="AO7" s="23">
        <f>COUNTIFS($H13:$H9998,$G7,AO13:AO9998,"L")</f>
        <v>0</v>
      </c>
      <c r="AP7" s="12">
        <f>COUNTIFS($H13:$H9998,$G7,AP13:AP9998,"V")</f>
        <v>0</v>
      </c>
      <c r="AQ7" s="12">
        <f>COUNTIFS($H13:$H9998,$G7,AQ13:AQ9998,"H")</f>
        <v>0</v>
      </c>
      <c r="AR7" s="12">
        <f>COUNTIFS($H13:$H9998,$G7,AR13:AR9998,"M")</f>
        <v>0</v>
      </c>
      <c r="AS7" s="23">
        <f>COUNTIFS($H13:$H9998,$G7,AS13:AS9998,"L")</f>
        <v>0</v>
      </c>
      <c r="AT7" s="12">
        <f>COUNTIFS($H13:$H9998,$G7,AT13:AT9998,"V")</f>
        <v>0</v>
      </c>
      <c r="AU7" s="12">
        <f>COUNTIFS($H13:$H9998,$G7,AU13:AU9998,"H")</f>
        <v>0</v>
      </c>
      <c r="AV7" s="12">
        <f>COUNTIFS($H13:$H9998,$G7,AV13:AV9998,"M")</f>
        <v>0</v>
      </c>
      <c r="AW7" s="23">
        <f>COUNTIFS($H13:$H9998,$G7,AW13:AW9998,"L")</f>
        <v>0</v>
      </c>
      <c r="AX7" s="12"/>
      <c r="AY7" s="12"/>
      <c r="AZ7" s="12"/>
      <c r="BA7" s="23"/>
      <c r="BB7" s="12"/>
      <c r="BC7" s="12"/>
      <c r="BD7" s="12"/>
      <c r="BE7" s="23"/>
      <c r="BF7" s="12"/>
      <c r="BG7" s="12"/>
      <c r="BH7" s="12"/>
      <c r="BI7" s="23"/>
      <c r="BJ7" s="12"/>
      <c r="BK7" s="12"/>
      <c r="BL7" s="12"/>
      <c r="BM7" s="23"/>
      <c r="BN7" s="12"/>
      <c r="BO7" s="12"/>
      <c r="BP7" s="12"/>
      <c r="BQ7" s="23"/>
    </row>
    <row r="8" spans="1:69">
      <c r="C8">
        <f>COUNTIFS(G10:G10000,$G8)</f>
        <v>0</v>
      </c>
      <c r="D8" s="41">
        <f>SUMIFS(D10:D10000,$G10:$G10000,$G8)</f>
        <v>0</v>
      </c>
      <c r="E8" s="41">
        <f>SUMIFS(E10:E10000,$G10:$G10000,$G8)</f>
        <v>0</v>
      </c>
      <c r="F8" s="41" t="str">
        <f t="shared" si="0"/>
        <v/>
      </c>
      <c r="G8" s="41" t="s">
        <v>976</v>
      </c>
      <c r="J8" s="12">
        <f>COUNTIFS($H14:$H9999,$G8,J14:J9999,"V")</f>
        <v>0</v>
      </c>
      <c r="K8" s="12">
        <f>COUNTIFS($H14:$H9999,$G8,K14:K9999,"H")</f>
        <v>0</v>
      </c>
      <c r="L8" s="12">
        <f>COUNTIFS($H14:$H9999,$G8,L14:L9999,"M")</f>
        <v>0</v>
      </c>
      <c r="M8" s="23">
        <f>COUNTIFS($H14:$H9999,$G8,M14:M9999,"L")</f>
        <v>0</v>
      </c>
      <c r="N8" s="12">
        <f>COUNTIFS($H14:$H9999,$G8,N14:N9999,"V")</f>
        <v>0</v>
      </c>
      <c r="O8" s="12">
        <f>COUNTIFS($H14:$H9999,$G8,O14:O9999,"H")</f>
        <v>0</v>
      </c>
      <c r="P8" s="12">
        <f>COUNTIFS($H14:$H9999,$G8,P14:P9999,"M")</f>
        <v>0</v>
      </c>
      <c r="Q8" s="23">
        <f>COUNTIFS($H14:$H9999,$G8,Q14:Q9999,"L")</f>
        <v>0</v>
      </c>
      <c r="R8" s="12">
        <f>COUNTIFS($H14:$H9999,$G8,R14:R9999,"V")</f>
        <v>0</v>
      </c>
      <c r="S8" s="12">
        <f>COUNTIFS($H14:$H9999,$G8,S14:S9999,"H")</f>
        <v>0</v>
      </c>
      <c r="T8" s="12">
        <f>COUNTIFS($H14:$H9999,$G8,T14:T9999,"M")</f>
        <v>0</v>
      </c>
      <c r="U8" s="23">
        <f>COUNTIFS($H14:$H9999,$G8,U14:U9999,"L")</f>
        <v>0</v>
      </c>
      <c r="V8" s="12">
        <f>COUNTIFS($H14:$H9999,$G8,V14:V9999,"V")</f>
        <v>0</v>
      </c>
      <c r="W8" s="12">
        <f>COUNTIFS($H14:$H9999,$G8,W14:W9999,"H")</f>
        <v>0</v>
      </c>
      <c r="X8" s="12">
        <f>COUNTIFS($H14:$H9999,$G8,X14:X9999,"M")</f>
        <v>0</v>
      </c>
      <c r="Y8" s="23">
        <f>COUNTIFS($H14:$H9999,$G8,Y14:Y9999,"L")</f>
        <v>0</v>
      </c>
      <c r="Z8" s="12">
        <f>COUNTIFS($H14:$H9999,$G8,Z14:Z9999,"V")</f>
        <v>0</v>
      </c>
      <c r="AA8" s="12">
        <f>COUNTIFS($H14:$H9999,$G8,AA14:AA9999,"H")</f>
        <v>0</v>
      </c>
      <c r="AB8" s="12">
        <f>COUNTIFS($H14:$H9999,$G8,AB14:AB9999,"M")</f>
        <v>0</v>
      </c>
      <c r="AC8" s="23">
        <f>COUNTIFS($H14:$H9999,$G8,AC14:AC9999,"L")</f>
        <v>0</v>
      </c>
      <c r="AD8" s="12">
        <f>COUNTIFS($H14:$H9999,$G8,AD14:AD9999,"V")</f>
        <v>0</v>
      </c>
      <c r="AE8" s="12">
        <f>COUNTIFS($H14:$H9999,$G8,AE14:AE9999,"H")</f>
        <v>0</v>
      </c>
      <c r="AF8" s="12">
        <f>COUNTIFS($H14:$H9999,$G8,AF14:AF9999,"M")</f>
        <v>0</v>
      </c>
      <c r="AG8" s="23">
        <f>COUNTIFS($H14:$H9999,$G8,AG14:AG9999,"L")</f>
        <v>0</v>
      </c>
      <c r="AH8" s="12">
        <f>COUNTIFS($H14:$H9999,$G8,AH14:AH9999,"V")</f>
        <v>0</v>
      </c>
      <c r="AI8" s="12">
        <f>COUNTIFS($H14:$H9999,$G8,AI14:AI9999,"H")</f>
        <v>0</v>
      </c>
      <c r="AJ8" s="12">
        <f>COUNTIFS($H14:$H9999,$G8,AJ14:AJ9999,"M")</f>
        <v>0</v>
      </c>
      <c r="AK8" s="23">
        <f>COUNTIFS($H14:$H9999,$G8,AK14:AK9999,"L")</f>
        <v>0</v>
      </c>
      <c r="AL8" s="12">
        <f>COUNTIFS($H14:$H9999,$G8,AL14:AL9999,"V")</f>
        <v>0</v>
      </c>
      <c r="AM8" s="12">
        <f>COUNTIFS($H14:$H9999,$G8,AM14:AM9999,"H")</f>
        <v>0</v>
      </c>
      <c r="AN8" s="12">
        <f>COUNTIFS($H14:$H9999,$G8,AN14:AN9999,"M")</f>
        <v>0</v>
      </c>
      <c r="AO8" s="23">
        <f>COUNTIFS($H14:$H9999,$G8,AO14:AO9999,"L")</f>
        <v>0</v>
      </c>
      <c r="AP8" s="12">
        <f>COUNTIFS($H14:$H9999,$G8,AP14:AP9999,"V")</f>
        <v>0</v>
      </c>
      <c r="AQ8" s="12">
        <f>COUNTIFS($H14:$H9999,$G8,AQ14:AQ9999,"H")</f>
        <v>0</v>
      </c>
      <c r="AR8" s="12">
        <f>COUNTIFS($H14:$H9999,$G8,AR14:AR9999,"M")</f>
        <v>0</v>
      </c>
      <c r="AS8" s="23">
        <f>COUNTIFS($H14:$H9999,$G8,AS14:AS9999,"L")</f>
        <v>0</v>
      </c>
      <c r="AT8" s="12">
        <f>COUNTIFS($H14:$H9999,$G8,AT14:AT9999,"V")</f>
        <v>0</v>
      </c>
      <c r="AU8" s="12">
        <f>COUNTIFS($H14:$H9999,$G8,AU14:AU9999,"H")</f>
        <v>0</v>
      </c>
      <c r="AV8" s="12">
        <f>COUNTIFS($H14:$H9999,$G8,AV14:AV9999,"M")</f>
        <v>0</v>
      </c>
      <c r="AW8" s="23">
        <f>COUNTIFS($H14:$H9999,$G8,AW14:AW9999,"L")</f>
        <v>0</v>
      </c>
      <c r="AX8" s="12"/>
      <c r="AY8" s="12"/>
      <c r="AZ8" s="12"/>
      <c r="BA8" s="23"/>
      <c r="BB8" s="12"/>
      <c r="BC8" s="12"/>
      <c r="BD8" s="12"/>
      <c r="BE8" s="23"/>
      <c r="BF8" s="12"/>
      <c r="BG8" s="12"/>
      <c r="BH8" s="12"/>
      <c r="BI8" s="23"/>
      <c r="BJ8" s="12"/>
      <c r="BK8" s="12"/>
      <c r="BL8" s="12"/>
      <c r="BM8" s="23"/>
      <c r="BN8" s="12"/>
      <c r="BO8" s="12"/>
      <c r="BP8" s="12"/>
      <c r="BQ8" s="23"/>
    </row>
    <row r="9" spans="1:69" ht="16.5" thickBot="1">
      <c r="A9" s="3" t="s">
        <v>977</v>
      </c>
      <c r="B9" s="3" t="s">
        <v>978</v>
      </c>
      <c r="C9" s="3" t="s">
        <v>979</v>
      </c>
      <c r="D9" s="3" t="s">
        <v>980</v>
      </c>
      <c r="E9" s="3" t="s">
        <v>981</v>
      </c>
      <c r="F9" s="3" t="s">
        <v>982</v>
      </c>
      <c r="G9" s="26" t="s">
        <v>983</v>
      </c>
      <c r="H9" s="3"/>
      <c r="I9" s="27" t="s">
        <v>984</v>
      </c>
      <c r="R9" s="33"/>
      <c r="S9" s="33"/>
      <c r="T9" s="33"/>
      <c r="U9" s="34"/>
      <c r="V9" s="33"/>
      <c r="W9" s="33"/>
      <c r="X9" s="33"/>
      <c r="Y9" s="34"/>
      <c r="Z9" s="33"/>
      <c r="AA9" s="33"/>
      <c r="AB9" s="33"/>
      <c r="AC9" s="34"/>
      <c r="AD9" s="33"/>
      <c r="AE9" s="33"/>
      <c r="AF9" s="33"/>
      <c r="AG9" s="34"/>
      <c r="AH9" s="33"/>
      <c r="AI9" s="33"/>
      <c r="AJ9" s="33"/>
      <c r="AK9" s="34"/>
      <c r="AL9" s="33"/>
      <c r="AM9" s="33"/>
      <c r="AN9" s="33"/>
      <c r="AO9" s="34"/>
      <c r="AP9" s="33"/>
      <c r="AQ9" s="33"/>
      <c r="AR9" s="33"/>
      <c r="AS9" s="34"/>
      <c r="AT9" s="33"/>
      <c r="AU9" s="33"/>
      <c r="AV9" s="33"/>
      <c r="AW9" s="34"/>
      <c r="AX9" s="33"/>
      <c r="AY9" s="33"/>
      <c r="AZ9" s="33"/>
      <c r="BA9" s="34"/>
      <c r="BB9" s="33"/>
      <c r="BC9" s="33"/>
      <c r="BD9" s="33"/>
      <c r="BE9" s="34"/>
      <c r="BF9" s="33"/>
      <c r="BG9" s="33"/>
      <c r="BH9" s="33"/>
      <c r="BI9" s="34"/>
      <c r="BJ9" s="33"/>
      <c r="BK9" s="33"/>
      <c r="BL9" s="33"/>
      <c r="BM9" s="34"/>
      <c r="BN9" s="33"/>
      <c r="BO9" s="33"/>
      <c r="BP9" s="33"/>
      <c r="BQ9" s="34"/>
    </row>
    <row r="10" spans="1:69" s="61" customFormat="1" ht="16.5" thickTop="1">
      <c r="A10" s="119" t="s">
        <v>985</v>
      </c>
      <c r="B10" s="134" t="s">
        <v>378</v>
      </c>
      <c r="C10" s="134" t="s">
        <v>406</v>
      </c>
      <c r="D10" s="124">
        <f>COUNTIF(J10:ZD10,"V")*'Various-DO NOT EDIT'!D$2 + COUNTIF(J10:ZD10,"H")*'Various-DO NOT EDIT'!E$2 + COUNTIF(J10:ZD10,"M")*'Various-DO NOT EDIT'!F$2+COUNTIF(J10:ZD10,"L")*'Various-DO NOT EDIT'!G$2 + COUNTIF(J11:ZD11,"V")*'Various-DO NOT EDIT'!D$3 + COUNTIF(J11:ZD11,"H")*'Various-DO NOT EDIT'!E$3 + COUNTIF(J11:ZD11,"M")*'Various-DO NOT EDIT'!F$3 + COUNTIF(J11:ZD11,"L")*'Various-DO NOT EDIT'!G$3 + COUNTIF(J12:ZD12,"V")*'Various-DO NOT EDIT'!D$4 + COUNTIF(J12:ZD12,"H")*'Various-DO NOT EDIT'!E$4 + COUNTIF(J12:ZD12,"M")*'Various-DO NOT EDIT'!F$4 + COUNTIF(J12:ZD12,"L")*'Various-DO NOT EDIT'!G$4  + COUNTIF(J13:ZD13,"V")*'Various-DO NOT EDIT'!D$5 + COUNTIF(J13:ZD13,"H")*'Various-DO NOT EDIT'!E$5 + COUNTIF(J13:ZD13,"M")*'Various-DO NOT EDIT'!F$5 + COUNTIF(J13:ZD13,"L")*'Various-DO NOT EDIT'!G$5  + COUNTIF(J14:ZD14,"V")*'Various-DO NOT EDIT'!D$6 + COUNTIF(J14:ZD14,"H")*'Various-DO NOT EDIT'!E$6 + COUNTIF(J14:ZD14,"M")*'Various-DO NOT EDIT'!F$6 + COUNTIF(J14:ZD14,"L")*'Various-DO NOT EDIT'!G$6  + COUNTIF(J15:ZD15,"V")*'Various-DO NOT EDIT'!D$7 + COUNTIF(J15:ZD15,"H")*'Various-DO NOT EDIT'!E$7 + COUNTIF(J15:ZD15,"M")*'Various-DO NOT EDIT'!F$7 + COUNTIF(J15:ZD15,"L")*'Various-DO NOT EDIT'!G$7</f>
        <v>72</v>
      </c>
      <c r="E10" s="124">
        <v>1</v>
      </c>
      <c r="F10" s="124">
        <f>ROUND(D10/E10,0)</f>
        <v>72</v>
      </c>
      <c r="G10" s="124" t="s">
        <v>972</v>
      </c>
      <c r="H10" s="61" t="str">
        <f>G10</f>
        <v>Now</v>
      </c>
      <c r="I10" s="62" t="str">
        <f>'Various-DO NOT EDIT'!C$2</f>
        <v>Identify</v>
      </c>
      <c r="J10" s="63"/>
      <c r="K10" s="63"/>
      <c r="L10" s="63"/>
      <c r="M10" s="64"/>
      <c r="N10" s="63"/>
      <c r="O10" s="63"/>
      <c r="P10" s="63"/>
      <c r="Q10" s="64"/>
      <c r="R10" s="65"/>
      <c r="S10" s="65"/>
      <c r="T10" s="65"/>
      <c r="U10" s="66"/>
      <c r="V10" s="65"/>
      <c r="W10" s="65"/>
      <c r="X10" s="65"/>
      <c r="Y10" s="66"/>
      <c r="Z10" s="65"/>
      <c r="AA10" s="65"/>
      <c r="AB10" s="65"/>
      <c r="AC10" s="66"/>
      <c r="AD10" s="65"/>
      <c r="AE10" s="65"/>
      <c r="AF10" s="65"/>
      <c r="AG10" s="66"/>
      <c r="AH10" s="65"/>
      <c r="AI10" s="65"/>
      <c r="AJ10" s="65"/>
      <c r="AK10" s="66"/>
      <c r="AL10" s="65"/>
      <c r="AM10" s="65"/>
      <c r="AN10" s="65"/>
      <c r="AO10" s="66"/>
      <c r="AP10" s="65"/>
      <c r="AQ10" s="65"/>
      <c r="AR10" s="65"/>
      <c r="AS10" s="66"/>
      <c r="AT10" s="65"/>
      <c r="AU10" s="65"/>
      <c r="AV10" s="65"/>
      <c r="AW10" s="66"/>
      <c r="AX10" s="65"/>
      <c r="AY10" s="65"/>
      <c r="AZ10" s="65"/>
      <c r="BA10" s="66"/>
      <c r="BB10" s="65"/>
      <c r="BC10" s="65"/>
      <c r="BD10" s="65"/>
      <c r="BE10" s="66"/>
      <c r="BF10" s="65"/>
      <c r="BG10" s="65"/>
      <c r="BH10" s="65"/>
      <c r="BI10" s="66"/>
      <c r="BJ10" s="63"/>
      <c r="BK10" s="63"/>
      <c r="BL10" s="63"/>
      <c r="BM10" s="64"/>
      <c r="BN10" s="65"/>
      <c r="BO10" s="65"/>
      <c r="BP10" s="65"/>
      <c r="BQ10" s="66"/>
    </row>
    <row r="11" spans="1:69" s="41" customFormat="1">
      <c r="A11" s="120"/>
      <c r="B11" s="135"/>
      <c r="C11" s="135"/>
      <c r="D11" s="125"/>
      <c r="E11" s="125"/>
      <c r="F11" s="125"/>
      <c r="G11" s="125"/>
      <c r="H11" s="41" t="str">
        <f>G10</f>
        <v>Now</v>
      </c>
      <c r="I11" s="60" t="str">
        <f>'Various-DO NOT EDIT'!C$3</f>
        <v>Prevent</v>
      </c>
      <c r="J11" s="67" t="s">
        <v>63</v>
      </c>
      <c r="K11" s="67"/>
      <c r="L11" s="67"/>
      <c r="M11" s="68"/>
      <c r="N11" s="67"/>
      <c r="O11" s="67"/>
      <c r="P11" s="67"/>
      <c r="Q11" s="68"/>
      <c r="R11" s="69" t="s">
        <v>63</v>
      </c>
      <c r="S11" s="69"/>
      <c r="T11" s="69"/>
      <c r="U11" s="70"/>
      <c r="V11" s="69"/>
      <c r="W11" s="69"/>
      <c r="X11" s="69" t="s">
        <v>71</v>
      </c>
      <c r="Y11" s="70"/>
      <c r="Z11" s="69"/>
      <c r="AA11" s="69"/>
      <c r="AB11" s="69"/>
      <c r="AC11" s="70"/>
      <c r="AD11" s="69" t="s">
        <v>63</v>
      </c>
      <c r="AE11" s="69"/>
      <c r="AF11" s="69"/>
      <c r="AG11" s="70"/>
      <c r="AH11" s="69"/>
      <c r="AI11" s="69"/>
      <c r="AJ11" s="69"/>
      <c r="AK11" s="70" t="s">
        <v>75</v>
      </c>
      <c r="AL11" s="69"/>
      <c r="AM11" s="69" t="s">
        <v>67</v>
      </c>
      <c r="AN11" s="69"/>
      <c r="AO11" s="70"/>
      <c r="AP11" s="69"/>
      <c r="AQ11" s="69"/>
      <c r="AR11" s="69"/>
      <c r="AS11" s="70" t="s">
        <v>75</v>
      </c>
      <c r="AT11" s="69"/>
      <c r="AU11" s="69"/>
      <c r="AV11" s="69"/>
      <c r="AW11" s="70" t="s">
        <v>75</v>
      </c>
      <c r="AX11" s="69"/>
      <c r="AY11" s="69"/>
      <c r="AZ11" s="69"/>
      <c r="BA11" s="70"/>
      <c r="BB11" s="69"/>
      <c r="BC11" s="69"/>
      <c r="BD11" s="69"/>
      <c r="BE11" s="70"/>
      <c r="BF11" s="69"/>
      <c r="BG11" s="69"/>
      <c r="BH11" s="69"/>
      <c r="BI11" s="70"/>
      <c r="BJ11" s="67"/>
      <c r="BK11" s="67"/>
      <c r="BL11" s="67"/>
      <c r="BM11" s="68"/>
      <c r="BN11" s="69"/>
      <c r="BO11" s="69"/>
      <c r="BP11" s="69"/>
      <c r="BQ11" s="70"/>
    </row>
    <row r="12" spans="1:69" s="41" customFormat="1">
      <c r="A12" s="120"/>
      <c r="B12" s="135"/>
      <c r="C12" s="135"/>
      <c r="D12" s="125"/>
      <c r="E12" s="125"/>
      <c r="F12" s="125"/>
      <c r="G12" s="125"/>
      <c r="H12" s="41" t="str">
        <f>G10</f>
        <v>Now</v>
      </c>
      <c r="I12" s="60" t="str">
        <f>'Various-DO NOT EDIT'!C$4</f>
        <v>Detect</v>
      </c>
      <c r="J12" s="67"/>
      <c r="K12" s="67"/>
      <c r="L12" s="67"/>
      <c r="M12" s="68"/>
      <c r="N12" s="67"/>
      <c r="O12" s="67"/>
      <c r="P12" s="67"/>
      <c r="Q12" s="68"/>
      <c r="R12" s="69"/>
      <c r="S12" s="69"/>
      <c r="T12" s="69"/>
      <c r="U12" s="70"/>
      <c r="V12" s="69"/>
      <c r="W12" s="69"/>
      <c r="X12" s="69"/>
      <c r="Y12" s="70"/>
      <c r="Z12" s="69"/>
      <c r="AA12" s="69"/>
      <c r="AB12" s="69"/>
      <c r="AC12" s="70"/>
      <c r="AD12" s="69"/>
      <c r="AE12" s="69"/>
      <c r="AF12" s="69"/>
      <c r="AG12" s="70"/>
      <c r="AH12" s="69"/>
      <c r="AI12" s="69"/>
      <c r="AJ12" s="69"/>
      <c r="AK12" s="70"/>
      <c r="AL12" s="69"/>
      <c r="AM12" s="69"/>
      <c r="AN12" s="69"/>
      <c r="AO12" s="70"/>
      <c r="AP12" s="69"/>
      <c r="AQ12" s="69"/>
      <c r="AR12" s="69"/>
      <c r="AS12" s="70"/>
      <c r="AT12" s="69"/>
      <c r="AU12" s="69"/>
      <c r="AV12" s="69"/>
      <c r="AW12" s="70"/>
      <c r="AX12" s="69"/>
      <c r="AY12" s="69"/>
      <c r="AZ12" s="69"/>
      <c r="BA12" s="70"/>
      <c r="BB12" s="69"/>
      <c r="BC12" s="69"/>
      <c r="BD12" s="69"/>
      <c r="BE12" s="70"/>
      <c r="BF12" s="69"/>
      <c r="BG12" s="69"/>
      <c r="BH12" s="69"/>
      <c r="BI12" s="70"/>
      <c r="BJ12" s="67"/>
      <c r="BK12" s="67"/>
      <c r="BL12" s="67"/>
      <c r="BM12" s="68"/>
      <c r="BN12" s="69"/>
      <c r="BO12" s="69"/>
      <c r="BP12" s="69"/>
      <c r="BQ12" s="70"/>
    </row>
    <row r="13" spans="1:69" s="41" customFormat="1">
      <c r="A13" s="120"/>
      <c r="B13" s="135"/>
      <c r="C13" s="135"/>
      <c r="D13" s="125"/>
      <c r="E13" s="125"/>
      <c r="F13" s="125"/>
      <c r="G13" s="125"/>
      <c r="H13" s="41" t="str">
        <f>G10</f>
        <v>Now</v>
      </c>
      <c r="I13" s="60" t="str">
        <f>'Various-DO NOT EDIT'!C$5</f>
        <v>Neutralize</v>
      </c>
      <c r="J13" s="67"/>
      <c r="K13" s="67"/>
      <c r="L13" s="67"/>
      <c r="M13" s="68"/>
      <c r="N13" s="67"/>
      <c r="O13" s="67"/>
      <c r="P13" s="67"/>
      <c r="Q13" s="68"/>
      <c r="R13" s="69"/>
      <c r="S13" s="69"/>
      <c r="T13" s="69"/>
      <c r="U13" s="70"/>
      <c r="V13" s="69"/>
      <c r="W13" s="69"/>
      <c r="X13" s="69"/>
      <c r="Y13" s="70"/>
      <c r="Z13" s="69"/>
      <c r="AA13" s="69"/>
      <c r="AB13" s="69"/>
      <c r="AC13" s="70"/>
      <c r="AD13" s="69"/>
      <c r="AE13" s="69"/>
      <c r="AF13" s="69"/>
      <c r="AG13" s="70"/>
      <c r="AH13" s="69"/>
      <c r="AI13" s="69"/>
      <c r="AJ13" s="69"/>
      <c r="AK13" s="70"/>
      <c r="AL13" s="69"/>
      <c r="AM13" s="69"/>
      <c r="AN13" s="69"/>
      <c r="AO13" s="70"/>
      <c r="AP13" s="69"/>
      <c r="AQ13" s="69"/>
      <c r="AR13" s="69"/>
      <c r="AS13" s="70"/>
      <c r="AT13" s="69"/>
      <c r="AU13" s="69"/>
      <c r="AV13" s="69"/>
      <c r="AW13" s="70"/>
      <c r="AX13" s="69"/>
      <c r="AY13" s="69"/>
      <c r="AZ13" s="69"/>
      <c r="BA13" s="70"/>
      <c r="BB13" s="69"/>
      <c r="BC13" s="69"/>
      <c r="BD13" s="69"/>
      <c r="BE13" s="70"/>
      <c r="BF13" s="69"/>
      <c r="BG13" s="69"/>
      <c r="BH13" s="69"/>
      <c r="BI13" s="70"/>
      <c r="BJ13" s="67"/>
      <c r="BK13" s="67"/>
      <c r="BL13" s="67"/>
      <c r="BM13" s="68"/>
      <c r="BN13" s="69"/>
      <c r="BO13" s="69"/>
      <c r="BP13" s="69"/>
      <c r="BQ13" s="70"/>
    </row>
    <row r="14" spans="1:69" s="41" customFormat="1">
      <c r="A14" s="120"/>
      <c r="B14" s="135"/>
      <c r="C14" s="135"/>
      <c r="D14" s="125"/>
      <c r="E14" s="125"/>
      <c r="F14" s="125"/>
      <c r="G14" s="125"/>
      <c r="H14" s="41" t="str">
        <f>G10</f>
        <v>Now</v>
      </c>
      <c r="I14" s="60" t="str">
        <f>'Various-DO NOT EDIT'!C$6</f>
        <v>Limit / Response</v>
      </c>
      <c r="J14" s="67"/>
      <c r="K14" s="67"/>
      <c r="L14" s="67"/>
      <c r="M14" s="68"/>
      <c r="N14" s="67"/>
      <c r="O14" s="67"/>
      <c r="P14" s="67"/>
      <c r="Q14" s="68"/>
      <c r="R14" s="69"/>
      <c r="S14" s="69"/>
      <c r="T14" s="69"/>
      <c r="U14" s="70"/>
      <c r="V14" s="69"/>
      <c r="W14" s="69"/>
      <c r="X14" s="69"/>
      <c r="Y14" s="70"/>
      <c r="Z14" s="69"/>
      <c r="AA14" s="69"/>
      <c r="AB14" s="69"/>
      <c r="AC14" s="70"/>
      <c r="AD14" s="69"/>
      <c r="AE14" s="69"/>
      <c r="AF14" s="69"/>
      <c r="AG14" s="70"/>
      <c r="AH14" s="69"/>
      <c r="AI14" s="69"/>
      <c r="AJ14" s="69"/>
      <c r="AK14" s="70"/>
      <c r="AL14" s="69"/>
      <c r="AM14" s="69"/>
      <c r="AN14" s="69"/>
      <c r="AO14" s="70"/>
      <c r="AP14" s="69"/>
      <c r="AQ14" s="69"/>
      <c r="AR14" s="69"/>
      <c r="AS14" s="70"/>
      <c r="AT14" s="69"/>
      <c r="AU14" s="69"/>
      <c r="AV14" s="69"/>
      <c r="AW14" s="70"/>
      <c r="AX14" s="69"/>
      <c r="AY14" s="69"/>
      <c r="AZ14" s="69"/>
      <c r="BA14" s="70"/>
      <c r="BB14" s="69"/>
      <c r="BC14" s="69"/>
      <c r="BD14" s="69"/>
      <c r="BE14" s="70"/>
      <c r="BF14" s="69"/>
      <c r="BG14" s="69"/>
      <c r="BH14" s="69"/>
      <c r="BI14" s="70"/>
      <c r="BJ14" s="67"/>
      <c r="BK14" s="67"/>
      <c r="BL14" s="67"/>
      <c r="BM14" s="68"/>
      <c r="BN14" s="69"/>
      <c r="BO14" s="69"/>
      <c r="BP14" s="69"/>
      <c r="BQ14" s="70"/>
    </row>
    <row r="15" spans="1:69" s="41" customFormat="1" ht="16.5" thickBot="1">
      <c r="A15" s="120"/>
      <c r="B15" s="136"/>
      <c r="C15" s="136"/>
      <c r="D15" s="125"/>
      <c r="E15" s="125"/>
      <c r="F15" s="125"/>
      <c r="G15" s="125"/>
      <c r="H15" s="41" t="str">
        <f>G10</f>
        <v>Now</v>
      </c>
      <c r="I15" s="60" t="str">
        <f>'Various-DO NOT EDIT'!C$7</f>
        <v>Recover</v>
      </c>
      <c r="J15" s="67"/>
      <c r="K15" s="67"/>
      <c r="L15" s="67"/>
      <c r="M15" s="68"/>
      <c r="N15" s="67"/>
      <c r="O15" s="67"/>
      <c r="P15" s="67"/>
      <c r="Q15" s="68"/>
      <c r="R15" s="69"/>
      <c r="S15" s="69"/>
      <c r="T15" s="69"/>
      <c r="U15" s="70"/>
      <c r="V15" s="69"/>
      <c r="W15" s="69"/>
      <c r="X15" s="69"/>
      <c r="Y15" s="70"/>
      <c r="Z15" s="69"/>
      <c r="AA15" s="69"/>
      <c r="AB15" s="69"/>
      <c r="AC15" s="70"/>
      <c r="AD15" s="69"/>
      <c r="AE15" s="69"/>
      <c r="AF15" s="69"/>
      <c r="AG15" s="70"/>
      <c r="AH15" s="69"/>
      <c r="AI15" s="69"/>
      <c r="AJ15" s="69"/>
      <c r="AK15" s="70"/>
      <c r="AL15" s="69"/>
      <c r="AM15" s="69"/>
      <c r="AN15" s="69"/>
      <c r="AO15" s="70"/>
      <c r="AP15" s="69"/>
      <c r="AQ15" s="69"/>
      <c r="AR15" s="69"/>
      <c r="AS15" s="70"/>
      <c r="AT15" s="69"/>
      <c r="AU15" s="69"/>
      <c r="AV15" s="69"/>
      <c r="AW15" s="70"/>
      <c r="AX15" s="69"/>
      <c r="AY15" s="69"/>
      <c r="AZ15" s="69"/>
      <c r="BA15" s="70"/>
      <c r="BB15" s="69"/>
      <c r="BC15" s="69"/>
      <c r="BD15" s="69"/>
      <c r="BE15" s="70"/>
      <c r="BF15" s="69"/>
      <c r="BG15" s="69"/>
      <c r="BH15" s="69"/>
      <c r="BI15" s="70"/>
      <c r="BJ15" s="67"/>
      <c r="BK15" s="67"/>
      <c r="BL15" s="67"/>
      <c r="BM15" s="68"/>
      <c r="BN15" s="69"/>
      <c r="BO15" s="69"/>
      <c r="BP15" s="69"/>
      <c r="BQ15" s="70"/>
    </row>
    <row r="16" spans="1:69" s="5" customFormat="1" ht="17.100000000000001" customHeight="1" thickTop="1">
      <c r="A16" s="114" t="s">
        <v>986</v>
      </c>
      <c r="B16" s="116" t="s">
        <v>378</v>
      </c>
      <c r="C16" s="116" t="s">
        <v>394</v>
      </c>
      <c r="D16" s="117">
        <f>COUNTIF(J16:ZD16,"V")*'Various-DO NOT EDIT'!D$2 + COUNTIF(J16:ZD16,"H")*'Various-DO NOT EDIT'!E$2 + COUNTIF(J16:ZD16,"M")*'Various-DO NOT EDIT'!F$2+COUNTIF(J16:ZD16,"L")*'Various-DO NOT EDIT'!G$2 + COUNTIF(J17:ZD17,"V")*'Various-DO NOT EDIT'!D$3 + COUNTIF(J17:ZD17,"H")*'Various-DO NOT EDIT'!E$3 + COUNTIF(J17:ZD17,"M")*'Various-DO NOT EDIT'!F$3 + COUNTIF(J17:ZD17,"L")*'Various-DO NOT EDIT'!G$3 + COUNTIF(J18:ZD18,"V")*'Various-DO NOT EDIT'!D$4 + COUNTIF(J18:ZD18,"H")*'Various-DO NOT EDIT'!E$4 + COUNTIF(J18:ZD18,"M")*'Various-DO NOT EDIT'!F$4 + COUNTIF(J18:ZD18,"L")*'Various-DO NOT EDIT'!G$4  + COUNTIF(J19:ZD19,"V")*'Various-DO NOT EDIT'!D$5 + COUNTIF(J19:ZD19,"H")*'Various-DO NOT EDIT'!E$5 + COUNTIF(J19:ZD19,"M")*'Various-DO NOT EDIT'!F$5 + COUNTIF(J19:ZD19,"L")*'Various-DO NOT EDIT'!G$5  + COUNTIF(J20:ZD20,"V")*'Various-DO NOT EDIT'!D$6 + COUNTIF(J20:ZD20,"H")*'Various-DO NOT EDIT'!E$6 + COUNTIF(J20:ZD20,"M")*'Various-DO NOT EDIT'!F$6 + COUNTIF(J20:ZD20,"L")*'Various-DO NOT EDIT'!G$6  + COUNTIF(J21:ZD21,"V")*'Various-DO NOT EDIT'!D$7 + COUNTIF(J21:ZD21,"H")*'Various-DO NOT EDIT'!E$7 + COUNTIF(J21:ZD21,"M")*'Various-DO NOT EDIT'!F$7 + COUNTIF(J21:ZD21,"L")*'Various-DO NOT EDIT'!G$7</f>
        <v>20</v>
      </c>
      <c r="E16" s="117">
        <v>1</v>
      </c>
      <c r="F16" s="117">
        <f>ROUND(D16/E16,0)</f>
        <v>20</v>
      </c>
      <c r="G16" s="117" t="s">
        <v>973</v>
      </c>
      <c r="H16" s="5" t="str">
        <f>G16</f>
        <v>Short term baseline</v>
      </c>
      <c r="I16" s="22" t="str">
        <f>'Various-DO NOT EDIT'!C$2</f>
        <v>Identify</v>
      </c>
      <c r="J16" s="24"/>
      <c r="K16" s="24"/>
      <c r="L16" s="24"/>
      <c r="M16" s="25"/>
      <c r="N16" s="24"/>
      <c r="O16" s="24"/>
      <c r="P16" s="24"/>
      <c r="Q16" s="25"/>
      <c r="R16" s="35"/>
      <c r="S16" s="35"/>
      <c r="T16" s="35"/>
      <c r="U16" s="36"/>
      <c r="V16" s="35"/>
      <c r="W16" s="35"/>
      <c r="X16" s="35"/>
      <c r="Y16" s="36"/>
      <c r="Z16" s="35"/>
      <c r="AA16" s="35"/>
      <c r="AB16" s="35"/>
      <c r="AC16" s="36"/>
      <c r="AD16" s="35"/>
      <c r="AE16" s="35"/>
      <c r="AF16" s="35"/>
      <c r="AG16" s="36"/>
      <c r="AH16" s="35"/>
      <c r="AI16" s="35"/>
      <c r="AJ16" s="35"/>
      <c r="AK16" s="36"/>
      <c r="AL16" s="35"/>
      <c r="AM16" s="35"/>
      <c r="AN16" s="35"/>
      <c r="AO16" s="36"/>
      <c r="AP16" s="35"/>
      <c r="AQ16" s="35"/>
      <c r="AR16" s="35"/>
      <c r="AS16" s="36"/>
      <c r="AT16" s="35"/>
      <c r="AU16" s="35"/>
      <c r="AV16" s="35"/>
      <c r="AW16" s="36"/>
      <c r="AX16" s="35"/>
      <c r="AY16" s="35"/>
      <c r="AZ16" s="35"/>
      <c r="BA16" s="36"/>
      <c r="BB16" s="35"/>
      <c r="BC16" s="35"/>
      <c r="BD16" s="35"/>
      <c r="BE16" s="36"/>
      <c r="BF16" s="35"/>
      <c r="BG16" s="35"/>
      <c r="BH16" s="35"/>
      <c r="BI16" s="36"/>
      <c r="BJ16" s="24"/>
      <c r="BK16" s="24"/>
      <c r="BL16" s="24"/>
      <c r="BM16" s="25"/>
      <c r="BN16" s="35"/>
      <c r="BO16" s="35"/>
      <c r="BP16" s="35"/>
      <c r="BQ16" s="36"/>
    </row>
    <row r="17" spans="1:69">
      <c r="A17" s="115"/>
      <c r="B17" s="113"/>
      <c r="C17" s="113"/>
      <c r="D17" s="89"/>
      <c r="E17" s="89"/>
      <c r="F17" s="89"/>
      <c r="G17" s="89"/>
      <c r="H17" t="str">
        <f>G16</f>
        <v>Short term baseline</v>
      </c>
      <c r="I17" s="21" t="str">
        <f>'Various-DO NOT EDIT'!C$3</f>
        <v>Prevent</v>
      </c>
      <c r="P17" s="12" t="s">
        <v>71</v>
      </c>
      <c r="R17" s="33"/>
      <c r="S17" s="33"/>
      <c r="T17" s="33"/>
      <c r="U17" s="34"/>
      <c r="V17" s="33"/>
      <c r="W17" s="33"/>
      <c r="X17" s="33"/>
      <c r="Y17" s="34"/>
      <c r="Z17" s="33"/>
      <c r="AA17" s="33"/>
      <c r="AB17" s="33"/>
      <c r="AC17" s="34"/>
      <c r="AD17" s="33"/>
      <c r="AE17" s="33"/>
      <c r="AF17" s="33"/>
      <c r="AG17" s="34"/>
      <c r="AH17" s="33"/>
      <c r="AI17" s="33"/>
      <c r="AJ17" s="33"/>
      <c r="AK17" s="34"/>
      <c r="AL17" s="33" t="s">
        <v>63</v>
      </c>
      <c r="AM17" s="33"/>
      <c r="AN17" s="33"/>
      <c r="AO17" s="34"/>
      <c r="AP17" s="33"/>
      <c r="AQ17" s="33"/>
      <c r="AR17" s="33"/>
      <c r="AS17" s="34"/>
      <c r="AT17" s="33"/>
      <c r="AU17" s="33"/>
      <c r="AV17" s="33"/>
      <c r="AW17" s="34"/>
      <c r="AX17" s="33"/>
      <c r="AY17" s="33"/>
      <c r="AZ17" s="33"/>
      <c r="BA17" s="34"/>
      <c r="BB17" s="33"/>
      <c r="BC17" s="33"/>
      <c r="BD17" s="33"/>
      <c r="BE17" s="34"/>
      <c r="BF17" s="33"/>
      <c r="BG17" s="33"/>
      <c r="BH17" s="33"/>
      <c r="BI17" s="34"/>
      <c r="BJ17" s="12"/>
      <c r="BK17" s="12"/>
      <c r="BL17" s="12"/>
      <c r="BM17" s="23"/>
      <c r="BN17" s="33"/>
      <c r="BO17" s="33"/>
      <c r="BP17" s="33"/>
      <c r="BQ17" s="34"/>
    </row>
    <row r="18" spans="1:69">
      <c r="A18" s="115"/>
      <c r="B18" s="113"/>
      <c r="C18" s="113"/>
      <c r="D18" s="89"/>
      <c r="E18" s="89"/>
      <c r="F18" s="89"/>
      <c r="G18" s="89"/>
      <c r="H18" t="str">
        <f>G16</f>
        <v>Short term baseline</v>
      </c>
      <c r="I18" s="21" t="str">
        <f>'Various-DO NOT EDIT'!C$4</f>
        <v>Detect</v>
      </c>
      <c r="R18" s="33"/>
      <c r="S18" s="33"/>
      <c r="T18" s="33"/>
      <c r="U18" s="34"/>
      <c r="V18" s="33"/>
      <c r="W18" s="33"/>
      <c r="X18" s="33"/>
      <c r="Y18" s="34"/>
      <c r="Z18" s="33"/>
      <c r="AA18" s="33"/>
      <c r="AB18" s="33"/>
      <c r="AC18" s="34"/>
      <c r="AD18" s="33"/>
      <c r="AE18" s="33"/>
      <c r="AF18" s="33"/>
      <c r="AG18" s="34"/>
      <c r="AH18" s="33"/>
      <c r="AI18" s="33"/>
      <c r="AJ18" s="33"/>
      <c r="AK18" s="34"/>
      <c r="AL18" s="33"/>
      <c r="AM18" s="33"/>
      <c r="AN18" s="33"/>
      <c r="AO18" s="34"/>
      <c r="AP18" s="33"/>
      <c r="AQ18" s="33"/>
      <c r="AR18" s="33"/>
      <c r="AS18" s="34"/>
      <c r="AT18" s="33"/>
      <c r="AU18" s="33"/>
      <c r="AV18" s="33"/>
      <c r="AW18" s="34"/>
      <c r="AX18" s="33"/>
      <c r="AY18" s="33"/>
      <c r="AZ18" s="33"/>
      <c r="BA18" s="34"/>
      <c r="BB18" s="33"/>
      <c r="BC18" s="33"/>
      <c r="BD18" s="33"/>
      <c r="BE18" s="34"/>
      <c r="BF18" s="33"/>
      <c r="BG18" s="33"/>
      <c r="BH18" s="33"/>
      <c r="BI18" s="34"/>
      <c r="BJ18" s="12"/>
      <c r="BK18" s="12"/>
      <c r="BL18" s="12"/>
      <c r="BM18" s="23"/>
      <c r="BN18" s="33"/>
      <c r="BO18" s="33"/>
      <c r="BP18" s="33"/>
      <c r="BQ18" s="34"/>
    </row>
    <row r="19" spans="1:69">
      <c r="A19" s="115"/>
      <c r="B19" s="113"/>
      <c r="C19" s="113"/>
      <c r="D19" s="89"/>
      <c r="E19" s="89"/>
      <c r="F19" s="89"/>
      <c r="G19" s="89"/>
      <c r="H19" t="str">
        <f>G16</f>
        <v>Short term baseline</v>
      </c>
      <c r="I19" s="21" t="str">
        <f>'Various-DO NOT EDIT'!C$5</f>
        <v>Neutralize</v>
      </c>
      <c r="R19" s="33"/>
      <c r="S19" s="33"/>
      <c r="T19" s="33"/>
      <c r="U19" s="34"/>
      <c r="V19" s="33"/>
      <c r="W19" s="33"/>
      <c r="X19" s="33"/>
      <c r="Y19" s="34"/>
      <c r="Z19" s="33"/>
      <c r="AA19" s="33"/>
      <c r="AB19" s="33"/>
      <c r="AC19" s="34"/>
      <c r="AD19" s="33"/>
      <c r="AE19" s="33"/>
      <c r="AF19" s="33"/>
      <c r="AG19" s="34"/>
      <c r="AH19" s="33"/>
      <c r="AI19" s="33"/>
      <c r="AJ19" s="33"/>
      <c r="AK19" s="34"/>
      <c r="AL19" s="33"/>
      <c r="AM19" s="33"/>
      <c r="AN19" s="33"/>
      <c r="AO19" s="34"/>
      <c r="AP19" s="33"/>
      <c r="AQ19" s="33"/>
      <c r="AR19" s="33"/>
      <c r="AS19" s="34"/>
      <c r="AT19" s="33"/>
      <c r="AU19" s="33"/>
      <c r="AV19" s="33"/>
      <c r="AW19" s="34"/>
      <c r="AX19" s="33"/>
      <c r="AY19" s="33"/>
      <c r="AZ19" s="33"/>
      <c r="BA19" s="34"/>
      <c r="BB19" s="33"/>
      <c r="BC19" s="33"/>
      <c r="BD19" s="33"/>
      <c r="BE19" s="34"/>
      <c r="BF19" s="33"/>
      <c r="BG19" s="33"/>
      <c r="BH19" s="33"/>
      <c r="BI19" s="34"/>
      <c r="BJ19" s="12"/>
      <c r="BK19" s="12"/>
      <c r="BL19" s="12"/>
      <c r="BM19" s="23"/>
      <c r="BN19" s="33"/>
      <c r="BO19" s="33"/>
      <c r="BP19" s="33"/>
      <c r="BQ19" s="34"/>
    </row>
    <row r="20" spans="1:69">
      <c r="A20" s="115"/>
      <c r="B20" s="113"/>
      <c r="C20" s="113"/>
      <c r="D20" s="89"/>
      <c r="E20" s="89"/>
      <c r="F20" s="89"/>
      <c r="G20" s="89"/>
      <c r="H20" t="str">
        <f>G16</f>
        <v>Short term baseline</v>
      </c>
      <c r="I20" s="21" t="str">
        <f>'Various-DO NOT EDIT'!C$6</f>
        <v>Limit / Response</v>
      </c>
      <c r="R20" s="33"/>
      <c r="S20" s="33"/>
      <c r="T20" s="33"/>
      <c r="U20" s="34"/>
      <c r="V20" s="33"/>
      <c r="W20" s="33"/>
      <c r="X20" s="33"/>
      <c r="Y20" s="34"/>
      <c r="Z20" s="33"/>
      <c r="AA20" s="33"/>
      <c r="AB20" s="33"/>
      <c r="AC20" s="34"/>
      <c r="AD20" s="33"/>
      <c r="AE20" s="33"/>
      <c r="AF20" s="33"/>
      <c r="AG20" s="34"/>
      <c r="AH20" s="33"/>
      <c r="AI20" s="33"/>
      <c r="AJ20" s="33"/>
      <c r="AK20" s="34"/>
      <c r="AL20" s="33"/>
      <c r="AM20" s="33"/>
      <c r="AN20" s="33"/>
      <c r="AO20" s="34"/>
      <c r="AP20" s="33"/>
      <c r="AQ20" s="33"/>
      <c r="AR20" s="33"/>
      <c r="AS20" s="34"/>
      <c r="AT20" s="33"/>
      <c r="AU20" s="33"/>
      <c r="AV20" s="33"/>
      <c r="AW20" s="34"/>
      <c r="AX20" s="33"/>
      <c r="AY20" s="33"/>
      <c r="AZ20" s="33"/>
      <c r="BA20" s="34"/>
      <c r="BB20" s="33"/>
      <c r="BC20" s="33"/>
      <c r="BD20" s="33"/>
      <c r="BE20" s="34"/>
      <c r="BF20" s="33"/>
      <c r="BG20" s="33"/>
      <c r="BH20" s="33"/>
      <c r="BI20" s="34"/>
      <c r="BJ20" s="12"/>
      <c r="BK20" s="12"/>
      <c r="BL20" s="12"/>
      <c r="BM20" s="23"/>
      <c r="BN20" s="33"/>
      <c r="BO20" s="33"/>
      <c r="BP20" s="33"/>
      <c r="BQ20" s="34"/>
    </row>
    <row r="21" spans="1:69" ht="16.5" thickBot="1">
      <c r="A21" s="115"/>
      <c r="B21" s="118"/>
      <c r="C21" s="118"/>
      <c r="D21" s="89"/>
      <c r="E21" s="89"/>
      <c r="F21" s="89"/>
      <c r="G21" s="89"/>
      <c r="H21" t="str">
        <f>G16</f>
        <v>Short term baseline</v>
      </c>
      <c r="I21" s="21" t="str">
        <f>'Various-DO NOT EDIT'!C$7</f>
        <v>Recover</v>
      </c>
      <c r="R21" s="33"/>
      <c r="S21" s="33"/>
      <c r="T21" s="33"/>
      <c r="U21" s="34"/>
      <c r="V21" s="33"/>
      <c r="W21" s="33"/>
      <c r="X21" s="33"/>
      <c r="Y21" s="34"/>
      <c r="Z21" s="33"/>
      <c r="AA21" s="33"/>
      <c r="AB21" s="33"/>
      <c r="AC21" s="34"/>
      <c r="AD21" s="33"/>
      <c r="AE21" s="33"/>
      <c r="AF21" s="33"/>
      <c r="AG21" s="34"/>
      <c r="AH21" s="33"/>
      <c r="AI21" s="33"/>
      <c r="AJ21" s="33"/>
      <c r="AK21" s="34"/>
      <c r="AL21" s="33"/>
      <c r="AM21" s="33"/>
      <c r="AN21" s="33"/>
      <c r="AO21" s="34"/>
      <c r="AP21" s="33"/>
      <c r="AQ21" s="33"/>
      <c r="AR21" s="33"/>
      <c r="AS21" s="34"/>
      <c r="AT21" s="33"/>
      <c r="AU21" s="33"/>
      <c r="AV21" s="33"/>
      <c r="AW21" s="34"/>
      <c r="AX21" s="33"/>
      <c r="AY21" s="33"/>
      <c r="AZ21" s="33"/>
      <c r="BA21" s="34"/>
      <c r="BB21" s="33"/>
      <c r="BC21" s="33"/>
      <c r="BD21" s="33"/>
      <c r="BE21" s="34"/>
      <c r="BF21" s="33"/>
      <c r="BG21" s="33"/>
      <c r="BH21" s="33"/>
      <c r="BI21" s="34"/>
      <c r="BJ21" s="12"/>
      <c r="BK21" s="12"/>
      <c r="BL21" s="12"/>
      <c r="BM21" s="23"/>
      <c r="BN21" s="33"/>
      <c r="BO21" s="33"/>
      <c r="BP21" s="33"/>
      <c r="BQ21" s="34"/>
    </row>
    <row r="22" spans="1:69" s="5" customFormat="1" ht="16.5" thickTop="1">
      <c r="A22" s="114" t="s">
        <v>994</v>
      </c>
      <c r="B22" s="116" t="s">
        <v>378</v>
      </c>
      <c r="C22" s="116" t="s">
        <v>403</v>
      </c>
      <c r="D22" s="117">
        <f>COUNTIF(J22:ZD22,"V")*'Various-DO NOT EDIT'!D$2 + COUNTIF(J22:ZD22,"H")*'Various-DO NOT EDIT'!E$2 + COUNTIF(J22:ZD22,"M")*'Various-DO NOT EDIT'!F$2+COUNTIF(J22:ZD22,"L")*'Various-DO NOT EDIT'!G$2 + COUNTIF(J23:ZD23,"V")*'Various-DO NOT EDIT'!D$3 + COUNTIF(J23:ZD23,"H")*'Various-DO NOT EDIT'!E$3 + COUNTIF(J23:ZD23,"M")*'Various-DO NOT EDIT'!F$3 + COUNTIF(J23:ZD23,"L")*'Various-DO NOT EDIT'!G$3 + COUNTIF(J24:ZD24,"V")*'Various-DO NOT EDIT'!D$4 + COUNTIF(J24:ZD24,"H")*'Various-DO NOT EDIT'!E$4 + COUNTIF(J24:ZD24,"M")*'Various-DO NOT EDIT'!F$4 + COUNTIF(J24:ZD24,"L")*'Various-DO NOT EDIT'!G$4  + COUNTIF(J25:ZD25,"V")*'Various-DO NOT EDIT'!D$5 + COUNTIF(J25:ZD25,"H")*'Various-DO NOT EDIT'!E$5 + COUNTIF(J25:ZD25,"M")*'Various-DO NOT EDIT'!F$5 + COUNTIF(J25:ZD25,"L")*'Various-DO NOT EDIT'!G$5  + COUNTIF(J26:ZD26,"V")*'Various-DO NOT EDIT'!D$6 + COUNTIF(J26:ZD26,"H")*'Various-DO NOT EDIT'!E$6 + COUNTIF(J26:ZD26,"M")*'Various-DO NOT EDIT'!F$6 + COUNTIF(J26:ZD26,"L")*'Various-DO NOT EDIT'!G$6  + COUNTIF(J27:ZD27,"V")*'Various-DO NOT EDIT'!D$7 + COUNTIF(J27:ZD27,"H")*'Various-DO NOT EDIT'!E$7 + COUNTIF(J27:ZD27,"M")*'Various-DO NOT EDIT'!F$7 + COUNTIF(J27:ZD27,"L")*'Various-DO NOT EDIT'!G$7</f>
        <v>32</v>
      </c>
      <c r="E22" s="117">
        <v>4</v>
      </c>
      <c r="F22" s="117">
        <f>ROUND(D22/E22,0)</f>
        <v>8</v>
      </c>
      <c r="G22" s="117" t="s">
        <v>974</v>
      </c>
      <c r="H22" s="5" t="str">
        <f>G22</f>
        <v>Medium term baseline</v>
      </c>
      <c r="I22" s="22" t="str">
        <f>'Various-DO NOT EDIT'!C$2</f>
        <v>Identify</v>
      </c>
      <c r="J22" s="24"/>
      <c r="K22" s="24"/>
      <c r="L22" s="24"/>
      <c r="M22" s="25"/>
      <c r="N22" s="24"/>
      <c r="O22" s="24"/>
      <c r="P22" s="24"/>
      <c r="Q22" s="25"/>
      <c r="R22" s="35"/>
      <c r="S22" s="35"/>
      <c r="T22" s="35"/>
      <c r="U22" s="36"/>
      <c r="V22" s="35"/>
      <c r="W22" s="35"/>
      <c r="X22" s="35"/>
      <c r="Y22" s="36"/>
      <c r="Z22" s="35"/>
      <c r="AA22" s="35"/>
      <c r="AB22" s="35"/>
      <c r="AC22" s="36"/>
      <c r="AD22" s="35"/>
      <c r="AE22" s="35"/>
      <c r="AF22" s="35"/>
      <c r="AG22" s="36"/>
      <c r="AH22" s="35"/>
      <c r="AI22" s="35"/>
      <c r="AJ22" s="35"/>
      <c r="AK22" s="36"/>
      <c r="AL22" s="35"/>
      <c r="AM22" s="35"/>
      <c r="AN22" s="35"/>
      <c r="AO22" s="36"/>
      <c r="AP22" s="35"/>
      <c r="AQ22" s="35"/>
      <c r="AR22" s="35"/>
      <c r="AS22" s="36"/>
      <c r="AT22" s="35"/>
      <c r="AU22" s="35"/>
      <c r="AV22" s="35"/>
      <c r="AW22" s="36"/>
      <c r="AX22" s="35"/>
      <c r="AY22" s="35"/>
      <c r="AZ22" s="35"/>
      <c r="BA22" s="36"/>
      <c r="BB22" s="35"/>
      <c r="BC22" s="35"/>
      <c r="BD22" s="35"/>
      <c r="BE22" s="36"/>
      <c r="BF22" s="35"/>
      <c r="BG22" s="35"/>
      <c r="BH22" s="35"/>
      <c r="BI22" s="36"/>
      <c r="BJ22" s="24"/>
      <c r="BK22" s="24"/>
      <c r="BL22" s="24"/>
      <c r="BM22" s="25"/>
      <c r="BN22" s="35"/>
      <c r="BO22" s="35"/>
      <c r="BP22" s="35"/>
      <c r="BQ22" s="36"/>
    </row>
    <row r="23" spans="1:69">
      <c r="A23" s="115"/>
      <c r="B23" s="113"/>
      <c r="C23" s="113"/>
      <c r="D23" s="89"/>
      <c r="E23" s="89"/>
      <c r="F23" s="89"/>
      <c r="G23" s="89"/>
      <c r="H23" t="str">
        <f>G22</f>
        <v>Medium term baseline</v>
      </c>
      <c r="I23" s="21" t="str">
        <f>'Various-DO NOT EDIT'!C$3</f>
        <v>Prevent</v>
      </c>
      <c r="R23" s="33" t="s">
        <v>63</v>
      </c>
      <c r="S23" s="33"/>
      <c r="T23" s="33"/>
      <c r="U23" s="34"/>
      <c r="V23" s="33"/>
      <c r="W23" s="33" t="s">
        <v>67</v>
      </c>
      <c r="X23" s="33"/>
      <c r="Y23" s="34"/>
      <c r="Z23" s="33"/>
      <c r="AA23" s="33" t="s">
        <v>67</v>
      </c>
      <c r="AB23" s="33"/>
      <c r="AC23" s="34"/>
      <c r="AD23" s="33"/>
      <c r="AE23" s="33"/>
      <c r="AF23" s="33"/>
      <c r="AG23" s="34"/>
      <c r="AH23" s="33"/>
      <c r="AI23" s="33"/>
      <c r="AJ23" s="33"/>
      <c r="AK23" s="34"/>
      <c r="AL23" s="33"/>
      <c r="AM23" s="33"/>
      <c r="AN23" s="33"/>
      <c r="AO23" s="34"/>
      <c r="AP23" s="33"/>
      <c r="AQ23" s="33"/>
      <c r="AR23" s="33"/>
      <c r="AS23" s="34"/>
      <c r="AT23" s="33"/>
      <c r="AU23" s="33"/>
      <c r="AV23" s="33"/>
      <c r="AW23" s="34"/>
      <c r="AX23" s="33"/>
      <c r="AY23" s="33"/>
      <c r="AZ23" s="33"/>
      <c r="BA23" s="34"/>
      <c r="BB23" s="33"/>
      <c r="BC23" s="33"/>
      <c r="BD23" s="33"/>
      <c r="BE23" s="34"/>
      <c r="BF23" s="33"/>
      <c r="BG23" s="33"/>
      <c r="BH23" s="33"/>
      <c r="BI23" s="34"/>
      <c r="BJ23" s="12"/>
      <c r="BK23" s="12"/>
      <c r="BL23" s="12"/>
      <c r="BM23" s="23"/>
      <c r="BN23" s="33"/>
      <c r="BO23" s="33"/>
      <c r="BP23" s="33"/>
      <c r="BQ23" s="34"/>
    </row>
    <row r="24" spans="1:69">
      <c r="A24" s="115"/>
      <c r="B24" s="113"/>
      <c r="C24" s="113"/>
      <c r="D24" s="89"/>
      <c r="E24" s="89"/>
      <c r="F24" s="89"/>
      <c r="G24" s="89"/>
      <c r="H24" t="str">
        <f>G22</f>
        <v>Medium term baseline</v>
      </c>
      <c r="I24" s="21" t="str">
        <f>'Various-DO NOT EDIT'!C$4</f>
        <v>Detect</v>
      </c>
      <c r="R24" s="33"/>
      <c r="S24" s="33"/>
      <c r="T24" s="33"/>
      <c r="U24" s="34"/>
      <c r="V24" s="33"/>
      <c r="W24" s="33"/>
      <c r="X24" s="33"/>
      <c r="Y24" s="34"/>
      <c r="Z24" s="33"/>
      <c r="AA24" s="33"/>
      <c r="AB24" s="33"/>
      <c r="AC24" s="34"/>
      <c r="AD24" s="33"/>
      <c r="AE24" s="33"/>
      <c r="AF24" s="33"/>
      <c r="AG24" s="34"/>
      <c r="AH24" s="33"/>
      <c r="AI24" s="33"/>
      <c r="AJ24" s="33"/>
      <c r="AK24" s="34"/>
      <c r="AL24" s="33"/>
      <c r="AM24" s="33"/>
      <c r="AN24" s="33"/>
      <c r="AO24" s="34"/>
      <c r="AP24" s="33"/>
      <c r="AQ24" s="33"/>
      <c r="AR24" s="33"/>
      <c r="AS24" s="34"/>
      <c r="AT24" s="33"/>
      <c r="AU24" s="33"/>
      <c r="AV24" s="33"/>
      <c r="AW24" s="34"/>
      <c r="AX24" s="33"/>
      <c r="AY24" s="33"/>
      <c r="AZ24" s="33"/>
      <c r="BA24" s="34"/>
      <c r="BB24" s="33"/>
      <c r="BC24" s="33"/>
      <c r="BD24" s="33"/>
      <c r="BE24" s="34"/>
      <c r="BF24" s="33"/>
      <c r="BG24" s="33"/>
      <c r="BH24" s="33"/>
      <c r="BI24" s="34"/>
      <c r="BJ24" s="12"/>
      <c r="BK24" s="12"/>
      <c r="BL24" s="12"/>
      <c r="BM24" s="23"/>
      <c r="BN24" s="33"/>
      <c r="BO24" s="33"/>
      <c r="BP24" s="33"/>
      <c r="BQ24" s="34"/>
    </row>
    <row r="25" spans="1:69">
      <c r="A25" s="115"/>
      <c r="B25" s="113"/>
      <c r="C25" s="113"/>
      <c r="D25" s="89"/>
      <c r="E25" s="89"/>
      <c r="F25" s="89"/>
      <c r="G25" s="89"/>
      <c r="H25" t="str">
        <f>G22</f>
        <v>Medium term baseline</v>
      </c>
      <c r="I25" s="21" t="str">
        <f>'Various-DO NOT EDIT'!C$5</f>
        <v>Neutralize</v>
      </c>
      <c r="R25" s="33"/>
      <c r="S25" s="33"/>
      <c r="T25" s="33"/>
      <c r="U25" s="34"/>
      <c r="V25" s="33"/>
      <c r="W25" s="33"/>
      <c r="X25" s="33"/>
      <c r="Y25" s="34"/>
      <c r="Z25" s="33"/>
      <c r="AA25" s="33"/>
      <c r="AB25" s="33"/>
      <c r="AC25" s="34"/>
      <c r="AD25" s="33"/>
      <c r="AE25" s="33"/>
      <c r="AF25" s="33"/>
      <c r="AG25" s="34"/>
      <c r="AH25" s="33"/>
      <c r="AI25" s="33"/>
      <c r="AJ25" s="33"/>
      <c r="AK25" s="34"/>
      <c r="AL25" s="33"/>
      <c r="AM25" s="33"/>
      <c r="AN25" s="33"/>
      <c r="AO25" s="34"/>
      <c r="AP25" s="33"/>
      <c r="AQ25" s="33"/>
      <c r="AR25" s="33"/>
      <c r="AS25" s="34"/>
      <c r="AT25" s="33"/>
      <c r="AU25" s="33"/>
      <c r="AV25" s="33"/>
      <c r="AW25" s="34"/>
      <c r="AX25" s="33"/>
      <c r="AY25" s="33"/>
      <c r="AZ25" s="33"/>
      <c r="BA25" s="34"/>
      <c r="BB25" s="33"/>
      <c r="BC25" s="33"/>
      <c r="BD25" s="33"/>
      <c r="BE25" s="34"/>
      <c r="BF25" s="33"/>
      <c r="BG25" s="33"/>
      <c r="BH25" s="33"/>
      <c r="BI25" s="34"/>
      <c r="BJ25" s="12"/>
      <c r="BK25" s="12"/>
      <c r="BL25" s="12"/>
      <c r="BM25" s="23"/>
      <c r="BN25" s="33"/>
      <c r="BO25" s="33"/>
      <c r="BP25" s="33"/>
      <c r="BQ25" s="34"/>
    </row>
    <row r="26" spans="1:69">
      <c r="A26" s="115"/>
      <c r="B26" s="113"/>
      <c r="C26" s="113"/>
      <c r="D26" s="89"/>
      <c r="E26" s="89"/>
      <c r="F26" s="89"/>
      <c r="G26" s="89"/>
      <c r="H26" t="str">
        <f>G22</f>
        <v>Medium term baseline</v>
      </c>
      <c r="I26" s="21" t="str">
        <f>'Various-DO NOT EDIT'!C$6</f>
        <v>Limit / Response</v>
      </c>
      <c r="R26" s="33"/>
      <c r="S26" s="33"/>
      <c r="T26" s="33"/>
      <c r="U26" s="34"/>
      <c r="V26" s="33"/>
      <c r="W26" s="33"/>
      <c r="X26" s="33"/>
      <c r="Y26" s="34"/>
      <c r="Z26" s="33"/>
      <c r="AA26" s="33"/>
      <c r="AB26" s="33"/>
      <c r="AC26" s="34"/>
      <c r="AD26" s="33"/>
      <c r="AE26" s="33"/>
      <c r="AF26" s="33"/>
      <c r="AG26" s="34"/>
      <c r="AH26" s="33"/>
      <c r="AI26" s="33"/>
      <c r="AJ26" s="33"/>
      <c r="AK26" s="34"/>
      <c r="AL26" s="33"/>
      <c r="AM26" s="33"/>
      <c r="AN26" s="33"/>
      <c r="AO26" s="34"/>
      <c r="AP26" s="33"/>
      <c r="AQ26" s="33"/>
      <c r="AR26" s="33"/>
      <c r="AS26" s="34"/>
      <c r="AT26" s="33"/>
      <c r="AU26" s="33"/>
      <c r="AV26" s="33"/>
      <c r="AW26" s="34"/>
      <c r="AX26" s="33"/>
      <c r="AY26" s="33"/>
      <c r="AZ26" s="33"/>
      <c r="BA26" s="34"/>
      <c r="BB26" s="33"/>
      <c r="BC26" s="33"/>
      <c r="BD26" s="33"/>
      <c r="BE26" s="34"/>
      <c r="BF26" s="33"/>
      <c r="BG26" s="33"/>
      <c r="BH26" s="33"/>
      <c r="BI26" s="34"/>
      <c r="BJ26" s="12"/>
      <c r="BK26" s="12"/>
      <c r="BL26" s="12"/>
      <c r="BM26" s="23"/>
      <c r="BN26" s="33"/>
      <c r="BO26" s="33"/>
      <c r="BP26" s="33"/>
      <c r="BQ26" s="34"/>
    </row>
    <row r="27" spans="1:69" ht="16.5" thickBot="1">
      <c r="A27" s="115"/>
      <c r="B27" s="118"/>
      <c r="C27" s="118"/>
      <c r="D27" s="89"/>
      <c r="E27" s="89"/>
      <c r="F27" s="89"/>
      <c r="G27" s="89"/>
      <c r="H27" t="str">
        <f>G22</f>
        <v>Medium term baseline</v>
      </c>
      <c r="I27" s="21" t="str">
        <f>'Various-DO NOT EDIT'!C$7</f>
        <v>Recover</v>
      </c>
      <c r="R27" s="33"/>
      <c r="S27" s="33"/>
      <c r="T27" s="33"/>
      <c r="U27" s="34"/>
      <c r="V27" s="33"/>
      <c r="W27" s="33"/>
      <c r="X27" s="33"/>
      <c r="Y27" s="34"/>
      <c r="Z27" s="33"/>
      <c r="AA27" s="33"/>
      <c r="AB27" s="33"/>
      <c r="AC27" s="34"/>
      <c r="AD27" s="33"/>
      <c r="AE27" s="33"/>
      <c r="AF27" s="33"/>
      <c r="AG27" s="34"/>
      <c r="AH27" s="33"/>
      <c r="AI27" s="33"/>
      <c r="AJ27" s="33"/>
      <c r="AK27" s="34"/>
      <c r="AL27" s="33"/>
      <c r="AM27" s="33"/>
      <c r="AN27" s="33"/>
      <c r="AO27" s="34"/>
      <c r="AP27" s="33"/>
      <c r="AQ27" s="33"/>
      <c r="AR27" s="33"/>
      <c r="AS27" s="34"/>
      <c r="AT27" s="33"/>
      <c r="AU27" s="33"/>
      <c r="AV27" s="33"/>
      <c r="AW27" s="34"/>
      <c r="AX27" s="33"/>
      <c r="AY27" s="33"/>
      <c r="AZ27" s="33"/>
      <c r="BA27" s="34"/>
      <c r="BB27" s="33"/>
      <c r="BC27" s="33"/>
      <c r="BD27" s="33"/>
      <c r="BE27" s="34"/>
      <c r="BF27" s="33"/>
      <c r="BG27" s="33"/>
      <c r="BH27" s="33"/>
      <c r="BI27" s="34"/>
      <c r="BJ27" s="12"/>
      <c r="BK27" s="12"/>
      <c r="BL27" s="12"/>
      <c r="BM27" s="23"/>
      <c r="BN27" s="33"/>
      <c r="BO27" s="33"/>
      <c r="BP27" s="33"/>
      <c r="BQ27" s="34"/>
    </row>
    <row r="28" spans="1:69" s="5" customFormat="1" ht="16.5" thickTop="1">
      <c r="A28" s="114" t="s">
        <v>987</v>
      </c>
      <c r="B28" s="116" t="s">
        <v>374</v>
      </c>
      <c r="C28" s="116" t="s">
        <v>396</v>
      </c>
      <c r="D28" s="117">
        <f>COUNTIF(J28:ZD28,"V")*'Various-DO NOT EDIT'!D$2 + COUNTIF(J28:ZD28,"H")*'Various-DO NOT EDIT'!E$2 + COUNTIF(J28:ZD28,"M")*'Various-DO NOT EDIT'!F$2+COUNTIF(J28:ZD28,"L")*'Various-DO NOT EDIT'!G$2 + COUNTIF(J29:ZD29,"V")*'Various-DO NOT EDIT'!D$3 + COUNTIF(J29:ZD29,"H")*'Various-DO NOT EDIT'!E$3 + COUNTIF(J29:ZD29,"M")*'Various-DO NOT EDIT'!F$3 + COUNTIF(J29:ZD29,"L")*'Various-DO NOT EDIT'!G$3 + COUNTIF(J30:ZD30,"V")*'Various-DO NOT EDIT'!D$4 + COUNTIF(J30:ZD30,"H")*'Various-DO NOT EDIT'!E$4 + COUNTIF(J30:ZD30,"M")*'Various-DO NOT EDIT'!F$4 + COUNTIF(J30:ZD30,"L")*'Various-DO NOT EDIT'!G$4  + COUNTIF(J31:ZD31,"V")*'Various-DO NOT EDIT'!D$5 + COUNTIF(J31:ZD31,"H")*'Various-DO NOT EDIT'!E$5 + COUNTIF(J31:ZD31,"M")*'Various-DO NOT EDIT'!F$5 + COUNTIF(J31:ZD31,"L")*'Various-DO NOT EDIT'!G$5  + COUNTIF(J32:ZD32,"V")*'Various-DO NOT EDIT'!D$6 + COUNTIF(J32:ZD32,"H")*'Various-DO NOT EDIT'!E$6 + COUNTIF(J32:ZD32,"M")*'Various-DO NOT EDIT'!F$6 + COUNTIF(J32:ZD32,"L")*'Various-DO NOT EDIT'!G$6  + COUNTIF(J33:ZD33,"V")*'Various-DO NOT EDIT'!D$7 + COUNTIF(J33:ZD33,"H")*'Various-DO NOT EDIT'!E$7 + COUNTIF(J33:ZD33,"M")*'Various-DO NOT EDIT'!F$7 + COUNTIF(J33:ZD33,"L")*'Various-DO NOT EDIT'!G$7</f>
        <v>60</v>
      </c>
      <c r="E28" s="117">
        <v>5</v>
      </c>
      <c r="F28" s="117">
        <f>ROUND(D28/E28,0)</f>
        <v>12</v>
      </c>
      <c r="G28" s="117" t="s">
        <v>974</v>
      </c>
      <c r="H28" s="5" t="str">
        <f>G28</f>
        <v>Medium term baseline</v>
      </c>
      <c r="I28" s="22" t="str">
        <f>'Various-DO NOT EDIT'!C$2</f>
        <v>Identify</v>
      </c>
      <c r="J28" s="24"/>
      <c r="K28" s="24"/>
      <c r="L28" s="24"/>
      <c r="M28" s="25"/>
      <c r="N28" s="24"/>
      <c r="O28" s="24"/>
      <c r="P28" s="24"/>
      <c r="Q28" s="25"/>
      <c r="R28" s="35"/>
      <c r="S28" s="35"/>
      <c r="T28" s="35"/>
      <c r="U28" s="36"/>
      <c r="V28" s="35"/>
      <c r="W28" s="35"/>
      <c r="X28" s="35"/>
      <c r="Y28" s="36"/>
      <c r="Z28" s="35"/>
      <c r="AA28" s="35"/>
      <c r="AB28" s="35"/>
      <c r="AC28" s="36"/>
      <c r="AD28" s="35"/>
      <c r="AE28" s="35"/>
      <c r="AF28" s="35"/>
      <c r="AG28" s="36"/>
      <c r="AH28" s="35"/>
      <c r="AI28" s="35"/>
      <c r="AJ28" s="35"/>
      <c r="AK28" s="36"/>
      <c r="AL28" s="35"/>
      <c r="AM28" s="35"/>
      <c r="AN28" s="35"/>
      <c r="AO28" s="36"/>
      <c r="AP28" s="35"/>
      <c r="AQ28" s="35"/>
      <c r="AR28" s="35"/>
      <c r="AS28" s="36"/>
      <c r="AT28" s="35"/>
      <c r="AU28" s="35"/>
      <c r="AV28" s="35"/>
      <c r="AW28" s="36"/>
      <c r="AX28" s="35"/>
      <c r="AY28" s="35"/>
      <c r="AZ28" s="35"/>
      <c r="BA28" s="36"/>
      <c r="BB28" s="35"/>
      <c r="BC28" s="35"/>
      <c r="BD28" s="35"/>
      <c r="BE28" s="36"/>
      <c r="BF28" s="35"/>
      <c r="BG28" s="35"/>
      <c r="BH28" s="35"/>
      <c r="BI28" s="36"/>
      <c r="BJ28" s="24"/>
      <c r="BK28" s="24"/>
      <c r="BL28" s="24"/>
      <c r="BM28" s="25"/>
      <c r="BN28" s="35"/>
      <c r="BO28" s="35"/>
      <c r="BP28" s="35"/>
      <c r="BQ28" s="36"/>
    </row>
    <row r="29" spans="1:69">
      <c r="A29" s="115"/>
      <c r="B29" s="113"/>
      <c r="C29" s="113"/>
      <c r="D29" s="89"/>
      <c r="E29" s="89"/>
      <c r="F29" s="89"/>
      <c r="G29" s="89"/>
      <c r="H29" t="str">
        <f>G28</f>
        <v>Medium term baseline</v>
      </c>
      <c r="I29" s="21" t="str">
        <f>'Various-DO NOT EDIT'!C$3</f>
        <v>Prevent</v>
      </c>
      <c r="R29" s="33"/>
      <c r="S29" s="33"/>
      <c r="T29" s="33"/>
      <c r="U29" s="34"/>
      <c r="V29" s="33"/>
      <c r="W29" s="33" t="s">
        <v>67</v>
      </c>
      <c r="X29" s="33"/>
      <c r="Y29" s="34"/>
      <c r="Z29" s="33"/>
      <c r="AA29" s="33"/>
      <c r="AB29" s="33" t="s">
        <v>71</v>
      </c>
      <c r="AC29" s="34"/>
      <c r="AD29" s="33"/>
      <c r="AE29" s="33" t="s">
        <v>67</v>
      </c>
      <c r="AF29" s="33"/>
      <c r="AG29" s="34"/>
      <c r="AH29" s="33"/>
      <c r="AI29" s="33"/>
      <c r="AJ29" s="33"/>
      <c r="AK29" s="34"/>
      <c r="AL29" s="33"/>
      <c r="AM29" s="33" t="s">
        <v>67</v>
      </c>
      <c r="AN29" s="33"/>
      <c r="AO29" s="34"/>
      <c r="AP29" s="33" t="s">
        <v>63</v>
      </c>
      <c r="AQ29" s="33"/>
      <c r="AR29" s="33"/>
      <c r="AS29" s="34"/>
      <c r="AT29" s="33"/>
      <c r="AU29" s="33" t="s">
        <v>67</v>
      </c>
      <c r="AV29" s="33"/>
      <c r="AW29" s="34"/>
      <c r="AX29" s="33"/>
      <c r="AY29" s="33"/>
      <c r="AZ29" s="33"/>
      <c r="BA29" s="34"/>
      <c r="BB29" s="33"/>
      <c r="BC29" s="33"/>
      <c r="BD29" s="33"/>
      <c r="BE29" s="34"/>
      <c r="BF29" s="33"/>
      <c r="BG29" s="33"/>
      <c r="BH29" s="33"/>
      <c r="BI29" s="34"/>
      <c r="BJ29" s="12"/>
      <c r="BK29" s="12"/>
      <c r="BL29" s="12"/>
      <c r="BM29" s="23"/>
      <c r="BN29" s="33"/>
      <c r="BO29" s="33"/>
      <c r="BP29" s="33"/>
      <c r="BQ29" s="34"/>
    </row>
    <row r="30" spans="1:69">
      <c r="A30" s="115"/>
      <c r="B30" s="113"/>
      <c r="C30" s="113"/>
      <c r="D30" s="89"/>
      <c r="E30" s="89"/>
      <c r="F30" s="89"/>
      <c r="G30" s="89"/>
      <c r="H30" t="str">
        <f>G28</f>
        <v>Medium term baseline</v>
      </c>
      <c r="I30" s="21" t="str">
        <f>'Various-DO NOT EDIT'!C$4</f>
        <v>Detect</v>
      </c>
      <c r="R30" s="33"/>
      <c r="S30" s="33"/>
      <c r="T30" s="33"/>
      <c r="U30" s="34"/>
      <c r="V30" s="33"/>
      <c r="W30" s="33"/>
      <c r="X30" s="33"/>
      <c r="Y30" s="34"/>
      <c r="Z30" s="33"/>
      <c r="AA30" s="33"/>
      <c r="AB30" s="33"/>
      <c r="AC30" s="34"/>
      <c r="AD30" s="33"/>
      <c r="AE30" s="33"/>
      <c r="AF30" s="33"/>
      <c r="AG30" s="34"/>
      <c r="AH30" s="33"/>
      <c r="AI30" s="33"/>
      <c r="AJ30" s="33"/>
      <c r="AK30" s="34"/>
      <c r="AL30" s="33"/>
      <c r="AM30" s="33"/>
      <c r="AN30" s="33"/>
      <c r="AO30" s="34"/>
      <c r="AP30" s="33"/>
      <c r="AQ30" s="33"/>
      <c r="AR30" s="33"/>
      <c r="AS30" s="34"/>
      <c r="AT30" s="33"/>
      <c r="AU30" s="33"/>
      <c r="AV30" s="33"/>
      <c r="AW30" s="34"/>
      <c r="AX30" s="33"/>
      <c r="AY30" s="33"/>
      <c r="AZ30" s="33"/>
      <c r="BA30" s="34"/>
      <c r="BB30" s="33"/>
      <c r="BC30" s="33"/>
      <c r="BD30" s="33"/>
      <c r="BE30" s="34"/>
      <c r="BF30" s="33"/>
      <c r="BG30" s="33"/>
      <c r="BH30" s="33"/>
      <c r="BI30" s="34"/>
      <c r="BJ30" s="12"/>
      <c r="BK30" s="12"/>
      <c r="BL30" s="12"/>
      <c r="BM30" s="23"/>
      <c r="BN30" s="33"/>
      <c r="BO30" s="33"/>
      <c r="BP30" s="33"/>
      <c r="BQ30" s="34"/>
    </row>
    <row r="31" spans="1:69">
      <c r="A31" s="115"/>
      <c r="B31" s="113"/>
      <c r="C31" s="113"/>
      <c r="D31" s="89"/>
      <c r="E31" s="89"/>
      <c r="F31" s="89"/>
      <c r="G31" s="89"/>
      <c r="H31" t="str">
        <f>G28</f>
        <v>Medium term baseline</v>
      </c>
      <c r="I31" s="21" t="str">
        <f>'Various-DO NOT EDIT'!C$5</f>
        <v>Neutralize</v>
      </c>
      <c r="R31" s="33"/>
      <c r="S31" s="33"/>
      <c r="T31" s="33"/>
      <c r="U31" s="34"/>
      <c r="V31" s="33"/>
      <c r="W31" s="33"/>
      <c r="X31" s="33"/>
      <c r="Y31" s="34"/>
      <c r="Z31" s="33"/>
      <c r="AA31" s="33"/>
      <c r="AB31" s="33"/>
      <c r="AC31" s="34"/>
      <c r="AD31" s="33"/>
      <c r="AE31" s="33"/>
      <c r="AF31" s="33"/>
      <c r="AG31" s="34"/>
      <c r="AH31" s="33"/>
      <c r="AI31" s="33"/>
      <c r="AJ31" s="33"/>
      <c r="AK31" s="34"/>
      <c r="AL31" s="33"/>
      <c r="AM31" s="33"/>
      <c r="AN31" s="33"/>
      <c r="AO31" s="34"/>
      <c r="AP31" s="33"/>
      <c r="AQ31" s="33"/>
      <c r="AR31" s="33"/>
      <c r="AS31" s="34"/>
      <c r="AT31" s="33"/>
      <c r="AU31" s="33"/>
      <c r="AV31" s="33"/>
      <c r="AW31" s="34"/>
      <c r="AX31" s="33"/>
      <c r="AY31" s="33"/>
      <c r="AZ31" s="33"/>
      <c r="BA31" s="34"/>
      <c r="BB31" s="33"/>
      <c r="BC31" s="33"/>
      <c r="BD31" s="33"/>
      <c r="BE31" s="34"/>
      <c r="BF31" s="33"/>
      <c r="BG31" s="33"/>
      <c r="BH31" s="33"/>
      <c r="BI31" s="34"/>
      <c r="BJ31" s="12"/>
      <c r="BK31" s="12"/>
      <c r="BL31" s="12"/>
      <c r="BM31" s="23"/>
      <c r="BN31" s="33"/>
      <c r="BO31" s="33"/>
      <c r="BP31" s="33"/>
      <c r="BQ31" s="34"/>
    </row>
    <row r="32" spans="1:69">
      <c r="A32" s="115"/>
      <c r="B32" s="113"/>
      <c r="C32" s="113"/>
      <c r="D32" s="89"/>
      <c r="E32" s="89"/>
      <c r="F32" s="89"/>
      <c r="G32" s="89"/>
      <c r="H32" t="str">
        <f>G28</f>
        <v>Medium term baseline</v>
      </c>
      <c r="I32" s="21" t="str">
        <f>'Various-DO NOT EDIT'!C$6</f>
        <v>Limit / Response</v>
      </c>
      <c r="R32" s="33"/>
      <c r="S32" s="33"/>
      <c r="T32" s="33"/>
      <c r="U32" s="34"/>
      <c r="V32" s="33"/>
      <c r="W32" s="33"/>
      <c r="X32" s="33"/>
      <c r="Y32" s="34"/>
      <c r="Z32" s="33"/>
      <c r="AA32" s="33"/>
      <c r="AB32" s="33"/>
      <c r="AC32" s="34"/>
      <c r="AD32" s="33"/>
      <c r="AE32" s="33"/>
      <c r="AF32" s="33"/>
      <c r="AG32" s="34"/>
      <c r="AH32" s="33"/>
      <c r="AI32" s="33"/>
      <c r="AJ32" s="33"/>
      <c r="AK32" s="34"/>
      <c r="AL32" s="33"/>
      <c r="AM32" s="33"/>
      <c r="AN32" s="33"/>
      <c r="AO32" s="34"/>
      <c r="AP32" s="33"/>
      <c r="AQ32" s="33"/>
      <c r="AR32" s="33"/>
      <c r="AS32" s="34"/>
      <c r="AT32" s="33"/>
      <c r="AU32" s="33"/>
      <c r="AV32" s="33"/>
      <c r="AW32" s="34"/>
      <c r="AX32" s="33"/>
      <c r="AY32" s="33"/>
      <c r="AZ32" s="33"/>
      <c r="BA32" s="34"/>
      <c r="BB32" s="33"/>
      <c r="BC32" s="33"/>
      <c r="BD32" s="33"/>
      <c r="BE32" s="34"/>
      <c r="BF32" s="33"/>
      <c r="BG32" s="33"/>
      <c r="BH32" s="33"/>
      <c r="BI32" s="34"/>
      <c r="BJ32" s="12"/>
      <c r="BK32" s="12"/>
      <c r="BL32" s="12"/>
      <c r="BM32" s="23"/>
      <c r="BN32" s="33"/>
      <c r="BO32" s="33"/>
      <c r="BP32" s="33"/>
      <c r="BQ32" s="34"/>
    </row>
    <row r="33" spans="1:69" ht="16.5" thickBot="1">
      <c r="A33" s="115"/>
      <c r="B33" s="118"/>
      <c r="C33" s="118"/>
      <c r="D33" s="89"/>
      <c r="E33" s="89"/>
      <c r="F33" s="89"/>
      <c r="G33" s="89"/>
      <c r="H33" t="str">
        <f>G28</f>
        <v>Medium term baseline</v>
      </c>
      <c r="I33" s="21" t="str">
        <f>'Various-DO NOT EDIT'!C$7</f>
        <v>Recover</v>
      </c>
      <c r="R33" s="33"/>
      <c r="S33" s="33"/>
      <c r="T33" s="33"/>
      <c r="U33" s="34"/>
      <c r="V33" s="33"/>
      <c r="W33" s="33"/>
      <c r="X33" s="33"/>
      <c r="Y33" s="34"/>
      <c r="Z33" s="33"/>
      <c r="AA33" s="33"/>
      <c r="AB33" s="33"/>
      <c r="AC33" s="34"/>
      <c r="AD33" s="33"/>
      <c r="AE33" s="33"/>
      <c r="AF33" s="33"/>
      <c r="AG33" s="34"/>
      <c r="AH33" s="33"/>
      <c r="AI33" s="33"/>
      <c r="AJ33" s="33"/>
      <c r="AK33" s="34"/>
      <c r="AL33" s="33"/>
      <c r="AM33" s="33"/>
      <c r="AN33" s="33"/>
      <c r="AO33" s="34"/>
      <c r="AP33" s="33"/>
      <c r="AQ33" s="33"/>
      <c r="AR33" s="33"/>
      <c r="AS33" s="34"/>
      <c r="AT33" s="33"/>
      <c r="AU33" s="33"/>
      <c r="AV33" s="33"/>
      <c r="AW33" s="34"/>
      <c r="AX33" s="33"/>
      <c r="AY33" s="33"/>
      <c r="AZ33" s="33"/>
      <c r="BA33" s="34"/>
      <c r="BB33" s="33"/>
      <c r="BC33" s="33"/>
      <c r="BD33" s="33"/>
      <c r="BE33" s="34"/>
      <c r="BF33" s="33"/>
      <c r="BG33" s="33"/>
      <c r="BH33" s="33"/>
      <c r="BI33" s="34"/>
      <c r="BJ33" s="12"/>
      <c r="BK33" s="12"/>
      <c r="BL33" s="12"/>
      <c r="BM33" s="23"/>
      <c r="BN33" s="33"/>
      <c r="BO33" s="33"/>
      <c r="BP33" s="33"/>
      <c r="BQ33" s="34"/>
    </row>
    <row r="34" spans="1:69" s="5" customFormat="1" ht="16.5" thickTop="1">
      <c r="A34" s="114" t="s">
        <v>993</v>
      </c>
      <c r="B34" s="116" t="s">
        <v>374</v>
      </c>
      <c r="C34" s="116" t="s">
        <v>375</v>
      </c>
      <c r="D34" s="117">
        <f>COUNTIF(J34:ZD34,"V")*'Various-DO NOT EDIT'!D$2 + COUNTIF(J34:ZD34,"H")*'Various-DO NOT EDIT'!E$2 + COUNTIF(J34:ZD34,"M")*'Various-DO NOT EDIT'!F$2+COUNTIF(J34:ZD34,"L")*'Various-DO NOT EDIT'!G$2 + COUNTIF(J35:ZD35,"V")*'Various-DO NOT EDIT'!D$3 + COUNTIF(J35:ZD35,"H")*'Various-DO NOT EDIT'!E$3 + COUNTIF(J35:ZD35,"M")*'Various-DO NOT EDIT'!F$3 + COUNTIF(J35:ZD35,"L")*'Various-DO NOT EDIT'!G$3 + COUNTIF(J36:ZD36,"V")*'Various-DO NOT EDIT'!D$4 + COUNTIF(J36:ZD36,"H")*'Various-DO NOT EDIT'!E$4 + COUNTIF(J36:ZD36,"M")*'Various-DO NOT EDIT'!F$4 + COUNTIF(J36:ZD36,"L")*'Various-DO NOT EDIT'!G$4  + COUNTIF(J37:ZD37,"V")*'Various-DO NOT EDIT'!D$5 + COUNTIF(J37:ZD37,"H")*'Various-DO NOT EDIT'!E$5 + COUNTIF(J37:ZD37,"M")*'Various-DO NOT EDIT'!F$5 + COUNTIF(J37:ZD37,"L")*'Various-DO NOT EDIT'!G$5  + COUNTIF(J38:ZD38,"V")*'Various-DO NOT EDIT'!D$6 + COUNTIF(J38:ZD38,"H")*'Various-DO NOT EDIT'!E$6 + COUNTIF(J38:ZD38,"M")*'Various-DO NOT EDIT'!F$6 + COUNTIF(J38:ZD38,"L")*'Various-DO NOT EDIT'!G$6  + COUNTIF(J39:ZD39,"V")*'Various-DO NOT EDIT'!D$7 + COUNTIF(J39:ZD39,"H")*'Various-DO NOT EDIT'!E$7 + COUNTIF(J39:ZD39,"M")*'Various-DO NOT EDIT'!F$7 + COUNTIF(J39:ZD39,"L")*'Various-DO NOT EDIT'!G$7</f>
        <v>42</v>
      </c>
      <c r="E34" s="117">
        <v>4</v>
      </c>
      <c r="F34" s="117">
        <f>ROUND(D34/E34,0)</f>
        <v>11</v>
      </c>
      <c r="G34" s="117" t="s">
        <v>973</v>
      </c>
      <c r="H34" s="5" t="str">
        <f>G34</f>
        <v>Short term baseline</v>
      </c>
      <c r="I34" s="22" t="str">
        <f>'Various-DO NOT EDIT'!C$2</f>
        <v>Identify</v>
      </c>
      <c r="J34" s="24"/>
      <c r="K34" s="24"/>
      <c r="L34" s="24"/>
      <c r="M34" s="25"/>
      <c r="N34" s="24"/>
      <c r="O34" s="24"/>
      <c r="P34" s="24"/>
      <c r="Q34" s="25"/>
      <c r="R34" s="35"/>
      <c r="S34" s="35"/>
      <c r="T34" s="35"/>
      <c r="U34" s="36"/>
      <c r="V34" s="35"/>
      <c r="W34" s="35"/>
      <c r="X34" s="35"/>
      <c r="Y34" s="36"/>
      <c r="Z34" s="35"/>
      <c r="AA34" s="35"/>
      <c r="AB34" s="35"/>
      <c r="AC34" s="36"/>
      <c r="AD34" s="35"/>
      <c r="AE34" s="35"/>
      <c r="AF34" s="35"/>
      <c r="AG34" s="36"/>
      <c r="AH34" s="35"/>
      <c r="AI34" s="35"/>
      <c r="AJ34" s="35"/>
      <c r="AK34" s="36"/>
      <c r="AL34" s="35"/>
      <c r="AM34" s="35"/>
      <c r="AN34" s="35"/>
      <c r="AO34" s="36"/>
      <c r="AP34" s="35"/>
      <c r="AQ34" s="35"/>
      <c r="AR34" s="35"/>
      <c r="AS34" s="36"/>
      <c r="AT34" s="35"/>
      <c r="AU34" s="35"/>
      <c r="AV34" s="35"/>
      <c r="AW34" s="36"/>
      <c r="AX34" s="35"/>
      <c r="AY34" s="35"/>
      <c r="AZ34" s="35"/>
      <c r="BA34" s="36"/>
      <c r="BB34" s="35"/>
      <c r="BC34" s="35"/>
      <c r="BD34" s="35"/>
      <c r="BE34" s="36"/>
      <c r="BF34" s="35"/>
      <c r="BG34" s="35"/>
      <c r="BH34" s="35"/>
      <c r="BI34" s="36"/>
      <c r="BJ34" s="24"/>
      <c r="BK34" s="24"/>
      <c r="BL34" s="24"/>
      <c r="BM34" s="25"/>
      <c r="BN34" s="35"/>
      <c r="BO34" s="35"/>
      <c r="BP34" s="35"/>
      <c r="BQ34" s="36"/>
    </row>
    <row r="35" spans="1:69">
      <c r="A35" s="115"/>
      <c r="B35" s="113"/>
      <c r="C35" s="113"/>
      <c r="D35" s="89"/>
      <c r="E35" s="89"/>
      <c r="F35" s="89"/>
      <c r="G35" s="89"/>
      <c r="H35" t="str">
        <f>G34</f>
        <v>Short term baseline</v>
      </c>
      <c r="I35" s="21" t="str">
        <f>'Various-DO NOT EDIT'!C$3</f>
        <v>Prevent</v>
      </c>
      <c r="O35" s="12" t="s">
        <v>67</v>
      </c>
      <c r="R35" s="33"/>
      <c r="S35" s="33"/>
      <c r="T35" s="33"/>
      <c r="U35" s="34"/>
      <c r="V35" s="33"/>
      <c r="W35" s="33"/>
      <c r="X35" s="33"/>
      <c r="Y35" s="34"/>
      <c r="Z35" s="33"/>
      <c r="AA35" s="33"/>
      <c r="AB35" s="33"/>
      <c r="AC35" s="34"/>
      <c r="AD35" s="33"/>
      <c r="AE35" s="33"/>
      <c r="AF35" s="33"/>
      <c r="AG35" s="34"/>
      <c r="AH35" s="33"/>
      <c r="AI35" s="33" t="s">
        <v>67</v>
      </c>
      <c r="AJ35" s="33"/>
      <c r="AK35" s="34"/>
      <c r="AL35" s="33"/>
      <c r="AM35" s="33"/>
      <c r="AN35" s="33"/>
      <c r="AO35" s="34"/>
      <c r="AP35" s="33" t="s">
        <v>63</v>
      </c>
      <c r="AQ35" s="33"/>
      <c r="AR35" s="33"/>
      <c r="AS35" s="34"/>
      <c r="AT35" s="33"/>
      <c r="AU35" s="33" t="s">
        <v>67</v>
      </c>
      <c r="AV35" s="33"/>
      <c r="AW35" s="34"/>
      <c r="AX35" s="33"/>
      <c r="AY35" s="33"/>
      <c r="AZ35" s="33"/>
      <c r="BA35" s="34"/>
      <c r="BB35" s="33"/>
      <c r="BC35" s="33"/>
      <c r="BD35" s="33"/>
      <c r="BE35" s="34"/>
      <c r="BF35" s="33"/>
      <c r="BG35" s="33"/>
      <c r="BH35" s="33"/>
      <c r="BI35" s="34"/>
      <c r="BJ35" s="12"/>
      <c r="BK35" s="12"/>
      <c r="BL35" s="12"/>
      <c r="BM35" s="23"/>
      <c r="BN35" s="33"/>
      <c r="BO35" s="33"/>
      <c r="BP35" s="33"/>
      <c r="BQ35" s="34"/>
    </row>
    <row r="36" spans="1:69">
      <c r="A36" s="115"/>
      <c r="B36" s="113"/>
      <c r="C36" s="113"/>
      <c r="D36" s="89"/>
      <c r="E36" s="89"/>
      <c r="F36" s="89"/>
      <c r="G36" s="89"/>
      <c r="H36" t="str">
        <f>G34</f>
        <v>Short term baseline</v>
      </c>
      <c r="I36" s="21" t="str">
        <f>'Various-DO NOT EDIT'!C$4</f>
        <v>Detect</v>
      </c>
      <c r="R36" s="33"/>
      <c r="S36" s="33"/>
      <c r="T36" s="33"/>
      <c r="U36" s="34"/>
      <c r="V36" s="33"/>
      <c r="W36" s="33"/>
      <c r="X36" s="33"/>
      <c r="Y36" s="34"/>
      <c r="Z36" s="33"/>
      <c r="AA36" s="33"/>
      <c r="AB36" s="33"/>
      <c r="AC36" s="34"/>
      <c r="AD36" s="33"/>
      <c r="AE36" s="33"/>
      <c r="AF36" s="33"/>
      <c r="AG36" s="34"/>
      <c r="AH36" s="33"/>
      <c r="AI36" s="33"/>
      <c r="AJ36" s="33"/>
      <c r="AK36" s="34"/>
      <c r="AL36" s="33"/>
      <c r="AM36" s="33"/>
      <c r="AN36" s="33"/>
      <c r="AO36" s="34"/>
      <c r="AP36" s="33"/>
      <c r="AQ36" s="33"/>
      <c r="AR36" s="33"/>
      <c r="AS36" s="34"/>
      <c r="AT36" s="33"/>
      <c r="AU36" s="33"/>
      <c r="AV36" s="33"/>
      <c r="AW36" s="34"/>
      <c r="AX36" s="33"/>
      <c r="AY36" s="33"/>
      <c r="AZ36" s="33"/>
      <c r="BA36" s="34"/>
      <c r="BB36" s="33"/>
      <c r="BC36" s="33"/>
      <c r="BD36" s="33"/>
      <c r="BE36" s="34"/>
      <c r="BF36" s="33"/>
      <c r="BG36" s="33"/>
      <c r="BH36" s="33"/>
      <c r="BI36" s="34"/>
      <c r="BJ36" s="12"/>
      <c r="BK36" s="12"/>
      <c r="BL36" s="12"/>
      <c r="BM36" s="23"/>
      <c r="BN36" s="33"/>
      <c r="BO36" s="33"/>
      <c r="BP36" s="33"/>
      <c r="BQ36" s="34"/>
    </row>
    <row r="37" spans="1:69">
      <c r="A37" s="115"/>
      <c r="B37" s="113"/>
      <c r="C37" s="113"/>
      <c r="D37" s="89"/>
      <c r="E37" s="89"/>
      <c r="F37" s="89"/>
      <c r="G37" s="89"/>
      <c r="H37" t="str">
        <f>G34</f>
        <v>Short term baseline</v>
      </c>
      <c r="I37" s="21" t="str">
        <f>'Various-DO NOT EDIT'!C$5</f>
        <v>Neutralize</v>
      </c>
      <c r="R37" s="33"/>
      <c r="S37" s="33"/>
      <c r="T37" s="33"/>
      <c r="U37" s="34"/>
      <c r="V37" s="33"/>
      <c r="W37" s="33"/>
      <c r="X37" s="33"/>
      <c r="Y37" s="34"/>
      <c r="Z37" s="33"/>
      <c r="AA37" s="33"/>
      <c r="AB37" s="33"/>
      <c r="AC37" s="34"/>
      <c r="AD37" s="33"/>
      <c r="AE37" s="33"/>
      <c r="AF37" s="33"/>
      <c r="AG37" s="34"/>
      <c r="AH37" s="33"/>
      <c r="AI37" s="33"/>
      <c r="AJ37" s="33"/>
      <c r="AK37" s="34"/>
      <c r="AL37" s="33"/>
      <c r="AM37" s="33"/>
      <c r="AN37" s="33"/>
      <c r="AO37" s="34"/>
      <c r="AP37" s="33"/>
      <c r="AQ37" s="33"/>
      <c r="AR37" s="33"/>
      <c r="AS37" s="34"/>
      <c r="AT37" s="33"/>
      <c r="AU37" s="33"/>
      <c r="AV37" s="33"/>
      <c r="AW37" s="34"/>
      <c r="AX37" s="33"/>
      <c r="AY37" s="33"/>
      <c r="AZ37" s="33"/>
      <c r="BA37" s="34"/>
      <c r="BB37" s="33"/>
      <c r="BC37" s="33"/>
      <c r="BD37" s="33"/>
      <c r="BE37" s="34"/>
      <c r="BF37" s="33"/>
      <c r="BG37" s="33"/>
      <c r="BH37" s="33"/>
      <c r="BI37" s="34"/>
      <c r="BJ37" s="12"/>
      <c r="BK37" s="12"/>
      <c r="BL37" s="12"/>
      <c r="BM37" s="23"/>
      <c r="BN37" s="33"/>
      <c r="BO37" s="33"/>
      <c r="BP37" s="33"/>
      <c r="BQ37" s="34"/>
    </row>
    <row r="38" spans="1:69">
      <c r="A38" s="115"/>
      <c r="B38" s="113"/>
      <c r="C38" s="113"/>
      <c r="D38" s="89"/>
      <c r="E38" s="89"/>
      <c r="F38" s="89"/>
      <c r="G38" s="89"/>
      <c r="H38" t="str">
        <f>G34</f>
        <v>Short term baseline</v>
      </c>
      <c r="I38" s="21" t="str">
        <f>'Various-DO NOT EDIT'!C$6</f>
        <v>Limit / Response</v>
      </c>
      <c r="R38" s="33"/>
      <c r="S38" s="33"/>
      <c r="T38" s="33"/>
      <c r="U38" s="34"/>
      <c r="V38" s="33"/>
      <c r="W38" s="33"/>
      <c r="X38" s="33"/>
      <c r="Y38" s="34"/>
      <c r="Z38" s="33"/>
      <c r="AA38" s="33"/>
      <c r="AB38" s="33"/>
      <c r="AC38" s="34"/>
      <c r="AD38" s="33"/>
      <c r="AE38" s="33"/>
      <c r="AF38" s="33"/>
      <c r="AG38" s="34"/>
      <c r="AH38" s="33"/>
      <c r="AI38" s="33"/>
      <c r="AJ38" s="33"/>
      <c r="AK38" s="34"/>
      <c r="AL38" s="33"/>
      <c r="AM38" s="33"/>
      <c r="AN38" s="33"/>
      <c r="AO38" s="34"/>
      <c r="AP38" s="33"/>
      <c r="AQ38" s="33"/>
      <c r="AR38" s="33"/>
      <c r="AS38" s="34"/>
      <c r="AT38" s="33"/>
      <c r="AU38" s="33"/>
      <c r="AV38" s="33"/>
      <c r="AW38" s="34"/>
      <c r="AX38" s="33"/>
      <c r="AY38" s="33"/>
      <c r="AZ38" s="33"/>
      <c r="BA38" s="34"/>
      <c r="BB38" s="33"/>
      <c r="BC38" s="33"/>
      <c r="BD38" s="33"/>
      <c r="BE38" s="34"/>
      <c r="BF38" s="33"/>
      <c r="BG38" s="33"/>
      <c r="BH38" s="33"/>
      <c r="BI38" s="34"/>
      <c r="BJ38" s="12"/>
      <c r="BK38" s="12"/>
      <c r="BL38" s="12"/>
      <c r="BM38" s="23"/>
      <c r="BN38" s="33"/>
      <c r="BO38" s="33"/>
      <c r="BP38" s="33"/>
      <c r="BQ38" s="34"/>
    </row>
    <row r="39" spans="1:69" ht="16.5" thickBot="1">
      <c r="A39" s="115"/>
      <c r="B39" s="118"/>
      <c r="C39" s="118"/>
      <c r="D39" s="89"/>
      <c r="E39" s="89"/>
      <c r="F39" s="89"/>
      <c r="G39" s="89"/>
      <c r="H39" t="str">
        <f>G34</f>
        <v>Short term baseline</v>
      </c>
      <c r="I39" s="21" t="str">
        <f>'Various-DO NOT EDIT'!C$7</f>
        <v>Recover</v>
      </c>
      <c r="R39" s="33"/>
      <c r="S39" s="33"/>
      <c r="T39" s="33"/>
      <c r="U39" s="34"/>
      <c r="V39" s="33"/>
      <c r="W39" s="33"/>
      <c r="X39" s="33"/>
      <c r="Y39" s="34"/>
      <c r="Z39" s="33"/>
      <c r="AA39" s="33"/>
      <c r="AB39" s="33"/>
      <c r="AC39" s="34"/>
      <c r="AD39" s="33"/>
      <c r="AE39" s="33"/>
      <c r="AF39" s="33"/>
      <c r="AG39" s="34"/>
      <c r="AH39" s="33"/>
      <c r="AI39" s="33"/>
      <c r="AJ39" s="33"/>
      <c r="AK39" s="34"/>
      <c r="AL39" s="33"/>
      <c r="AM39" s="33"/>
      <c r="AN39" s="33"/>
      <c r="AO39" s="34"/>
      <c r="AP39" s="33"/>
      <c r="AQ39" s="33"/>
      <c r="AR39" s="33"/>
      <c r="AS39" s="34"/>
      <c r="AT39" s="33"/>
      <c r="AU39" s="33"/>
      <c r="AV39" s="33"/>
      <c r="AW39" s="34"/>
      <c r="AX39" s="33"/>
      <c r="AY39" s="33"/>
      <c r="AZ39" s="33"/>
      <c r="BA39" s="34"/>
      <c r="BB39" s="33"/>
      <c r="BC39" s="33"/>
      <c r="BD39" s="33"/>
      <c r="BE39" s="34"/>
      <c r="BF39" s="33"/>
      <c r="BG39" s="33"/>
      <c r="BH39" s="33"/>
      <c r="BI39" s="34"/>
      <c r="BJ39" s="12"/>
      <c r="BK39" s="12"/>
      <c r="BL39" s="12"/>
      <c r="BM39" s="23"/>
      <c r="BN39" s="33"/>
      <c r="BO39" s="33"/>
      <c r="BP39" s="33"/>
      <c r="BQ39" s="34"/>
    </row>
    <row r="40" spans="1:69" s="5" customFormat="1" ht="16.5" thickTop="1">
      <c r="A40" s="114" t="s">
        <v>988</v>
      </c>
      <c r="B40" s="116" t="s">
        <v>378</v>
      </c>
      <c r="C40" s="116" t="s">
        <v>418</v>
      </c>
      <c r="D40" s="117">
        <f>COUNTIF(J40:ZD40,"V")*'Various-DO NOT EDIT'!D$2 + COUNTIF(J40:ZD40,"H")*'Various-DO NOT EDIT'!E$2 + COUNTIF(J40:ZD40,"M")*'Various-DO NOT EDIT'!F$2+COUNTIF(J40:ZD40,"L")*'Various-DO NOT EDIT'!G$2 + COUNTIF(J41:ZD41,"V")*'Various-DO NOT EDIT'!D$3 + COUNTIF(J41:ZD41,"H")*'Various-DO NOT EDIT'!E$3 + COUNTIF(J41:ZD41,"M")*'Various-DO NOT EDIT'!F$3 + COUNTIF(J41:ZD41,"L")*'Various-DO NOT EDIT'!G$3 + COUNTIF(J42:ZD42,"V")*'Various-DO NOT EDIT'!D$4 + COUNTIF(J42:ZD42,"H")*'Various-DO NOT EDIT'!E$4 + COUNTIF(J42:ZD42,"M")*'Various-DO NOT EDIT'!F$4 + COUNTIF(J42:ZD42,"L")*'Various-DO NOT EDIT'!G$4  + COUNTIF(J43:ZD43,"V")*'Various-DO NOT EDIT'!D$5 + COUNTIF(J43:ZD43,"H")*'Various-DO NOT EDIT'!E$5 + COUNTIF(J43:ZD43,"M")*'Various-DO NOT EDIT'!F$5 + COUNTIF(J43:ZD43,"L")*'Various-DO NOT EDIT'!G$5  + COUNTIF(J44:ZD44,"V")*'Various-DO NOT EDIT'!D$6 + COUNTIF(J44:ZD44,"H")*'Various-DO NOT EDIT'!E$6 + COUNTIF(J44:ZD44,"M")*'Various-DO NOT EDIT'!F$6 + COUNTIF(J44:ZD44,"L")*'Various-DO NOT EDIT'!G$6  + COUNTIF(J45:ZD45,"V")*'Various-DO NOT EDIT'!D$7 + COUNTIF(J45:ZD45,"H")*'Various-DO NOT EDIT'!E$7 + COUNTIF(J45:ZD45,"M")*'Various-DO NOT EDIT'!F$7 + COUNTIF(J45:ZD45,"L")*'Various-DO NOT EDIT'!G$7</f>
        <v>90</v>
      </c>
      <c r="E40" s="117">
        <v>5</v>
      </c>
      <c r="F40" s="117">
        <f>ROUND(D40/E40,0)</f>
        <v>18</v>
      </c>
      <c r="G40" s="117" t="s">
        <v>973</v>
      </c>
      <c r="H40" s="5" t="str">
        <f>G40</f>
        <v>Short term baseline</v>
      </c>
      <c r="I40" s="22" t="str">
        <f>'Various-DO NOT EDIT'!C$2</f>
        <v>Identify</v>
      </c>
      <c r="J40" s="24"/>
      <c r="K40" s="24"/>
      <c r="L40" s="24"/>
      <c r="M40" s="25"/>
      <c r="N40" s="24"/>
      <c r="O40" s="24"/>
      <c r="P40" s="24"/>
      <c r="Q40" s="25"/>
      <c r="R40" s="35"/>
      <c r="S40" s="35"/>
      <c r="T40" s="35"/>
      <c r="U40" s="36"/>
      <c r="V40" s="35"/>
      <c r="W40" s="35"/>
      <c r="X40" s="35"/>
      <c r="Y40" s="36"/>
      <c r="Z40" s="35"/>
      <c r="AA40" s="35"/>
      <c r="AB40" s="35"/>
      <c r="AC40" s="36"/>
      <c r="AD40" s="35"/>
      <c r="AE40" s="35"/>
      <c r="AF40" s="35"/>
      <c r="AG40" s="36"/>
      <c r="AH40" s="35"/>
      <c r="AI40" s="35"/>
      <c r="AJ40" s="35"/>
      <c r="AK40" s="36"/>
      <c r="AL40" s="35"/>
      <c r="AM40" s="35"/>
      <c r="AN40" s="35"/>
      <c r="AO40" s="36"/>
      <c r="AP40" s="35"/>
      <c r="AQ40" s="35"/>
      <c r="AR40" s="35"/>
      <c r="AS40" s="36"/>
      <c r="AT40" s="35"/>
      <c r="AU40" s="35"/>
      <c r="AV40" s="35"/>
      <c r="AW40" s="36"/>
      <c r="AX40" s="35"/>
      <c r="AY40" s="35"/>
      <c r="AZ40" s="35"/>
      <c r="BA40" s="36"/>
      <c r="BB40" s="35"/>
      <c r="BC40" s="35"/>
      <c r="BD40" s="35"/>
      <c r="BE40" s="36"/>
      <c r="BF40" s="35"/>
      <c r="BG40" s="35"/>
      <c r="BH40" s="35"/>
      <c r="BI40" s="36"/>
      <c r="BJ40" s="24"/>
      <c r="BK40" s="24"/>
      <c r="BL40" s="24"/>
      <c r="BM40" s="25"/>
      <c r="BN40" s="35"/>
      <c r="BO40" s="35"/>
      <c r="BP40" s="35"/>
      <c r="BQ40" s="36"/>
    </row>
    <row r="41" spans="1:69">
      <c r="A41" s="115"/>
      <c r="B41" s="113"/>
      <c r="C41" s="113"/>
      <c r="D41" s="89"/>
      <c r="E41" s="89"/>
      <c r="F41" s="89"/>
      <c r="G41" s="89"/>
      <c r="H41" t="str">
        <f>G40</f>
        <v>Short term baseline</v>
      </c>
      <c r="I41" s="21" t="str">
        <f>'Various-DO NOT EDIT'!C$3</f>
        <v>Prevent</v>
      </c>
      <c r="J41" s="12" t="s">
        <v>63</v>
      </c>
      <c r="N41" s="12" t="s">
        <v>63</v>
      </c>
      <c r="R41" s="33"/>
      <c r="S41" s="33" t="s">
        <v>67</v>
      </c>
      <c r="T41" s="33"/>
      <c r="U41" s="34"/>
      <c r="V41" s="33"/>
      <c r="W41" s="33" t="s">
        <v>67</v>
      </c>
      <c r="X41" s="33"/>
      <c r="Y41" s="34"/>
      <c r="Z41" s="33"/>
      <c r="AA41" s="33"/>
      <c r="AB41" s="33"/>
      <c r="AC41" s="34"/>
      <c r="AD41" s="33"/>
      <c r="AE41" s="33" t="s">
        <v>67</v>
      </c>
      <c r="AF41" s="33"/>
      <c r="AG41" s="34"/>
      <c r="AH41" s="33"/>
      <c r="AI41" s="33"/>
      <c r="AJ41" s="33" t="s">
        <v>71</v>
      </c>
      <c r="AK41" s="34"/>
      <c r="AL41" s="33"/>
      <c r="AM41" s="33" t="s">
        <v>67</v>
      </c>
      <c r="AN41" s="33"/>
      <c r="AO41" s="34"/>
      <c r="AP41" s="33"/>
      <c r="AQ41" s="33" t="s">
        <v>67</v>
      </c>
      <c r="AR41" s="33"/>
      <c r="AS41" s="34"/>
      <c r="AT41" s="33"/>
      <c r="AU41" s="33"/>
      <c r="AV41" s="33" t="s">
        <v>71</v>
      </c>
      <c r="AW41" s="34"/>
      <c r="AX41" s="33"/>
      <c r="AY41" s="33"/>
      <c r="AZ41" s="33"/>
      <c r="BA41" s="34"/>
      <c r="BB41" s="33"/>
      <c r="BC41" s="33"/>
      <c r="BD41" s="33"/>
      <c r="BE41" s="34"/>
      <c r="BF41" s="33"/>
      <c r="BG41" s="33"/>
      <c r="BH41" s="33"/>
      <c r="BI41" s="34"/>
      <c r="BJ41" s="12"/>
      <c r="BK41" s="12"/>
      <c r="BL41" s="12"/>
      <c r="BM41" s="23"/>
      <c r="BN41" s="33"/>
      <c r="BO41" s="33"/>
      <c r="BP41" s="33"/>
      <c r="BQ41" s="34"/>
    </row>
    <row r="42" spans="1:69">
      <c r="A42" s="115"/>
      <c r="B42" s="113"/>
      <c r="C42" s="113"/>
      <c r="D42" s="89"/>
      <c r="E42" s="89"/>
      <c r="F42" s="89"/>
      <c r="G42" s="89"/>
      <c r="H42" t="str">
        <f>G40</f>
        <v>Short term baseline</v>
      </c>
      <c r="I42" s="21" t="str">
        <f>'Various-DO NOT EDIT'!C$4</f>
        <v>Detect</v>
      </c>
      <c r="R42" s="33"/>
      <c r="S42" s="33"/>
      <c r="T42" s="33"/>
      <c r="U42" s="34"/>
      <c r="V42" s="33"/>
      <c r="W42" s="33"/>
      <c r="X42" s="33"/>
      <c r="Y42" s="34"/>
      <c r="Z42" s="33"/>
      <c r="AA42" s="33"/>
      <c r="AB42" s="33"/>
      <c r="AC42" s="34"/>
      <c r="AD42" s="33"/>
      <c r="AE42" s="33"/>
      <c r="AF42" s="33"/>
      <c r="AG42" s="34"/>
      <c r="AH42" s="33"/>
      <c r="AI42" s="33"/>
      <c r="AK42" s="34"/>
      <c r="AL42" s="33"/>
      <c r="AM42" s="33"/>
      <c r="AN42" s="33"/>
      <c r="AO42" s="34"/>
      <c r="AP42" s="33"/>
      <c r="AQ42" s="33"/>
      <c r="AR42" s="33"/>
      <c r="AS42" s="34"/>
      <c r="AT42" s="33"/>
      <c r="AU42" s="33"/>
      <c r="AV42" s="33"/>
      <c r="AW42" s="34"/>
      <c r="AX42" s="33"/>
      <c r="AY42" s="33"/>
      <c r="AZ42" s="33"/>
      <c r="BA42" s="34"/>
      <c r="BB42" s="33"/>
      <c r="BC42" s="33"/>
      <c r="BD42" s="33"/>
      <c r="BE42" s="34"/>
      <c r="BF42" s="33"/>
      <c r="BG42" s="33"/>
      <c r="BH42" s="33"/>
      <c r="BI42" s="34"/>
      <c r="BJ42" s="12"/>
      <c r="BK42" s="12"/>
      <c r="BL42" s="12"/>
      <c r="BM42" s="23"/>
      <c r="BN42" s="33"/>
      <c r="BO42" s="33"/>
      <c r="BP42" s="33"/>
      <c r="BQ42" s="34"/>
    </row>
    <row r="43" spans="1:69">
      <c r="A43" s="115"/>
      <c r="B43" s="113"/>
      <c r="C43" s="113"/>
      <c r="D43" s="89"/>
      <c r="E43" s="89"/>
      <c r="F43" s="89"/>
      <c r="G43" s="89"/>
      <c r="H43" t="str">
        <f>G40</f>
        <v>Short term baseline</v>
      </c>
      <c r="I43" s="21" t="str">
        <f>'Various-DO NOT EDIT'!C$5</f>
        <v>Neutralize</v>
      </c>
      <c r="R43" s="33"/>
      <c r="S43" s="33"/>
      <c r="T43" s="33"/>
      <c r="U43" s="34"/>
      <c r="V43" s="33"/>
      <c r="W43" s="33"/>
      <c r="X43" s="33"/>
      <c r="Y43" s="34"/>
      <c r="Z43" s="33"/>
      <c r="AA43" s="33"/>
      <c r="AB43" s="33"/>
      <c r="AC43" s="34"/>
      <c r="AD43" s="33"/>
      <c r="AE43" s="33"/>
      <c r="AF43" s="33"/>
      <c r="AG43" s="34"/>
      <c r="AH43" s="33"/>
      <c r="AI43" s="33"/>
      <c r="AJ43" s="33"/>
      <c r="AK43" s="34"/>
      <c r="AL43" s="33"/>
      <c r="AM43" s="33"/>
      <c r="AN43" s="33"/>
      <c r="AO43" s="34"/>
      <c r="AP43" s="33"/>
      <c r="AQ43" s="33"/>
      <c r="AR43" s="33"/>
      <c r="AS43" s="34"/>
      <c r="AT43" s="33"/>
      <c r="AU43" s="33"/>
      <c r="AV43" s="33"/>
      <c r="AW43" s="34"/>
      <c r="AX43" s="33"/>
      <c r="AY43" s="33"/>
      <c r="AZ43" s="33"/>
      <c r="BA43" s="34"/>
      <c r="BB43" s="33"/>
      <c r="BC43" s="33"/>
      <c r="BD43" s="33"/>
      <c r="BE43" s="34"/>
      <c r="BF43" s="33"/>
      <c r="BG43" s="33"/>
      <c r="BH43" s="33"/>
      <c r="BI43" s="34"/>
      <c r="BJ43" s="12"/>
      <c r="BK43" s="12"/>
      <c r="BL43" s="12"/>
      <c r="BM43" s="23"/>
      <c r="BN43" s="33"/>
      <c r="BO43" s="33"/>
      <c r="BP43" s="33"/>
      <c r="BQ43" s="34"/>
    </row>
    <row r="44" spans="1:69">
      <c r="A44" s="115"/>
      <c r="B44" s="113"/>
      <c r="C44" s="113"/>
      <c r="D44" s="89"/>
      <c r="E44" s="89"/>
      <c r="F44" s="89"/>
      <c r="G44" s="89"/>
      <c r="H44" t="str">
        <f>G40</f>
        <v>Short term baseline</v>
      </c>
      <c r="I44" s="21" t="str">
        <f>'Various-DO NOT EDIT'!C$6</f>
        <v>Limit / Response</v>
      </c>
      <c r="R44" s="33"/>
      <c r="S44" s="33"/>
      <c r="T44" s="33"/>
      <c r="U44" s="34"/>
      <c r="V44" s="33"/>
      <c r="W44" s="33"/>
      <c r="X44" s="33"/>
      <c r="Y44" s="34"/>
      <c r="Z44" s="33"/>
      <c r="AA44" s="33"/>
      <c r="AB44" s="33"/>
      <c r="AC44" s="34"/>
      <c r="AD44" s="33"/>
      <c r="AE44" s="33"/>
      <c r="AF44" s="33"/>
      <c r="AG44" s="34"/>
      <c r="AH44" s="33"/>
      <c r="AI44" s="33"/>
      <c r="AJ44" s="33"/>
      <c r="AK44" s="34"/>
      <c r="AL44" s="33"/>
      <c r="AM44" s="33"/>
      <c r="AN44" s="33"/>
      <c r="AO44" s="34"/>
      <c r="AP44" s="33"/>
      <c r="AQ44" s="33"/>
      <c r="AR44" s="33"/>
      <c r="AS44" s="34"/>
      <c r="AT44" s="33"/>
      <c r="AU44" s="33"/>
      <c r="AV44" s="33"/>
      <c r="AW44" s="34"/>
      <c r="AX44" s="33"/>
      <c r="AY44" s="33"/>
      <c r="AZ44" s="33"/>
      <c r="BA44" s="34"/>
      <c r="BB44" s="33"/>
      <c r="BC44" s="33"/>
      <c r="BD44" s="33"/>
      <c r="BE44" s="34"/>
      <c r="BF44" s="33"/>
      <c r="BG44" s="33"/>
      <c r="BH44" s="33"/>
      <c r="BI44" s="34"/>
      <c r="BJ44" s="12"/>
      <c r="BK44" s="12"/>
      <c r="BL44" s="12"/>
      <c r="BM44" s="23"/>
      <c r="BN44" s="33"/>
      <c r="BO44" s="33"/>
      <c r="BP44" s="33"/>
      <c r="BQ44" s="34"/>
    </row>
    <row r="45" spans="1:69" ht="16.5" thickBot="1">
      <c r="A45" s="115"/>
      <c r="B45" s="118"/>
      <c r="C45" s="118"/>
      <c r="D45" s="89"/>
      <c r="E45" s="89"/>
      <c r="F45" s="89"/>
      <c r="G45" s="89"/>
      <c r="H45" t="str">
        <f>G40</f>
        <v>Short term baseline</v>
      </c>
      <c r="I45" s="21" t="str">
        <f>'Various-DO NOT EDIT'!C$7</f>
        <v>Recover</v>
      </c>
      <c r="R45" s="33"/>
      <c r="S45" s="33"/>
      <c r="T45" s="33"/>
      <c r="U45" s="34"/>
      <c r="V45" s="33"/>
      <c r="W45" s="33"/>
      <c r="X45" s="33"/>
      <c r="Y45" s="34"/>
      <c r="Z45" s="33"/>
      <c r="AA45" s="33"/>
      <c r="AB45" s="33"/>
      <c r="AC45" s="34"/>
      <c r="AD45" s="33"/>
      <c r="AE45" s="33"/>
      <c r="AF45" s="33"/>
      <c r="AG45" s="34"/>
      <c r="AH45" s="33"/>
      <c r="AI45" s="33"/>
      <c r="AJ45" s="33"/>
      <c r="AK45" s="34"/>
      <c r="AL45" s="33"/>
      <c r="AM45" s="33"/>
      <c r="AN45" s="33"/>
      <c r="AO45" s="34"/>
      <c r="AP45" s="33"/>
      <c r="AQ45" s="33"/>
      <c r="AR45" s="33"/>
      <c r="AS45" s="34"/>
      <c r="AT45" s="33"/>
      <c r="AU45" s="33"/>
      <c r="AV45" s="33"/>
      <c r="AW45" s="34"/>
      <c r="AX45" s="33"/>
      <c r="AY45" s="33"/>
      <c r="AZ45" s="33"/>
      <c r="BA45" s="34"/>
      <c r="BB45" s="33"/>
      <c r="BC45" s="33"/>
      <c r="BD45" s="33"/>
      <c r="BE45" s="34"/>
      <c r="BF45" s="33"/>
      <c r="BG45" s="33"/>
      <c r="BH45" s="33"/>
      <c r="BI45" s="34"/>
      <c r="BJ45" s="12"/>
      <c r="BK45" s="12"/>
      <c r="BL45" s="12"/>
      <c r="BM45" s="23"/>
      <c r="BN45" s="33"/>
      <c r="BO45" s="33"/>
      <c r="BP45" s="33"/>
      <c r="BQ45" s="34"/>
    </row>
    <row r="46" spans="1:69" s="5" customFormat="1" ht="16.5" thickTop="1">
      <c r="A46" s="114" t="s">
        <v>989</v>
      </c>
      <c r="B46" s="116" t="s">
        <v>378</v>
      </c>
      <c r="C46" s="116" t="s">
        <v>390</v>
      </c>
      <c r="D46" s="117">
        <f>COUNTIF(J46:ZD46,"V")*'Various-DO NOT EDIT'!D$2 + COUNTIF(J46:ZD46,"H")*'Various-DO NOT EDIT'!E$2 + COUNTIF(J46:ZD46,"M")*'Various-DO NOT EDIT'!F$2+COUNTIF(J46:ZD46,"L")*'Various-DO NOT EDIT'!G$2 + COUNTIF(J47:ZD47,"V")*'Various-DO NOT EDIT'!D$3 + COUNTIF(J47:ZD47,"H")*'Various-DO NOT EDIT'!E$3 + COUNTIF(J47:ZD47,"M")*'Various-DO NOT EDIT'!F$3 + COUNTIF(J47:ZD47,"L")*'Various-DO NOT EDIT'!G$3 + COUNTIF(J48:ZD48,"V")*'Various-DO NOT EDIT'!D$4 + COUNTIF(J48:ZD48,"H")*'Various-DO NOT EDIT'!E$4 + COUNTIF(J48:ZD48,"M")*'Various-DO NOT EDIT'!F$4 + COUNTIF(J48:ZD48,"L")*'Various-DO NOT EDIT'!G$4  + COUNTIF(J49:ZD49,"V")*'Various-DO NOT EDIT'!D$5 + COUNTIF(J49:ZD49,"H")*'Various-DO NOT EDIT'!E$5 + COUNTIF(J49:ZD49,"M")*'Various-DO NOT EDIT'!F$5 + COUNTIF(J49:ZD49,"L")*'Various-DO NOT EDIT'!G$5  + COUNTIF(J50:ZD50,"V")*'Various-DO NOT EDIT'!D$6 + COUNTIF(J50:ZD50,"H")*'Various-DO NOT EDIT'!E$6 + COUNTIF(J50:ZD50,"M")*'Various-DO NOT EDIT'!F$6 + COUNTIF(J50:ZD50,"L")*'Various-DO NOT EDIT'!G$6  + COUNTIF(J51:ZD51,"V")*'Various-DO NOT EDIT'!D$7 + COUNTIF(J51:ZD51,"H")*'Various-DO NOT EDIT'!E$7 + COUNTIF(J51:ZD51,"M")*'Various-DO NOT EDIT'!F$7 + COUNTIF(J51:ZD51,"L")*'Various-DO NOT EDIT'!G$7</f>
        <v>32</v>
      </c>
      <c r="E46" s="117">
        <v>3</v>
      </c>
      <c r="F46" s="117">
        <f>ROUND(D46/E46,0)</f>
        <v>11</v>
      </c>
      <c r="G46" s="117" t="s">
        <v>972</v>
      </c>
      <c r="H46" s="5" t="str">
        <f>G46</f>
        <v>Now</v>
      </c>
      <c r="I46" s="22" t="str">
        <f>'Various-DO NOT EDIT'!C$2</f>
        <v>Identify</v>
      </c>
      <c r="J46" s="24"/>
      <c r="K46" s="24"/>
      <c r="L46" s="24"/>
      <c r="M46" s="25"/>
      <c r="N46" s="24"/>
      <c r="O46" s="24"/>
      <c r="P46" s="24"/>
      <c r="Q46" s="25"/>
      <c r="R46" s="35"/>
      <c r="S46" s="35"/>
      <c r="T46" s="35"/>
      <c r="U46" s="36"/>
      <c r="V46" s="35"/>
      <c r="W46" s="35"/>
      <c r="X46" s="35"/>
      <c r="Y46" s="36"/>
      <c r="Z46" s="35"/>
      <c r="AA46" s="35"/>
      <c r="AB46" s="35"/>
      <c r="AC46" s="36"/>
      <c r="AD46" s="35"/>
      <c r="AE46" s="35"/>
      <c r="AF46" s="35"/>
      <c r="AG46" s="36"/>
      <c r="AH46" s="35"/>
      <c r="AI46" s="35"/>
      <c r="AJ46" s="35"/>
      <c r="AK46" s="36"/>
      <c r="AL46" s="35"/>
      <c r="AM46" s="35"/>
      <c r="AN46" s="35"/>
      <c r="AO46" s="36"/>
      <c r="AP46" s="35"/>
      <c r="AQ46" s="35"/>
      <c r="AR46" s="35"/>
      <c r="AS46" s="36"/>
      <c r="AT46" s="35"/>
      <c r="AU46" s="35"/>
      <c r="AV46" s="35"/>
      <c r="AW46" s="36"/>
      <c r="AX46" s="35"/>
      <c r="AY46" s="35"/>
      <c r="AZ46" s="35"/>
      <c r="BA46" s="36"/>
      <c r="BB46" s="35"/>
      <c r="BC46" s="35"/>
      <c r="BD46" s="35"/>
      <c r="BE46" s="36"/>
      <c r="BF46" s="35"/>
      <c r="BG46" s="35"/>
      <c r="BH46" s="35"/>
      <c r="BI46" s="36"/>
      <c r="BJ46" s="24"/>
      <c r="BK46" s="24"/>
      <c r="BL46" s="24"/>
      <c r="BM46" s="25"/>
      <c r="BN46" s="35"/>
      <c r="BO46" s="35"/>
      <c r="BP46" s="35"/>
      <c r="BQ46" s="36"/>
    </row>
    <row r="47" spans="1:69">
      <c r="A47" s="115"/>
      <c r="B47" s="113"/>
      <c r="C47" s="113"/>
      <c r="D47" s="89"/>
      <c r="E47" s="89"/>
      <c r="F47" s="89"/>
      <c r="G47" s="89"/>
      <c r="H47" t="str">
        <f>G46</f>
        <v>Now</v>
      </c>
      <c r="I47" s="21" t="str">
        <f>'Various-DO NOT EDIT'!C$3</f>
        <v>Prevent</v>
      </c>
      <c r="R47" s="33"/>
      <c r="S47" s="33"/>
      <c r="T47" s="33"/>
      <c r="U47" s="34"/>
      <c r="V47" s="33"/>
      <c r="W47" s="33"/>
      <c r="X47" s="33"/>
      <c r="Y47" s="34"/>
      <c r="Z47" s="33"/>
      <c r="AA47" s="33"/>
      <c r="AB47" s="33"/>
      <c r="AC47" s="34"/>
      <c r="AD47" s="33"/>
      <c r="AE47" s="33"/>
      <c r="AF47" s="33"/>
      <c r="AG47" s="34"/>
      <c r="AH47" s="33"/>
      <c r="AI47" s="33"/>
      <c r="AJ47" s="33"/>
      <c r="AK47" s="34"/>
      <c r="AL47" s="33"/>
      <c r="AM47" s="33"/>
      <c r="AN47" s="33"/>
      <c r="AO47" s="34"/>
      <c r="AP47" s="33"/>
      <c r="AQ47" s="33"/>
      <c r="AR47" s="33"/>
      <c r="AS47" s="34"/>
      <c r="AT47" s="33"/>
      <c r="AU47" s="33"/>
      <c r="AV47" s="33"/>
      <c r="AW47" s="34"/>
      <c r="AX47" s="33"/>
      <c r="AY47" s="33"/>
      <c r="AZ47" s="33"/>
      <c r="BA47" s="34"/>
      <c r="BB47" s="33"/>
      <c r="BC47" s="33"/>
      <c r="BD47" s="33"/>
      <c r="BE47" s="34"/>
      <c r="BF47" s="33"/>
      <c r="BG47" s="33"/>
      <c r="BH47" s="33"/>
      <c r="BI47" s="34"/>
      <c r="BJ47" s="12"/>
      <c r="BK47" s="12"/>
      <c r="BL47" s="12"/>
      <c r="BM47" s="23"/>
      <c r="BN47" s="33"/>
      <c r="BO47" s="33"/>
      <c r="BP47" s="33"/>
      <c r="BQ47" s="34"/>
    </row>
    <row r="48" spans="1:69">
      <c r="A48" s="115"/>
      <c r="B48" s="113"/>
      <c r="C48" s="113"/>
      <c r="D48" s="89"/>
      <c r="E48" s="89"/>
      <c r="F48" s="89"/>
      <c r="G48" s="89"/>
      <c r="H48" t="str">
        <f>G46</f>
        <v>Now</v>
      </c>
      <c r="I48" s="21" t="str">
        <f>'Various-DO NOT EDIT'!C$4</f>
        <v>Detect</v>
      </c>
      <c r="R48" s="33"/>
      <c r="S48" s="33"/>
      <c r="T48" s="33"/>
      <c r="U48" s="34"/>
      <c r="V48" s="33"/>
      <c r="W48" s="33"/>
      <c r="X48" s="33"/>
      <c r="Y48" s="34"/>
      <c r="Z48" s="33"/>
      <c r="AA48" s="33"/>
      <c r="AB48" s="33"/>
      <c r="AC48" s="34"/>
      <c r="AD48" s="33"/>
      <c r="AE48" s="33"/>
      <c r="AF48" s="33"/>
      <c r="AG48" s="34"/>
      <c r="AH48" s="33"/>
      <c r="AI48" s="33"/>
      <c r="AJ48" s="33"/>
      <c r="AK48" s="34"/>
      <c r="AL48" s="33"/>
      <c r="AM48" s="33"/>
      <c r="AN48" s="33"/>
      <c r="AO48" s="34"/>
      <c r="AP48" s="33"/>
      <c r="AQ48" s="33"/>
      <c r="AR48" s="33"/>
      <c r="AS48" s="34"/>
      <c r="AT48" s="33"/>
      <c r="AU48" s="33"/>
      <c r="AV48" s="33"/>
      <c r="AW48" s="34"/>
      <c r="AX48" s="33"/>
      <c r="AY48" s="33"/>
      <c r="AZ48" s="33"/>
      <c r="BA48" s="34"/>
      <c r="BB48" s="33"/>
      <c r="BC48" s="33"/>
      <c r="BD48" s="33"/>
      <c r="BE48" s="34"/>
      <c r="BF48" s="33"/>
      <c r="BG48" s="33"/>
      <c r="BH48" s="33"/>
      <c r="BI48" s="34"/>
      <c r="BJ48" s="12"/>
      <c r="BK48" s="12"/>
      <c r="BL48" s="12"/>
      <c r="BM48" s="23"/>
      <c r="BN48" s="33"/>
      <c r="BO48" s="33"/>
      <c r="BP48" s="33"/>
      <c r="BQ48" s="34"/>
    </row>
    <row r="49" spans="1:69">
      <c r="A49" s="115"/>
      <c r="B49" s="113"/>
      <c r="C49" s="113"/>
      <c r="D49" s="89"/>
      <c r="E49" s="89"/>
      <c r="F49" s="89"/>
      <c r="G49" s="89"/>
      <c r="H49" t="str">
        <f>G46</f>
        <v>Now</v>
      </c>
      <c r="I49" s="21" t="str">
        <f>'Various-DO NOT EDIT'!C$5</f>
        <v>Neutralize</v>
      </c>
      <c r="R49" s="33"/>
      <c r="S49" s="33"/>
      <c r="T49" s="33"/>
      <c r="U49" s="34"/>
      <c r="V49" s="33"/>
      <c r="W49" s="33"/>
      <c r="X49" s="33"/>
      <c r="Y49" s="34"/>
      <c r="Z49" s="33"/>
      <c r="AA49" s="33"/>
      <c r="AB49" s="33"/>
      <c r="AC49" s="34"/>
      <c r="AD49" s="33"/>
      <c r="AE49" s="33"/>
      <c r="AF49" s="33"/>
      <c r="AG49" s="34"/>
      <c r="AH49" s="33"/>
      <c r="AI49" s="33"/>
      <c r="AJ49" s="33"/>
      <c r="AK49" s="34"/>
      <c r="AL49" s="33"/>
      <c r="AM49" s="33"/>
      <c r="AN49" s="33"/>
      <c r="AO49" s="34"/>
      <c r="AP49" s="33"/>
      <c r="AQ49" s="33"/>
      <c r="AR49" s="33"/>
      <c r="AS49" s="34"/>
      <c r="AT49" s="33"/>
      <c r="AU49" s="33"/>
      <c r="AV49" s="33"/>
      <c r="AW49" s="34"/>
      <c r="AX49" s="33"/>
      <c r="AY49" s="33"/>
      <c r="AZ49" s="33"/>
      <c r="BA49" s="34"/>
      <c r="BB49" s="33"/>
      <c r="BC49" s="33"/>
      <c r="BD49" s="33"/>
      <c r="BE49" s="34"/>
      <c r="BF49" s="33"/>
      <c r="BG49" s="33"/>
      <c r="BH49" s="33"/>
      <c r="BI49" s="34"/>
      <c r="BJ49" s="12"/>
      <c r="BK49" s="12"/>
      <c r="BL49" s="12"/>
      <c r="BM49" s="23"/>
      <c r="BN49" s="33"/>
      <c r="BO49" s="33"/>
      <c r="BP49" s="33"/>
      <c r="BQ49" s="34"/>
    </row>
    <row r="50" spans="1:69">
      <c r="A50" s="115"/>
      <c r="B50" s="113"/>
      <c r="C50" s="113"/>
      <c r="D50" s="89"/>
      <c r="E50" s="89"/>
      <c r="F50" s="89"/>
      <c r="G50" s="89"/>
      <c r="H50" t="str">
        <f>G46</f>
        <v>Now</v>
      </c>
      <c r="I50" s="21" t="str">
        <f>'Various-DO NOT EDIT'!C$6</f>
        <v>Limit / Response</v>
      </c>
      <c r="R50" s="33"/>
      <c r="S50" s="33"/>
      <c r="T50" s="33"/>
      <c r="U50" s="34"/>
      <c r="V50" s="33"/>
      <c r="W50" s="33"/>
      <c r="X50" s="33"/>
      <c r="Y50" s="34"/>
      <c r="Z50" s="33"/>
      <c r="AA50" s="33"/>
      <c r="AB50" s="33"/>
      <c r="AC50" s="34"/>
      <c r="AD50" s="33"/>
      <c r="AE50" s="33"/>
      <c r="AF50" s="33"/>
      <c r="AG50" s="34"/>
      <c r="AH50" s="33"/>
      <c r="AI50" s="33"/>
      <c r="AJ50" s="33"/>
      <c r="AK50" s="34"/>
      <c r="AL50" s="33"/>
      <c r="AM50" s="33"/>
      <c r="AN50" s="33"/>
      <c r="AO50" s="34"/>
      <c r="AP50" s="33"/>
      <c r="AQ50" s="33"/>
      <c r="AR50" s="33"/>
      <c r="AS50" s="34"/>
      <c r="AT50" s="33"/>
      <c r="AU50" s="33"/>
      <c r="AV50" s="33"/>
      <c r="AW50" s="34"/>
      <c r="AX50" s="33"/>
      <c r="AY50" s="33"/>
      <c r="AZ50" s="33"/>
      <c r="BA50" s="34"/>
      <c r="BB50" s="33"/>
      <c r="BC50" s="33"/>
      <c r="BD50" s="33"/>
      <c r="BE50" s="34"/>
      <c r="BF50" s="33"/>
      <c r="BG50" s="33"/>
      <c r="BH50" s="33"/>
      <c r="BI50" s="34"/>
      <c r="BJ50" s="12"/>
      <c r="BK50" s="12"/>
      <c r="BL50" s="12"/>
      <c r="BM50" s="23"/>
      <c r="BN50" s="33"/>
      <c r="BO50" s="33"/>
      <c r="BP50" s="33"/>
      <c r="BQ50" s="34"/>
    </row>
    <row r="51" spans="1:69" ht="16.5" thickBot="1">
      <c r="A51" s="115"/>
      <c r="B51" s="118"/>
      <c r="C51" s="118"/>
      <c r="D51" s="89"/>
      <c r="E51" s="89"/>
      <c r="F51" s="89"/>
      <c r="G51" s="89"/>
      <c r="H51" t="str">
        <f>G46</f>
        <v>Now</v>
      </c>
      <c r="I51" s="21" t="str">
        <f>'Various-DO NOT EDIT'!C$7</f>
        <v>Recover</v>
      </c>
      <c r="R51" s="33"/>
      <c r="S51" s="33"/>
      <c r="T51" s="33"/>
      <c r="U51" s="34"/>
      <c r="V51" s="33"/>
      <c r="W51" s="33"/>
      <c r="X51" s="33"/>
      <c r="Y51" s="34" t="s">
        <v>75</v>
      </c>
      <c r="Z51" s="33"/>
      <c r="AA51" s="33"/>
      <c r="AB51" s="33" t="s">
        <v>71</v>
      </c>
      <c r="AC51" s="34"/>
      <c r="AD51" s="33"/>
      <c r="AE51" s="33"/>
      <c r="AF51" s="33"/>
      <c r="AG51" s="34"/>
      <c r="AH51" s="33" t="s">
        <v>63</v>
      </c>
      <c r="AI51" s="33"/>
      <c r="AJ51" s="33"/>
      <c r="AK51" s="34"/>
      <c r="AL51" s="33" t="s">
        <v>63</v>
      </c>
      <c r="AM51" s="33"/>
      <c r="AN51" s="33"/>
      <c r="AO51" s="34"/>
      <c r="AP51" s="33" t="s">
        <v>63</v>
      </c>
      <c r="AQ51" s="33"/>
      <c r="AR51" s="33"/>
      <c r="AS51" s="34"/>
      <c r="AT51" s="33" t="s">
        <v>63</v>
      </c>
      <c r="AU51" s="33"/>
      <c r="AV51" s="33"/>
      <c r="AW51" s="34"/>
      <c r="AX51" s="33"/>
      <c r="AY51" s="33"/>
      <c r="AZ51" s="33"/>
      <c r="BA51" s="34"/>
      <c r="BB51" s="33"/>
      <c r="BC51" s="33"/>
      <c r="BD51" s="33"/>
      <c r="BE51" s="34"/>
      <c r="BF51" s="33"/>
      <c r="BG51" s="33"/>
      <c r="BH51" s="33"/>
      <c r="BI51" s="34"/>
      <c r="BJ51" s="12"/>
      <c r="BK51" s="12"/>
      <c r="BL51" s="12"/>
      <c r="BM51" s="23"/>
      <c r="BN51" s="33"/>
      <c r="BO51" s="33"/>
      <c r="BP51" s="33"/>
      <c r="BQ51" s="34"/>
    </row>
    <row r="52" spans="1:69" s="5" customFormat="1" ht="16.5" thickTop="1">
      <c r="A52" s="114" t="s">
        <v>990</v>
      </c>
      <c r="B52" s="116" t="s">
        <v>374</v>
      </c>
      <c r="C52" s="116" t="s">
        <v>393</v>
      </c>
      <c r="D52" s="117">
        <f>COUNTIF(J52:ZD52,"V")*'Various-DO NOT EDIT'!D$2 + COUNTIF(J52:ZD52,"H")*'Various-DO NOT EDIT'!E$2 + COUNTIF(J52:ZD52,"M")*'Various-DO NOT EDIT'!F$2+COUNTIF(J52:ZD52,"L")*'Various-DO NOT EDIT'!G$2 + COUNTIF(J53:ZD53,"V")*'Various-DO NOT EDIT'!D$3 + COUNTIF(J53:ZD53,"H")*'Various-DO NOT EDIT'!E$3 + COUNTIF(J53:ZD53,"M")*'Various-DO NOT EDIT'!F$3 + COUNTIF(J53:ZD53,"L")*'Various-DO NOT EDIT'!G$3 + COUNTIF(J54:ZD54,"V")*'Various-DO NOT EDIT'!D$4 + COUNTIF(J54:ZD54,"H")*'Various-DO NOT EDIT'!E$4 + COUNTIF(J54:ZD54,"M")*'Various-DO NOT EDIT'!F$4 + COUNTIF(J54:ZD54,"L")*'Various-DO NOT EDIT'!G$4  + COUNTIF(J55:ZD55,"V")*'Various-DO NOT EDIT'!D$5 + COUNTIF(J55:ZD55,"H")*'Various-DO NOT EDIT'!E$5 + COUNTIF(J55:ZD55,"M")*'Various-DO NOT EDIT'!F$5 + COUNTIF(J55:ZD55,"L")*'Various-DO NOT EDIT'!G$5  + COUNTIF(J56:ZD56,"V")*'Various-DO NOT EDIT'!D$6 + COUNTIF(J56:ZD56,"H")*'Various-DO NOT EDIT'!E$6 + COUNTIF(J56:ZD56,"M")*'Various-DO NOT EDIT'!F$6 + COUNTIF(J56:ZD56,"L")*'Various-DO NOT EDIT'!G$6  + COUNTIF(J57:ZD57,"V")*'Various-DO NOT EDIT'!D$7 + COUNTIF(J57:ZD57,"H")*'Various-DO NOT EDIT'!E$7 + COUNTIF(J57:ZD57,"M")*'Various-DO NOT EDIT'!F$7 + COUNTIF(J57:ZD57,"L")*'Various-DO NOT EDIT'!G$7</f>
        <v>30</v>
      </c>
      <c r="E52" s="117">
        <v>2</v>
      </c>
      <c r="F52" s="117">
        <f>ROUND(D52/E52,0)</f>
        <v>15</v>
      </c>
      <c r="G52" s="117" t="s">
        <v>973</v>
      </c>
      <c r="H52" s="5" t="str">
        <f>G52</f>
        <v>Short term baseline</v>
      </c>
      <c r="I52" s="22" t="str">
        <f>'Various-DO NOT EDIT'!C$2</f>
        <v>Identify</v>
      </c>
      <c r="J52" s="24"/>
      <c r="K52" s="24"/>
      <c r="L52" s="24"/>
      <c r="M52" s="25"/>
      <c r="N52" s="24"/>
      <c r="O52" s="24"/>
      <c r="P52" s="24"/>
      <c r="Q52" s="25"/>
      <c r="R52" s="35"/>
      <c r="S52" s="35"/>
      <c r="T52" s="35"/>
      <c r="U52" s="36"/>
      <c r="V52" s="35"/>
      <c r="W52" s="35"/>
      <c r="X52" s="35"/>
      <c r="Y52" s="36"/>
      <c r="Z52" s="35"/>
      <c r="AA52" s="35"/>
      <c r="AB52" s="35"/>
      <c r="AC52" s="36"/>
      <c r="AD52" s="35"/>
      <c r="AE52" s="35"/>
      <c r="AF52" s="35"/>
      <c r="AG52" s="36"/>
      <c r="AH52" s="35"/>
      <c r="AI52" s="35"/>
      <c r="AJ52" s="35"/>
      <c r="AK52" s="36"/>
      <c r="AL52" s="35"/>
      <c r="AM52" s="35"/>
      <c r="AN52" s="35"/>
      <c r="AO52" s="36"/>
      <c r="AP52" s="35"/>
      <c r="AQ52" s="35"/>
      <c r="AR52" s="35"/>
      <c r="AS52" s="36"/>
      <c r="AT52" s="35"/>
      <c r="AU52" s="35"/>
      <c r="AV52" s="35"/>
      <c r="AW52" s="36"/>
      <c r="AX52" s="35"/>
      <c r="AY52" s="35"/>
      <c r="AZ52" s="35"/>
      <c r="BA52" s="36"/>
      <c r="BB52" s="35"/>
      <c r="BC52" s="35"/>
      <c r="BD52" s="35"/>
      <c r="BE52" s="36"/>
      <c r="BF52" s="35"/>
      <c r="BG52" s="35"/>
      <c r="BH52" s="35"/>
      <c r="BI52" s="36"/>
      <c r="BJ52" s="24"/>
      <c r="BK52" s="24"/>
      <c r="BL52" s="24"/>
      <c r="BM52" s="25"/>
      <c r="BN52" s="35"/>
      <c r="BO52" s="35"/>
      <c r="BP52" s="35"/>
      <c r="BQ52" s="36"/>
    </row>
    <row r="53" spans="1:69">
      <c r="A53" s="115"/>
      <c r="B53" s="113"/>
      <c r="C53" s="113"/>
      <c r="D53" s="89"/>
      <c r="E53" s="89"/>
      <c r="F53" s="89"/>
      <c r="G53" s="89"/>
      <c r="H53" t="str">
        <f>G52</f>
        <v>Short term baseline</v>
      </c>
      <c r="I53" s="21" t="str">
        <f>'Various-DO NOT EDIT'!C$3</f>
        <v>Prevent</v>
      </c>
      <c r="R53" s="33"/>
      <c r="S53" s="33"/>
      <c r="T53" s="33"/>
      <c r="U53" s="34"/>
      <c r="V53" s="33"/>
      <c r="W53" s="33"/>
      <c r="X53" s="33"/>
      <c r="Y53" s="34"/>
      <c r="Z53" s="33"/>
      <c r="AA53" s="33"/>
      <c r="AB53" s="33"/>
      <c r="AC53" s="34"/>
      <c r="AD53" s="33"/>
      <c r="AE53" s="33"/>
      <c r="AF53" s="33"/>
      <c r="AG53" s="34"/>
      <c r="AH53" s="33"/>
      <c r="AI53" s="33"/>
      <c r="AJ53" s="33"/>
      <c r="AK53" s="34"/>
      <c r="AL53" s="33"/>
      <c r="AM53" s="33"/>
      <c r="AN53" s="33"/>
      <c r="AO53" s="34"/>
      <c r="AP53" s="33"/>
      <c r="AQ53" s="33"/>
      <c r="AR53" s="33"/>
      <c r="AS53" s="34"/>
      <c r="AT53" s="33"/>
      <c r="AU53" s="33"/>
      <c r="AV53" s="33"/>
      <c r="AW53" s="34"/>
      <c r="AX53" s="33"/>
      <c r="AY53" s="33"/>
      <c r="AZ53" s="33"/>
      <c r="BA53" s="34"/>
      <c r="BB53" s="33"/>
      <c r="BC53" s="33"/>
      <c r="BD53" s="33"/>
      <c r="BE53" s="34"/>
      <c r="BF53" s="33"/>
      <c r="BG53" s="33"/>
      <c r="BH53" s="33"/>
      <c r="BI53" s="34"/>
      <c r="BJ53" s="12"/>
      <c r="BK53" s="12"/>
      <c r="BL53" s="12"/>
      <c r="BM53" s="23"/>
      <c r="BN53" s="33"/>
      <c r="BO53" s="33"/>
      <c r="BP53" s="33"/>
      <c r="BQ53" s="34"/>
    </row>
    <row r="54" spans="1:69">
      <c r="A54" s="115"/>
      <c r="B54" s="113"/>
      <c r="C54" s="113"/>
      <c r="D54" s="89"/>
      <c r="E54" s="89"/>
      <c r="F54" s="89"/>
      <c r="G54" s="89"/>
      <c r="H54" t="str">
        <f>G52</f>
        <v>Short term baseline</v>
      </c>
      <c r="I54" s="21" t="str">
        <f>'Various-DO NOT EDIT'!C$4</f>
        <v>Detect</v>
      </c>
      <c r="K54" s="12" t="s">
        <v>67</v>
      </c>
      <c r="P54" s="12" t="s">
        <v>71</v>
      </c>
      <c r="R54" s="33"/>
      <c r="S54" s="33"/>
      <c r="T54" s="33"/>
      <c r="U54" s="34"/>
      <c r="V54" s="33"/>
      <c r="W54" s="33"/>
      <c r="X54" s="33"/>
      <c r="Y54" s="34"/>
      <c r="Z54" s="33"/>
      <c r="AA54" s="33"/>
      <c r="AB54" s="33"/>
      <c r="AC54" s="34"/>
      <c r="AD54" s="33"/>
      <c r="AE54" s="33"/>
      <c r="AF54" s="33"/>
      <c r="AG54" s="34"/>
      <c r="AH54" s="33"/>
      <c r="AI54" s="33" t="s">
        <v>67</v>
      </c>
      <c r="AJ54" s="33"/>
      <c r="AK54" s="34"/>
      <c r="AL54" s="33" t="s">
        <v>63</v>
      </c>
      <c r="AM54" s="33"/>
      <c r="AN54" s="33"/>
      <c r="AO54" s="34"/>
      <c r="AP54" s="33"/>
      <c r="AQ54" s="33" t="s">
        <v>67</v>
      </c>
      <c r="AR54" s="33"/>
      <c r="AS54" s="34"/>
      <c r="AT54" s="33"/>
      <c r="AU54" s="33" t="s">
        <v>67</v>
      </c>
      <c r="AV54" s="33"/>
      <c r="AW54" s="34"/>
      <c r="AX54" s="33"/>
      <c r="AY54" s="33"/>
      <c r="AZ54" s="33"/>
      <c r="BA54" s="34"/>
      <c r="BB54" s="33"/>
      <c r="BC54" s="33"/>
      <c r="BD54" s="33"/>
      <c r="BE54" s="34"/>
      <c r="BF54" s="33"/>
      <c r="BG54" s="33"/>
      <c r="BH54" s="33"/>
      <c r="BI54" s="34"/>
      <c r="BJ54" s="12"/>
      <c r="BK54" s="12"/>
      <c r="BL54" s="12"/>
      <c r="BM54" s="23"/>
      <c r="BN54" s="33"/>
      <c r="BO54" s="33"/>
      <c r="BP54" s="33"/>
      <c r="BQ54" s="34"/>
    </row>
    <row r="55" spans="1:69">
      <c r="A55" s="115"/>
      <c r="B55" s="113"/>
      <c r="C55" s="113"/>
      <c r="D55" s="89"/>
      <c r="E55" s="89"/>
      <c r="F55" s="89"/>
      <c r="G55" s="89"/>
      <c r="H55" t="str">
        <f>G52</f>
        <v>Short term baseline</v>
      </c>
      <c r="I55" s="21" t="str">
        <f>'Various-DO NOT EDIT'!C$5</f>
        <v>Neutralize</v>
      </c>
      <c r="R55" s="33"/>
      <c r="S55" s="33"/>
      <c r="T55" s="33"/>
      <c r="U55" s="34"/>
      <c r="V55" s="33"/>
      <c r="W55" s="33"/>
      <c r="X55" s="33"/>
      <c r="Y55" s="34"/>
      <c r="Z55" s="33"/>
      <c r="AA55" s="33"/>
      <c r="AB55" s="33"/>
      <c r="AC55" s="34"/>
      <c r="AD55" s="33"/>
      <c r="AE55" s="33"/>
      <c r="AF55" s="33"/>
      <c r="AG55" s="34"/>
      <c r="AH55" s="33"/>
      <c r="AI55" s="33"/>
      <c r="AJ55" s="33"/>
      <c r="AK55" s="34"/>
      <c r="AL55" s="33"/>
      <c r="AM55" s="33"/>
      <c r="AN55" s="33"/>
      <c r="AO55" s="34"/>
      <c r="AP55" s="33"/>
      <c r="AQ55" s="33"/>
      <c r="AR55" s="33"/>
      <c r="AS55" s="34"/>
      <c r="AT55" s="33"/>
      <c r="AU55" s="33"/>
      <c r="AV55" s="33"/>
      <c r="AW55" s="34"/>
      <c r="AX55" s="33"/>
      <c r="AY55" s="33"/>
      <c r="AZ55" s="33"/>
      <c r="BA55" s="34"/>
      <c r="BB55" s="33"/>
      <c r="BC55" s="33"/>
      <c r="BD55" s="33"/>
      <c r="BE55" s="34"/>
      <c r="BF55" s="33"/>
      <c r="BG55" s="33"/>
      <c r="BH55" s="33"/>
      <c r="BI55" s="34"/>
      <c r="BJ55" s="12"/>
      <c r="BK55" s="12"/>
      <c r="BL55" s="12"/>
      <c r="BM55" s="23"/>
      <c r="BN55" s="33"/>
      <c r="BO55" s="33"/>
      <c r="BP55" s="33"/>
      <c r="BQ55" s="34"/>
    </row>
    <row r="56" spans="1:69">
      <c r="A56" s="115"/>
      <c r="B56" s="113"/>
      <c r="C56" s="113"/>
      <c r="D56" s="89"/>
      <c r="E56" s="89"/>
      <c r="F56" s="89"/>
      <c r="G56" s="89"/>
      <c r="H56" t="str">
        <f>G52</f>
        <v>Short term baseline</v>
      </c>
      <c r="I56" s="21" t="str">
        <f>'Various-DO NOT EDIT'!C$6</f>
        <v>Limit / Response</v>
      </c>
      <c r="R56" s="33"/>
      <c r="S56" s="33"/>
      <c r="T56" s="33"/>
      <c r="U56" s="34"/>
      <c r="V56" s="33"/>
      <c r="W56" s="33"/>
      <c r="X56" s="33"/>
      <c r="Y56" s="34"/>
      <c r="Z56" s="33"/>
      <c r="AA56" s="33"/>
      <c r="AB56" s="33"/>
      <c r="AC56" s="34"/>
      <c r="AD56" s="33"/>
      <c r="AE56" s="33"/>
      <c r="AF56" s="33"/>
      <c r="AG56" s="34"/>
      <c r="AH56" s="33"/>
      <c r="AI56" s="33"/>
      <c r="AJ56" s="33"/>
      <c r="AK56" s="34"/>
      <c r="AL56" s="33"/>
      <c r="AM56" s="33"/>
      <c r="AN56" s="33"/>
      <c r="AO56" s="34"/>
      <c r="AP56" s="33"/>
      <c r="AQ56" s="33"/>
      <c r="AR56" s="33"/>
      <c r="AS56" s="34"/>
      <c r="AT56" s="33"/>
      <c r="AU56" s="33"/>
      <c r="AV56" s="33"/>
      <c r="AW56" s="34"/>
      <c r="AX56" s="33"/>
      <c r="AY56" s="33"/>
      <c r="AZ56" s="33"/>
      <c r="BA56" s="34"/>
      <c r="BB56" s="33"/>
      <c r="BC56" s="33"/>
      <c r="BD56" s="33"/>
      <c r="BE56" s="34"/>
      <c r="BF56" s="33"/>
      <c r="BG56" s="33"/>
      <c r="BH56" s="33"/>
      <c r="BI56" s="34"/>
      <c r="BJ56" s="12"/>
      <c r="BK56" s="12"/>
      <c r="BL56" s="12"/>
      <c r="BM56" s="23"/>
      <c r="BN56" s="33"/>
      <c r="BO56" s="33"/>
      <c r="BP56" s="33"/>
      <c r="BQ56" s="34"/>
    </row>
    <row r="57" spans="1:69" ht="16.5" thickBot="1">
      <c r="A57" s="115"/>
      <c r="B57" s="118"/>
      <c r="C57" s="118"/>
      <c r="D57" s="89"/>
      <c r="E57" s="89"/>
      <c r="F57" s="89"/>
      <c r="G57" s="89"/>
      <c r="H57" t="str">
        <f>G52</f>
        <v>Short term baseline</v>
      </c>
      <c r="I57" s="21" t="str">
        <f>'Various-DO NOT EDIT'!C$7</f>
        <v>Recover</v>
      </c>
      <c r="R57" s="33"/>
      <c r="S57" s="33"/>
      <c r="T57" s="33"/>
      <c r="U57" s="34"/>
      <c r="V57" s="33"/>
      <c r="W57" s="33"/>
      <c r="X57" s="33"/>
      <c r="Y57" s="34"/>
      <c r="Z57" s="33"/>
      <c r="AA57" s="33"/>
      <c r="AB57" s="33"/>
      <c r="AC57" s="34"/>
      <c r="AD57" s="33"/>
      <c r="AE57" s="33"/>
      <c r="AF57" s="33"/>
      <c r="AG57" s="34"/>
      <c r="AH57" s="33"/>
      <c r="AI57" s="33"/>
      <c r="AJ57" s="33"/>
      <c r="AK57" s="34"/>
      <c r="AL57" s="33"/>
      <c r="AM57" s="33"/>
      <c r="AN57" s="33"/>
      <c r="AO57" s="34"/>
      <c r="AP57" s="33"/>
      <c r="AQ57" s="33"/>
      <c r="AR57" s="33"/>
      <c r="AS57" s="34"/>
      <c r="AT57" s="33"/>
      <c r="AU57" s="33"/>
      <c r="AV57" s="33"/>
      <c r="AW57" s="34"/>
      <c r="AX57" s="33"/>
      <c r="AY57" s="33"/>
      <c r="AZ57" s="33"/>
      <c r="BA57" s="34"/>
      <c r="BB57" s="33"/>
      <c r="BC57" s="33"/>
      <c r="BD57" s="33"/>
      <c r="BE57" s="34"/>
      <c r="BF57" s="33"/>
      <c r="BG57" s="33"/>
      <c r="BH57" s="33"/>
      <c r="BI57" s="34"/>
      <c r="BJ57" s="12"/>
      <c r="BK57" s="12"/>
      <c r="BL57" s="12"/>
      <c r="BM57" s="23"/>
      <c r="BN57" s="33"/>
      <c r="BO57" s="33"/>
      <c r="BP57" s="33"/>
      <c r="BQ57" s="34"/>
    </row>
    <row r="58" spans="1:69" s="5" customFormat="1" ht="16.5" thickTop="1">
      <c r="A58" s="114" t="s">
        <v>992</v>
      </c>
      <c r="B58" s="116" t="s">
        <v>374</v>
      </c>
      <c r="C58" s="116" t="s">
        <v>389</v>
      </c>
      <c r="D58" s="117">
        <f>COUNTIF(J58:ZD58,"V")*'Various-DO NOT EDIT'!D$2 + COUNTIF(J58:ZD58,"H")*'Various-DO NOT EDIT'!E$2 + COUNTIF(J58:ZD58,"M")*'Various-DO NOT EDIT'!F$2+COUNTIF(J58:ZD58,"L")*'Various-DO NOT EDIT'!G$2 + COUNTIF(J59:ZD59,"V")*'Various-DO NOT EDIT'!D$3 + COUNTIF(J59:ZD59,"H")*'Various-DO NOT EDIT'!E$3 + COUNTIF(J59:ZD59,"M")*'Various-DO NOT EDIT'!F$3 + COUNTIF(J59:ZD59,"L")*'Various-DO NOT EDIT'!G$3 + COUNTIF(J60:ZD60,"V")*'Various-DO NOT EDIT'!D$4 + COUNTIF(J60:ZD60,"H")*'Various-DO NOT EDIT'!E$4 + COUNTIF(J60:ZD60,"M")*'Various-DO NOT EDIT'!F$4 + COUNTIF(J60:ZD60,"L")*'Various-DO NOT EDIT'!G$4  + COUNTIF(J61:ZD61,"V")*'Various-DO NOT EDIT'!D$5 + COUNTIF(J61:ZD61,"H")*'Various-DO NOT EDIT'!E$5 + COUNTIF(J61:ZD61,"M")*'Various-DO NOT EDIT'!F$5 + COUNTIF(J61:ZD61,"L")*'Various-DO NOT EDIT'!G$5  + COUNTIF(J62:ZD62,"V")*'Various-DO NOT EDIT'!D$6 + COUNTIF(J62:ZD62,"H")*'Various-DO NOT EDIT'!E$6 + COUNTIF(J62:ZD62,"M")*'Various-DO NOT EDIT'!F$6 + COUNTIF(J62:ZD62,"L")*'Various-DO NOT EDIT'!G$6  + COUNTIF(J63:ZD63,"V")*'Various-DO NOT EDIT'!D$7 + COUNTIF(J63:ZD63,"H")*'Various-DO NOT EDIT'!E$7 + COUNTIF(J63:ZD63,"M")*'Various-DO NOT EDIT'!F$7 + COUNTIF(J63:ZD63,"L")*'Various-DO NOT EDIT'!G$7</f>
        <v>60</v>
      </c>
      <c r="E58" s="117">
        <v>2</v>
      </c>
      <c r="F58" s="117">
        <f>ROUND(D58/E58,0)</f>
        <v>30</v>
      </c>
      <c r="G58" s="117" t="s">
        <v>972</v>
      </c>
      <c r="H58" s="5" t="str">
        <f>G58</f>
        <v>Now</v>
      </c>
      <c r="I58" s="22" t="str">
        <f>'Various-DO NOT EDIT'!C$2</f>
        <v>Identify</v>
      </c>
      <c r="J58" s="24"/>
      <c r="K58" s="24"/>
      <c r="L58" s="24"/>
      <c r="M58" s="25"/>
      <c r="N58" s="24"/>
      <c r="O58" s="24"/>
      <c r="P58" s="24"/>
      <c r="Q58" s="25"/>
      <c r="R58" s="35"/>
      <c r="S58" s="35"/>
      <c r="T58" s="35"/>
      <c r="U58" s="36"/>
      <c r="V58" s="35"/>
      <c r="W58" s="35"/>
      <c r="X58" s="35"/>
      <c r="Y58" s="36"/>
      <c r="Z58" s="35"/>
      <c r="AA58" s="35"/>
      <c r="AB58" s="35"/>
      <c r="AC58" s="36"/>
      <c r="AD58" s="35"/>
      <c r="AE58" s="35"/>
      <c r="AF58" s="35"/>
      <c r="AG58" s="36"/>
      <c r="AH58" s="35"/>
      <c r="AI58" s="35"/>
      <c r="AJ58" s="35"/>
      <c r="AK58" s="36"/>
      <c r="AL58" s="35"/>
      <c r="AM58" s="35"/>
      <c r="AN58" s="35"/>
      <c r="AO58" s="36"/>
      <c r="AP58" s="35"/>
      <c r="AQ58" s="35"/>
      <c r="AR58" s="35"/>
      <c r="AS58" s="36"/>
      <c r="AT58" s="35"/>
      <c r="AU58" s="35"/>
      <c r="AV58" s="35"/>
      <c r="AW58" s="36"/>
      <c r="AX58" s="35"/>
      <c r="AY58" s="35"/>
      <c r="AZ58" s="35"/>
      <c r="BA58" s="36"/>
      <c r="BB58" s="35"/>
      <c r="BC58" s="35"/>
      <c r="BD58" s="35"/>
      <c r="BE58" s="36"/>
      <c r="BF58" s="35"/>
      <c r="BG58" s="35"/>
      <c r="BH58" s="35"/>
      <c r="BI58" s="36"/>
      <c r="BJ58" s="24"/>
      <c r="BK58" s="24"/>
      <c r="BL58" s="24"/>
      <c r="BM58" s="25"/>
      <c r="BN58" s="35"/>
      <c r="BO58" s="35"/>
      <c r="BP58" s="35"/>
      <c r="BQ58" s="36"/>
    </row>
    <row r="59" spans="1:69">
      <c r="A59" s="115"/>
      <c r="B59" s="113"/>
      <c r="C59" s="113"/>
      <c r="D59" s="89"/>
      <c r="E59" s="89"/>
      <c r="F59" s="89"/>
      <c r="G59" s="89"/>
      <c r="H59" t="str">
        <f>G58</f>
        <v>Now</v>
      </c>
      <c r="I59" s="21" t="str">
        <f>'Various-DO NOT EDIT'!C$3</f>
        <v>Prevent</v>
      </c>
      <c r="K59" s="12" t="s">
        <v>67</v>
      </c>
      <c r="O59" s="12" t="s">
        <v>67</v>
      </c>
      <c r="R59" s="33"/>
      <c r="S59" s="33"/>
      <c r="T59" s="33"/>
      <c r="U59" s="34"/>
      <c r="V59" s="33"/>
      <c r="W59" s="33"/>
      <c r="X59" s="33" t="s">
        <v>71</v>
      </c>
      <c r="Y59" s="34"/>
      <c r="Z59" s="33"/>
      <c r="AA59" s="33"/>
      <c r="AB59" s="33"/>
      <c r="AC59" s="34"/>
      <c r="AD59" s="33"/>
      <c r="AE59" s="33"/>
      <c r="AF59" s="33"/>
      <c r="AG59" s="34" t="s">
        <v>75</v>
      </c>
      <c r="AH59" s="33"/>
      <c r="AI59" s="33"/>
      <c r="AJ59" s="33"/>
      <c r="AK59" s="34" t="s">
        <v>75</v>
      </c>
      <c r="AL59" s="33"/>
      <c r="AM59" s="33" t="s">
        <v>67</v>
      </c>
      <c r="AN59" s="33"/>
      <c r="AO59" s="34"/>
      <c r="AP59" s="33"/>
      <c r="AQ59" s="33" t="s">
        <v>67</v>
      </c>
      <c r="AR59" s="33"/>
      <c r="AS59" s="34"/>
      <c r="AT59" s="33"/>
      <c r="AU59" s="33"/>
      <c r="AV59" s="33"/>
      <c r="AW59" s="34"/>
      <c r="AX59" s="33"/>
      <c r="AY59" s="33"/>
      <c r="AZ59" s="33"/>
      <c r="BA59" s="34"/>
      <c r="BB59" s="33"/>
      <c r="BC59" s="33"/>
      <c r="BD59" s="33"/>
      <c r="BE59" s="34"/>
      <c r="BF59" s="33"/>
      <c r="BG59" s="33"/>
      <c r="BH59" s="33"/>
      <c r="BI59" s="34"/>
      <c r="BJ59" s="12"/>
      <c r="BK59" s="12"/>
      <c r="BL59" s="12"/>
      <c r="BM59" s="23"/>
      <c r="BN59" s="33"/>
      <c r="BO59" s="33"/>
      <c r="BP59" s="33"/>
      <c r="BQ59" s="34"/>
    </row>
    <row r="60" spans="1:69">
      <c r="A60" s="115"/>
      <c r="B60" s="113"/>
      <c r="C60" s="113"/>
      <c r="D60" s="89"/>
      <c r="E60" s="89"/>
      <c r="F60" s="89"/>
      <c r="G60" s="89"/>
      <c r="H60" t="str">
        <f>G58</f>
        <v>Now</v>
      </c>
      <c r="I60" s="21" t="str">
        <f>'Various-DO NOT EDIT'!C$4</f>
        <v>Detect</v>
      </c>
      <c r="R60" s="33"/>
      <c r="S60" s="33"/>
      <c r="T60" s="33"/>
      <c r="U60" s="34"/>
      <c r="V60" s="33"/>
      <c r="W60" s="33"/>
      <c r="X60" s="33"/>
      <c r="Y60" s="34"/>
      <c r="Z60" s="33"/>
      <c r="AA60" s="33"/>
      <c r="AB60" s="33"/>
      <c r="AC60" s="34"/>
      <c r="AD60" s="33"/>
      <c r="AE60" s="33"/>
      <c r="AF60" s="33"/>
      <c r="AG60" s="34"/>
      <c r="AH60" s="33"/>
      <c r="AI60" s="33"/>
      <c r="AJ60" s="33"/>
      <c r="AK60" s="34"/>
      <c r="AL60" s="33"/>
      <c r="AM60" s="33"/>
      <c r="AN60" s="33"/>
      <c r="AO60" s="34"/>
      <c r="AP60" s="33"/>
      <c r="AQ60" s="33"/>
      <c r="AR60" s="33"/>
      <c r="AS60" s="34"/>
      <c r="AT60" s="33"/>
      <c r="AU60" s="33"/>
      <c r="AV60" s="33"/>
      <c r="AW60" s="34"/>
      <c r="AX60" s="33"/>
      <c r="AY60" s="33"/>
      <c r="AZ60" s="33"/>
      <c r="BA60" s="34"/>
      <c r="BB60" s="33"/>
      <c r="BC60" s="33"/>
      <c r="BD60" s="33"/>
      <c r="BE60" s="34"/>
      <c r="BF60" s="33"/>
      <c r="BG60" s="33"/>
      <c r="BH60" s="33"/>
      <c r="BI60" s="34"/>
      <c r="BJ60" s="12"/>
      <c r="BK60" s="12"/>
      <c r="BL60" s="12"/>
      <c r="BM60" s="23"/>
      <c r="BN60" s="33"/>
      <c r="BO60" s="33"/>
      <c r="BP60" s="33"/>
      <c r="BQ60" s="34"/>
    </row>
    <row r="61" spans="1:69">
      <c r="A61" s="115"/>
      <c r="B61" s="113"/>
      <c r="C61" s="113"/>
      <c r="D61" s="89"/>
      <c r="E61" s="89"/>
      <c r="F61" s="89"/>
      <c r="G61" s="89"/>
      <c r="H61" t="str">
        <f>G58</f>
        <v>Now</v>
      </c>
      <c r="I61" s="21" t="str">
        <f>'Various-DO NOT EDIT'!C$5</f>
        <v>Neutralize</v>
      </c>
      <c r="R61" s="33"/>
      <c r="S61" s="33"/>
      <c r="T61" s="33"/>
      <c r="U61" s="34"/>
      <c r="V61" s="33"/>
      <c r="W61" s="33"/>
      <c r="X61" s="33"/>
      <c r="Y61" s="34"/>
      <c r="Z61" s="33"/>
      <c r="AA61" s="33"/>
      <c r="AB61" s="33"/>
      <c r="AC61" s="34"/>
      <c r="AD61" s="33"/>
      <c r="AE61" s="33"/>
      <c r="AF61" s="33"/>
      <c r="AG61" s="34"/>
      <c r="AH61" s="33"/>
      <c r="AI61" s="33"/>
      <c r="AJ61" s="33"/>
      <c r="AK61" s="34"/>
      <c r="AL61" s="33"/>
      <c r="AM61" s="33"/>
      <c r="AN61" s="33"/>
      <c r="AO61" s="34"/>
      <c r="AP61" s="33"/>
      <c r="AQ61" s="33"/>
      <c r="AR61" s="33"/>
      <c r="AS61" s="34"/>
      <c r="AT61" s="33"/>
      <c r="AU61" s="33"/>
      <c r="AV61" s="33"/>
      <c r="AW61" s="34"/>
      <c r="AX61" s="33"/>
      <c r="AY61" s="33"/>
      <c r="AZ61" s="33"/>
      <c r="BA61" s="34"/>
      <c r="BB61" s="33"/>
      <c r="BC61" s="33"/>
      <c r="BD61" s="33"/>
      <c r="BE61" s="34"/>
      <c r="BF61" s="33"/>
      <c r="BG61" s="33"/>
      <c r="BH61" s="33"/>
      <c r="BI61" s="34"/>
      <c r="BJ61" s="12"/>
      <c r="BK61" s="12"/>
      <c r="BL61" s="12"/>
      <c r="BM61" s="23"/>
      <c r="BN61" s="33"/>
      <c r="BO61" s="33"/>
      <c r="BP61" s="33"/>
      <c r="BQ61" s="34"/>
    </row>
    <row r="62" spans="1:69">
      <c r="A62" s="115"/>
      <c r="B62" s="113"/>
      <c r="C62" s="113"/>
      <c r="D62" s="89"/>
      <c r="E62" s="89"/>
      <c r="F62" s="89"/>
      <c r="G62" s="89"/>
      <c r="H62" t="str">
        <f>G58</f>
        <v>Now</v>
      </c>
      <c r="I62" s="21" t="str">
        <f>'Various-DO NOT EDIT'!C$6</f>
        <v>Limit / Response</v>
      </c>
      <c r="R62" s="33"/>
      <c r="S62" s="33"/>
      <c r="T62" s="33"/>
      <c r="U62" s="34"/>
      <c r="V62" s="33"/>
      <c r="W62" s="33"/>
      <c r="X62" s="33"/>
      <c r="Y62" s="34"/>
      <c r="Z62" s="33"/>
      <c r="AA62" s="33"/>
      <c r="AB62" s="33"/>
      <c r="AC62" s="34"/>
      <c r="AD62" s="33"/>
      <c r="AE62" s="33"/>
      <c r="AF62" s="33"/>
      <c r="AG62" s="34"/>
      <c r="AH62" s="33"/>
      <c r="AI62" s="33"/>
      <c r="AJ62" s="33"/>
      <c r="AK62" s="34"/>
      <c r="AL62" s="33"/>
      <c r="AM62" s="33"/>
      <c r="AN62" s="33"/>
      <c r="AO62" s="34"/>
      <c r="AP62" s="33"/>
      <c r="AQ62" s="33"/>
      <c r="AR62" s="33"/>
      <c r="AS62" s="34"/>
      <c r="AT62" s="33"/>
      <c r="AU62" s="33"/>
      <c r="AV62" s="33"/>
      <c r="AW62" s="34"/>
      <c r="AX62" s="33"/>
      <c r="AY62" s="33"/>
      <c r="AZ62" s="33"/>
      <c r="BA62" s="34"/>
      <c r="BB62" s="33"/>
      <c r="BC62" s="33"/>
      <c r="BD62" s="33"/>
      <c r="BE62" s="34"/>
      <c r="BF62" s="33"/>
      <c r="BG62" s="33"/>
      <c r="BH62" s="33"/>
      <c r="BI62" s="34"/>
      <c r="BJ62" s="12"/>
      <c r="BK62" s="12"/>
      <c r="BL62" s="12"/>
      <c r="BM62" s="23"/>
      <c r="BN62" s="33"/>
      <c r="BO62" s="33"/>
      <c r="BP62" s="33"/>
      <c r="BQ62" s="34"/>
    </row>
    <row r="63" spans="1:69" ht="16.5" thickBot="1">
      <c r="A63" s="115"/>
      <c r="B63" s="118"/>
      <c r="C63" s="118"/>
      <c r="D63" s="89"/>
      <c r="E63" s="89"/>
      <c r="F63" s="89"/>
      <c r="G63" s="89"/>
      <c r="H63" t="str">
        <f>G58</f>
        <v>Now</v>
      </c>
      <c r="I63" s="21" t="str">
        <f>'Various-DO NOT EDIT'!C$7</f>
        <v>Recover</v>
      </c>
      <c r="R63" s="33"/>
      <c r="S63" s="33"/>
      <c r="T63" s="33"/>
      <c r="U63" s="34"/>
      <c r="V63" s="33"/>
      <c r="W63" s="33"/>
      <c r="X63" s="33"/>
      <c r="Y63" s="34"/>
      <c r="Z63" s="33"/>
      <c r="AA63" s="33"/>
      <c r="AB63" s="33"/>
      <c r="AC63" s="34"/>
      <c r="AD63" s="33"/>
      <c r="AE63" s="33"/>
      <c r="AF63" s="33"/>
      <c r="AG63" s="34"/>
      <c r="AH63" s="33"/>
      <c r="AI63" s="33"/>
      <c r="AJ63" s="33"/>
      <c r="AK63" s="34"/>
      <c r="AL63" s="33"/>
      <c r="AM63" s="33"/>
      <c r="AN63" s="33"/>
      <c r="AO63" s="34"/>
      <c r="AP63" s="33"/>
      <c r="AQ63" s="33"/>
      <c r="AR63" s="33"/>
      <c r="AS63" s="34"/>
      <c r="AT63" s="33"/>
      <c r="AU63" s="33"/>
      <c r="AV63" s="33"/>
      <c r="AW63" s="34"/>
      <c r="AX63" s="33"/>
      <c r="AY63" s="33"/>
      <c r="AZ63" s="33"/>
      <c r="BA63" s="34"/>
      <c r="BB63" s="33"/>
      <c r="BC63" s="33"/>
      <c r="BD63" s="33"/>
      <c r="BE63" s="34"/>
      <c r="BF63" s="33"/>
      <c r="BG63" s="33"/>
      <c r="BH63" s="33"/>
      <c r="BI63" s="34"/>
      <c r="BJ63" s="12"/>
      <c r="BK63" s="12"/>
      <c r="BL63" s="12"/>
      <c r="BM63" s="23"/>
      <c r="BN63" s="33"/>
      <c r="BO63" s="33"/>
      <c r="BP63" s="33"/>
      <c r="BQ63" s="34"/>
    </row>
    <row r="64" spans="1:69" s="5" customFormat="1" ht="16.5" thickTop="1">
      <c r="A64" s="114" t="s">
        <v>991</v>
      </c>
      <c r="B64" s="116" t="s">
        <v>374</v>
      </c>
      <c r="C64" s="116" t="s">
        <v>396</v>
      </c>
      <c r="D64" s="117">
        <f>COUNTIF(J64:ZD64,"V")*'Various-DO NOT EDIT'!D$2 + COUNTIF(J64:ZD64,"H")*'Various-DO NOT EDIT'!E$2 + COUNTIF(J64:ZD64,"M")*'Various-DO NOT EDIT'!F$2+COUNTIF(J64:ZD64,"L")*'Various-DO NOT EDIT'!G$2 + COUNTIF(J65:ZD65,"V")*'Various-DO NOT EDIT'!D$3 + COUNTIF(J65:ZD65,"H")*'Various-DO NOT EDIT'!E$3 + COUNTIF(J65:ZD65,"M")*'Various-DO NOT EDIT'!F$3 + COUNTIF(J65:ZD65,"L")*'Various-DO NOT EDIT'!G$3 + COUNTIF(J66:ZD66,"V")*'Various-DO NOT EDIT'!D$4 + COUNTIF(J66:ZD66,"H")*'Various-DO NOT EDIT'!E$4 + COUNTIF(J66:ZD66,"M")*'Various-DO NOT EDIT'!F$4 + COUNTIF(J66:ZD66,"L")*'Various-DO NOT EDIT'!G$4  + COUNTIF(J67:ZD67,"V")*'Various-DO NOT EDIT'!D$5 + COUNTIF(J67:ZD67,"H")*'Various-DO NOT EDIT'!E$5 + COUNTIF(J67:ZD67,"M")*'Various-DO NOT EDIT'!F$5 + COUNTIF(J67:ZD67,"L")*'Various-DO NOT EDIT'!G$5  + COUNTIF(J68:ZD68,"V")*'Various-DO NOT EDIT'!D$6 + COUNTIF(J68:ZD68,"H")*'Various-DO NOT EDIT'!E$6 + COUNTIF(J68:ZD68,"M")*'Various-DO NOT EDIT'!F$6 + COUNTIF(J68:ZD68,"L")*'Various-DO NOT EDIT'!G$6  + COUNTIF(J69:ZD69,"V")*'Various-DO NOT EDIT'!D$7 + COUNTIF(J69:ZD69,"H")*'Various-DO NOT EDIT'!E$7 + COUNTIF(J69:ZD69,"M")*'Various-DO NOT EDIT'!F$7 + COUNTIF(J69:ZD69,"L")*'Various-DO NOT EDIT'!G$7</f>
        <v>20</v>
      </c>
      <c r="E64" s="117">
        <v>2</v>
      </c>
      <c r="F64" s="117">
        <f>ROUND(D64/E64,0)</f>
        <v>10</v>
      </c>
      <c r="G64" s="117" t="s">
        <v>975</v>
      </c>
      <c r="H64" s="5" t="str">
        <f>G64</f>
        <v>Long term baseline</v>
      </c>
      <c r="I64" s="22" t="str">
        <f>'Various-DO NOT EDIT'!C$2</f>
        <v>Identify</v>
      </c>
      <c r="J64" s="24"/>
      <c r="K64" s="24"/>
      <c r="L64" s="24"/>
      <c r="M64" s="25"/>
      <c r="N64" s="24"/>
      <c r="O64" s="24"/>
      <c r="P64" s="24"/>
      <c r="Q64" s="25"/>
      <c r="R64" s="35"/>
      <c r="S64" s="35"/>
      <c r="T64" s="35"/>
      <c r="U64" s="36"/>
      <c r="V64" s="35"/>
      <c r="W64" s="35"/>
      <c r="X64" s="35"/>
      <c r="Y64" s="36"/>
      <c r="Z64" s="35"/>
      <c r="AA64" s="35"/>
      <c r="AB64" s="35"/>
      <c r="AC64" s="36"/>
      <c r="AD64" s="35"/>
      <c r="AE64" s="35"/>
      <c r="AF64" s="35"/>
      <c r="AG64" s="36"/>
      <c r="AH64" s="35"/>
      <c r="AI64" s="35"/>
      <c r="AJ64" s="35"/>
      <c r="AK64" s="36"/>
      <c r="AL64" s="35"/>
      <c r="AM64" s="35"/>
      <c r="AN64" s="35"/>
      <c r="AO64" s="36"/>
      <c r="AP64" s="35"/>
      <c r="AQ64" s="35"/>
      <c r="AR64" s="35"/>
      <c r="AS64" s="36"/>
      <c r="AT64" s="35"/>
      <c r="AU64" s="35"/>
      <c r="AV64" s="35"/>
      <c r="AW64" s="36"/>
      <c r="AX64" s="35"/>
      <c r="AY64" s="35"/>
      <c r="AZ64" s="35"/>
      <c r="BA64" s="36"/>
      <c r="BB64" s="35"/>
      <c r="BC64" s="35"/>
      <c r="BD64" s="35"/>
      <c r="BE64" s="36"/>
      <c r="BF64" s="35"/>
      <c r="BG64" s="35"/>
      <c r="BH64" s="35"/>
      <c r="BI64" s="36"/>
      <c r="BJ64" s="24"/>
      <c r="BK64" s="24"/>
      <c r="BL64" s="24"/>
      <c r="BM64" s="25"/>
      <c r="BN64" s="35"/>
      <c r="BO64" s="35"/>
      <c r="BP64" s="35"/>
      <c r="BQ64" s="36"/>
    </row>
    <row r="65" spans="1:69">
      <c r="A65" s="115"/>
      <c r="B65" s="113"/>
      <c r="C65" s="113"/>
      <c r="D65" s="89"/>
      <c r="E65" s="89"/>
      <c r="F65" s="89"/>
      <c r="G65" s="89"/>
      <c r="H65" t="str">
        <f>G64</f>
        <v>Long term baseline</v>
      </c>
      <c r="I65" s="21" t="str">
        <f>'Various-DO NOT EDIT'!C$3</f>
        <v>Prevent</v>
      </c>
      <c r="R65" s="33"/>
      <c r="S65" s="33"/>
      <c r="T65" s="33"/>
      <c r="U65" s="34"/>
      <c r="V65" s="33"/>
      <c r="W65" s="33" t="s">
        <v>67</v>
      </c>
      <c r="X65" s="33"/>
      <c r="Y65" s="34"/>
      <c r="Z65" s="33"/>
      <c r="AA65" s="33" t="s">
        <v>67</v>
      </c>
      <c r="AB65" s="33"/>
      <c r="AC65" s="34"/>
      <c r="AD65" s="33"/>
      <c r="AE65" s="33"/>
      <c r="AF65" s="33"/>
      <c r="AG65" s="34"/>
      <c r="AH65" s="33"/>
      <c r="AI65" s="33"/>
      <c r="AJ65" s="33"/>
      <c r="AK65" s="34"/>
      <c r="AL65" s="33"/>
      <c r="AM65" s="33"/>
      <c r="AN65" s="33"/>
      <c r="AO65" s="34"/>
      <c r="AP65" s="33"/>
      <c r="AQ65" s="33"/>
      <c r="AR65" s="33"/>
      <c r="AS65" s="34"/>
      <c r="AT65" s="33"/>
      <c r="AU65" s="33"/>
      <c r="AV65" s="33"/>
      <c r="AW65" s="34"/>
      <c r="AX65" s="33"/>
      <c r="AY65" s="33"/>
      <c r="AZ65" s="33"/>
      <c r="BA65" s="34"/>
      <c r="BB65" s="33"/>
      <c r="BC65" s="33"/>
      <c r="BD65" s="33"/>
      <c r="BE65" s="34"/>
      <c r="BF65" s="33"/>
      <c r="BG65" s="33"/>
      <c r="BH65" s="33"/>
      <c r="BI65" s="34"/>
      <c r="BJ65" s="12"/>
      <c r="BK65" s="12"/>
      <c r="BL65" s="12"/>
      <c r="BM65" s="23"/>
      <c r="BN65" s="33"/>
      <c r="BO65" s="33"/>
      <c r="BP65" s="33"/>
      <c r="BQ65" s="34"/>
    </row>
    <row r="66" spans="1:69">
      <c r="A66" s="115"/>
      <c r="B66" s="113"/>
      <c r="C66" s="113"/>
      <c r="D66" s="89"/>
      <c r="E66" s="89"/>
      <c r="F66" s="89"/>
      <c r="G66" s="89"/>
      <c r="H66" t="str">
        <f>G64</f>
        <v>Long term baseline</v>
      </c>
      <c r="I66" s="21" t="str">
        <f>'Various-DO NOT EDIT'!C$4</f>
        <v>Detect</v>
      </c>
      <c r="R66" s="33"/>
      <c r="S66" s="33"/>
      <c r="T66" s="33"/>
      <c r="U66" s="34"/>
      <c r="V66" s="33"/>
      <c r="W66" s="33"/>
      <c r="X66" s="33"/>
      <c r="Y66" s="34"/>
      <c r="Z66" s="33"/>
      <c r="AA66" s="33"/>
      <c r="AB66" s="33"/>
      <c r="AC66" s="34"/>
      <c r="AD66" s="33"/>
      <c r="AE66" s="33"/>
      <c r="AF66" s="33"/>
      <c r="AG66" s="34"/>
      <c r="AH66" s="33"/>
      <c r="AI66" s="33"/>
      <c r="AJ66" s="33"/>
      <c r="AK66" s="34"/>
      <c r="AL66" s="33"/>
      <c r="AM66" s="33"/>
      <c r="AN66" s="33"/>
      <c r="AO66" s="34"/>
      <c r="AP66" s="33"/>
      <c r="AQ66" s="33"/>
      <c r="AR66" s="33"/>
      <c r="AS66" s="34"/>
      <c r="AT66" s="33"/>
      <c r="AU66" s="33"/>
      <c r="AV66" s="33"/>
      <c r="AW66" s="34"/>
      <c r="AX66" s="33"/>
      <c r="AY66" s="33"/>
      <c r="AZ66" s="33"/>
      <c r="BA66" s="34"/>
      <c r="BB66" s="33"/>
      <c r="BC66" s="33"/>
      <c r="BD66" s="33"/>
      <c r="BE66" s="34"/>
      <c r="BF66" s="33"/>
      <c r="BG66" s="33"/>
      <c r="BH66" s="33"/>
      <c r="BI66" s="34"/>
      <c r="BJ66" s="12"/>
      <c r="BK66" s="12"/>
      <c r="BL66" s="12"/>
      <c r="BM66" s="23"/>
      <c r="BN66" s="33"/>
      <c r="BO66" s="33"/>
      <c r="BP66" s="33"/>
      <c r="BQ66" s="34"/>
    </row>
    <row r="67" spans="1:69">
      <c r="A67" s="115"/>
      <c r="B67" s="113"/>
      <c r="C67" s="113"/>
      <c r="D67" s="89"/>
      <c r="E67" s="89"/>
      <c r="F67" s="89"/>
      <c r="G67" s="89"/>
      <c r="H67" t="str">
        <f>G64</f>
        <v>Long term baseline</v>
      </c>
      <c r="I67" s="21" t="str">
        <f>'Various-DO NOT EDIT'!C$5</f>
        <v>Neutralize</v>
      </c>
      <c r="R67" s="33"/>
      <c r="S67" s="33"/>
      <c r="T67" s="33"/>
      <c r="U67" s="34"/>
      <c r="V67" s="33"/>
      <c r="W67" s="33"/>
      <c r="X67" s="33"/>
      <c r="Y67" s="34"/>
      <c r="Z67" s="33"/>
      <c r="AA67" s="33"/>
      <c r="AB67" s="33"/>
      <c r="AC67" s="34"/>
      <c r="AD67" s="33"/>
      <c r="AE67" s="33"/>
      <c r="AF67" s="33"/>
      <c r="AG67" s="34"/>
      <c r="AH67" s="33"/>
      <c r="AI67" s="33"/>
      <c r="AJ67" s="33"/>
      <c r="AK67" s="34"/>
      <c r="AL67" s="33"/>
      <c r="AM67" s="33"/>
      <c r="AN67" s="33"/>
      <c r="AO67" s="34"/>
      <c r="AP67" s="33"/>
      <c r="AQ67" s="33"/>
      <c r="AR67" s="33"/>
      <c r="AS67" s="34"/>
      <c r="AT67" s="33"/>
      <c r="AU67" s="33"/>
      <c r="AV67" s="33"/>
      <c r="AW67" s="34"/>
      <c r="AX67" s="33"/>
      <c r="AY67" s="33"/>
      <c r="AZ67" s="33"/>
      <c r="BA67" s="34"/>
      <c r="BB67" s="33"/>
      <c r="BC67" s="33"/>
      <c r="BD67" s="33"/>
      <c r="BE67" s="34"/>
      <c r="BF67" s="33"/>
      <c r="BG67" s="33"/>
      <c r="BH67" s="33"/>
      <c r="BI67" s="34"/>
      <c r="BJ67" s="12"/>
      <c r="BK67" s="12"/>
      <c r="BL67" s="12"/>
      <c r="BM67" s="23"/>
      <c r="BN67" s="33"/>
      <c r="BO67" s="33"/>
      <c r="BP67" s="33"/>
      <c r="BQ67" s="34"/>
    </row>
    <row r="68" spans="1:69">
      <c r="A68" s="115"/>
      <c r="B68" s="113"/>
      <c r="C68" s="113"/>
      <c r="D68" s="89"/>
      <c r="E68" s="89"/>
      <c r="F68" s="89"/>
      <c r="G68" s="89"/>
      <c r="H68" t="str">
        <f>G64</f>
        <v>Long term baseline</v>
      </c>
      <c r="I68" s="21" t="str">
        <f>'Various-DO NOT EDIT'!C$6</f>
        <v>Limit / Response</v>
      </c>
      <c r="R68" s="33"/>
      <c r="S68" s="33"/>
      <c r="T68" s="33"/>
      <c r="U68" s="34"/>
      <c r="V68" s="33"/>
      <c r="W68" s="33"/>
      <c r="X68" s="33"/>
      <c r="Y68" s="34"/>
      <c r="Z68" s="33"/>
      <c r="AA68" s="33"/>
      <c r="AB68" s="33"/>
      <c r="AC68" s="34"/>
      <c r="AD68" s="33"/>
      <c r="AE68" s="33"/>
      <c r="AF68" s="33"/>
      <c r="AG68" s="34"/>
      <c r="AH68" s="33"/>
      <c r="AI68" s="33"/>
      <c r="AJ68" s="33"/>
      <c r="AK68" s="34"/>
      <c r="AL68" s="33"/>
      <c r="AM68" s="33"/>
      <c r="AN68" s="33"/>
      <c r="AO68" s="34"/>
      <c r="AP68" s="33"/>
      <c r="AQ68" s="33"/>
      <c r="AR68" s="33"/>
      <c r="AS68" s="34"/>
      <c r="AT68" s="33"/>
      <c r="AU68" s="33"/>
      <c r="AV68" s="33"/>
      <c r="AW68" s="34"/>
      <c r="AX68" s="33"/>
      <c r="AY68" s="33"/>
      <c r="AZ68" s="33"/>
      <c r="BA68" s="34"/>
      <c r="BB68" s="33"/>
      <c r="BC68" s="33"/>
      <c r="BD68" s="33"/>
      <c r="BE68" s="34"/>
      <c r="BF68" s="33"/>
      <c r="BG68" s="33"/>
      <c r="BH68" s="33"/>
      <c r="BI68" s="34"/>
      <c r="BJ68" s="12"/>
      <c r="BK68" s="12"/>
      <c r="BL68" s="12"/>
      <c r="BM68" s="23"/>
      <c r="BN68" s="33"/>
      <c r="BO68" s="33"/>
      <c r="BP68" s="33"/>
      <c r="BQ68" s="34"/>
    </row>
    <row r="69" spans="1:69" ht="16.5" thickBot="1">
      <c r="A69" s="115"/>
      <c r="B69" s="113"/>
      <c r="C69" s="113"/>
      <c r="D69" s="89"/>
      <c r="E69" s="89"/>
      <c r="F69" s="89"/>
      <c r="G69" s="89"/>
      <c r="H69" t="str">
        <f>G64</f>
        <v>Long term baseline</v>
      </c>
      <c r="I69" s="21" t="str">
        <f>'Various-DO NOT EDIT'!C$7</f>
        <v>Recover</v>
      </c>
      <c r="R69" s="33"/>
      <c r="S69" s="33"/>
      <c r="T69" s="33"/>
      <c r="U69" s="34"/>
      <c r="V69" s="33"/>
      <c r="W69" s="33"/>
      <c r="X69" s="33"/>
      <c r="Y69" s="34"/>
      <c r="Z69" s="33"/>
      <c r="AA69" s="33"/>
      <c r="AB69" s="33"/>
      <c r="AC69" s="34"/>
      <c r="AD69" s="33"/>
      <c r="AE69" s="33"/>
      <c r="AF69" s="33"/>
      <c r="AG69" s="34"/>
      <c r="AH69" s="33"/>
      <c r="AI69" s="33"/>
      <c r="AJ69" s="33"/>
      <c r="AK69" s="34"/>
      <c r="AL69" s="33"/>
      <c r="AM69" s="33"/>
      <c r="AN69" s="33"/>
      <c r="AO69" s="34"/>
      <c r="AP69" s="33"/>
      <c r="AQ69" s="33"/>
      <c r="AR69" s="33"/>
      <c r="AS69" s="34"/>
      <c r="AT69" s="33"/>
      <c r="AU69" s="33"/>
      <c r="AV69" s="33"/>
      <c r="AW69" s="34"/>
      <c r="AX69" s="33"/>
      <c r="AY69" s="33"/>
      <c r="AZ69" s="33"/>
      <c r="BA69" s="34"/>
      <c r="BB69" s="33"/>
      <c r="BC69" s="33"/>
      <c r="BD69" s="33"/>
      <c r="BE69" s="34"/>
      <c r="BF69" s="33"/>
      <c r="BG69" s="33"/>
      <c r="BH69" s="33"/>
      <c r="BI69" s="34"/>
      <c r="BJ69" s="12"/>
      <c r="BK69" s="12"/>
      <c r="BL69" s="12"/>
      <c r="BM69" s="23"/>
      <c r="BN69" s="33"/>
      <c r="BO69" s="33"/>
      <c r="BP69" s="33"/>
      <c r="BQ69" s="34"/>
    </row>
    <row r="70" spans="1:69" s="5" customFormat="1" ht="16.5" thickTop="1">
      <c r="A70" s="114" t="s">
        <v>995</v>
      </c>
      <c r="B70" s="116" t="s">
        <v>378</v>
      </c>
      <c r="C70" s="116" t="s">
        <v>397</v>
      </c>
      <c r="D70" s="117">
        <f>COUNTIF(J70:ZD70,"V")*'Various-DO NOT EDIT'!D$2 + COUNTIF(J70:ZD70,"H")*'Various-DO NOT EDIT'!E$2 + COUNTIF(J70:ZD70,"M")*'Various-DO NOT EDIT'!F$2+COUNTIF(J70:ZD70,"L")*'Various-DO NOT EDIT'!G$2 + COUNTIF(J71:ZD71,"V")*'Various-DO NOT EDIT'!D$3 + COUNTIF(J71:ZD71,"H")*'Various-DO NOT EDIT'!E$3 + COUNTIF(J71:ZD71,"M")*'Various-DO NOT EDIT'!F$3 + COUNTIF(J71:ZD71,"L")*'Various-DO NOT EDIT'!G$3 + COUNTIF(J72:ZD72,"V")*'Various-DO NOT EDIT'!D$4 + COUNTIF(J72:ZD72,"H")*'Various-DO NOT EDIT'!E$4 + COUNTIF(J72:ZD72,"M")*'Various-DO NOT EDIT'!F$4 + COUNTIF(J72:ZD72,"L")*'Various-DO NOT EDIT'!G$4  + COUNTIF(J73:ZD73,"V")*'Various-DO NOT EDIT'!D$5 + COUNTIF(J73:ZD73,"H")*'Various-DO NOT EDIT'!E$5 + COUNTIF(J73:ZD73,"M")*'Various-DO NOT EDIT'!F$5 + COUNTIF(J73:ZD73,"L")*'Various-DO NOT EDIT'!G$5  + COUNTIF(J74:ZD74,"V")*'Various-DO NOT EDIT'!D$6 + COUNTIF(J74:ZD74,"H")*'Various-DO NOT EDIT'!E$6 + COUNTIF(J74:ZD74,"M")*'Various-DO NOT EDIT'!F$6 + COUNTIF(J74:ZD74,"L")*'Various-DO NOT EDIT'!G$6  + COUNTIF(J75:ZD75,"V")*'Various-DO NOT EDIT'!D$7 + COUNTIF(J75:ZD75,"H")*'Various-DO NOT EDIT'!E$7 + COUNTIF(J75:ZD75,"M")*'Various-DO NOT EDIT'!F$7 + COUNTIF(J75:ZD75,"L")*'Various-DO NOT EDIT'!G$7</f>
        <v>43</v>
      </c>
      <c r="E70" s="117">
        <v>4</v>
      </c>
      <c r="F70" s="117">
        <f>ROUND(D70/E70,0)</f>
        <v>11</v>
      </c>
      <c r="G70" s="117" t="s">
        <v>973</v>
      </c>
      <c r="H70" s="5" t="str">
        <f>G70</f>
        <v>Short term baseline</v>
      </c>
      <c r="I70" s="22" t="str">
        <f>'Various-DO NOT EDIT'!C$2</f>
        <v>Identify</v>
      </c>
      <c r="J70" s="24"/>
      <c r="K70" s="24"/>
      <c r="L70" s="24"/>
      <c r="M70" s="25"/>
      <c r="N70" s="24"/>
      <c r="O70" s="24"/>
      <c r="P70" s="24"/>
      <c r="Q70" s="25"/>
      <c r="R70" s="35"/>
      <c r="S70" s="35"/>
      <c r="T70" s="35"/>
      <c r="U70" s="36"/>
      <c r="V70" s="35"/>
      <c r="W70" s="35"/>
      <c r="X70" s="35"/>
      <c r="Y70" s="36"/>
      <c r="Z70" s="35"/>
      <c r="AA70" s="35"/>
      <c r="AB70" s="35"/>
      <c r="AC70" s="36"/>
      <c r="AD70" s="35"/>
      <c r="AE70" s="35"/>
      <c r="AF70" s="35"/>
      <c r="AG70" s="36"/>
      <c r="AH70" s="35"/>
      <c r="AI70" s="35"/>
      <c r="AJ70" s="35"/>
      <c r="AK70" s="36"/>
      <c r="AL70" s="35"/>
      <c r="AM70" s="35"/>
      <c r="AN70" s="35"/>
      <c r="AO70" s="36"/>
      <c r="AP70" s="35"/>
      <c r="AQ70" s="35"/>
      <c r="AR70" s="35"/>
      <c r="AS70" s="36"/>
      <c r="AT70" s="35"/>
      <c r="AU70" s="35"/>
      <c r="AV70" s="35"/>
      <c r="AW70" s="36"/>
      <c r="AX70" s="35"/>
      <c r="AY70" s="35"/>
      <c r="AZ70" s="35"/>
      <c r="BA70" s="36"/>
      <c r="BB70" s="35"/>
      <c r="BC70" s="35"/>
      <c r="BD70" s="35"/>
      <c r="BE70" s="36"/>
      <c r="BF70" s="35"/>
      <c r="BG70" s="35"/>
      <c r="BH70" s="35"/>
      <c r="BI70" s="36"/>
      <c r="BJ70" s="24"/>
      <c r="BK70" s="24"/>
      <c r="BL70" s="24"/>
      <c r="BM70" s="25"/>
      <c r="BN70" s="35"/>
      <c r="BO70" s="35"/>
      <c r="BP70" s="35"/>
      <c r="BQ70" s="36"/>
    </row>
    <row r="71" spans="1:69">
      <c r="A71" s="115"/>
      <c r="B71" s="113"/>
      <c r="C71" s="113"/>
      <c r="D71" s="89"/>
      <c r="E71" s="89"/>
      <c r="F71" s="89"/>
      <c r="G71" s="89"/>
      <c r="H71" t="str">
        <f>G70</f>
        <v>Short term baseline</v>
      </c>
      <c r="I71" s="21" t="str">
        <f>'Various-DO NOT EDIT'!C$3</f>
        <v>Prevent</v>
      </c>
      <c r="R71" s="33"/>
      <c r="S71" s="33"/>
      <c r="T71" s="33"/>
      <c r="U71" s="34"/>
      <c r="V71" s="33"/>
      <c r="W71" s="33"/>
      <c r="X71" s="33"/>
      <c r="Y71" s="34"/>
      <c r="Z71" s="33"/>
      <c r="AA71" s="33"/>
      <c r="AB71" s="33"/>
      <c r="AC71" s="34"/>
      <c r="AD71" s="33"/>
      <c r="AE71" s="33"/>
      <c r="AF71" s="33"/>
      <c r="AG71" s="34"/>
      <c r="AH71" s="33"/>
      <c r="AI71" s="33"/>
      <c r="AJ71" s="33"/>
      <c r="AK71" s="34"/>
      <c r="AL71" s="33"/>
      <c r="AM71" s="33"/>
      <c r="AN71" s="33"/>
      <c r="AO71" s="34"/>
      <c r="AP71" s="33"/>
      <c r="AQ71" s="33"/>
      <c r="AR71" s="33"/>
      <c r="AS71" s="34"/>
      <c r="AT71" s="33"/>
      <c r="AU71" s="33"/>
      <c r="AV71" s="33"/>
      <c r="AW71" s="34"/>
      <c r="AX71" s="33"/>
      <c r="AY71" s="33"/>
      <c r="AZ71" s="33"/>
      <c r="BA71" s="34"/>
      <c r="BB71" s="33"/>
      <c r="BC71" s="33"/>
      <c r="BD71" s="33"/>
      <c r="BE71" s="34"/>
      <c r="BF71" s="33"/>
      <c r="BG71" s="33"/>
      <c r="BH71" s="33"/>
      <c r="BI71" s="34"/>
      <c r="BJ71" s="12"/>
      <c r="BK71" s="12"/>
      <c r="BL71" s="12"/>
      <c r="BM71" s="23"/>
      <c r="BN71" s="33"/>
      <c r="BO71" s="33"/>
      <c r="BP71" s="33"/>
      <c r="BQ71" s="34"/>
    </row>
    <row r="72" spans="1:69">
      <c r="A72" s="115"/>
      <c r="B72" s="113"/>
      <c r="C72" s="113"/>
      <c r="D72" s="89"/>
      <c r="E72" s="89"/>
      <c r="F72" s="89"/>
      <c r="G72" s="89"/>
      <c r="H72" t="str">
        <f>G70</f>
        <v>Short term baseline</v>
      </c>
      <c r="I72" s="21" t="str">
        <f>'Various-DO NOT EDIT'!C$4</f>
        <v>Detect</v>
      </c>
      <c r="R72" s="33"/>
      <c r="S72" s="33"/>
      <c r="T72" s="33"/>
      <c r="U72" s="34"/>
      <c r="V72" s="33"/>
      <c r="W72" s="33"/>
      <c r="X72" s="33"/>
      <c r="Y72" s="34"/>
      <c r="Z72" s="33"/>
      <c r="AA72" s="33"/>
      <c r="AB72" s="33"/>
      <c r="AC72" s="34"/>
      <c r="AD72" s="33"/>
      <c r="AE72" s="33"/>
      <c r="AF72" s="33"/>
      <c r="AG72" s="34"/>
      <c r="AH72" s="33"/>
      <c r="AI72" s="33"/>
      <c r="AJ72" s="33"/>
      <c r="AK72" s="34"/>
      <c r="AL72" s="33"/>
      <c r="AM72" s="33"/>
      <c r="AN72" s="33"/>
      <c r="AO72" s="34"/>
      <c r="AP72" s="33"/>
      <c r="AQ72" s="33"/>
      <c r="AR72" s="33"/>
      <c r="AS72" s="34"/>
      <c r="AT72" s="33"/>
      <c r="AU72" s="33"/>
      <c r="AV72" s="33"/>
      <c r="AW72" s="34"/>
      <c r="AX72" s="33"/>
      <c r="AY72" s="33"/>
      <c r="AZ72" s="33"/>
      <c r="BA72" s="34"/>
      <c r="BB72" s="33"/>
      <c r="BC72" s="33"/>
      <c r="BD72" s="33"/>
      <c r="BE72" s="34"/>
      <c r="BF72" s="33"/>
      <c r="BG72" s="33"/>
      <c r="BH72" s="33"/>
      <c r="BI72" s="34"/>
      <c r="BJ72" s="12"/>
      <c r="BK72" s="12"/>
      <c r="BL72" s="12"/>
      <c r="BM72" s="23"/>
      <c r="BN72" s="33"/>
      <c r="BO72" s="33"/>
      <c r="BP72" s="33"/>
      <c r="BQ72" s="34"/>
    </row>
    <row r="73" spans="1:69">
      <c r="A73" s="115"/>
      <c r="B73" s="113"/>
      <c r="C73" s="113"/>
      <c r="D73" s="89"/>
      <c r="E73" s="89"/>
      <c r="F73" s="89"/>
      <c r="G73" s="89"/>
      <c r="H73" t="str">
        <f>G70</f>
        <v>Short term baseline</v>
      </c>
      <c r="I73" s="21" t="str">
        <f>'Various-DO NOT EDIT'!C$5</f>
        <v>Neutralize</v>
      </c>
      <c r="K73" s="12" t="s">
        <v>67</v>
      </c>
      <c r="R73" s="33" t="s">
        <v>63</v>
      </c>
      <c r="S73" s="33"/>
      <c r="T73" s="33"/>
      <c r="U73" s="34"/>
      <c r="V73" s="33"/>
      <c r="W73" s="33" t="s">
        <v>67</v>
      </c>
      <c r="X73" s="33"/>
      <c r="Y73" s="34"/>
      <c r="Z73" s="33"/>
      <c r="AA73" s="33"/>
      <c r="AB73" s="33" t="s">
        <v>71</v>
      </c>
      <c r="AC73" s="34"/>
      <c r="AD73" s="33"/>
      <c r="AE73" s="33"/>
      <c r="AF73" s="33"/>
      <c r="AG73" s="34"/>
      <c r="AH73" s="33"/>
      <c r="AI73" s="33"/>
      <c r="AJ73" s="33" t="s">
        <v>71</v>
      </c>
      <c r="AK73" s="34"/>
      <c r="AL73" s="33"/>
      <c r="AM73" s="33"/>
      <c r="AN73" s="33"/>
      <c r="AO73" s="34"/>
      <c r="AP73" s="33"/>
      <c r="AQ73" s="33"/>
      <c r="AR73" s="33"/>
      <c r="AS73" s="34"/>
      <c r="AT73" s="33"/>
      <c r="AU73" s="33"/>
      <c r="AV73" s="33"/>
      <c r="AW73" s="34"/>
      <c r="AX73" s="33"/>
      <c r="AY73" s="33"/>
      <c r="AZ73" s="33"/>
      <c r="BA73" s="34"/>
      <c r="BB73" s="33"/>
      <c r="BC73" s="33"/>
      <c r="BD73" s="33"/>
      <c r="BE73" s="34"/>
      <c r="BF73" s="33"/>
      <c r="BG73" s="33"/>
      <c r="BH73" s="33"/>
      <c r="BI73" s="34"/>
      <c r="BJ73" s="12"/>
      <c r="BK73" s="12"/>
      <c r="BL73" s="12"/>
      <c r="BM73" s="23"/>
      <c r="BN73" s="33"/>
      <c r="BO73" s="33"/>
      <c r="BP73" s="33"/>
      <c r="BQ73" s="34"/>
    </row>
    <row r="74" spans="1:69">
      <c r="A74" s="115"/>
      <c r="B74" s="113"/>
      <c r="C74" s="113"/>
      <c r="D74" s="89"/>
      <c r="E74" s="89"/>
      <c r="F74" s="89"/>
      <c r="G74" s="89"/>
      <c r="H74" t="str">
        <f>G70</f>
        <v>Short term baseline</v>
      </c>
      <c r="I74" s="21" t="str">
        <f>'Various-DO NOT EDIT'!C$6</f>
        <v>Limit / Response</v>
      </c>
      <c r="R74" s="33"/>
      <c r="S74" s="33"/>
      <c r="T74" s="33"/>
      <c r="U74" s="34"/>
      <c r="V74" s="33"/>
      <c r="W74" s="33"/>
      <c r="X74" s="33"/>
      <c r="Y74" s="34"/>
      <c r="Z74" s="33"/>
      <c r="AA74" s="33"/>
      <c r="AB74" s="33"/>
      <c r="AC74" s="34"/>
      <c r="AD74" s="33"/>
      <c r="AE74" s="33"/>
      <c r="AF74" s="33"/>
      <c r="AG74" s="34"/>
      <c r="AH74" s="33"/>
      <c r="AI74" s="33"/>
      <c r="AJ74" s="33"/>
      <c r="AK74" s="34"/>
      <c r="AL74" s="33"/>
      <c r="AM74" s="33"/>
      <c r="AN74" s="33"/>
      <c r="AO74" s="34"/>
      <c r="AP74" s="33"/>
      <c r="AQ74" s="33"/>
      <c r="AR74" s="33"/>
      <c r="AS74" s="34"/>
      <c r="AT74" s="33"/>
      <c r="AU74" s="33"/>
      <c r="AV74" s="33"/>
      <c r="AW74" s="34"/>
      <c r="AX74" s="33"/>
      <c r="AY74" s="33"/>
      <c r="AZ74" s="33"/>
      <c r="BA74" s="34"/>
      <c r="BB74" s="33"/>
      <c r="BC74" s="33"/>
      <c r="BD74" s="33"/>
      <c r="BE74" s="34"/>
      <c r="BF74" s="33"/>
      <c r="BG74" s="33"/>
      <c r="BH74" s="33"/>
      <c r="BI74" s="34"/>
      <c r="BJ74" s="12"/>
      <c r="BK74" s="12"/>
      <c r="BL74" s="12"/>
      <c r="BM74" s="23"/>
      <c r="BN74" s="33"/>
      <c r="BO74" s="33"/>
      <c r="BP74" s="33"/>
      <c r="BQ74" s="34"/>
    </row>
    <row r="75" spans="1:69" ht="16.5" thickBot="1">
      <c r="A75" s="115"/>
      <c r="B75" s="113"/>
      <c r="C75" s="113"/>
      <c r="D75" s="89"/>
      <c r="E75" s="89"/>
      <c r="F75" s="89"/>
      <c r="G75" s="89"/>
      <c r="H75" t="str">
        <f>G70</f>
        <v>Short term baseline</v>
      </c>
      <c r="I75" s="21" t="str">
        <f>'Various-DO NOT EDIT'!C$7</f>
        <v>Recover</v>
      </c>
      <c r="R75" s="33"/>
      <c r="S75" s="33"/>
      <c r="T75" s="33"/>
      <c r="U75" s="34"/>
      <c r="V75" s="33"/>
      <c r="W75" s="33"/>
      <c r="X75" s="33"/>
      <c r="Y75" s="34"/>
      <c r="Z75" s="33"/>
      <c r="AA75" s="33"/>
      <c r="AB75" s="33"/>
      <c r="AC75" s="34"/>
      <c r="AD75" s="33"/>
      <c r="AE75" s="33"/>
      <c r="AF75" s="33"/>
      <c r="AG75" s="34"/>
      <c r="AH75" s="33"/>
      <c r="AI75" s="33"/>
      <c r="AJ75" s="33"/>
      <c r="AK75" s="34"/>
      <c r="AL75" s="33"/>
      <c r="AM75" s="33"/>
      <c r="AN75" s="33"/>
      <c r="AO75" s="34"/>
      <c r="AP75" s="33"/>
      <c r="AQ75" s="33"/>
      <c r="AR75" s="33"/>
      <c r="AS75" s="34"/>
      <c r="AT75" s="33"/>
      <c r="AU75" s="33"/>
      <c r="AV75" s="33"/>
      <c r="AW75" s="34"/>
      <c r="AX75" s="33"/>
      <c r="AY75" s="33"/>
      <c r="AZ75" s="33"/>
      <c r="BA75" s="34"/>
      <c r="BB75" s="33"/>
      <c r="BC75" s="33"/>
      <c r="BD75" s="33"/>
      <c r="BE75" s="34"/>
      <c r="BF75" s="33"/>
      <c r="BG75" s="33"/>
      <c r="BH75" s="33"/>
      <c r="BI75" s="34"/>
      <c r="BJ75" s="12"/>
      <c r="BK75" s="12"/>
      <c r="BL75" s="12"/>
      <c r="BM75" s="23"/>
      <c r="BN75" s="33"/>
      <c r="BO75" s="33"/>
      <c r="BP75" s="33"/>
      <c r="BQ75" s="34"/>
    </row>
    <row r="76" spans="1:69" s="5" customFormat="1" ht="16.5" thickTop="1">
      <c r="A76" s="114"/>
      <c r="B76" s="116"/>
      <c r="C76" s="116"/>
      <c r="D76" s="117"/>
      <c r="E76" s="117"/>
      <c r="F76" s="117"/>
      <c r="G76" s="117"/>
      <c r="I76" s="22"/>
      <c r="J76" s="24"/>
      <c r="K76" s="24"/>
      <c r="L76" s="24"/>
      <c r="M76" s="25"/>
      <c r="N76" s="24"/>
      <c r="O76" s="24"/>
      <c r="P76" s="24"/>
      <c r="Q76" s="25"/>
      <c r="R76" s="35"/>
      <c r="S76" s="35"/>
      <c r="T76" s="35"/>
      <c r="U76" s="36"/>
      <c r="V76" s="35"/>
      <c r="W76" s="35"/>
      <c r="X76" s="35"/>
      <c r="Y76" s="36"/>
      <c r="Z76" s="35"/>
      <c r="AA76" s="35"/>
      <c r="AB76" s="35"/>
      <c r="AC76" s="36"/>
      <c r="AD76" s="35"/>
      <c r="AE76" s="35"/>
      <c r="AF76" s="35"/>
      <c r="AG76" s="36"/>
      <c r="AH76" s="35"/>
      <c r="AI76" s="35"/>
      <c r="AJ76" s="35"/>
      <c r="AK76" s="36"/>
      <c r="AL76" s="35"/>
      <c r="AM76" s="35"/>
      <c r="AN76" s="35"/>
      <c r="AO76" s="36"/>
      <c r="AP76" s="35"/>
      <c r="AQ76" s="35"/>
      <c r="AR76" s="35"/>
      <c r="AS76" s="36"/>
      <c r="AT76" s="35"/>
      <c r="AU76" s="35"/>
      <c r="AV76" s="35"/>
      <c r="AW76" s="36"/>
      <c r="AX76" s="35"/>
      <c r="AY76" s="35"/>
      <c r="AZ76" s="35"/>
      <c r="BA76" s="36"/>
      <c r="BB76" s="35"/>
      <c r="BC76" s="35"/>
      <c r="BD76" s="35"/>
      <c r="BE76" s="36"/>
      <c r="BF76" s="35"/>
      <c r="BG76" s="35"/>
      <c r="BH76" s="35"/>
      <c r="BI76" s="36"/>
      <c r="BJ76" s="24"/>
      <c r="BK76" s="24"/>
      <c r="BL76" s="24"/>
      <c r="BM76" s="25"/>
      <c r="BN76" s="35"/>
      <c r="BO76" s="35"/>
      <c r="BP76" s="35"/>
      <c r="BQ76" s="36"/>
    </row>
    <row r="77" spans="1:69">
      <c r="A77" s="115"/>
      <c r="B77" s="113"/>
      <c r="C77" s="113"/>
      <c r="D77" s="89"/>
      <c r="E77" s="89"/>
      <c r="F77" s="89"/>
      <c r="G77" s="89"/>
      <c r="R77" s="33"/>
      <c r="S77" s="33"/>
      <c r="T77" s="33"/>
      <c r="U77" s="34"/>
      <c r="V77" s="33"/>
      <c r="W77" s="33"/>
      <c r="X77" s="33"/>
      <c r="Y77" s="34"/>
      <c r="Z77" s="33"/>
      <c r="AA77" s="33"/>
      <c r="AB77" s="33"/>
      <c r="AC77" s="34"/>
      <c r="AD77" s="33"/>
      <c r="AE77" s="33"/>
      <c r="AF77" s="33"/>
      <c r="AG77" s="34"/>
      <c r="AH77" s="33"/>
      <c r="AI77" s="33"/>
      <c r="AJ77" s="33"/>
      <c r="AK77" s="34"/>
      <c r="AL77" s="33"/>
      <c r="AM77" s="33"/>
      <c r="AN77" s="33"/>
      <c r="AO77" s="34"/>
      <c r="AP77" s="33"/>
      <c r="AQ77" s="33"/>
      <c r="AR77" s="33"/>
      <c r="AS77" s="34"/>
      <c r="AT77" s="33"/>
      <c r="AU77" s="33"/>
      <c r="AV77" s="33"/>
      <c r="AW77" s="34"/>
      <c r="AX77" s="33"/>
      <c r="AY77" s="33"/>
      <c r="AZ77" s="33"/>
      <c r="BA77" s="34"/>
      <c r="BB77" s="33"/>
      <c r="BC77" s="33"/>
      <c r="BD77" s="33"/>
      <c r="BE77" s="34"/>
      <c r="BF77" s="33"/>
      <c r="BG77" s="33"/>
      <c r="BH77" s="33"/>
      <c r="BI77" s="34"/>
      <c r="BJ77" s="12"/>
      <c r="BK77" s="12"/>
      <c r="BL77" s="12"/>
      <c r="BM77" s="23"/>
      <c r="BN77" s="33"/>
      <c r="BO77" s="33"/>
      <c r="BP77" s="33"/>
      <c r="BQ77" s="34"/>
    </row>
    <row r="78" spans="1:69">
      <c r="A78" s="115"/>
      <c r="B78" s="113"/>
      <c r="C78" s="113"/>
      <c r="D78" s="89"/>
      <c r="E78" s="89"/>
      <c r="F78" s="89"/>
      <c r="G78" s="89"/>
      <c r="R78" s="33"/>
      <c r="S78" s="33"/>
      <c r="T78" s="33"/>
      <c r="U78" s="34"/>
      <c r="V78" s="33"/>
      <c r="W78" s="33"/>
      <c r="X78" s="33"/>
      <c r="Y78" s="34"/>
      <c r="Z78" s="33"/>
      <c r="AA78" s="33"/>
      <c r="AB78" s="33"/>
      <c r="AC78" s="34"/>
      <c r="AD78" s="33"/>
      <c r="AE78" s="33"/>
      <c r="AF78" s="33"/>
      <c r="AG78" s="34"/>
      <c r="AH78" s="33"/>
      <c r="AI78" s="33"/>
      <c r="AJ78" s="33"/>
      <c r="AK78" s="34"/>
      <c r="AL78" s="33"/>
      <c r="AM78" s="33"/>
      <c r="AN78" s="33"/>
      <c r="AO78" s="34"/>
      <c r="AP78" s="33"/>
      <c r="AQ78" s="33"/>
      <c r="AR78" s="33"/>
      <c r="AS78" s="34"/>
      <c r="AT78" s="33"/>
      <c r="AU78" s="33"/>
      <c r="AV78" s="33"/>
      <c r="AW78" s="34"/>
      <c r="AX78" s="33"/>
      <c r="AY78" s="33"/>
      <c r="AZ78" s="33"/>
      <c r="BA78" s="34"/>
      <c r="BB78" s="33"/>
      <c r="BC78" s="33"/>
      <c r="BD78" s="33"/>
      <c r="BE78" s="34"/>
      <c r="BF78" s="33"/>
      <c r="BG78" s="33"/>
      <c r="BH78" s="33"/>
      <c r="BI78" s="34"/>
      <c r="BJ78" s="12"/>
      <c r="BK78" s="12"/>
      <c r="BL78" s="12"/>
      <c r="BM78" s="23"/>
      <c r="BN78" s="33"/>
      <c r="BO78" s="33"/>
      <c r="BP78" s="33"/>
      <c r="BQ78" s="34"/>
    </row>
    <row r="79" spans="1:69">
      <c r="A79" s="115"/>
      <c r="B79" s="113"/>
      <c r="C79" s="113"/>
      <c r="D79" s="89"/>
      <c r="E79" s="89"/>
      <c r="F79" s="89"/>
      <c r="G79" s="89"/>
      <c r="R79" s="33"/>
      <c r="S79" s="33"/>
      <c r="T79" s="33"/>
      <c r="U79" s="34"/>
      <c r="V79" s="33"/>
      <c r="W79" s="33"/>
      <c r="X79" s="33"/>
      <c r="Y79" s="34"/>
      <c r="Z79" s="33"/>
      <c r="AA79" s="33"/>
      <c r="AB79" s="33"/>
      <c r="AC79" s="34"/>
      <c r="AD79" s="33"/>
      <c r="AE79" s="33"/>
      <c r="AF79" s="33"/>
      <c r="AG79" s="34"/>
      <c r="AH79" s="33"/>
      <c r="AI79" s="33"/>
      <c r="AJ79" s="33"/>
      <c r="AK79" s="34"/>
      <c r="AL79" s="33"/>
      <c r="AM79" s="33"/>
      <c r="AN79" s="33"/>
      <c r="AO79" s="34"/>
      <c r="AP79" s="33"/>
      <c r="AQ79" s="33"/>
      <c r="AR79" s="33"/>
      <c r="AS79" s="34"/>
      <c r="AT79" s="33"/>
      <c r="AU79" s="33"/>
      <c r="AV79" s="33"/>
      <c r="AW79" s="34"/>
      <c r="AX79" s="33"/>
      <c r="AY79" s="33"/>
      <c r="AZ79" s="33"/>
      <c r="BA79" s="34"/>
      <c r="BB79" s="33"/>
      <c r="BC79" s="33"/>
      <c r="BD79" s="33"/>
      <c r="BE79" s="34"/>
      <c r="BF79" s="33"/>
      <c r="BG79" s="33"/>
      <c r="BH79" s="33"/>
      <c r="BI79" s="34"/>
      <c r="BJ79" s="12"/>
      <c r="BK79" s="12"/>
      <c r="BL79" s="12"/>
      <c r="BM79" s="23"/>
      <c r="BN79" s="33"/>
      <c r="BO79" s="33"/>
      <c r="BP79" s="33"/>
      <c r="BQ79" s="34"/>
    </row>
    <row r="80" spans="1:69">
      <c r="A80" s="115"/>
      <c r="B80" s="113"/>
      <c r="C80" s="113"/>
      <c r="D80" s="89"/>
      <c r="E80" s="89"/>
      <c r="F80" s="89"/>
      <c r="G80" s="89"/>
      <c r="R80" s="33"/>
      <c r="S80" s="33"/>
      <c r="T80" s="33"/>
      <c r="U80" s="34"/>
      <c r="V80" s="33"/>
      <c r="W80" s="33"/>
      <c r="X80" s="33"/>
      <c r="Y80" s="34"/>
      <c r="Z80" s="33"/>
      <c r="AA80" s="33"/>
      <c r="AB80" s="33"/>
      <c r="AC80" s="34"/>
      <c r="AD80" s="33"/>
      <c r="AE80" s="33"/>
      <c r="AF80" s="33"/>
      <c r="AG80" s="34"/>
      <c r="AH80" s="33"/>
      <c r="AI80" s="33"/>
      <c r="AJ80" s="33"/>
      <c r="AK80" s="34"/>
      <c r="AL80" s="33"/>
      <c r="AM80" s="33"/>
      <c r="AN80" s="33"/>
      <c r="AO80" s="34"/>
      <c r="AP80" s="33"/>
      <c r="AQ80" s="33"/>
      <c r="AR80" s="33"/>
      <c r="AS80" s="34"/>
      <c r="AT80" s="33"/>
      <c r="AU80" s="33"/>
      <c r="AV80" s="33"/>
      <c r="AW80" s="34"/>
      <c r="AX80" s="33"/>
      <c r="AY80" s="33"/>
      <c r="AZ80" s="33"/>
      <c r="BA80" s="34"/>
      <c r="BB80" s="33"/>
      <c r="BC80" s="33"/>
      <c r="BD80" s="33"/>
      <c r="BE80" s="34"/>
      <c r="BF80" s="33"/>
      <c r="BG80" s="33"/>
      <c r="BH80" s="33"/>
      <c r="BI80" s="34"/>
      <c r="BJ80" s="12"/>
      <c r="BK80" s="12"/>
      <c r="BL80" s="12"/>
      <c r="BM80" s="23"/>
      <c r="BN80" s="33"/>
      <c r="BO80" s="33"/>
      <c r="BP80" s="33"/>
      <c r="BQ80" s="34"/>
    </row>
    <row r="81" spans="1:69" ht="16.5" thickBot="1">
      <c r="A81" s="115"/>
      <c r="B81" s="113"/>
      <c r="C81" s="113"/>
      <c r="D81" s="89"/>
      <c r="E81" s="89"/>
      <c r="F81" s="89"/>
      <c r="G81" s="89"/>
      <c r="R81" s="33"/>
      <c r="S81" s="33"/>
      <c r="T81" s="33"/>
      <c r="U81" s="34"/>
      <c r="V81" s="33"/>
      <c r="W81" s="33"/>
      <c r="X81" s="33"/>
      <c r="Y81" s="34"/>
      <c r="Z81" s="33"/>
      <c r="AA81" s="33"/>
      <c r="AB81" s="33"/>
      <c r="AC81" s="34"/>
      <c r="AD81" s="33"/>
      <c r="AE81" s="33"/>
      <c r="AF81" s="33"/>
      <c r="AG81" s="34"/>
      <c r="AH81" s="33"/>
      <c r="AI81" s="33"/>
      <c r="AJ81" s="33"/>
      <c r="AK81" s="34"/>
      <c r="AL81" s="33"/>
      <c r="AM81" s="33"/>
      <c r="AN81" s="33"/>
      <c r="AO81" s="34"/>
      <c r="AP81" s="33"/>
      <c r="AQ81" s="33"/>
      <c r="AR81" s="33"/>
      <c r="AS81" s="34"/>
      <c r="AT81" s="33"/>
      <c r="AU81" s="33"/>
      <c r="AV81" s="33"/>
      <c r="AW81" s="34"/>
      <c r="AX81" s="33"/>
      <c r="AY81" s="33"/>
      <c r="AZ81" s="33"/>
      <c r="BA81" s="34"/>
      <c r="BB81" s="33"/>
      <c r="BC81" s="33"/>
      <c r="BD81" s="33"/>
      <c r="BE81" s="34"/>
      <c r="BF81" s="33"/>
      <c r="BG81" s="33"/>
      <c r="BH81" s="33"/>
      <c r="BI81" s="34"/>
      <c r="BJ81" s="12"/>
      <c r="BK81" s="12"/>
      <c r="BL81" s="12"/>
      <c r="BM81" s="23"/>
      <c r="BN81" s="33"/>
      <c r="BO81" s="33"/>
      <c r="BP81" s="33"/>
      <c r="BQ81" s="34"/>
    </row>
    <row r="82" spans="1:69" s="5" customFormat="1" ht="16.5" thickTop="1">
      <c r="A82" s="114"/>
      <c r="B82" s="116"/>
      <c r="C82" s="116"/>
      <c r="D82" s="117"/>
      <c r="E82" s="117"/>
      <c r="F82" s="117"/>
      <c r="G82" s="117"/>
      <c r="I82" s="22"/>
      <c r="J82" s="24"/>
      <c r="K82" s="24"/>
      <c r="L82" s="24"/>
      <c r="M82" s="25"/>
      <c r="N82" s="24"/>
      <c r="O82" s="24"/>
      <c r="P82" s="24"/>
      <c r="Q82" s="25"/>
      <c r="R82" s="35"/>
      <c r="S82" s="35"/>
      <c r="T82" s="35"/>
      <c r="U82" s="36"/>
      <c r="V82" s="35"/>
      <c r="W82" s="35"/>
      <c r="X82" s="35"/>
      <c r="Y82" s="36"/>
      <c r="Z82" s="35"/>
      <c r="AA82" s="35"/>
      <c r="AB82" s="35"/>
      <c r="AC82" s="36"/>
      <c r="AD82" s="35"/>
      <c r="AE82" s="35"/>
      <c r="AF82" s="35"/>
      <c r="AG82" s="36"/>
      <c r="AH82" s="35"/>
      <c r="AI82" s="35"/>
      <c r="AJ82" s="35"/>
      <c r="AK82" s="36"/>
      <c r="AL82" s="35"/>
      <c r="AM82" s="35"/>
      <c r="AN82" s="35"/>
      <c r="AO82" s="36"/>
      <c r="AP82" s="35"/>
      <c r="AQ82" s="35"/>
      <c r="AR82" s="35"/>
      <c r="AS82" s="36"/>
      <c r="AT82" s="35"/>
      <c r="AU82" s="35"/>
      <c r="AV82" s="35"/>
      <c r="AW82" s="36"/>
      <c r="AX82" s="35"/>
      <c r="AY82" s="35"/>
      <c r="AZ82" s="35"/>
      <c r="BA82" s="36"/>
      <c r="BB82" s="35"/>
      <c r="BC82" s="35"/>
      <c r="BD82" s="35"/>
      <c r="BE82" s="36"/>
      <c r="BF82" s="35"/>
      <c r="BG82" s="35"/>
      <c r="BH82" s="35"/>
      <c r="BI82" s="36"/>
      <c r="BJ82" s="24"/>
      <c r="BK82" s="24"/>
      <c r="BL82" s="24"/>
      <c r="BM82" s="25"/>
      <c r="BN82" s="35"/>
      <c r="BO82" s="35"/>
      <c r="BP82" s="35"/>
      <c r="BQ82" s="36"/>
    </row>
    <row r="83" spans="1:69">
      <c r="A83" s="115"/>
      <c r="B83" s="113"/>
      <c r="C83" s="113"/>
      <c r="D83" s="89"/>
      <c r="E83" s="89"/>
      <c r="F83" s="89"/>
      <c r="G83" s="89"/>
      <c r="R83" s="33"/>
      <c r="S83" s="33"/>
      <c r="T83" s="33"/>
      <c r="U83" s="34"/>
      <c r="V83" s="33"/>
      <c r="W83" s="33"/>
      <c r="X83" s="33"/>
      <c r="Y83" s="34"/>
      <c r="Z83" s="33"/>
      <c r="AA83" s="33"/>
      <c r="AB83" s="33"/>
      <c r="AC83" s="34"/>
      <c r="AD83" s="33"/>
      <c r="AE83" s="33"/>
      <c r="AF83" s="33"/>
      <c r="AG83" s="34"/>
      <c r="AH83" s="33"/>
      <c r="AI83" s="33"/>
      <c r="AJ83" s="33"/>
      <c r="AK83" s="34"/>
      <c r="AL83" s="33"/>
      <c r="AM83" s="33"/>
      <c r="AN83" s="33"/>
      <c r="AO83" s="34"/>
      <c r="AP83" s="33"/>
      <c r="AQ83" s="33"/>
      <c r="AR83" s="33"/>
      <c r="AS83" s="34"/>
      <c r="AT83" s="33"/>
      <c r="AU83" s="33"/>
      <c r="AV83" s="33"/>
      <c r="AW83" s="34"/>
      <c r="AX83" s="33"/>
      <c r="AY83" s="33"/>
      <c r="AZ83" s="33"/>
      <c r="BA83" s="34"/>
      <c r="BB83" s="33"/>
      <c r="BC83" s="33"/>
      <c r="BD83" s="33"/>
      <c r="BE83" s="34"/>
      <c r="BF83" s="33"/>
      <c r="BG83" s="33"/>
      <c r="BH83" s="33"/>
      <c r="BI83" s="34"/>
      <c r="BJ83" s="12"/>
      <c r="BK83" s="12"/>
      <c r="BL83" s="12"/>
      <c r="BM83" s="23"/>
      <c r="BN83" s="33"/>
      <c r="BO83" s="33"/>
      <c r="BP83" s="33"/>
      <c r="BQ83" s="34"/>
    </row>
    <row r="84" spans="1:69">
      <c r="A84" s="115"/>
      <c r="B84" s="113"/>
      <c r="C84" s="113"/>
      <c r="D84" s="89"/>
      <c r="E84" s="89"/>
      <c r="F84" s="89"/>
      <c r="G84" s="89"/>
      <c r="R84" s="33"/>
      <c r="S84" s="33"/>
      <c r="T84" s="33"/>
      <c r="U84" s="34"/>
      <c r="V84" s="33"/>
      <c r="W84" s="33"/>
      <c r="X84" s="33"/>
      <c r="Y84" s="34"/>
      <c r="Z84" s="33"/>
      <c r="AA84" s="33"/>
      <c r="AB84" s="33"/>
      <c r="AC84" s="34"/>
      <c r="AD84" s="33"/>
      <c r="AE84" s="33"/>
      <c r="AF84" s="33"/>
      <c r="AG84" s="34"/>
      <c r="AH84" s="33"/>
      <c r="AI84" s="33"/>
      <c r="AJ84" s="33"/>
      <c r="AK84" s="34"/>
      <c r="AL84" s="33"/>
      <c r="AM84" s="33"/>
      <c r="AN84" s="33"/>
      <c r="AO84" s="34"/>
      <c r="AP84" s="33"/>
      <c r="AQ84" s="33"/>
      <c r="AR84" s="33"/>
      <c r="AS84" s="34"/>
      <c r="AT84" s="33"/>
      <c r="AU84" s="33"/>
      <c r="AV84" s="33"/>
      <c r="AW84" s="34"/>
      <c r="AX84" s="33"/>
      <c r="AY84" s="33"/>
      <c r="AZ84" s="33"/>
      <c r="BA84" s="34"/>
      <c r="BB84" s="33"/>
      <c r="BC84" s="33"/>
      <c r="BD84" s="33"/>
      <c r="BE84" s="34"/>
      <c r="BF84" s="33"/>
      <c r="BG84" s="33"/>
      <c r="BH84" s="33"/>
      <c r="BI84" s="34"/>
      <c r="BJ84" s="12"/>
      <c r="BK84" s="12"/>
      <c r="BL84" s="12"/>
      <c r="BM84" s="23"/>
      <c r="BN84" s="33"/>
      <c r="BO84" s="33"/>
      <c r="BP84" s="33"/>
      <c r="BQ84" s="34"/>
    </row>
    <row r="85" spans="1:69">
      <c r="A85" s="115"/>
      <c r="B85" s="113"/>
      <c r="C85" s="113"/>
      <c r="D85" s="89"/>
      <c r="E85" s="89"/>
      <c r="F85" s="89"/>
      <c r="G85" s="89"/>
      <c r="R85" s="33"/>
      <c r="S85" s="33"/>
      <c r="T85" s="33"/>
      <c r="U85" s="34"/>
      <c r="V85" s="33"/>
      <c r="W85" s="33"/>
      <c r="X85" s="33"/>
      <c r="Y85" s="34"/>
      <c r="Z85" s="33"/>
      <c r="AA85" s="33"/>
      <c r="AB85" s="33"/>
      <c r="AC85" s="34"/>
      <c r="AD85" s="33"/>
      <c r="AE85" s="33"/>
      <c r="AF85" s="33"/>
      <c r="AG85" s="34"/>
      <c r="AH85" s="33"/>
      <c r="AI85" s="33"/>
      <c r="AJ85" s="33"/>
      <c r="AK85" s="34"/>
      <c r="AL85" s="33"/>
      <c r="AM85" s="33"/>
      <c r="AN85" s="33"/>
      <c r="AO85" s="34"/>
      <c r="AP85" s="33"/>
      <c r="AQ85" s="33"/>
      <c r="AR85" s="33"/>
      <c r="AS85" s="34"/>
      <c r="AT85" s="33"/>
      <c r="AU85" s="33"/>
      <c r="AV85" s="33"/>
      <c r="AW85" s="34"/>
      <c r="AX85" s="33"/>
      <c r="AY85" s="33"/>
      <c r="AZ85" s="33"/>
      <c r="BA85" s="34"/>
      <c r="BB85" s="33"/>
      <c r="BC85" s="33"/>
      <c r="BD85" s="33"/>
      <c r="BE85" s="34"/>
      <c r="BF85" s="33"/>
      <c r="BG85" s="33"/>
      <c r="BH85" s="33"/>
      <c r="BI85" s="34"/>
      <c r="BJ85" s="12"/>
      <c r="BK85" s="12"/>
      <c r="BL85" s="12"/>
      <c r="BM85" s="23"/>
      <c r="BN85" s="33"/>
      <c r="BO85" s="33"/>
      <c r="BP85" s="33"/>
      <c r="BQ85" s="34"/>
    </row>
    <row r="86" spans="1:69">
      <c r="A86" s="115"/>
      <c r="B86" s="113"/>
      <c r="C86" s="113"/>
      <c r="D86" s="89"/>
      <c r="E86" s="89"/>
      <c r="F86" s="89"/>
      <c r="G86" s="89"/>
      <c r="R86" s="33"/>
      <c r="S86" s="33"/>
      <c r="T86" s="33"/>
      <c r="U86" s="34"/>
      <c r="V86" s="33"/>
      <c r="W86" s="33"/>
      <c r="X86" s="33"/>
      <c r="Y86" s="34"/>
      <c r="Z86" s="33"/>
      <c r="AA86" s="33"/>
      <c r="AB86" s="33"/>
      <c r="AC86" s="34"/>
      <c r="AD86" s="33"/>
      <c r="AE86" s="33"/>
      <c r="AF86" s="33"/>
      <c r="AG86" s="34"/>
      <c r="AH86" s="33"/>
      <c r="AI86" s="33"/>
      <c r="AJ86" s="33"/>
      <c r="AK86" s="34"/>
      <c r="AL86" s="33"/>
      <c r="AM86" s="33"/>
      <c r="AN86" s="33"/>
      <c r="AO86" s="34"/>
      <c r="AP86" s="33"/>
      <c r="AQ86" s="33"/>
      <c r="AR86" s="33"/>
      <c r="AS86" s="34"/>
      <c r="AT86" s="33"/>
      <c r="AU86" s="33"/>
      <c r="AV86" s="33"/>
      <c r="AW86" s="34"/>
      <c r="AX86" s="33"/>
      <c r="AY86" s="33"/>
      <c r="AZ86" s="33"/>
      <c r="BA86" s="34"/>
      <c r="BB86" s="33"/>
      <c r="BC86" s="33"/>
      <c r="BD86" s="33"/>
      <c r="BE86" s="34"/>
      <c r="BF86" s="33"/>
      <c r="BG86" s="33"/>
      <c r="BH86" s="33"/>
      <c r="BI86" s="34"/>
      <c r="BJ86" s="12"/>
      <c r="BK86" s="12"/>
      <c r="BL86" s="12"/>
      <c r="BM86" s="23"/>
      <c r="BN86" s="33"/>
      <c r="BO86" s="33"/>
      <c r="BP86" s="33"/>
      <c r="BQ86" s="34"/>
    </row>
    <row r="87" spans="1:69" ht="16.5" thickBot="1">
      <c r="A87" s="115"/>
      <c r="B87" s="113"/>
      <c r="C87" s="113"/>
      <c r="D87" s="89"/>
      <c r="E87" s="89"/>
      <c r="F87" s="89"/>
      <c r="G87" s="89"/>
      <c r="R87" s="33"/>
      <c r="S87" s="33"/>
      <c r="T87" s="33"/>
      <c r="U87" s="34"/>
      <c r="V87" s="33"/>
      <c r="W87" s="33"/>
      <c r="X87" s="33"/>
      <c r="Y87" s="34"/>
      <c r="Z87" s="33"/>
      <c r="AA87" s="33"/>
      <c r="AB87" s="33"/>
      <c r="AC87" s="34"/>
      <c r="AD87" s="33"/>
      <c r="AE87" s="33"/>
      <c r="AF87" s="33"/>
      <c r="AG87" s="34"/>
      <c r="AH87" s="33"/>
      <c r="AI87" s="33"/>
      <c r="AJ87" s="33"/>
      <c r="AK87" s="34"/>
      <c r="AL87" s="33"/>
      <c r="AM87" s="33"/>
      <c r="AN87" s="33"/>
      <c r="AO87" s="34"/>
      <c r="AP87" s="33"/>
      <c r="AQ87" s="33"/>
      <c r="AR87" s="33"/>
      <c r="AS87" s="34"/>
      <c r="AT87" s="33"/>
      <c r="AU87" s="33"/>
      <c r="AV87" s="33"/>
      <c r="AW87" s="34"/>
      <c r="AX87" s="33"/>
      <c r="AY87" s="33"/>
      <c r="AZ87" s="33"/>
      <c r="BA87" s="34"/>
      <c r="BB87" s="33"/>
      <c r="BC87" s="33"/>
      <c r="BD87" s="33"/>
      <c r="BE87" s="34"/>
      <c r="BF87" s="33"/>
      <c r="BG87" s="33"/>
      <c r="BH87" s="33"/>
      <c r="BI87" s="34"/>
      <c r="BJ87" s="12"/>
      <c r="BK87" s="12"/>
      <c r="BL87" s="12"/>
      <c r="BM87" s="23"/>
      <c r="BN87" s="33"/>
      <c r="BO87" s="33"/>
      <c r="BP87" s="33"/>
      <c r="BQ87" s="34"/>
    </row>
    <row r="88" spans="1:69" s="5" customFormat="1" ht="16.5" thickTop="1">
      <c r="A88" s="114"/>
      <c r="B88" s="116"/>
      <c r="C88" s="116"/>
      <c r="D88" s="117"/>
      <c r="E88" s="117"/>
      <c r="F88" s="117"/>
      <c r="G88" s="117"/>
      <c r="I88" s="22"/>
      <c r="J88" s="24"/>
      <c r="K88" s="24"/>
      <c r="L88" s="24"/>
      <c r="M88" s="25"/>
      <c r="N88" s="24"/>
      <c r="O88" s="24"/>
      <c r="P88" s="24"/>
      <c r="Q88" s="25"/>
      <c r="R88" s="35"/>
      <c r="S88" s="35"/>
      <c r="T88" s="35"/>
      <c r="U88" s="36"/>
      <c r="V88" s="35"/>
      <c r="W88" s="35"/>
      <c r="X88" s="35"/>
      <c r="Y88" s="36"/>
      <c r="Z88" s="35"/>
      <c r="AA88" s="35"/>
      <c r="AB88" s="35"/>
      <c r="AC88" s="36"/>
      <c r="AD88" s="35"/>
      <c r="AE88" s="35"/>
      <c r="AF88" s="35"/>
      <c r="AG88" s="36"/>
      <c r="AH88" s="35"/>
      <c r="AI88" s="35"/>
      <c r="AJ88" s="35"/>
      <c r="AK88" s="36"/>
      <c r="AL88" s="35"/>
      <c r="AM88" s="35"/>
      <c r="AN88" s="35"/>
      <c r="AO88" s="36"/>
      <c r="AP88" s="35"/>
      <c r="AQ88" s="35"/>
      <c r="AR88" s="35"/>
      <c r="AS88" s="36"/>
      <c r="AT88" s="35"/>
      <c r="AU88" s="35"/>
      <c r="AV88" s="35"/>
      <c r="AW88" s="36"/>
      <c r="AX88" s="35"/>
      <c r="AY88" s="35"/>
      <c r="AZ88" s="35"/>
      <c r="BA88" s="36"/>
      <c r="BB88" s="35"/>
      <c r="BC88" s="35"/>
      <c r="BD88" s="35"/>
      <c r="BE88" s="36"/>
      <c r="BF88" s="35"/>
      <c r="BG88" s="35"/>
      <c r="BH88" s="35"/>
      <c r="BI88" s="36"/>
      <c r="BJ88" s="24"/>
      <c r="BK88" s="24"/>
      <c r="BL88" s="24"/>
      <c r="BM88" s="25"/>
      <c r="BN88" s="35"/>
      <c r="BO88" s="35"/>
      <c r="BP88" s="35"/>
      <c r="BQ88" s="36"/>
    </row>
    <row r="89" spans="1:69">
      <c r="A89" s="115"/>
      <c r="B89" s="113"/>
      <c r="C89" s="113"/>
      <c r="D89" s="89"/>
      <c r="E89" s="89"/>
      <c r="F89" s="89"/>
      <c r="G89" s="89"/>
      <c r="R89" s="33"/>
      <c r="S89" s="33"/>
      <c r="T89" s="33"/>
      <c r="U89" s="34"/>
      <c r="V89" s="33"/>
      <c r="W89" s="33"/>
      <c r="X89" s="33"/>
      <c r="Y89" s="34"/>
      <c r="Z89" s="33"/>
      <c r="AA89" s="33"/>
      <c r="AB89" s="33"/>
      <c r="AC89" s="34"/>
      <c r="AD89" s="33"/>
      <c r="AE89" s="33"/>
      <c r="AF89" s="33"/>
      <c r="AG89" s="34"/>
      <c r="AH89" s="33"/>
      <c r="AI89" s="33"/>
      <c r="AJ89" s="33"/>
      <c r="AK89" s="34"/>
      <c r="AL89" s="33"/>
      <c r="AM89" s="33"/>
      <c r="AN89" s="33"/>
      <c r="AO89" s="34"/>
      <c r="AP89" s="33"/>
      <c r="AQ89" s="33"/>
      <c r="AR89" s="33"/>
      <c r="AS89" s="34"/>
      <c r="AT89" s="33"/>
      <c r="AU89" s="33"/>
      <c r="AV89" s="33"/>
      <c r="AW89" s="34"/>
      <c r="AX89" s="33"/>
      <c r="AY89" s="33"/>
      <c r="AZ89" s="33"/>
      <c r="BA89" s="34"/>
      <c r="BB89" s="33"/>
      <c r="BC89" s="33"/>
      <c r="BD89" s="33"/>
      <c r="BE89" s="34"/>
      <c r="BF89" s="33"/>
      <c r="BG89" s="33"/>
      <c r="BH89" s="33"/>
      <c r="BI89" s="34"/>
      <c r="BJ89" s="12"/>
      <c r="BK89" s="12"/>
      <c r="BL89" s="12"/>
      <c r="BM89" s="23"/>
      <c r="BN89" s="33"/>
      <c r="BO89" s="33"/>
      <c r="BP89" s="33"/>
      <c r="BQ89" s="34"/>
    </row>
    <row r="90" spans="1:69">
      <c r="A90" s="115"/>
      <c r="B90" s="113"/>
      <c r="C90" s="113"/>
      <c r="D90" s="89"/>
      <c r="E90" s="89"/>
      <c r="F90" s="89"/>
      <c r="G90" s="89"/>
      <c r="R90" s="33"/>
      <c r="S90" s="33"/>
      <c r="T90" s="33"/>
      <c r="U90" s="34"/>
      <c r="V90" s="33"/>
      <c r="W90" s="33"/>
      <c r="X90" s="33"/>
      <c r="Y90" s="34"/>
      <c r="Z90" s="33"/>
      <c r="AA90" s="33"/>
      <c r="AB90" s="33"/>
      <c r="AC90" s="34"/>
      <c r="AD90" s="33"/>
      <c r="AE90" s="33"/>
      <c r="AF90" s="33"/>
      <c r="AG90" s="34"/>
      <c r="AH90" s="33"/>
      <c r="AI90" s="33"/>
      <c r="AJ90" s="33"/>
      <c r="AK90" s="34"/>
      <c r="AL90" s="33"/>
      <c r="AM90" s="33"/>
      <c r="AN90" s="33"/>
      <c r="AO90" s="34"/>
      <c r="AP90" s="33"/>
      <c r="AQ90" s="33"/>
      <c r="AR90" s="33"/>
      <c r="AS90" s="34"/>
      <c r="AT90" s="33"/>
      <c r="AU90" s="33"/>
      <c r="AV90" s="33"/>
      <c r="AW90" s="34"/>
      <c r="AX90" s="33"/>
      <c r="AY90" s="33"/>
      <c r="AZ90" s="33"/>
      <c r="BA90" s="34"/>
      <c r="BB90" s="33"/>
      <c r="BC90" s="33"/>
      <c r="BD90" s="33"/>
      <c r="BE90" s="34"/>
      <c r="BF90" s="33"/>
      <c r="BG90" s="33"/>
      <c r="BH90" s="33"/>
      <c r="BI90" s="34"/>
      <c r="BJ90" s="12"/>
      <c r="BK90" s="12"/>
      <c r="BL90" s="12"/>
      <c r="BM90" s="23"/>
      <c r="BN90" s="33"/>
      <c r="BO90" s="33"/>
      <c r="BP90" s="33"/>
      <c r="BQ90" s="34"/>
    </row>
    <row r="91" spans="1:69">
      <c r="A91" s="115"/>
      <c r="B91" s="113"/>
      <c r="C91" s="113"/>
      <c r="D91" s="89"/>
      <c r="E91" s="89"/>
      <c r="F91" s="89"/>
      <c r="G91" s="89"/>
      <c r="R91" s="33"/>
      <c r="S91" s="33"/>
      <c r="T91" s="33"/>
      <c r="U91" s="34"/>
      <c r="V91" s="33"/>
      <c r="W91" s="33"/>
      <c r="X91" s="33"/>
      <c r="Y91" s="34"/>
      <c r="Z91" s="33"/>
      <c r="AA91" s="33"/>
      <c r="AB91" s="33"/>
      <c r="AC91" s="34"/>
      <c r="AD91" s="33"/>
      <c r="AE91" s="33"/>
      <c r="AF91" s="33"/>
      <c r="AG91" s="34"/>
      <c r="AH91" s="33"/>
      <c r="AI91" s="33"/>
      <c r="AJ91" s="33"/>
      <c r="AK91" s="34"/>
      <c r="AL91" s="33"/>
      <c r="AM91" s="33"/>
      <c r="AN91" s="33"/>
      <c r="AO91" s="34"/>
      <c r="AP91" s="33"/>
      <c r="AQ91" s="33"/>
      <c r="AR91" s="33"/>
      <c r="AS91" s="34"/>
      <c r="AT91" s="33"/>
      <c r="AU91" s="33"/>
      <c r="AV91" s="33"/>
      <c r="AW91" s="34"/>
      <c r="AX91" s="33"/>
      <c r="AY91" s="33"/>
      <c r="AZ91" s="33"/>
      <c r="BA91" s="34"/>
      <c r="BB91" s="33"/>
      <c r="BC91" s="33"/>
      <c r="BD91" s="33"/>
      <c r="BE91" s="34"/>
      <c r="BF91" s="33"/>
      <c r="BG91" s="33"/>
      <c r="BH91" s="33"/>
      <c r="BI91" s="34"/>
      <c r="BJ91" s="12"/>
      <c r="BK91" s="12"/>
      <c r="BL91" s="12"/>
      <c r="BM91" s="23"/>
      <c r="BN91" s="33"/>
      <c r="BO91" s="33"/>
      <c r="BP91" s="33"/>
      <c r="BQ91" s="34"/>
    </row>
    <row r="92" spans="1:69">
      <c r="A92" s="115"/>
      <c r="B92" s="113"/>
      <c r="C92" s="113"/>
      <c r="D92" s="89"/>
      <c r="E92" s="89"/>
      <c r="F92" s="89"/>
      <c r="G92" s="89"/>
      <c r="R92" s="33"/>
      <c r="S92" s="33"/>
      <c r="T92" s="33"/>
      <c r="U92" s="34"/>
      <c r="V92" s="33"/>
      <c r="W92" s="33"/>
      <c r="X92" s="33"/>
      <c r="Y92" s="34"/>
      <c r="Z92" s="33"/>
      <c r="AA92" s="33"/>
      <c r="AB92" s="33"/>
      <c r="AC92" s="34"/>
      <c r="AD92" s="33"/>
      <c r="AE92" s="33"/>
      <c r="AF92" s="33"/>
      <c r="AG92" s="34"/>
      <c r="AH92" s="33"/>
      <c r="AI92" s="33"/>
      <c r="AJ92" s="33"/>
      <c r="AK92" s="34"/>
      <c r="AL92" s="33"/>
      <c r="AM92" s="33"/>
      <c r="AN92" s="33"/>
      <c r="AO92" s="34"/>
      <c r="AP92" s="33"/>
      <c r="AQ92" s="33"/>
      <c r="AR92" s="33"/>
      <c r="AS92" s="34"/>
      <c r="AT92" s="33"/>
      <c r="AU92" s="33"/>
      <c r="AV92" s="33"/>
      <c r="AW92" s="34"/>
      <c r="AX92" s="33"/>
      <c r="AY92" s="33"/>
      <c r="AZ92" s="33"/>
      <c r="BA92" s="34"/>
      <c r="BB92" s="33"/>
      <c r="BC92" s="33"/>
      <c r="BD92" s="33"/>
      <c r="BE92" s="34"/>
      <c r="BF92" s="33"/>
      <c r="BG92" s="33"/>
      <c r="BH92" s="33"/>
      <c r="BI92" s="34"/>
      <c r="BJ92" s="12"/>
      <c r="BK92" s="12"/>
      <c r="BL92" s="12"/>
      <c r="BM92" s="23"/>
      <c r="BN92" s="33"/>
      <c r="BO92" s="33"/>
      <c r="BP92" s="33"/>
      <c r="BQ92" s="34"/>
    </row>
    <row r="93" spans="1:69" ht="16.5" thickBot="1">
      <c r="A93" s="115"/>
      <c r="B93" s="113"/>
      <c r="C93" s="113"/>
      <c r="D93" s="89"/>
      <c r="E93" s="89"/>
      <c r="F93" s="89"/>
      <c r="G93" s="89"/>
      <c r="R93" s="33"/>
      <c r="S93" s="33"/>
      <c r="T93" s="33"/>
      <c r="U93" s="34"/>
      <c r="V93" s="33"/>
      <c r="W93" s="33"/>
      <c r="X93" s="33"/>
      <c r="Y93" s="34"/>
      <c r="Z93" s="33"/>
      <c r="AA93" s="33"/>
      <c r="AB93" s="33"/>
      <c r="AC93" s="34"/>
      <c r="AD93" s="33"/>
      <c r="AE93" s="33"/>
      <c r="AF93" s="33"/>
      <c r="AG93" s="34"/>
      <c r="AH93" s="33"/>
      <c r="AI93" s="33"/>
      <c r="AJ93" s="33"/>
      <c r="AK93" s="34"/>
      <c r="AL93" s="33"/>
      <c r="AM93" s="33"/>
      <c r="AN93" s="33"/>
      <c r="AO93" s="34"/>
      <c r="AP93" s="33"/>
      <c r="AQ93" s="33"/>
      <c r="AR93" s="33"/>
      <c r="AS93" s="34"/>
      <c r="AT93" s="33"/>
      <c r="AU93" s="33"/>
      <c r="AV93" s="33"/>
      <c r="AW93" s="34"/>
      <c r="AX93" s="33"/>
      <c r="AY93" s="33"/>
      <c r="AZ93" s="33"/>
      <c r="BA93" s="34"/>
      <c r="BB93" s="33"/>
      <c r="BC93" s="33"/>
      <c r="BD93" s="33"/>
      <c r="BE93" s="34"/>
      <c r="BF93" s="33"/>
      <c r="BG93" s="33"/>
      <c r="BH93" s="33"/>
      <c r="BI93" s="34"/>
      <c r="BJ93" s="12"/>
      <c r="BK93" s="12"/>
      <c r="BL93" s="12"/>
      <c r="BM93" s="23"/>
      <c r="BN93" s="33"/>
      <c r="BO93" s="33"/>
      <c r="BP93" s="33"/>
      <c r="BQ93" s="34"/>
    </row>
    <row r="94" spans="1:69" s="5" customFormat="1" ht="16.5" thickTop="1">
      <c r="A94" s="114"/>
      <c r="B94" s="116"/>
      <c r="C94" s="116"/>
      <c r="D94" s="117"/>
      <c r="E94" s="117"/>
      <c r="F94" s="117"/>
      <c r="G94" s="117"/>
      <c r="I94" s="22"/>
      <c r="J94" s="24"/>
      <c r="K94" s="24"/>
      <c r="L94" s="24"/>
      <c r="M94" s="25"/>
      <c r="N94" s="24"/>
      <c r="O94" s="24"/>
      <c r="P94" s="24"/>
      <c r="Q94" s="25"/>
      <c r="R94" s="35"/>
      <c r="S94" s="35"/>
      <c r="T94" s="35"/>
      <c r="U94" s="36"/>
      <c r="V94" s="35"/>
      <c r="W94" s="35"/>
      <c r="X94" s="35"/>
      <c r="Y94" s="36"/>
      <c r="Z94" s="35"/>
      <c r="AA94" s="35"/>
      <c r="AB94" s="35"/>
      <c r="AC94" s="36"/>
      <c r="AD94" s="35"/>
      <c r="AE94" s="35"/>
      <c r="AF94" s="35"/>
      <c r="AG94" s="36"/>
      <c r="AH94" s="35"/>
      <c r="AI94" s="35"/>
      <c r="AJ94" s="35"/>
      <c r="AK94" s="36"/>
      <c r="AL94" s="35"/>
      <c r="AM94" s="35"/>
      <c r="AN94" s="35"/>
      <c r="AO94" s="36"/>
      <c r="AP94" s="35"/>
      <c r="AQ94" s="35"/>
      <c r="AR94" s="35"/>
      <c r="AS94" s="36"/>
      <c r="AT94" s="35"/>
      <c r="AU94" s="35"/>
      <c r="AV94" s="35"/>
      <c r="AW94" s="36"/>
      <c r="AX94" s="35"/>
      <c r="AY94" s="35"/>
      <c r="AZ94" s="35"/>
      <c r="BA94" s="36"/>
      <c r="BB94" s="35"/>
      <c r="BC94" s="35"/>
      <c r="BD94" s="35"/>
      <c r="BE94" s="36"/>
      <c r="BF94" s="35"/>
      <c r="BG94" s="35"/>
      <c r="BH94" s="35"/>
      <c r="BI94" s="36"/>
      <c r="BJ94" s="24"/>
      <c r="BK94" s="24"/>
      <c r="BL94" s="24"/>
      <c r="BM94" s="25"/>
      <c r="BN94" s="35"/>
      <c r="BO94" s="35"/>
      <c r="BP94" s="35"/>
      <c r="BQ94" s="36"/>
    </row>
    <row r="95" spans="1:69">
      <c r="A95" s="115"/>
      <c r="B95" s="113"/>
      <c r="C95" s="113"/>
      <c r="D95" s="89"/>
      <c r="E95" s="89"/>
      <c r="F95" s="89"/>
      <c r="G95" s="89"/>
      <c r="R95" s="33"/>
      <c r="S95" s="33"/>
      <c r="T95" s="33"/>
      <c r="U95" s="34"/>
      <c r="V95" s="33"/>
      <c r="W95" s="33"/>
      <c r="X95" s="33"/>
      <c r="Y95" s="34"/>
      <c r="Z95" s="33"/>
      <c r="AA95" s="33"/>
      <c r="AB95" s="33"/>
      <c r="AC95" s="34"/>
      <c r="AD95" s="33"/>
      <c r="AE95" s="33"/>
      <c r="AF95" s="33"/>
      <c r="AG95" s="34"/>
      <c r="AH95" s="33"/>
      <c r="AI95" s="33"/>
      <c r="AJ95" s="33"/>
      <c r="AK95" s="34"/>
      <c r="AL95" s="33"/>
      <c r="AM95" s="33"/>
      <c r="AN95" s="33"/>
      <c r="AO95" s="34"/>
      <c r="AP95" s="33"/>
      <c r="AQ95" s="33"/>
      <c r="AR95" s="33"/>
      <c r="AS95" s="34"/>
      <c r="AT95" s="33"/>
      <c r="AU95" s="33"/>
      <c r="AV95" s="33"/>
      <c r="AW95" s="34"/>
      <c r="AX95" s="33"/>
      <c r="AY95" s="33"/>
      <c r="AZ95" s="33"/>
      <c r="BA95" s="34"/>
      <c r="BB95" s="33"/>
      <c r="BC95" s="33"/>
      <c r="BD95" s="33"/>
      <c r="BE95" s="34"/>
      <c r="BF95" s="33"/>
      <c r="BG95" s="33"/>
      <c r="BH95" s="33"/>
      <c r="BI95" s="34"/>
      <c r="BJ95" s="12"/>
      <c r="BK95" s="12"/>
      <c r="BL95" s="12"/>
      <c r="BM95" s="23"/>
      <c r="BN95" s="33"/>
      <c r="BO95" s="33"/>
      <c r="BP95" s="33"/>
      <c r="BQ95" s="34"/>
    </row>
    <row r="96" spans="1:69">
      <c r="A96" s="115"/>
      <c r="B96" s="113"/>
      <c r="C96" s="113"/>
      <c r="D96" s="89"/>
      <c r="E96" s="89"/>
      <c r="F96" s="89"/>
      <c r="G96" s="89"/>
      <c r="R96" s="33"/>
      <c r="S96" s="33"/>
      <c r="T96" s="33"/>
      <c r="U96" s="34"/>
      <c r="V96" s="33"/>
      <c r="W96" s="33"/>
      <c r="X96" s="33"/>
      <c r="Y96" s="34"/>
      <c r="Z96" s="33"/>
      <c r="AA96" s="33"/>
      <c r="AB96" s="33"/>
      <c r="AC96" s="34"/>
      <c r="AD96" s="33"/>
      <c r="AE96" s="33"/>
      <c r="AF96" s="33"/>
      <c r="AG96" s="34"/>
      <c r="AH96" s="33"/>
      <c r="AI96" s="33"/>
      <c r="AJ96" s="33"/>
      <c r="AK96" s="34"/>
      <c r="AL96" s="33"/>
      <c r="AM96" s="33"/>
      <c r="AN96" s="33"/>
      <c r="AO96" s="34"/>
      <c r="AP96" s="33"/>
      <c r="AQ96" s="33"/>
      <c r="AR96" s="33"/>
      <c r="AS96" s="34"/>
      <c r="AT96" s="33"/>
      <c r="AU96" s="33"/>
      <c r="AV96" s="33"/>
      <c r="AW96" s="34"/>
      <c r="AX96" s="33"/>
      <c r="AY96" s="33"/>
      <c r="AZ96" s="33"/>
      <c r="BA96" s="34"/>
      <c r="BB96" s="33"/>
      <c r="BC96" s="33"/>
      <c r="BD96" s="33"/>
      <c r="BE96" s="34"/>
      <c r="BF96" s="33"/>
      <c r="BG96" s="33"/>
      <c r="BH96" s="33"/>
      <c r="BI96" s="34"/>
      <c r="BJ96" s="12"/>
      <c r="BK96" s="12"/>
      <c r="BL96" s="12"/>
      <c r="BM96" s="23"/>
      <c r="BN96" s="33"/>
      <c r="BO96" s="33"/>
      <c r="BP96" s="33"/>
      <c r="BQ96" s="34"/>
    </row>
    <row r="97" spans="1:69">
      <c r="A97" s="115"/>
      <c r="B97" s="113"/>
      <c r="C97" s="113"/>
      <c r="D97" s="89"/>
      <c r="E97" s="89"/>
      <c r="F97" s="89"/>
      <c r="G97" s="89"/>
      <c r="R97" s="33"/>
      <c r="S97" s="33"/>
      <c r="T97" s="33"/>
      <c r="U97" s="34"/>
      <c r="V97" s="33"/>
      <c r="W97" s="33"/>
      <c r="X97" s="33"/>
      <c r="Y97" s="34"/>
      <c r="Z97" s="33"/>
      <c r="AA97" s="33"/>
      <c r="AB97" s="33"/>
      <c r="AC97" s="34"/>
      <c r="AD97" s="33"/>
      <c r="AE97" s="33"/>
      <c r="AF97" s="33"/>
      <c r="AG97" s="34"/>
      <c r="AH97" s="33"/>
      <c r="AI97" s="33"/>
      <c r="AJ97" s="33"/>
      <c r="AK97" s="34"/>
      <c r="AL97" s="33"/>
      <c r="AM97" s="33"/>
      <c r="AN97" s="33"/>
      <c r="AO97" s="34"/>
      <c r="AP97" s="33"/>
      <c r="AQ97" s="33"/>
      <c r="AR97" s="33"/>
      <c r="AS97" s="34"/>
      <c r="AT97" s="33"/>
      <c r="AU97" s="33"/>
      <c r="AV97" s="33"/>
      <c r="AW97" s="34"/>
      <c r="AX97" s="33"/>
      <c r="AY97" s="33"/>
      <c r="AZ97" s="33"/>
      <c r="BA97" s="34"/>
      <c r="BB97" s="33"/>
      <c r="BC97" s="33"/>
      <c r="BD97" s="33"/>
      <c r="BE97" s="34"/>
      <c r="BF97" s="33"/>
      <c r="BG97" s="33"/>
      <c r="BH97" s="33"/>
      <c r="BI97" s="34"/>
      <c r="BJ97" s="12"/>
      <c r="BK97" s="12"/>
      <c r="BL97" s="12"/>
      <c r="BM97" s="23"/>
      <c r="BN97" s="33"/>
      <c r="BO97" s="33"/>
      <c r="BP97" s="33"/>
      <c r="BQ97" s="34"/>
    </row>
    <row r="98" spans="1:69">
      <c r="A98" s="115"/>
      <c r="B98" s="113"/>
      <c r="C98" s="113"/>
      <c r="D98" s="89"/>
      <c r="E98" s="89"/>
      <c r="F98" s="89"/>
      <c r="G98" s="89"/>
      <c r="R98" s="33"/>
      <c r="S98" s="33"/>
      <c r="T98" s="33"/>
      <c r="U98" s="34"/>
      <c r="V98" s="33"/>
      <c r="W98" s="33"/>
      <c r="X98" s="33"/>
      <c r="Y98" s="34"/>
      <c r="Z98" s="33"/>
      <c r="AA98" s="33"/>
      <c r="AB98" s="33"/>
      <c r="AC98" s="34"/>
      <c r="AD98" s="33"/>
      <c r="AE98" s="33"/>
      <c r="AF98" s="33"/>
      <c r="AG98" s="34"/>
      <c r="AH98" s="33"/>
      <c r="AI98" s="33"/>
      <c r="AJ98" s="33"/>
      <c r="AK98" s="34"/>
      <c r="AL98" s="33"/>
      <c r="AM98" s="33"/>
      <c r="AN98" s="33"/>
      <c r="AO98" s="34"/>
      <c r="AP98" s="33"/>
      <c r="AQ98" s="33"/>
      <c r="AR98" s="33"/>
      <c r="AS98" s="34"/>
      <c r="AT98" s="33"/>
      <c r="AU98" s="33"/>
      <c r="AV98" s="33"/>
      <c r="AW98" s="34"/>
      <c r="AX98" s="33"/>
      <c r="AY98" s="33"/>
      <c r="AZ98" s="33"/>
      <c r="BA98" s="34"/>
      <c r="BB98" s="33"/>
      <c r="BC98" s="33"/>
      <c r="BD98" s="33"/>
      <c r="BE98" s="34"/>
      <c r="BF98" s="33"/>
      <c r="BG98" s="33"/>
      <c r="BH98" s="33"/>
      <c r="BI98" s="34"/>
      <c r="BJ98" s="12"/>
      <c r="BK98" s="12"/>
      <c r="BL98" s="12"/>
      <c r="BM98" s="23"/>
      <c r="BN98" s="33"/>
      <c r="BO98" s="33"/>
      <c r="BP98" s="33"/>
      <c r="BQ98" s="34"/>
    </row>
    <row r="99" spans="1:69" ht="16.5" thickBot="1">
      <c r="A99" s="115"/>
      <c r="B99" s="113"/>
      <c r="C99" s="113"/>
      <c r="D99" s="89"/>
      <c r="E99" s="89"/>
      <c r="F99" s="89"/>
      <c r="G99" s="89"/>
      <c r="R99" s="33"/>
      <c r="S99" s="33"/>
      <c r="T99" s="33"/>
      <c r="U99" s="34"/>
      <c r="V99" s="33"/>
      <c r="W99" s="33"/>
      <c r="X99" s="33"/>
      <c r="Y99" s="34"/>
      <c r="Z99" s="33"/>
      <c r="AA99" s="33"/>
      <c r="AB99" s="33"/>
      <c r="AC99" s="34"/>
      <c r="AD99" s="33"/>
      <c r="AE99" s="33"/>
      <c r="AF99" s="33"/>
      <c r="AG99" s="34"/>
      <c r="AH99" s="33"/>
      <c r="AI99" s="33"/>
      <c r="AJ99" s="33"/>
      <c r="AK99" s="34"/>
      <c r="AL99" s="33"/>
      <c r="AM99" s="33"/>
      <c r="AN99" s="33"/>
      <c r="AO99" s="34"/>
      <c r="AP99" s="33"/>
      <c r="AQ99" s="33"/>
      <c r="AR99" s="33"/>
      <c r="AS99" s="34"/>
      <c r="AT99" s="33"/>
      <c r="AU99" s="33"/>
      <c r="AV99" s="33"/>
      <c r="AW99" s="34"/>
      <c r="AX99" s="33"/>
      <c r="AY99" s="33"/>
      <c r="AZ99" s="33"/>
      <c r="BA99" s="34"/>
      <c r="BB99" s="33"/>
      <c r="BC99" s="33"/>
      <c r="BD99" s="33"/>
      <c r="BE99" s="34"/>
      <c r="BF99" s="33"/>
      <c r="BG99" s="33"/>
      <c r="BH99" s="33"/>
      <c r="BI99" s="34"/>
      <c r="BJ99" s="12"/>
      <c r="BK99" s="12"/>
      <c r="BL99" s="12"/>
      <c r="BM99" s="23"/>
      <c r="BN99" s="33"/>
      <c r="BO99" s="33"/>
      <c r="BP99" s="33"/>
      <c r="BQ99" s="34"/>
    </row>
    <row r="100" spans="1:69" s="5" customFormat="1" ht="16.5" thickTop="1">
      <c r="A100" s="114"/>
      <c r="B100" s="116"/>
      <c r="C100" s="116"/>
      <c r="D100" s="117"/>
      <c r="E100" s="117"/>
      <c r="F100" s="117"/>
      <c r="G100" s="117"/>
      <c r="I100" s="22"/>
      <c r="J100" s="24"/>
      <c r="K100" s="24"/>
      <c r="L100" s="24"/>
      <c r="M100" s="25"/>
      <c r="N100" s="24"/>
      <c r="O100" s="24"/>
      <c r="P100" s="24"/>
      <c r="Q100" s="25"/>
      <c r="R100" s="35"/>
      <c r="S100" s="35"/>
      <c r="T100" s="35"/>
      <c r="U100" s="36"/>
      <c r="V100" s="35"/>
      <c r="W100" s="35"/>
      <c r="X100" s="35"/>
      <c r="Y100" s="36"/>
      <c r="Z100" s="35"/>
      <c r="AA100" s="35"/>
      <c r="AB100" s="35"/>
      <c r="AC100" s="36"/>
      <c r="AD100" s="35"/>
      <c r="AE100" s="35"/>
      <c r="AF100" s="35"/>
      <c r="AG100" s="36"/>
      <c r="AH100" s="35"/>
      <c r="AI100" s="35"/>
      <c r="AJ100" s="35"/>
      <c r="AK100" s="36"/>
      <c r="AL100" s="35"/>
      <c r="AM100" s="35"/>
      <c r="AN100" s="35"/>
      <c r="AO100" s="36"/>
      <c r="AP100" s="35"/>
      <c r="AQ100" s="35"/>
      <c r="AR100" s="35"/>
      <c r="AS100" s="36"/>
      <c r="AT100" s="35"/>
      <c r="AU100" s="35"/>
      <c r="AV100" s="35"/>
      <c r="AW100" s="36"/>
      <c r="AX100" s="35"/>
      <c r="AY100" s="35"/>
      <c r="AZ100" s="35"/>
      <c r="BA100" s="36"/>
      <c r="BB100" s="35"/>
      <c r="BC100" s="35"/>
      <c r="BD100" s="35"/>
      <c r="BE100" s="36"/>
      <c r="BF100" s="35"/>
      <c r="BG100" s="35"/>
      <c r="BH100" s="35"/>
      <c r="BI100" s="36"/>
      <c r="BJ100" s="24"/>
      <c r="BK100" s="24"/>
      <c r="BL100" s="24"/>
      <c r="BM100" s="25"/>
      <c r="BN100" s="35"/>
      <c r="BO100" s="35"/>
      <c r="BP100" s="35"/>
      <c r="BQ100" s="36"/>
    </row>
    <row r="101" spans="1:69">
      <c r="A101" s="115"/>
      <c r="B101" s="113"/>
      <c r="C101" s="113"/>
      <c r="D101" s="89"/>
      <c r="E101" s="89"/>
      <c r="F101" s="89"/>
      <c r="G101" s="89"/>
      <c r="R101" s="33"/>
      <c r="S101" s="33"/>
      <c r="T101" s="33"/>
      <c r="U101" s="34"/>
      <c r="V101" s="33"/>
      <c r="W101" s="33"/>
      <c r="X101" s="33"/>
      <c r="Y101" s="34"/>
      <c r="Z101" s="33"/>
      <c r="AA101" s="33"/>
      <c r="AB101" s="33"/>
      <c r="AC101" s="34"/>
      <c r="AD101" s="33"/>
      <c r="AE101" s="33"/>
      <c r="AF101" s="33"/>
      <c r="AG101" s="34"/>
      <c r="AH101" s="33"/>
      <c r="AI101" s="33"/>
      <c r="AJ101" s="33"/>
      <c r="AK101" s="34"/>
      <c r="AL101" s="33"/>
      <c r="AM101" s="33"/>
      <c r="AN101" s="33"/>
      <c r="AO101" s="34"/>
      <c r="AP101" s="33"/>
      <c r="AQ101" s="33"/>
      <c r="AR101" s="33"/>
      <c r="AS101" s="34"/>
      <c r="AT101" s="33"/>
      <c r="AU101" s="33"/>
      <c r="AV101" s="33"/>
      <c r="AW101" s="34"/>
      <c r="AX101" s="33"/>
      <c r="AY101" s="33"/>
      <c r="AZ101" s="33"/>
      <c r="BA101" s="34"/>
      <c r="BB101" s="33"/>
      <c r="BC101" s="33"/>
      <c r="BD101" s="33"/>
      <c r="BE101" s="34"/>
      <c r="BF101" s="33"/>
      <c r="BG101" s="33"/>
      <c r="BH101" s="33"/>
      <c r="BI101" s="34"/>
      <c r="BJ101" s="12"/>
      <c r="BK101" s="12"/>
      <c r="BL101" s="12"/>
      <c r="BM101" s="23"/>
      <c r="BN101" s="33"/>
      <c r="BO101" s="33"/>
      <c r="BP101" s="33"/>
      <c r="BQ101" s="34"/>
    </row>
    <row r="102" spans="1:69">
      <c r="A102" s="115"/>
      <c r="B102" s="113"/>
      <c r="C102" s="113"/>
      <c r="D102" s="89"/>
      <c r="E102" s="89"/>
      <c r="F102" s="89"/>
      <c r="G102" s="89"/>
      <c r="R102" s="33"/>
      <c r="S102" s="33"/>
      <c r="T102" s="33"/>
      <c r="U102" s="34"/>
      <c r="V102" s="33"/>
      <c r="W102" s="33"/>
      <c r="X102" s="33"/>
      <c r="Y102" s="34"/>
      <c r="Z102" s="33"/>
      <c r="AA102" s="33"/>
      <c r="AB102" s="33"/>
      <c r="AC102" s="34"/>
      <c r="AD102" s="33"/>
      <c r="AE102" s="33"/>
      <c r="AF102" s="33"/>
      <c r="AG102" s="34"/>
      <c r="AH102" s="33"/>
      <c r="AI102" s="33"/>
      <c r="AJ102" s="33"/>
      <c r="AK102" s="34"/>
      <c r="AL102" s="33"/>
      <c r="AM102" s="33"/>
      <c r="AN102" s="33"/>
      <c r="AO102" s="34"/>
      <c r="AP102" s="33"/>
      <c r="AQ102" s="33"/>
      <c r="AR102" s="33"/>
      <c r="AS102" s="34"/>
      <c r="AT102" s="33"/>
      <c r="AU102" s="33"/>
      <c r="AV102" s="33"/>
      <c r="AW102" s="34"/>
      <c r="AX102" s="33"/>
      <c r="AY102" s="33"/>
      <c r="AZ102" s="33"/>
      <c r="BA102" s="34"/>
      <c r="BB102" s="33"/>
      <c r="BC102" s="33"/>
      <c r="BD102" s="33"/>
      <c r="BE102" s="34"/>
      <c r="BF102" s="33"/>
      <c r="BG102" s="33"/>
      <c r="BH102" s="33"/>
      <c r="BI102" s="34"/>
      <c r="BJ102" s="12"/>
      <c r="BK102" s="12"/>
      <c r="BL102" s="12"/>
      <c r="BM102" s="23"/>
      <c r="BN102" s="33"/>
      <c r="BO102" s="33"/>
      <c r="BP102" s="33"/>
      <c r="BQ102" s="34"/>
    </row>
    <row r="103" spans="1:69">
      <c r="A103" s="115"/>
      <c r="B103" s="113"/>
      <c r="C103" s="113"/>
      <c r="D103" s="89"/>
      <c r="E103" s="89"/>
      <c r="F103" s="89"/>
      <c r="G103" s="89"/>
      <c r="R103" s="33"/>
      <c r="S103" s="33"/>
      <c r="T103" s="33"/>
      <c r="U103" s="34"/>
      <c r="V103" s="33"/>
      <c r="W103" s="33"/>
      <c r="X103" s="33"/>
      <c r="Y103" s="34"/>
      <c r="Z103" s="33"/>
      <c r="AA103" s="33"/>
      <c r="AB103" s="33"/>
      <c r="AC103" s="34"/>
      <c r="AD103" s="33"/>
      <c r="AE103" s="33"/>
      <c r="AF103" s="33"/>
      <c r="AG103" s="34"/>
      <c r="AH103" s="33"/>
      <c r="AI103" s="33"/>
      <c r="AJ103" s="33"/>
      <c r="AK103" s="34"/>
      <c r="AL103" s="33"/>
      <c r="AM103" s="33"/>
      <c r="AN103" s="33"/>
      <c r="AO103" s="34"/>
      <c r="AP103" s="33"/>
      <c r="AQ103" s="33"/>
      <c r="AR103" s="33"/>
      <c r="AS103" s="34"/>
      <c r="AT103" s="33"/>
      <c r="AU103" s="33"/>
      <c r="AV103" s="33"/>
      <c r="AW103" s="34"/>
      <c r="AX103" s="33"/>
      <c r="AY103" s="33"/>
      <c r="AZ103" s="33"/>
      <c r="BA103" s="34"/>
      <c r="BB103" s="33"/>
      <c r="BC103" s="33"/>
      <c r="BD103" s="33"/>
      <c r="BE103" s="34"/>
      <c r="BF103" s="33"/>
      <c r="BG103" s="33"/>
      <c r="BH103" s="33"/>
      <c r="BI103" s="34"/>
      <c r="BJ103" s="12"/>
      <c r="BK103" s="12"/>
      <c r="BL103" s="12"/>
      <c r="BM103" s="23"/>
      <c r="BN103" s="33"/>
      <c r="BO103" s="33"/>
      <c r="BP103" s="33"/>
      <c r="BQ103" s="34"/>
    </row>
    <row r="104" spans="1:69">
      <c r="A104" s="115"/>
      <c r="B104" s="113"/>
      <c r="C104" s="113"/>
      <c r="D104" s="89"/>
      <c r="E104" s="89"/>
      <c r="F104" s="89"/>
      <c r="G104" s="89"/>
      <c r="R104" s="33"/>
      <c r="S104" s="33"/>
      <c r="T104" s="33"/>
      <c r="U104" s="34"/>
      <c r="V104" s="33"/>
      <c r="W104" s="33"/>
      <c r="X104" s="33"/>
      <c r="Y104" s="34"/>
      <c r="Z104" s="33"/>
      <c r="AA104" s="33"/>
      <c r="AB104" s="33"/>
      <c r="AC104" s="34"/>
      <c r="AD104" s="33"/>
      <c r="AE104" s="33"/>
      <c r="AF104" s="33"/>
      <c r="AG104" s="34"/>
      <c r="AH104" s="33"/>
      <c r="AI104" s="33"/>
      <c r="AJ104" s="33"/>
      <c r="AK104" s="34"/>
      <c r="AL104" s="33"/>
      <c r="AM104" s="33"/>
      <c r="AN104" s="33"/>
      <c r="AO104" s="34"/>
      <c r="AP104" s="33"/>
      <c r="AQ104" s="33"/>
      <c r="AR104" s="33"/>
      <c r="AS104" s="34"/>
      <c r="AT104" s="33"/>
      <c r="AU104" s="33"/>
      <c r="AV104" s="33"/>
      <c r="AW104" s="34"/>
      <c r="AX104" s="33"/>
      <c r="AY104" s="33"/>
      <c r="AZ104" s="33"/>
      <c r="BA104" s="34"/>
      <c r="BB104" s="33"/>
      <c r="BC104" s="33"/>
      <c r="BD104" s="33"/>
      <c r="BE104" s="34"/>
      <c r="BF104" s="33"/>
      <c r="BG104" s="33"/>
      <c r="BH104" s="33"/>
      <c r="BI104" s="34"/>
      <c r="BJ104" s="12"/>
      <c r="BK104" s="12"/>
      <c r="BL104" s="12"/>
      <c r="BM104" s="23"/>
      <c r="BN104" s="33"/>
      <c r="BO104" s="33"/>
      <c r="BP104" s="33"/>
      <c r="BQ104" s="34"/>
    </row>
    <row r="105" spans="1:69" ht="16.5" thickBot="1">
      <c r="A105" s="115"/>
      <c r="B105" s="113"/>
      <c r="C105" s="113"/>
      <c r="D105" s="89"/>
      <c r="E105" s="89"/>
      <c r="F105" s="89"/>
      <c r="G105" s="89"/>
      <c r="R105" s="33"/>
      <c r="S105" s="33"/>
      <c r="T105" s="33"/>
      <c r="U105" s="34"/>
      <c r="V105" s="33"/>
      <c r="W105" s="33"/>
      <c r="X105" s="33"/>
      <c r="Y105" s="34"/>
      <c r="Z105" s="33"/>
      <c r="AA105" s="33"/>
      <c r="AB105" s="33"/>
      <c r="AC105" s="34"/>
      <c r="AD105" s="33"/>
      <c r="AE105" s="33"/>
      <c r="AF105" s="33"/>
      <c r="AG105" s="34"/>
      <c r="AH105" s="33"/>
      <c r="AI105" s="33"/>
      <c r="AJ105" s="33"/>
      <c r="AK105" s="34"/>
      <c r="AL105" s="33"/>
      <c r="AM105" s="33"/>
      <c r="AN105" s="33"/>
      <c r="AO105" s="34"/>
      <c r="AP105" s="33"/>
      <c r="AQ105" s="33"/>
      <c r="AR105" s="33"/>
      <c r="AS105" s="34"/>
      <c r="AT105" s="33"/>
      <c r="AU105" s="33"/>
      <c r="AV105" s="33"/>
      <c r="AW105" s="34"/>
      <c r="AX105" s="33"/>
      <c r="AY105" s="33"/>
      <c r="AZ105" s="33"/>
      <c r="BA105" s="34"/>
      <c r="BB105" s="33"/>
      <c r="BC105" s="33"/>
      <c r="BD105" s="33"/>
      <c r="BE105" s="34"/>
      <c r="BF105" s="33"/>
      <c r="BG105" s="33"/>
      <c r="BH105" s="33"/>
      <c r="BI105" s="34"/>
      <c r="BJ105" s="12"/>
      <c r="BK105" s="12"/>
      <c r="BL105" s="12"/>
      <c r="BM105" s="23"/>
      <c r="BN105" s="33"/>
      <c r="BO105" s="33"/>
      <c r="BP105" s="33"/>
      <c r="BQ105" s="34"/>
    </row>
    <row r="106" spans="1:69" s="5" customFormat="1" ht="16.5" thickTop="1">
      <c r="A106" s="114"/>
      <c r="B106" s="116"/>
      <c r="C106" s="116"/>
      <c r="D106" s="117"/>
      <c r="E106" s="117"/>
      <c r="F106" s="117"/>
      <c r="G106" s="117"/>
      <c r="I106" s="22"/>
      <c r="J106" s="24"/>
      <c r="K106" s="24"/>
      <c r="L106" s="24"/>
      <c r="M106" s="25"/>
      <c r="N106" s="24"/>
      <c r="O106" s="24"/>
      <c r="P106" s="24"/>
      <c r="Q106" s="25"/>
      <c r="R106" s="35"/>
      <c r="S106" s="35"/>
      <c r="T106" s="35"/>
      <c r="U106" s="36"/>
      <c r="V106" s="35"/>
      <c r="W106" s="35"/>
      <c r="X106" s="35"/>
      <c r="Y106" s="36"/>
      <c r="Z106" s="35"/>
      <c r="AA106" s="35"/>
      <c r="AB106" s="35"/>
      <c r="AC106" s="36"/>
      <c r="AD106" s="35"/>
      <c r="AE106" s="35"/>
      <c r="AF106" s="35"/>
      <c r="AG106" s="36"/>
      <c r="AH106" s="35"/>
      <c r="AI106" s="35"/>
      <c r="AJ106" s="35"/>
      <c r="AK106" s="36"/>
      <c r="AL106" s="35"/>
      <c r="AM106" s="35"/>
      <c r="AN106" s="35"/>
      <c r="AO106" s="36"/>
      <c r="AP106" s="35"/>
      <c r="AQ106" s="35"/>
      <c r="AR106" s="35"/>
      <c r="AS106" s="36"/>
      <c r="AT106" s="35"/>
      <c r="AU106" s="35"/>
      <c r="AV106" s="35"/>
      <c r="AW106" s="36"/>
      <c r="AX106" s="35"/>
      <c r="AY106" s="35"/>
      <c r="AZ106" s="35"/>
      <c r="BA106" s="36"/>
      <c r="BB106" s="35"/>
      <c r="BC106" s="35"/>
      <c r="BD106" s="35"/>
      <c r="BE106" s="36"/>
      <c r="BF106" s="35"/>
      <c r="BG106" s="35"/>
      <c r="BH106" s="35"/>
      <c r="BI106" s="36"/>
      <c r="BJ106" s="24"/>
      <c r="BK106" s="24"/>
      <c r="BL106" s="24"/>
      <c r="BM106" s="25"/>
      <c r="BN106" s="35"/>
      <c r="BO106" s="35"/>
      <c r="BP106" s="35"/>
      <c r="BQ106" s="36"/>
    </row>
    <row r="107" spans="1:69">
      <c r="A107" s="115"/>
      <c r="B107" s="113"/>
      <c r="C107" s="113"/>
      <c r="D107" s="89"/>
      <c r="E107" s="89"/>
      <c r="F107" s="89"/>
      <c r="G107" s="89"/>
      <c r="R107" s="33"/>
      <c r="S107" s="33"/>
      <c r="T107" s="33"/>
      <c r="U107" s="34"/>
      <c r="V107" s="33"/>
      <c r="W107" s="33"/>
      <c r="X107" s="33"/>
      <c r="Y107" s="34"/>
      <c r="Z107" s="33"/>
      <c r="AA107" s="33"/>
      <c r="AB107" s="33"/>
      <c r="AC107" s="34"/>
      <c r="AD107" s="33"/>
      <c r="AE107" s="33"/>
      <c r="AF107" s="33"/>
      <c r="AG107" s="34"/>
      <c r="AH107" s="33"/>
      <c r="AI107" s="33"/>
      <c r="AJ107" s="33"/>
      <c r="AK107" s="34"/>
      <c r="AL107" s="33"/>
      <c r="AM107" s="33"/>
      <c r="AN107" s="33"/>
      <c r="AO107" s="34"/>
      <c r="AP107" s="33"/>
      <c r="AQ107" s="33"/>
      <c r="AR107" s="33"/>
      <c r="AS107" s="34"/>
      <c r="AT107" s="33"/>
      <c r="AU107" s="33"/>
      <c r="AV107" s="33"/>
      <c r="AW107" s="34"/>
      <c r="AX107" s="33"/>
      <c r="AY107" s="33"/>
      <c r="AZ107" s="33"/>
      <c r="BA107" s="34"/>
      <c r="BB107" s="33"/>
      <c r="BC107" s="33"/>
      <c r="BD107" s="33"/>
      <c r="BE107" s="34"/>
      <c r="BF107" s="33"/>
      <c r="BG107" s="33"/>
      <c r="BH107" s="33"/>
      <c r="BI107" s="34"/>
      <c r="BJ107" s="12"/>
      <c r="BK107" s="12"/>
      <c r="BL107" s="12"/>
      <c r="BM107" s="23"/>
      <c r="BN107" s="33"/>
      <c r="BO107" s="33"/>
      <c r="BP107" s="33"/>
      <c r="BQ107" s="34"/>
    </row>
    <row r="108" spans="1:69">
      <c r="A108" s="115"/>
      <c r="B108" s="113"/>
      <c r="C108" s="113"/>
      <c r="D108" s="89"/>
      <c r="E108" s="89"/>
      <c r="F108" s="89"/>
      <c r="G108" s="89"/>
      <c r="R108" s="33"/>
      <c r="S108" s="33"/>
      <c r="T108" s="33"/>
      <c r="U108" s="34"/>
      <c r="V108" s="33"/>
      <c r="W108" s="33"/>
      <c r="X108" s="33"/>
      <c r="Y108" s="34"/>
      <c r="Z108" s="33"/>
      <c r="AA108" s="33"/>
      <c r="AB108" s="33"/>
      <c r="AC108" s="34"/>
      <c r="AD108" s="33"/>
      <c r="AE108" s="33"/>
      <c r="AF108" s="33"/>
      <c r="AG108" s="34"/>
      <c r="AH108" s="33"/>
      <c r="AI108" s="33"/>
      <c r="AJ108" s="33"/>
      <c r="AK108" s="34"/>
      <c r="AL108" s="33"/>
      <c r="AM108" s="33"/>
      <c r="AN108" s="33"/>
      <c r="AO108" s="34"/>
      <c r="AP108" s="33"/>
      <c r="AQ108" s="33"/>
      <c r="AR108" s="33"/>
      <c r="AS108" s="34"/>
      <c r="AT108" s="33"/>
      <c r="AU108" s="33"/>
      <c r="AV108" s="33"/>
      <c r="AW108" s="34"/>
      <c r="AX108" s="33"/>
      <c r="AY108" s="33"/>
      <c r="AZ108" s="33"/>
      <c r="BA108" s="34"/>
      <c r="BB108" s="33"/>
      <c r="BC108" s="33"/>
      <c r="BD108" s="33"/>
      <c r="BE108" s="34"/>
      <c r="BF108" s="33"/>
      <c r="BG108" s="33"/>
      <c r="BH108" s="33"/>
      <c r="BI108" s="34"/>
      <c r="BJ108" s="12"/>
      <c r="BK108" s="12"/>
      <c r="BL108" s="12"/>
      <c r="BM108" s="23"/>
      <c r="BN108" s="33"/>
      <c r="BO108" s="33"/>
      <c r="BP108" s="33"/>
      <c r="BQ108" s="34"/>
    </row>
    <row r="109" spans="1:69">
      <c r="A109" s="115"/>
      <c r="B109" s="113"/>
      <c r="C109" s="113"/>
      <c r="D109" s="89"/>
      <c r="E109" s="89"/>
      <c r="F109" s="89"/>
      <c r="G109" s="89"/>
      <c r="R109" s="33"/>
      <c r="S109" s="33"/>
      <c r="T109" s="33"/>
      <c r="U109" s="34"/>
      <c r="V109" s="33"/>
      <c r="W109" s="33"/>
      <c r="X109" s="33"/>
      <c r="Y109" s="34"/>
      <c r="Z109" s="33"/>
      <c r="AA109" s="33"/>
      <c r="AB109" s="33"/>
      <c r="AC109" s="34"/>
      <c r="AD109" s="33"/>
      <c r="AE109" s="33"/>
      <c r="AF109" s="33"/>
      <c r="AG109" s="34"/>
      <c r="AH109" s="33"/>
      <c r="AI109" s="33"/>
      <c r="AJ109" s="33"/>
      <c r="AK109" s="34"/>
      <c r="AL109" s="33"/>
      <c r="AM109" s="33"/>
      <c r="AN109" s="33"/>
      <c r="AO109" s="34"/>
      <c r="AP109" s="33"/>
      <c r="AQ109" s="33"/>
      <c r="AR109" s="33"/>
      <c r="AS109" s="34"/>
      <c r="AT109" s="33"/>
      <c r="AU109" s="33"/>
      <c r="AV109" s="33"/>
      <c r="AW109" s="34"/>
      <c r="AX109" s="33"/>
      <c r="AY109" s="33"/>
      <c r="AZ109" s="33"/>
      <c r="BA109" s="34"/>
      <c r="BB109" s="33"/>
      <c r="BC109" s="33"/>
      <c r="BD109" s="33"/>
      <c r="BE109" s="34"/>
      <c r="BF109" s="33"/>
      <c r="BG109" s="33"/>
      <c r="BH109" s="33"/>
      <c r="BI109" s="34"/>
      <c r="BJ109" s="12"/>
      <c r="BK109" s="12"/>
      <c r="BL109" s="12"/>
      <c r="BM109" s="23"/>
      <c r="BN109" s="33"/>
      <c r="BO109" s="33"/>
      <c r="BP109" s="33"/>
      <c r="BQ109" s="34"/>
    </row>
    <row r="110" spans="1:69">
      <c r="A110" s="115"/>
      <c r="B110" s="113"/>
      <c r="C110" s="113"/>
      <c r="D110" s="89"/>
      <c r="E110" s="89"/>
      <c r="F110" s="89"/>
      <c r="G110" s="89"/>
      <c r="R110" s="33"/>
      <c r="S110" s="33"/>
      <c r="T110" s="33"/>
      <c r="U110" s="34"/>
      <c r="V110" s="33"/>
      <c r="W110" s="33"/>
      <c r="X110" s="33"/>
      <c r="Y110" s="34"/>
      <c r="Z110" s="33"/>
      <c r="AA110" s="33"/>
      <c r="AB110" s="33"/>
      <c r="AC110" s="34"/>
      <c r="AD110" s="33"/>
      <c r="AE110" s="33"/>
      <c r="AF110" s="33"/>
      <c r="AG110" s="34"/>
      <c r="AH110" s="33"/>
      <c r="AI110" s="33"/>
      <c r="AJ110" s="33"/>
      <c r="AK110" s="34"/>
      <c r="AL110" s="33"/>
      <c r="AM110" s="33"/>
      <c r="AN110" s="33"/>
      <c r="AO110" s="34"/>
      <c r="AP110" s="33"/>
      <c r="AQ110" s="33"/>
      <c r="AR110" s="33"/>
      <c r="AS110" s="34"/>
      <c r="AT110" s="33"/>
      <c r="AU110" s="33"/>
      <c r="AV110" s="33"/>
      <c r="AW110" s="34"/>
      <c r="AX110" s="33"/>
      <c r="AY110" s="33"/>
      <c r="AZ110" s="33"/>
      <c r="BA110" s="34"/>
      <c r="BB110" s="33"/>
      <c r="BC110" s="33"/>
      <c r="BD110" s="33"/>
      <c r="BE110" s="34"/>
      <c r="BF110" s="33"/>
      <c r="BG110" s="33"/>
      <c r="BH110" s="33"/>
      <c r="BI110" s="34"/>
      <c r="BJ110" s="12"/>
      <c r="BK110" s="12"/>
      <c r="BL110" s="12"/>
      <c r="BM110" s="23"/>
      <c r="BN110" s="33"/>
      <c r="BO110" s="33"/>
      <c r="BP110" s="33"/>
      <c r="BQ110" s="34"/>
    </row>
    <row r="111" spans="1:69" ht="16.5" thickBot="1">
      <c r="A111" s="115"/>
      <c r="B111" s="113"/>
      <c r="C111" s="113"/>
      <c r="D111" s="89"/>
      <c r="E111" s="89"/>
      <c r="F111" s="89"/>
      <c r="G111" s="89"/>
      <c r="R111" s="33"/>
      <c r="S111" s="33"/>
      <c r="T111" s="33"/>
      <c r="U111" s="34"/>
      <c r="V111" s="33"/>
      <c r="W111" s="33"/>
      <c r="X111" s="33"/>
      <c r="Y111" s="34"/>
      <c r="Z111" s="33"/>
      <c r="AA111" s="33"/>
      <c r="AB111" s="33"/>
      <c r="AC111" s="34"/>
      <c r="AD111" s="33"/>
      <c r="AE111" s="33"/>
      <c r="AF111" s="33"/>
      <c r="AG111" s="34"/>
      <c r="AH111" s="33"/>
      <c r="AI111" s="33"/>
      <c r="AJ111" s="33"/>
      <c r="AK111" s="34"/>
      <c r="AL111" s="33"/>
      <c r="AM111" s="33"/>
      <c r="AN111" s="33"/>
      <c r="AO111" s="34"/>
      <c r="AP111" s="33"/>
      <c r="AQ111" s="33"/>
      <c r="AR111" s="33"/>
      <c r="AS111" s="34"/>
      <c r="AT111" s="33"/>
      <c r="AU111" s="33"/>
      <c r="AV111" s="33"/>
      <c r="AW111" s="34"/>
      <c r="AX111" s="33"/>
      <c r="AY111" s="33"/>
      <c r="AZ111" s="33"/>
      <c r="BA111" s="34"/>
      <c r="BB111" s="33"/>
      <c r="BC111" s="33"/>
      <c r="BD111" s="33"/>
      <c r="BE111" s="34"/>
      <c r="BF111" s="33"/>
      <c r="BG111" s="33"/>
      <c r="BH111" s="33"/>
      <c r="BI111" s="34"/>
      <c r="BJ111" s="12"/>
      <c r="BK111" s="12"/>
      <c r="BL111" s="12"/>
      <c r="BM111" s="23"/>
      <c r="BN111" s="33"/>
      <c r="BO111" s="33"/>
      <c r="BP111" s="33"/>
      <c r="BQ111" s="34"/>
    </row>
    <row r="112" spans="1:69" s="5" customFormat="1" ht="16.5" thickTop="1">
      <c r="A112" s="114"/>
      <c r="B112" s="116"/>
      <c r="C112" s="116"/>
      <c r="D112" s="117"/>
      <c r="E112" s="117"/>
      <c r="F112" s="117"/>
      <c r="G112" s="117"/>
      <c r="I112" s="22"/>
      <c r="J112" s="24"/>
      <c r="K112" s="24"/>
      <c r="L112" s="24"/>
      <c r="M112" s="25"/>
      <c r="N112" s="24"/>
      <c r="O112" s="24"/>
      <c r="P112" s="24"/>
      <c r="Q112" s="25"/>
      <c r="R112" s="35"/>
      <c r="S112" s="35"/>
      <c r="T112" s="35"/>
      <c r="U112" s="36"/>
      <c r="V112" s="35"/>
      <c r="W112" s="35"/>
      <c r="X112" s="35"/>
      <c r="Y112" s="36"/>
      <c r="Z112" s="35"/>
      <c r="AA112" s="35"/>
      <c r="AB112" s="35"/>
      <c r="AC112" s="36"/>
      <c r="AD112" s="35"/>
      <c r="AE112" s="35"/>
      <c r="AF112" s="35"/>
      <c r="AG112" s="36"/>
      <c r="AH112" s="35"/>
      <c r="AI112" s="35"/>
      <c r="AJ112" s="35"/>
      <c r="AK112" s="36"/>
      <c r="AL112" s="35"/>
      <c r="AM112" s="35"/>
      <c r="AN112" s="35"/>
      <c r="AO112" s="36"/>
      <c r="AP112" s="35"/>
      <c r="AQ112" s="35"/>
      <c r="AR112" s="35"/>
      <c r="AS112" s="36"/>
      <c r="AT112" s="35"/>
      <c r="AU112" s="35"/>
      <c r="AV112" s="35"/>
      <c r="AW112" s="36"/>
      <c r="AX112" s="35"/>
      <c r="AY112" s="35"/>
      <c r="AZ112" s="35"/>
      <c r="BA112" s="36"/>
      <c r="BB112" s="35"/>
      <c r="BC112" s="35"/>
      <c r="BD112" s="35"/>
      <c r="BE112" s="36"/>
      <c r="BF112" s="35"/>
      <c r="BG112" s="35"/>
      <c r="BH112" s="35"/>
      <c r="BI112" s="36"/>
      <c r="BJ112" s="24"/>
      <c r="BK112" s="24"/>
      <c r="BL112" s="24"/>
      <c r="BM112" s="25"/>
      <c r="BN112" s="35"/>
      <c r="BO112" s="35"/>
      <c r="BP112" s="35"/>
      <c r="BQ112" s="36"/>
    </row>
    <row r="113" spans="1:69">
      <c r="A113" s="115"/>
      <c r="B113" s="113"/>
      <c r="C113" s="113"/>
      <c r="D113" s="89"/>
      <c r="E113" s="89"/>
      <c r="F113" s="89"/>
      <c r="G113" s="89"/>
      <c r="R113" s="33"/>
      <c r="S113" s="33"/>
      <c r="T113" s="33"/>
      <c r="U113" s="34"/>
      <c r="V113" s="33"/>
      <c r="W113" s="33"/>
      <c r="X113" s="33"/>
      <c r="Y113" s="34"/>
      <c r="Z113" s="33"/>
      <c r="AA113" s="33"/>
      <c r="AB113" s="33"/>
      <c r="AC113" s="34"/>
      <c r="AD113" s="33"/>
      <c r="AE113" s="33"/>
      <c r="AF113" s="33"/>
      <c r="AG113" s="34"/>
      <c r="AH113" s="33"/>
      <c r="AI113" s="33"/>
      <c r="AJ113" s="33"/>
      <c r="AK113" s="34"/>
      <c r="AL113" s="33"/>
      <c r="AM113" s="33"/>
      <c r="AN113" s="33"/>
      <c r="AO113" s="34"/>
      <c r="AP113" s="33"/>
      <c r="AQ113" s="33"/>
      <c r="AR113" s="33"/>
      <c r="AS113" s="34"/>
      <c r="AT113" s="33"/>
      <c r="AU113" s="33"/>
      <c r="AV113" s="33"/>
      <c r="AW113" s="34"/>
      <c r="AX113" s="33"/>
      <c r="AY113" s="33"/>
      <c r="AZ113" s="33"/>
      <c r="BA113" s="34"/>
      <c r="BB113" s="33"/>
      <c r="BC113" s="33"/>
      <c r="BD113" s="33"/>
      <c r="BE113" s="34"/>
      <c r="BF113" s="33"/>
      <c r="BG113" s="33"/>
      <c r="BH113" s="33"/>
      <c r="BI113" s="34"/>
      <c r="BJ113" s="12"/>
      <c r="BK113" s="12"/>
      <c r="BL113" s="12"/>
      <c r="BM113" s="23"/>
      <c r="BN113" s="33"/>
      <c r="BO113" s="33"/>
      <c r="BP113" s="33"/>
      <c r="BQ113" s="34"/>
    </row>
    <row r="114" spans="1:69">
      <c r="A114" s="115"/>
      <c r="B114" s="113"/>
      <c r="C114" s="113"/>
      <c r="D114" s="89"/>
      <c r="E114" s="89"/>
      <c r="F114" s="89"/>
      <c r="G114" s="89"/>
      <c r="R114" s="33"/>
      <c r="S114" s="33"/>
      <c r="T114" s="33"/>
      <c r="U114" s="34"/>
      <c r="V114" s="33"/>
      <c r="W114" s="33"/>
      <c r="X114" s="33"/>
      <c r="Y114" s="34"/>
      <c r="Z114" s="33"/>
      <c r="AA114" s="33"/>
      <c r="AB114" s="33"/>
      <c r="AC114" s="34"/>
      <c r="AD114" s="33"/>
      <c r="AE114" s="33"/>
      <c r="AF114" s="33"/>
      <c r="AG114" s="34"/>
      <c r="AH114" s="33"/>
      <c r="AI114" s="33"/>
      <c r="AJ114" s="33"/>
      <c r="AK114" s="34"/>
      <c r="AL114" s="33"/>
      <c r="AM114" s="33"/>
      <c r="AN114" s="33"/>
      <c r="AO114" s="34"/>
      <c r="AP114" s="33"/>
      <c r="AQ114" s="33"/>
      <c r="AR114" s="33"/>
      <c r="AS114" s="34"/>
      <c r="AT114" s="33"/>
      <c r="AU114" s="33"/>
      <c r="AV114" s="33"/>
      <c r="AW114" s="34"/>
      <c r="AX114" s="33"/>
      <c r="AY114" s="33"/>
      <c r="AZ114" s="33"/>
      <c r="BA114" s="34"/>
      <c r="BB114" s="33"/>
      <c r="BC114" s="33"/>
      <c r="BD114" s="33"/>
      <c r="BE114" s="34"/>
      <c r="BF114" s="33"/>
      <c r="BG114" s="33"/>
      <c r="BH114" s="33"/>
      <c r="BI114" s="34"/>
      <c r="BJ114" s="12"/>
      <c r="BK114" s="12"/>
      <c r="BL114" s="12"/>
      <c r="BM114" s="23"/>
      <c r="BN114" s="33"/>
      <c r="BO114" s="33"/>
      <c r="BP114" s="33"/>
      <c r="BQ114" s="34"/>
    </row>
    <row r="115" spans="1:69">
      <c r="A115" s="115"/>
      <c r="B115" s="113"/>
      <c r="C115" s="113"/>
      <c r="D115" s="89"/>
      <c r="E115" s="89"/>
      <c r="F115" s="89"/>
      <c r="G115" s="89"/>
      <c r="R115" s="33"/>
      <c r="S115" s="33"/>
      <c r="T115" s="33"/>
      <c r="U115" s="34"/>
      <c r="V115" s="33"/>
      <c r="W115" s="33"/>
      <c r="X115" s="33"/>
      <c r="Y115" s="34"/>
      <c r="Z115" s="33"/>
      <c r="AA115" s="33"/>
      <c r="AB115" s="33"/>
      <c r="AC115" s="34"/>
      <c r="AD115" s="33"/>
      <c r="AE115" s="33"/>
      <c r="AF115" s="33"/>
      <c r="AG115" s="34"/>
      <c r="AH115" s="33"/>
      <c r="AI115" s="33"/>
      <c r="AJ115" s="33"/>
      <c r="AK115" s="34"/>
      <c r="AL115" s="33"/>
      <c r="AM115" s="33"/>
      <c r="AN115" s="33"/>
      <c r="AO115" s="34"/>
      <c r="AP115" s="33"/>
      <c r="AQ115" s="33"/>
      <c r="AR115" s="33"/>
      <c r="AS115" s="34"/>
      <c r="AT115" s="33"/>
      <c r="AU115" s="33"/>
      <c r="AV115" s="33"/>
      <c r="AW115" s="34"/>
      <c r="AX115" s="33"/>
      <c r="AY115" s="33"/>
      <c r="AZ115" s="33"/>
      <c r="BA115" s="34"/>
      <c r="BB115" s="33"/>
      <c r="BC115" s="33"/>
      <c r="BD115" s="33"/>
      <c r="BE115" s="34"/>
      <c r="BF115" s="33"/>
      <c r="BG115" s="33"/>
      <c r="BH115" s="33"/>
      <c r="BI115" s="34"/>
      <c r="BJ115" s="12"/>
      <c r="BK115" s="12"/>
      <c r="BL115" s="12"/>
      <c r="BM115" s="23"/>
      <c r="BN115" s="33"/>
      <c r="BO115" s="33"/>
      <c r="BP115" s="33"/>
      <c r="BQ115" s="34"/>
    </row>
    <row r="116" spans="1:69">
      <c r="A116" s="115"/>
      <c r="B116" s="113"/>
      <c r="C116" s="113"/>
      <c r="D116" s="89"/>
      <c r="E116" s="89"/>
      <c r="F116" s="89"/>
      <c r="G116" s="89"/>
      <c r="R116" s="33"/>
      <c r="S116" s="33"/>
      <c r="T116" s="33"/>
      <c r="U116" s="34"/>
      <c r="V116" s="33"/>
      <c r="W116" s="33"/>
      <c r="X116" s="33"/>
      <c r="Y116" s="34"/>
      <c r="Z116" s="33"/>
      <c r="AA116" s="33"/>
      <c r="AB116" s="33"/>
      <c r="AC116" s="34"/>
      <c r="AD116" s="33"/>
      <c r="AE116" s="33"/>
      <c r="AF116" s="33"/>
      <c r="AG116" s="34"/>
      <c r="AH116" s="33"/>
      <c r="AI116" s="33"/>
      <c r="AJ116" s="33"/>
      <c r="AK116" s="34"/>
      <c r="AL116" s="33"/>
      <c r="AM116" s="33"/>
      <c r="AN116" s="33"/>
      <c r="AO116" s="34"/>
      <c r="AP116" s="33"/>
      <c r="AQ116" s="33"/>
      <c r="AR116" s="33"/>
      <c r="AS116" s="34"/>
      <c r="AT116" s="33"/>
      <c r="AU116" s="33"/>
      <c r="AV116" s="33"/>
      <c r="AW116" s="34"/>
      <c r="AX116" s="33"/>
      <c r="AY116" s="33"/>
      <c r="AZ116" s="33"/>
      <c r="BA116" s="34"/>
      <c r="BB116" s="33"/>
      <c r="BC116" s="33"/>
      <c r="BD116" s="33"/>
      <c r="BE116" s="34"/>
      <c r="BF116" s="33"/>
      <c r="BG116" s="33"/>
      <c r="BH116" s="33"/>
      <c r="BI116" s="34"/>
      <c r="BJ116" s="12"/>
      <c r="BK116" s="12"/>
      <c r="BL116" s="12"/>
      <c r="BM116" s="23"/>
      <c r="BN116" s="33"/>
      <c r="BO116" s="33"/>
      <c r="BP116" s="33"/>
      <c r="BQ116" s="34"/>
    </row>
    <row r="117" spans="1:69">
      <c r="A117" s="115"/>
      <c r="B117" s="113"/>
      <c r="C117" s="113"/>
      <c r="D117" s="89"/>
      <c r="E117" s="89"/>
      <c r="F117" s="89"/>
      <c r="G117" s="89"/>
      <c r="R117" s="33"/>
      <c r="S117" s="33"/>
      <c r="T117" s="33"/>
      <c r="U117" s="34"/>
      <c r="V117" s="33"/>
      <c r="W117" s="33"/>
      <c r="X117" s="33"/>
      <c r="Y117" s="34"/>
      <c r="Z117" s="33"/>
      <c r="AA117" s="33"/>
      <c r="AB117" s="33"/>
      <c r="AC117" s="34"/>
      <c r="AD117" s="33"/>
      <c r="AE117" s="33"/>
      <c r="AF117" s="33"/>
      <c r="AG117" s="34"/>
      <c r="AH117" s="33"/>
      <c r="AI117" s="33"/>
      <c r="AJ117" s="33"/>
      <c r="AK117" s="34"/>
      <c r="AL117" s="33"/>
      <c r="AM117" s="33"/>
      <c r="AN117" s="33"/>
      <c r="AO117" s="34"/>
      <c r="AP117" s="33"/>
      <c r="AQ117" s="33"/>
      <c r="AR117" s="33"/>
      <c r="AS117" s="34"/>
      <c r="AT117" s="33"/>
      <c r="AU117" s="33"/>
      <c r="AV117" s="33"/>
      <c r="AW117" s="34"/>
      <c r="AX117" s="33"/>
      <c r="AY117" s="33"/>
      <c r="AZ117" s="33"/>
      <c r="BA117" s="34"/>
      <c r="BB117" s="33"/>
      <c r="BC117" s="33"/>
      <c r="BD117" s="33"/>
      <c r="BE117" s="34"/>
      <c r="BF117" s="33"/>
      <c r="BG117" s="33"/>
      <c r="BH117" s="33"/>
      <c r="BI117" s="34"/>
      <c r="BJ117" s="12"/>
      <c r="BK117" s="12"/>
      <c r="BL117" s="12"/>
      <c r="BM117" s="23"/>
      <c r="BN117" s="33"/>
      <c r="BO117" s="33"/>
      <c r="BP117" s="33"/>
      <c r="BQ117" s="34"/>
    </row>
  </sheetData>
  <mergeCells count="160">
    <mergeCell ref="F88:F93"/>
    <mergeCell ref="G88:G93"/>
    <mergeCell ref="A94:A99"/>
    <mergeCell ref="B94:B99"/>
    <mergeCell ref="C94:C99"/>
    <mergeCell ref="D94:D99"/>
    <mergeCell ref="E94:E99"/>
    <mergeCell ref="F94:F99"/>
    <mergeCell ref="G94:G99"/>
    <mergeCell ref="A88:A93"/>
    <mergeCell ref="B88:B93"/>
    <mergeCell ref="C88:C93"/>
    <mergeCell ref="D88:D93"/>
    <mergeCell ref="E88:E93"/>
    <mergeCell ref="F76:F81"/>
    <mergeCell ref="G76:G81"/>
    <mergeCell ref="A82:A87"/>
    <mergeCell ref="B82:B87"/>
    <mergeCell ref="C82:C87"/>
    <mergeCell ref="D82:D87"/>
    <mergeCell ref="E82:E87"/>
    <mergeCell ref="F82:F87"/>
    <mergeCell ref="G82:G87"/>
    <mergeCell ref="A76:A81"/>
    <mergeCell ref="B76:B81"/>
    <mergeCell ref="C76:C81"/>
    <mergeCell ref="D76:D81"/>
    <mergeCell ref="E76:E81"/>
    <mergeCell ref="F64:F69"/>
    <mergeCell ref="G64:G69"/>
    <mergeCell ref="A70:A75"/>
    <mergeCell ref="B70:B75"/>
    <mergeCell ref="C70:C75"/>
    <mergeCell ref="D70:D75"/>
    <mergeCell ref="E70:E75"/>
    <mergeCell ref="F70:F75"/>
    <mergeCell ref="G70:G75"/>
    <mergeCell ref="A64:A69"/>
    <mergeCell ref="B64:B69"/>
    <mergeCell ref="C64:C69"/>
    <mergeCell ref="D64:D69"/>
    <mergeCell ref="E64:E69"/>
    <mergeCell ref="BF2:BI2"/>
    <mergeCell ref="BJ2:BM2"/>
    <mergeCell ref="BN2:BQ2"/>
    <mergeCell ref="B10:B15"/>
    <mergeCell ref="B16:B21"/>
    <mergeCell ref="C10:C15"/>
    <mergeCell ref="C16:C21"/>
    <mergeCell ref="E2:E3"/>
    <mergeCell ref="BB1:BE1"/>
    <mergeCell ref="BF1:BI1"/>
    <mergeCell ref="BJ1:BM1"/>
    <mergeCell ref="BN1:BQ1"/>
    <mergeCell ref="J2:M2"/>
    <mergeCell ref="N2:Q2"/>
    <mergeCell ref="R2:U2"/>
    <mergeCell ref="V2:Y2"/>
    <mergeCell ref="Z2:AC2"/>
    <mergeCell ref="AD2:AG2"/>
    <mergeCell ref="AH2:AK2"/>
    <mergeCell ref="AL2:AO2"/>
    <mergeCell ref="AP2:AS2"/>
    <mergeCell ref="AT2:AW2"/>
    <mergeCell ref="AX2:BA2"/>
    <mergeCell ref="BB2:BE2"/>
    <mergeCell ref="AH1:AK1"/>
    <mergeCell ref="AL1:AO1"/>
    <mergeCell ref="AP1:AS1"/>
    <mergeCell ref="AT1:AW1"/>
    <mergeCell ref="AX1:BA1"/>
    <mergeCell ref="N1:Q1"/>
    <mergeCell ref="R1:U1"/>
    <mergeCell ref="V1:Y1"/>
    <mergeCell ref="Z1:AC1"/>
    <mergeCell ref="AD1:AG1"/>
    <mergeCell ref="A10:A15"/>
    <mergeCell ref="J1:M1"/>
    <mergeCell ref="D10:D15"/>
    <mergeCell ref="E10:E15"/>
    <mergeCell ref="F10:F15"/>
    <mergeCell ref="G10:G15"/>
    <mergeCell ref="A22:A27"/>
    <mergeCell ref="D22:D27"/>
    <mergeCell ref="E22:E27"/>
    <mergeCell ref="F22:F27"/>
    <mergeCell ref="G22:G27"/>
    <mergeCell ref="B22:B27"/>
    <mergeCell ref="C22:C27"/>
    <mergeCell ref="A16:A21"/>
    <mergeCell ref="D16:D21"/>
    <mergeCell ref="E16:E21"/>
    <mergeCell ref="F16:F21"/>
    <mergeCell ref="G16:G21"/>
    <mergeCell ref="F2:F3"/>
    <mergeCell ref="D2:D3"/>
    <mergeCell ref="C2:C3"/>
    <mergeCell ref="A34:A39"/>
    <mergeCell ref="D34:D39"/>
    <mergeCell ref="E34:E39"/>
    <mergeCell ref="F34:F39"/>
    <mergeCell ref="G34:G39"/>
    <mergeCell ref="B34:B39"/>
    <mergeCell ref="C34:C39"/>
    <mergeCell ref="A28:A33"/>
    <mergeCell ref="D28:D33"/>
    <mergeCell ref="E28:E33"/>
    <mergeCell ref="F28:F33"/>
    <mergeCell ref="G28:G33"/>
    <mergeCell ref="B28:B33"/>
    <mergeCell ref="C28:C33"/>
    <mergeCell ref="A46:A51"/>
    <mergeCell ref="D46:D51"/>
    <mergeCell ref="E46:E51"/>
    <mergeCell ref="F46:F51"/>
    <mergeCell ref="G46:G51"/>
    <mergeCell ref="B46:B51"/>
    <mergeCell ref="C46:C51"/>
    <mergeCell ref="A40:A45"/>
    <mergeCell ref="D40:D45"/>
    <mergeCell ref="E40:E45"/>
    <mergeCell ref="F40:F45"/>
    <mergeCell ref="G40:G45"/>
    <mergeCell ref="B40:B45"/>
    <mergeCell ref="C40:C45"/>
    <mergeCell ref="A58:A63"/>
    <mergeCell ref="D58:D63"/>
    <mergeCell ref="E58:E63"/>
    <mergeCell ref="F58:F63"/>
    <mergeCell ref="G58:G63"/>
    <mergeCell ref="B58:B63"/>
    <mergeCell ref="C58:C63"/>
    <mergeCell ref="A52:A57"/>
    <mergeCell ref="D52:D57"/>
    <mergeCell ref="E52:E57"/>
    <mergeCell ref="F52:F57"/>
    <mergeCell ref="G52:G57"/>
    <mergeCell ref="B52:B57"/>
    <mergeCell ref="C52:C57"/>
    <mergeCell ref="A112:A117"/>
    <mergeCell ref="B112:B117"/>
    <mergeCell ref="C112:C117"/>
    <mergeCell ref="D112:D117"/>
    <mergeCell ref="E112:E117"/>
    <mergeCell ref="F112:F117"/>
    <mergeCell ref="G112:G117"/>
    <mergeCell ref="A100:A105"/>
    <mergeCell ref="B100:B105"/>
    <mergeCell ref="C100:C105"/>
    <mergeCell ref="D100:D105"/>
    <mergeCell ref="E100:E105"/>
    <mergeCell ref="F100:F105"/>
    <mergeCell ref="G100:G105"/>
    <mergeCell ref="A106:A111"/>
    <mergeCell ref="B106:B111"/>
    <mergeCell ref="C106:C111"/>
    <mergeCell ref="D106:D111"/>
    <mergeCell ref="E106:E111"/>
    <mergeCell ref="F106:F111"/>
    <mergeCell ref="G106:G111"/>
  </mergeCells>
  <conditionalFormatting sqref="G10:G117">
    <cfRule type="cellIs" dxfId="1" priority="1" operator="equal">
      <formula>"Not in any baseline"</formula>
    </cfRule>
  </conditionalFormatting>
  <conditionalFormatting sqref="J4:BQ8">
    <cfRule type="cellIs" dxfId="0" priority="4" operator="greaterThan">
      <formula>0</formula>
    </cfRule>
  </conditionalFormatting>
  <dataValidations count="7">
    <dataValidation type="list" allowBlank="1" showInputMessage="1" showErrorMessage="1" sqref="G10:H117" xr:uid="{9A3AD283-0C44-E34F-B3B1-4997F960E42C}">
      <formula1>$G$4:$G$8</formula1>
    </dataValidation>
    <dataValidation type="list" allowBlank="1" showInputMessage="1" showErrorMessage="1" sqref="BN10:BN117 BJ10:BJ117 BF10:BF117 BB10:BB117 AX10:AX117 AT10:AT117 AP10:AP117 AL10:AL117 AH10:AH117 AD10:AD117 Z10:Z117 V10:V117 R10:R117 N10:N117 J10:J117" xr:uid="{3FB4ECEE-054D-5543-9127-77E2AC42DB83}">
      <formula1>"V"</formula1>
    </dataValidation>
    <dataValidation type="list" allowBlank="1" showInputMessage="1" showErrorMessage="1" sqref="BO10:BO117 BK10:BK117 BG10:BG117 BC10:BC117 AY10:AY117 AU10:AU117 AQ10:AQ117 AM10:AM117 AI10:AI117 AE10:AE117 AA10:AA117 W10:W117 S10:S117 K10:K117 O10:O54 O56:O117" xr:uid="{39E21C31-0E8F-D14E-9385-A020D11CDB88}">
      <formula1>"H"</formula1>
    </dataValidation>
    <dataValidation type="list" allowBlank="1" showInputMessage="1" showErrorMessage="1" sqref="BP10:BP117 BL10:BL117 BH10:BH117 BD10:BD117 AZ10:AZ117 AV10:AV117 AR10:AR117 AN10:AN117 AF10:AF117 AB10:AB117 X10:X117 T10:T117 P10:P117 L10:L117 AJ10:AJ41 AJ43:AJ117" xr:uid="{72CC9C8B-BAA9-5A40-9F04-0BD75835D139}">
      <formula1>"M"</formula1>
    </dataValidation>
    <dataValidation type="list" allowBlank="1" showInputMessage="1" showErrorMessage="1" sqref="BQ10:BQ117 BM10:BM117 BI10:BI117 BE10:BE117 BA10:BA117 AW10:AW117 AS10:AS117 AO10:AO117 AK10:AK117 AG10:AG117 AC10:AC117 Y10:Y117 U10:U117 Q10:Q117 M10:M117" xr:uid="{0A2D12C0-8892-7744-BE22-3695B1F7AC59}">
      <formula1>"L"</formula1>
    </dataValidation>
    <dataValidation type="list" allowBlank="1" showInputMessage="1" showErrorMessage="1" sqref="B10:B117" xr:uid="{E3C4CF31-FB9C-A44B-8FF6-C11DF3404DD8}">
      <formula1>Control_categories</formula1>
    </dataValidation>
    <dataValidation type="list" allowBlank="1" showInputMessage="1" showErrorMessage="1" sqref="C10:C117" xr:uid="{6E8F031D-A82D-7248-8A9C-BF23BFDAF0D7}">
      <formula1>INDIRECT(_xlfn.CONCAT("X_",LEFT(B10,FIND(" ",B10)-1),"_controls"))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980cd22f-268b-48fe-a82f-e9e72a78212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6B9A38A0072F44584129A8C3672B2BA" ma:contentTypeVersion="13" ma:contentTypeDescription="Een nieuw document maken." ma:contentTypeScope="" ma:versionID="cf785470734e414a2f53b4a01356fa03">
  <xsd:schema xmlns:xsd="http://www.w3.org/2001/XMLSchema" xmlns:xs="http://www.w3.org/2001/XMLSchema" xmlns:p="http://schemas.microsoft.com/office/2006/metadata/properties" xmlns:ns3="980cd22f-268b-48fe-a82f-e9e72a78212d" xmlns:ns4="43803064-ebcd-495f-b0d2-ae461c127689" targetNamespace="http://schemas.microsoft.com/office/2006/metadata/properties" ma:root="true" ma:fieldsID="b333b208361f58ae01f208d13813006c" ns3:_="" ns4:_="">
    <xsd:import namespace="980cd22f-268b-48fe-a82f-e9e72a78212d"/>
    <xsd:import namespace="43803064-ebcd-495f-b0d2-ae461c127689"/>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SearchProperties" minOccurs="0"/>
                <xsd:element ref="ns3:MediaServiceDateTaken"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0cd22f-268b-48fe-a82f-e9e72a78212d"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803064-ebcd-495f-b0d2-ae461c127689" elementFormDefault="qualified">
    <xsd:import namespace="http://schemas.microsoft.com/office/2006/documentManagement/types"/>
    <xsd:import namespace="http://schemas.microsoft.com/office/infopath/2007/PartnerControls"/>
    <xsd:element name="SharedWithUsers" ma:index="9"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Gedeeld met details" ma:internalName="SharedWithDetails" ma:readOnly="true">
      <xsd:simpleType>
        <xsd:restriction base="dms:Note">
          <xsd:maxLength value="255"/>
        </xsd:restriction>
      </xsd:simpleType>
    </xsd:element>
    <xsd:element name="SharingHintHash" ma:index="11"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7A5588-A6FC-4335-8FE4-50A4D73C33B0}">
  <ds:schemaRefs>
    <ds:schemaRef ds:uri="http://purl.org/dc/dcmitype/"/>
    <ds:schemaRef ds:uri="http://schemas.microsoft.com/office/2006/metadata/properties"/>
    <ds:schemaRef ds:uri="http://purl.org/dc/elements/1.1/"/>
    <ds:schemaRef ds:uri="http://purl.org/dc/terms/"/>
    <ds:schemaRef ds:uri="http://www.w3.org/XML/1998/namespace"/>
    <ds:schemaRef ds:uri="43803064-ebcd-495f-b0d2-ae461c127689"/>
    <ds:schemaRef ds:uri="http://schemas.openxmlformats.org/package/2006/metadata/core-properties"/>
    <ds:schemaRef ds:uri="980cd22f-268b-48fe-a82f-e9e72a78212d"/>
    <ds:schemaRef ds:uri="http://schemas.microsoft.com/office/2006/documentManagement/types"/>
    <ds:schemaRef ds:uri="http://schemas.microsoft.com/office/infopath/2007/PartnerControls"/>
  </ds:schemaRefs>
</ds:datastoreItem>
</file>

<file path=customXml/itemProps2.xml><?xml version="1.0" encoding="utf-8"?>
<ds:datastoreItem xmlns:ds="http://schemas.openxmlformats.org/officeDocument/2006/customXml" ds:itemID="{C99FD9EA-87D1-44D5-BEC3-4017AD28C5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0cd22f-268b-48fe-a82f-e9e72a78212d"/>
    <ds:schemaRef ds:uri="43803064-ebcd-495f-b0d2-ae461c1276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35F3F4A-4D89-4546-8238-4409F8D051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120</vt:i4>
      </vt:variant>
    </vt:vector>
  </HeadingPairs>
  <TitlesOfParts>
    <vt:vector size="127" baseType="lpstr">
      <vt:lpstr>LICENSE</vt:lpstr>
      <vt:lpstr>FILL IN YOUR NAME HERE</vt:lpstr>
      <vt:lpstr>Various-DO NOT EDIT</vt:lpstr>
      <vt:lpstr>ELEC System description</vt:lpstr>
      <vt:lpstr>System model</vt:lpstr>
      <vt:lpstr>Threat assessment</vt:lpstr>
      <vt:lpstr>Controls effectiveness</vt:lpstr>
      <vt:lpstr>Attack_vector</vt:lpstr>
      <vt:lpstr>Banking_purpose</vt:lpstr>
      <vt:lpstr>Benefits_purpose</vt:lpstr>
      <vt:lpstr>Collection_method</vt:lpstr>
      <vt:lpstr>Consumption_category</vt:lpstr>
      <vt:lpstr>Control_categories</vt:lpstr>
      <vt:lpstr>Control_effectiveness</vt:lpstr>
      <vt:lpstr>Control_values</vt:lpstr>
      <vt:lpstr>Culture_purpose</vt:lpstr>
      <vt:lpstr>Customer_relation</vt:lpstr>
      <vt:lpstr>Data_protection_by_design</vt:lpstr>
      <vt:lpstr>Data_store_incl_audit_log</vt:lpstr>
      <vt:lpstr>data_subject_claim</vt:lpstr>
      <vt:lpstr>Dataflow</vt:lpstr>
      <vt:lpstr>Dataflow_diagram_types</vt:lpstr>
      <vt:lpstr>Datastore</vt:lpstr>
      <vt:lpstr>Detect</vt:lpstr>
      <vt:lpstr>Ease_of_discovery_of_threat_for_attacker</vt:lpstr>
      <vt:lpstr>Ease_of_exploit</vt:lpstr>
      <vt:lpstr>Education_category</vt:lpstr>
      <vt:lpstr>Education_purpose</vt:lpstr>
      <vt:lpstr>External_entity</vt:lpstr>
      <vt:lpstr>Family_category</vt:lpstr>
      <vt:lpstr>financial</vt:lpstr>
      <vt:lpstr>Form</vt:lpstr>
      <vt:lpstr>Functional_category</vt:lpstr>
      <vt:lpstr>GDPR_data_category</vt:lpstr>
      <vt:lpstr>General_type_of_threat</vt:lpstr>
      <vt:lpstr>Government_purpose</vt:lpstr>
      <vt:lpstr>Health_category</vt:lpstr>
      <vt:lpstr>Health_purpose</vt:lpstr>
      <vt:lpstr>High__H</vt:lpstr>
      <vt:lpstr>Household_categories</vt:lpstr>
      <vt:lpstr>HR_purpose</vt:lpstr>
      <vt:lpstr>Identification_category</vt:lpstr>
      <vt:lpstr>Identify</vt:lpstr>
      <vt:lpstr>Intervenability_by_data_subjects</vt:lpstr>
      <vt:lpstr>Justice_purpose</vt:lpstr>
      <vt:lpstr>Legal_category</vt:lpstr>
      <vt:lpstr>Legal_ground</vt:lpstr>
      <vt:lpstr>Legal_ground_sensitive_processing</vt:lpstr>
      <vt:lpstr>Leisure_category</vt:lpstr>
      <vt:lpstr>Level_of_detail</vt:lpstr>
      <vt:lpstr>liabilities</vt:lpstr>
      <vt:lpstr>Likelihood_control_effectiveness</vt:lpstr>
      <vt:lpstr>Limit___Response</vt:lpstr>
      <vt:lpstr>Low__L</vt:lpstr>
      <vt:lpstr>Medium__M</vt:lpstr>
      <vt:lpstr>Memberships_category</vt:lpstr>
      <vt:lpstr>Motive</vt:lpstr>
      <vt:lpstr>Neutralize</vt:lpstr>
      <vt:lpstr>non_compliance</vt:lpstr>
      <vt:lpstr>Other_categories</vt:lpstr>
      <vt:lpstr>Other_purpose</vt:lpstr>
      <vt:lpstr>P_Data_store_incl_audit_log</vt:lpstr>
      <vt:lpstr>P_Dataflow</vt:lpstr>
      <vt:lpstr>P_Datastore</vt:lpstr>
      <vt:lpstr>P_External_entity</vt:lpstr>
      <vt:lpstr>P_Information_Disclosure</vt:lpstr>
      <vt:lpstr>P_Process</vt:lpstr>
      <vt:lpstr>P_Type_of_Threat_actor</vt:lpstr>
      <vt:lpstr>P_Various</vt:lpstr>
      <vt:lpstr>Personal_category</vt:lpstr>
      <vt:lpstr>Phylosophical_category</vt:lpstr>
      <vt:lpstr>Physical_category</vt:lpstr>
      <vt:lpstr>Political_category</vt:lpstr>
      <vt:lpstr>Precision</vt:lpstr>
      <vt:lpstr>Prevent</vt:lpstr>
      <vt:lpstr>Private_category</vt:lpstr>
      <vt:lpstr>Process</vt:lpstr>
      <vt:lpstr>Profession_category</vt:lpstr>
      <vt:lpstr>Proximity</vt:lpstr>
      <vt:lpstr>Psychological_category</vt:lpstr>
      <vt:lpstr>Purpose</vt:lpstr>
      <vt:lpstr>Purpose_categories</vt:lpstr>
      <vt:lpstr>RACI</vt:lpstr>
      <vt:lpstr>Racial_category</vt:lpstr>
      <vt:lpstr>Recipients</vt:lpstr>
      <vt:lpstr>Recover</vt:lpstr>
      <vt:lpstr>recovery</vt:lpstr>
      <vt:lpstr>Relation_status</vt:lpstr>
      <vt:lpstr>reputation</vt:lpstr>
      <vt:lpstr>Required_resources</vt:lpstr>
      <vt:lpstr>Required_skills</vt:lpstr>
      <vt:lpstr>Residence_category</vt:lpstr>
      <vt:lpstr>Retention</vt:lpstr>
      <vt:lpstr>rights_violation</vt:lpstr>
      <vt:lpstr>Scientific_purpose</vt:lpstr>
      <vt:lpstr>Sensitivity</vt:lpstr>
      <vt:lpstr>Sex_category</vt:lpstr>
      <vt:lpstr>Social_category</vt:lpstr>
      <vt:lpstr>Sound_category</vt:lpstr>
      <vt:lpstr>Special_categories</vt:lpstr>
      <vt:lpstr>Special_category</vt:lpstr>
      <vt:lpstr>Spoofing</vt:lpstr>
      <vt:lpstr>Stealth</vt:lpstr>
      <vt:lpstr>Threat_actor_population_size</vt:lpstr>
      <vt:lpstr>Threat_likelihood_in_case_of_errors</vt:lpstr>
      <vt:lpstr>Trade_category</vt:lpstr>
      <vt:lpstr>Trade_purpose</vt:lpstr>
      <vt:lpstr>Transfer</vt:lpstr>
      <vt:lpstr>Transparency</vt:lpstr>
      <vt:lpstr>Type_of_processing</vt:lpstr>
      <vt:lpstr>Type_of_threat_actor</vt:lpstr>
      <vt:lpstr>'Threat assessment'!Various</vt:lpstr>
      <vt:lpstr>Various</vt:lpstr>
      <vt:lpstr>Very_high__V</vt:lpstr>
      <vt:lpstr>Video_category</vt:lpstr>
      <vt:lpstr>Visibility_to_other_users</vt:lpstr>
      <vt:lpstr>Volume</vt:lpstr>
      <vt:lpstr>Vulnerability_awareness___prevalence</vt:lpstr>
      <vt:lpstr>Vulnerability_origin</vt:lpstr>
      <vt:lpstr>X_Behavioral_data</vt:lpstr>
      <vt:lpstr>X_Controls_controls</vt:lpstr>
      <vt:lpstr>X_Financial_data</vt:lpstr>
      <vt:lpstr>X_General_controls</vt:lpstr>
      <vt:lpstr>X_No_data</vt:lpstr>
      <vt:lpstr>X_Organizational_controls</vt:lpstr>
      <vt:lpstr>X_Sensitive_data</vt:lpstr>
      <vt:lpstr>X_Simple_data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Galle Johan</dc:creator>
  <cp:keywords/>
  <dc:description/>
  <cp:lastModifiedBy>Ciobanu Serafim</cp:lastModifiedBy>
  <cp:revision/>
  <dcterms:created xsi:type="dcterms:W3CDTF">2019-09-20T09:11:14Z</dcterms:created>
  <dcterms:modified xsi:type="dcterms:W3CDTF">2024-12-23T10:30:44Z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0x01010066B9A38A0072F44584129A8C3672B2BA</vt:lpwstr>
  </property>
</Properties>
</file>