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est\Test\public\discussion\"/>
    </mc:Choice>
  </mc:AlternateContent>
  <bookViews>
    <workbookView xWindow="-105" yWindow="-45" windowWidth="20730" windowHeight="11700"/>
  </bookViews>
  <sheets>
    <sheet name="pos_sale" sheetId="5" r:id="rId1"/>
    <sheet name="pos_sale_pmt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5" l="1"/>
  <c r="G11" i="5"/>
  <c r="F11" i="5"/>
  <c r="G33" i="5"/>
  <c r="H33" i="5"/>
  <c r="F33" i="5"/>
  <c r="F39" i="5"/>
  <c r="H39" i="5"/>
  <c r="H29" i="5"/>
  <c r="F29" i="5"/>
  <c r="H26" i="5" l="1"/>
  <c r="H31" i="5" l="1"/>
  <c r="F26" i="5"/>
  <c r="G26" i="5"/>
  <c r="G29" i="5" s="1"/>
  <c r="K18" i="5" l="1"/>
  <c r="M16" i="5"/>
  <c r="M18" i="5" s="1"/>
  <c r="M19" i="5" s="1"/>
  <c r="K16" i="5"/>
  <c r="K19" i="5" l="1"/>
  <c r="M21" i="5"/>
  <c r="M22" i="5" s="1"/>
  <c r="K21" i="5"/>
  <c r="K22" i="5" s="1"/>
  <c r="K28" i="5" l="1"/>
  <c r="M27" i="5"/>
  <c r="M28" i="5" s="1"/>
  <c r="K24" i="5"/>
  <c r="K26" i="5" s="1"/>
  <c r="K27" i="5"/>
  <c r="K30" i="5" l="1"/>
  <c r="K32" i="5" s="1"/>
  <c r="K33" i="5" s="1"/>
  <c r="K35" i="5" s="1"/>
  <c r="F31" i="5"/>
  <c r="G31" i="5"/>
  <c r="H36" i="5" l="1"/>
  <c r="G36" i="5"/>
  <c r="F36" i="5"/>
  <c r="K36" i="5"/>
  <c r="M33" i="5"/>
  <c r="M35" i="5" s="1"/>
  <c r="M36" i="5" s="1"/>
  <c r="H40" i="5" l="1"/>
  <c r="G39" i="5"/>
  <c r="G40" i="5" s="1"/>
  <c r="K38" i="5"/>
  <c r="H12" i="5" l="1"/>
  <c r="H13" i="5" s="1"/>
  <c r="F40" i="5"/>
  <c r="K39" i="5"/>
  <c r="K40" i="5" s="1"/>
  <c r="G12" i="5" l="1"/>
  <c r="G13" i="5" s="1"/>
  <c r="F12" i="5"/>
  <c r="F13" i="5" s="1"/>
</calcChain>
</file>

<file path=xl/sharedStrings.xml><?xml version="1.0" encoding="utf-8"?>
<sst xmlns="http://schemas.openxmlformats.org/spreadsheetml/2006/main" count="210" uniqueCount="113">
  <si>
    <t>Column Name</t>
  </si>
  <si>
    <t>ID</t>
  </si>
  <si>
    <t>Pk</t>
  </si>
  <si>
    <t>Null?</t>
  </si>
  <si>
    <t>Data Type</t>
  </si>
  <si>
    <t>Default</t>
  </si>
  <si>
    <t>N</t>
  </si>
  <si>
    <t>VARCHAR2 (10 Byte)</t>
  </si>
  <si>
    <t>NUMBER</t>
  </si>
  <si>
    <t>Y</t>
  </si>
  <si>
    <t>DATE</t>
  </si>
  <si>
    <t>VARCHAR2 (100 Byte)</t>
  </si>
  <si>
    <t>NUMBER (5)</t>
  </si>
  <si>
    <t>NUMBER (4,2)</t>
  </si>
  <si>
    <t>NUMBER (12,2)</t>
  </si>
  <si>
    <t>VARCHAR2 (20 Byte)</t>
  </si>
  <si>
    <t>CHAR (1 Byte)</t>
  </si>
  <si>
    <t>VARCHAR2 (25 Byte)</t>
  </si>
  <si>
    <t>NUMBER (20)</t>
  </si>
  <si>
    <t>NUMBER (6)</t>
  </si>
  <si>
    <t>CHAR (2 Byte)</t>
  </si>
  <si>
    <t>loc_code</t>
  </si>
  <si>
    <t>v_no</t>
  </si>
  <si>
    <t>v_date</t>
  </si>
  <si>
    <t>mac_id</t>
  </si>
  <si>
    <t>roundoff</t>
  </si>
  <si>
    <t>cust_code</t>
  </si>
  <si>
    <t>bill_amt</t>
  </si>
  <si>
    <t>created_by</t>
  </si>
  <si>
    <t>home_delvy</t>
  </si>
  <si>
    <t>recd_amt</t>
  </si>
  <si>
    <t>ord_id</t>
  </si>
  <si>
    <t>salesman_code</t>
  </si>
  <si>
    <t>token_no</t>
  </si>
  <si>
    <t>inv_type</t>
  </si>
  <si>
    <t>session_id</t>
  </si>
  <si>
    <t>comp_code</t>
  </si>
  <si>
    <t>gstin</t>
  </si>
  <si>
    <t>bill_type</t>
  </si>
  <si>
    <t>gl_code</t>
  </si>
  <si>
    <t>Online (N)/ Offline(F)</t>
  </si>
  <si>
    <t>Yes(Y)/ No(N)</t>
  </si>
  <si>
    <t>Details</t>
  </si>
  <si>
    <t>item_code</t>
  </si>
  <si>
    <t>barcode</t>
  </si>
  <si>
    <t>bill_qty</t>
  </si>
  <si>
    <t>item_amt</t>
  </si>
  <si>
    <t>batch_no</t>
  </si>
  <si>
    <t>mrp</t>
  </si>
  <si>
    <t>bill_disc</t>
  </si>
  <si>
    <t>tax_code</t>
  </si>
  <si>
    <t>tax_amt</t>
  </si>
  <si>
    <t>free_item</t>
  </si>
  <si>
    <t>cost_rate</t>
  </si>
  <si>
    <t>sale_rate</t>
  </si>
  <si>
    <t xml:space="preserve">Tax (T)/Retail (R) </t>
  </si>
  <si>
    <t>R</t>
  </si>
  <si>
    <t>NUMBER (2)</t>
  </si>
  <si>
    <t>pmt_code</t>
  </si>
  <si>
    <t>ref_no</t>
  </si>
  <si>
    <t>pmt_amt</t>
  </si>
  <si>
    <t>pmt_chrg</t>
  </si>
  <si>
    <t>item_disc</t>
  </si>
  <si>
    <t>promo_item</t>
  </si>
  <si>
    <t>manual_disc</t>
  </si>
  <si>
    <t>promo_bill</t>
  </si>
  <si>
    <t>KMTH</t>
  </si>
  <si>
    <t>PC-1</t>
  </si>
  <si>
    <t>NA</t>
  </si>
  <si>
    <t>O</t>
  </si>
  <si>
    <t>net_sale_rate</t>
  </si>
  <si>
    <t>manual_disc_user</t>
  </si>
  <si>
    <t>net_amt</t>
  </si>
  <si>
    <t>Appsdate</t>
  </si>
  <si>
    <t>Session_user</t>
  </si>
  <si>
    <t>Value1</t>
  </si>
  <si>
    <t>Value2</t>
  </si>
  <si>
    <t>Over All Bill</t>
  </si>
  <si>
    <t>oth_chrg_user</t>
  </si>
  <si>
    <t>oth_chrg_disc</t>
  </si>
  <si>
    <t>Disc(%) on Food</t>
  </si>
  <si>
    <t xml:space="preserve"> </t>
  </si>
  <si>
    <t>Item Disc (Amt / Perc)</t>
  </si>
  <si>
    <t>Item_code</t>
  </si>
  <si>
    <t>disc amt per pc -Rs 2/-</t>
  </si>
  <si>
    <t>disc 5%</t>
  </si>
  <si>
    <r>
      <t>promo_bill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</si>
  <si>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promo_item (M/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</si>
  <si>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t>item_tot_amt</t>
  </si>
  <si>
    <t>disc amt on item_amt 3%</t>
  </si>
  <si>
    <t>disc 0%</t>
  </si>
  <si>
    <t>Other charge Rs 6/-</t>
  </si>
  <si>
    <t>item_tot_amt1</t>
  </si>
  <si>
    <t>item_tot_amt2</t>
  </si>
  <si>
    <t>manual_disc on item_tot_amt1</t>
  </si>
  <si>
    <t>oth_chrg_disc perc on item_tot_amt2</t>
  </si>
  <si>
    <t>Item-1</t>
  </si>
  <si>
    <t>Item-2</t>
  </si>
  <si>
    <t>total_bill_amt1</t>
  </si>
  <si>
    <t>manual_disc 5% on total_bill_amt1</t>
  </si>
  <si>
    <t>total_bill_amt2</t>
  </si>
  <si>
    <t>oth_chrg_disc perc on total_bill_amt2</t>
  </si>
  <si>
    <t>roundoff (Rs 0.5/-)</t>
  </si>
  <si>
    <r>
      <t>Disc Calc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</si>
  <si>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r>
      <t>Disc 0n tot_amt (</t>
    </r>
    <r>
      <rPr>
        <b/>
        <sz val="11"/>
        <color rgb="FFC00000"/>
        <rFont val="Calibri"/>
        <family val="2"/>
        <scheme val="minor"/>
      </rPr>
      <t>S</t>
    </r>
    <r>
      <rPr>
        <sz val="11"/>
        <color rgb="FFC00000"/>
        <rFont val="Calibri"/>
        <family val="2"/>
        <scheme val="minor"/>
      </rPr>
      <t>/M)</t>
    </r>
  </si>
  <si>
    <t>created_at</t>
  </si>
  <si>
    <t>remark</t>
  </si>
  <si>
    <t>Narendra (Amt/%) - Rs. 0</t>
  </si>
  <si>
    <t>Value3</t>
  </si>
  <si>
    <t>Perc (2%)</t>
  </si>
  <si>
    <t>Amt (Rs. 5/-)</t>
  </si>
  <si>
    <t>Fix (Rs 8/-)</t>
  </si>
  <si>
    <t>Narendra (Amt/%) 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</si>
</sst>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Border="1"/>
    <xf numFmtId="0" fontId="1" fillId="2" borderId="6" xfId="0" applyFont="1" applyFill="1" applyBorder="1"/>
    <xf numFmtId="2" fontId="0" fillId="0" borderId="0" xfId="0" applyNumberFormat="1"/>
    <xf numFmtId="0" fontId="0" fillId="0" borderId="19" xfId="0" applyBorder="1"/>
    <xf numFmtId="2" fontId="0" fillId="0" borderId="19" xfId="0" applyNumberFormat="1" applyBorder="1"/>
    <xf numFmtId="2" fontId="0" fillId="0" borderId="19" xfId="0" applyNumberForma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4" fontId="2" fillId="0" borderId="9" xfId="0" applyNumberFormat="1" applyFont="1" applyBorder="1" applyAlignment="1">
      <alignment horizontal="right" vertical="center"/>
    </xf>
    <xf numFmtId="14" fontId="2" fillId="0" borderId="10" xfId="0" applyNumberFormat="1" applyFont="1" applyBorder="1" applyAlignment="1">
      <alignment horizontal="right" vertical="center"/>
    </xf>
    <xf numFmtId="0" fontId="2" fillId="0" borderId="0" xfId="0" quotePrefix="1" applyFont="1" applyBorder="1"/>
    <xf numFmtId="2" fontId="2" fillId="0" borderId="9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3" fillId="0" borderId="3" xfId="0" applyFont="1" applyBorder="1"/>
    <xf numFmtId="0" fontId="3" fillId="0" borderId="0" xfId="0" applyFont="1" applyBorder="1"/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64" fontId="3" fillId="0" borderId="9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9" fontId="3" fillId="0" borderId="7" xfId="0" applyNumberFormat="1" applyFont="1" applyBorder="1" applyAlignment="1">
      <alignment horizontal="right" vertical="center"/>
    </xf>
    <xf numFmtId="9" fontId="3" fillId="0" borderId="8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12" xfId="0" applyNumberFormat="1" applyFont="1" applyBorder="1" applyAlignment="1">
      <alignment horizontal="right" vertical="center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11" xfId="0" applyFont="1" applyFill="1" applyBorder="1" applyAlignment="1">
      <alignment horizontal="right" vertical="center"/>
    </xf>
    <xf numFmtId="0" fontId="3" fillId="3" borderId="17" xfId="0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3" fillId="4" borderId="4" xfId="0" applyFont="1" applyFill="1" applyBorder="1"/>
    <xf numFmtId="0" fontId="3" fillId="4" borderId="5" xfId="0" applyFont="1" applyFill="1" applyBorder="1"/>
    <xf numFmtId="0" fontId="3" fillId="4" borderId="11" xfId="0" applyFont="1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11" xfId="0" applyFont="1" applyFill="1" applyBorder="1" applyAlignment="1">
      <alignment horizontal="right" vertical="center"/>
    </xf>
    <xf numFmtId="0" fontId="3" fillId="5" borderId="12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3D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pane ySplit="1" topLeftCell="A17" activePane="bottomLeft" state="frozen"/>
      <selection pane="bottomLeft" activeCell="F27" sqref="F27"/>
    </sheetView>
  </sheetViews>
  <sheetFormatPr defaultRowHeight="15" x14ac:dyDescent="0.25"/>
  <cols>
    <col min="1" max="1" width="17.140625" customWidth="1"/>
    <col min="2" max="2" width="6.28515625" hidden="1" customWidth="1"/>
    <col min="3" max="3" width="18.7109375" hidden="1" customWidth="1"/>
    <col min="4" max="4" width="7" customWidth="1"/>
    <col min="5" max="5" width="23.140625" bestFit="1" customWidth="1"/>
    <col min="6" max="6" width="27.28515625" customWidth="1"/>
    <col min="7" max="8" width="11.42578125" customWidth="1"/>
    <col min="10" max="10" width="32.28515625" bestFit="1" customWidth="1"/>
    <col min="11" max="11" width="6.42578125" style="3" bestFit="1" customWidth="1"/>
    <col min="12" max="12" width="19.28515625" bestFit="1" customWidth="1"/>
    <col min="13" max="13" width="6.42578125" bestFit="1" customWidth="1"/>
    <col min="14" max="15" width="21.85546875" bestFit="1" customWidth="1"/>
  </cols>
  <sheetData>
    <row r="1" spans="1:14" ht="15.75" thickBot="1" x14ac:dyDescent="0.3">
      <c r="A1" s="4" t="s">
        <v>0</v>
      </c>
      <c r="B1" s="4" t="s">
        <v>1</v>
      </c>
      <c r="C1" s="4" t="s">
        <v>4</v>
      </c>
      <c r="D1" s="4" t="s">
        <v>5</v>
      </c>
      <c r="E1" s="4" t="s">
        <v>42</v>
      </c>
      <c r="F1" s="4" t="s">
        <v>75</v>
      </c>
      <c r="G1" s="4" t="s">
        <v>76</v>
      </c>
      <c r="H1" s="4" t="s">
        <v>108</v>
      </c>
    </row>
    <row r="2" spans="1:14" x14ac:dyDescent="0.25">
      <c r="A2" s="9" t="s">
        <v>21</v>
      </c>
      <c r="B2" s="10">
        <v>1</v>
      </c>
      <c r="C2" s="10" t="s">
        <v>7</v>
      </c>
      <c r="D2" s="10"/>
      <c r="E2" s="10"/>
      <c r="F2" s="11" t="s">
        <v>66</v>
      </c>
      <c r="G2" s="12" t="s">
        <v>66</v>
      </c>
      <c r="H2" s="12" t="s">
        <v>66</v>
      </c>
    </row>
    <row r="3" spans="1:14" x14ac:dyDescent="0.25">
      <c r="A3" s="9" t="s">
        <v>22</v>
      </c>
      <c r="B3" s="10">
        <v>2</v>
      </c>
      <c r="C3" s="10" t="s">
        <v>8</v>
      </c>
      <c r="D3" s="10"/>
      <c r="E3" s="10"/>
      <c r="F3" s="13">
        <v>1</v>
      </c>
      <c r="G3" s="14">
        <v>1</v>
      </c>
      <c r="H3" s="14">
        <v>1</v>
      </c>
    </row>
    <row r="4" spans="1:14" x14ac:dyDescent="0.25">
      <c r="A4" s="9" t="s">
        <v>23</v>
      </c>
      <c r="B4" s="10">
        <v>3</v>
      </c>
      <c r="C4" s="10" t="s">
        <v>10</v>
      </c>
      <c r="D4" s="10"/>
      <c r="E4" s="10"/>
      <c r="F4" s="15">
        <v>44573</v>
      </c>
      <c r="G4" s="16">
        <v>44573</v>
      </c>
      <c r="H4" s="16">
        <v>44573</v>
      </c>
    </row>
    <row r="5" spans="1:14" x14ac:dyDescent="0.25">
      <c r="A5" s="9" t="s">
        <v>24</v>
      </c>
      <c r="B5" s="10">
        <v>4</v>
      </c>
      <c r="C5" s="10" t="s">
        <v>11</v>
      </c>
      <c r="D5" s="10"/>
      <c r="E5" s="10"/>
      <c r="F5" s="13" t="s">
        <v>67</v>
      </c>
      <c r="G5" s="14" t="s">
        <v>67</v>
      </c>
      <c r="H5" s="14" t="s">
        <v>67</v>
      </c>
    </row>
    <row r="6" spans="1:14" x14ac:dyDescent="0.25">
      <c r="A6" s="9" t="s">
        <v>34</v>
      </c>
      <c r="B6" s="10">
        <v>5</v>
      </c>
      <c r="C6" s="10" t="s">
        <v>16</v>
      </c>
      <c r="D6" s="17" t="s">
        <v>56</v>
      </c>
      <c r="E6" s="10" t="s">
        <v>55</v>
      </c>
      <c r="F6" s="13" t="s">
        <v>56</v>
      </c>
      <c r="G6" s="14" t="s">
        <v>56</v>
      </c>
      <c r="H6" s="14" t="s">
        <v>56</v>
      </c>
    </row>
    <row r="7" spans="1:14" x14ac:dyDescent="0.25">
      <c r="A7" s="9" t="s">
        <v>26</v>
      </c>
      <c r="B7" s="10">
        <v>6</v>
      </c>
      <c r="C7" s="10" t="s">
        <v>8</v>
      </c>
      <c r="D7" s="10"/>
      <c r="E7" s="10"/>
      <c r="F7" s="13" t="s">
        <v>68</v>
      </c>
      <c r="G7" s="14" t="s">
        <v>68</v>
      </c>
      <c r="H7" s="14" t="s">
        <v>68</v>
      </c>
    </row>
    <row r="8" spans="1:14" x14ac:dyDescent="0.25">
      <c r="A8" s="9" t="s">
        <v>39</v>
      </c>
      <c r="B8" s="10">
        <v>7</v>
      </c>
      <c r="C8" s="10" t="s">
        <v>12</v>
      </c>
      <c r="D8" s="10"/>
      <c r="E8" s="10"/>
      <c r="F8" s="13" t="s">
        <v>68</v>
      </c>
      <c r="G8" s="14" t="s">
        <v>68</v>
      </c>
      <c r="H8" s="14" t="s">
        <v>68</v>
      </c>
    </row>
    <row r="9" spans="1:14" x14ac:dyDescent="0.25">
      <c r="A9" s="9" t="s">
        <v>37</v>
      </c>
      <c r="B9" s="10">
        <v>8</v>
      </c>
      <c r="C9" s="10" t="s">
        <v>17</v>
      </c>
      <c r="D9" s="10"/>
      <c r="E9" s="10"/>
      <c r="F9" s="13" t="s">
        <v>68</v>
      </c>
      <c r="G9" s="14" t="s">
        <v>68</v>
      </c>
      <c r="H9" s="14" t="s">
        <v>68</v>
      </c>
    </row>
    <row r="10" spans="1:14" x14ac:dyDescent="0.25">
      <c r="A10" s="9" t="s">
        <v>29</v>
      </c>
      <c r="B10" s="10">
        <v>9</v>
      </c>
      <c r="C10" s="10" t="s">
        <v>16</v>
      </c>
      <c r="D10" s="10" t="s">
        <v>6</v>
      </c>
      <c r="E10" s="10" t="s">
        <v>41</v>
      </c>
      <c r="F10" s="13" t="s">
        <v>6</v>
      </c>
      <c r="G10" s="14" t="s">
        <v>6</v>
      </c>
      <c r="H10" s="14" t="s">
        <v>6</v>
      </c>
      <c r="J10" s="3"/>
      <c r="K10" t="s">
        <v>96</v>
      </c>
      <c r="M10" t="s">
        <v>97</v>
      </c>
    </row>
    <row r="11" spans="1:14" x14ac:dyDescent="0.25">
      <c r="A11" s="9" t="s">
        <v>27</v>
      </c>
      <c r="B11" s="10">
        <v>10</v>
      </c>
      <c r="C11" s="10" t="s">
        <v>14</v>
      </c>
      <c r="D11" s="10"/>
      <c r="E11" s="10"/>
      <c r="F11" s="18">
        <f>SUM(F39:H39)</f>
        <v>543.79219999999998</v>
      </c>
      <c r="G11" s="19">
        <f>SUM(F39:H39)</f>
        <v>543.79219999999998</v>
      </c>
      <c r="H11" s="19">
        <f>SUM(F39:H39)</f>
        <v>543.79219999999998</v>
      </c>
      <c r="J11" s="6" t="s">
        <v>83</v>
      </c>
      <c r="K11" s="6">
        <v>1</v>
      </c>
      <c r="L11" s="6"/>
      <c r="M11" s="6">
        <v>5</v>
      </c>
      <c r="N11" s="6"/>
    </row>
    <row r="12" spans="1:14" x14ac:dyDescent="0.25">
      <c r="A12" s="9" t="s">
        <v>25</v>
      </c>
      <c r="B12" s="10">
        <v>11</v>
      </c>
      <c r="C12" s="10" t="s">
        <v>13</v>
      </c>
      <c r="D12" s="10"/>
      <c r="E12" s="10"/>
      <c r="F12" s="18">
        <f>ROUND(F11,0)-F11</f>
        <v>0.20780000000002019</v>
      </c>
      <c r="G12" s="19">
        <f>ROUND(G11,0)-G11</f>
        <v>0.20780000000002019</v>
      </c>
      <c r="H12" s="19">
        <f>ROUND(H11,0)-H11</f>
        <v>0.20780000000002019</v>
      </c>
      <c r="J12" s="6" t="s">
        <v>45</v>
      </c>
      <c r="K12" s="6">
        <v>2</v>
      </c>
      <c r="L12" s="6"/>
      <c r="M12" s="6">
        <v>4</v>
      </c>
      <c r="N12" s="6"/>
    </row>
    <row r="13" spans="1:14" x14ac:dyDescent="0.25">
      <c r="A13" s="9" t="s">
        <v>30</v>
      </c>
      <c r="B13" s="10">
        <v>12</v>
      </c>
      <c r="C13" s="10" t="s">
        <v>14</v>
      </c>
      <c r="D13" s="10"/>
      <c r="E13" s="10"/>
      <c r="F13" s="18">
        <f>F11+F12</f>
        <v>544</v>
      </c>
      <c r="G13" s="20">
        <f>G11+G12</f>
        <v>544</v>
      </c>
      <c r="H13" s="20">
        <f>H11+H12</f>
        <v>544</v>
      </c>
      <c r="J13" s="6" t="s">
        <v>48</v>
      </c>
      <c r="K13" s="6">
        <v>50</v>
      </c>
      <c r="L13" s="6"/>
      <c r="M13" s="6">
        <v>25</v>
      </c>
      <c r="N13" s="6"/>
    </row>
    <row r="14" spans="1:14" x14ac:dyDescent="0.25">
      <c r="A14" s="9" t="s">
        <v>31</v>
      </c>
      <c r="B14" s="10">
        <v>13</v>
      </c>
      <c r="C14" s="10" t="s">
        <v>8</v>
      </c>
      <c r="D14" s="10"/>
      <c r="E14" s="10"/>
      <c r="F14" s="13" t="s">
        <v>68</v>
      </c>
      <c r="G14" s="14" t="s">
        <v>68</v>
      </c>
      <c r="H14" s="14" t="s">
        <v>68</v>
      </c>
      <c r="J14" s="6" t="s">
        <v>53</v>
      </c>
      <c r="K14" s="6">
        <v>32</v>
      </c>
      <c r="L14" s="6"/>
      <c r="M14" s="6">
        <v>16</v>
      </c>
      <c r="N14" s="6"/>
    </row>
    <row r="15" spans="1:14" x14ac:dyDescent="0.25">
      <c r="A15" s="9" t="s">
        <v>32</v>
      </c>
      <c r="B15" s="10">
        <v>14</v>
      </c>
      <c r="C15" s="10" t="s">
        <v>15</v>
      </c>
      <c r="D15" s="10"/>
      <c r="E15" s="10"/>
      <c r="F15" s="13" t="s">
        <v>68</v>
      </c>
      <c r="G15" s="14" t="s">
        <v>68</v>
      </c>
      <c r="H15" s="14" t="s">
        <v>68</v>
      </c>
      <c r="J15" s="6" t="s">
        <v>54</v>
      </c>
      <c r="K15" s="6">
        <v>45</v>
      </c>
      <c r="L15" s="6"/>
      <c r="M15" s="6">
        <v>22</v>
      </c>
      <c r="N15" s="6"/>
    </row>
    <row r="16" spans="1:14" x14ac:dyDescent="0.25">
      <c r="A16" s="9" t="s">
        <v>33</v>
      </c>
      <c r="B16" s="10">
        <v>15</v>
      </c>
      <c r="C16" s="10" t="s">
        <v>7</v>
      </c>
      <c r="D16" s="10"/>
      <c r="E16" s="10"/>
      <c r="F16" s="13" t="s">
        <v>68</v>
      </c>
      <c r="G16" s="14" t="s">
        <v>68</v>
      </c>
      <c r="H16" s="14" t="s">
        <v>68</v>
      </c>
      <c r="J16" s="6" t="s">
        <v>46</v>
      </c>
      <c r="K16" s="6">
        <f>K15*K12</f>
        <v>90</v>
      </c>
      <c r="L16" s="6"/>
      <c r="M16" s="6">
        <f>M15*M12</f>
        <v>88</v>
      </c>
      <c r="N16" s="6"/>
    </row>
    <row r="17" spans="1:18" x14ac:dyDescent="0.25">
      <c r="A17" s="9" t="s">
        <v>35</v>
      </c>
      <c r="B17" s="10">
        <v>16</v>
      </c>
      <c r="C17" s="10" t="s">
        <v>8</v>
      </c>
      <c r="D17" s="10"/>
      <c r="E17" s="10"/>
      <c r="F17" s="13">
        <v>1</v>
      </c>
      <c r="G17" s="14">
        <v>1</v>
      </c>
      <c r="H17" s="14">
        <v>1</v>
      </c>
      <c r="J17" s="3"/>
      <c r="K17"/>
    </row>
    <row r="18" spans="1:18" x14ac:dyDescent="0.25">
      <c r="A18" s="9" t="s">
        <v>36</v>
      </c>
      <c r="B18" s="10">
        <v>17</v>
      </c>
      <c r="C18" s="10" t="s">
        <v>7</v>
      </c>
      <c r="D18" s="10"/>
      <c r="E18" s="10"/>
      <c r="F18" s="13">
        <v>1</v>
      </c>
      <c r="G18" s="14">
        <v>1</v>
      </c>
      <c r="H18" s="14">
        <v>1</v>
      </c>
      <c r="J18" s="6" t="s">
        <v>87</v>
      </c>
      <c r="K18" s="6">
        <f>2*K12</f>
        <v>4</v>
      </c>
      <c r="L18" s="6" t="s">
        <v>84</v>
      </c>
      <c r="M18" s="6">
        <f>(M16*3)/100</f>
        <v>2.64</v>
      </c>
      <c r="N18" s="6" t="s">
        <v>89</v>
      </c>
    </row>
    <row r="19" spans="1:18" ht="15.75" thickBot="1" x14ac:dyDescent="0.3">
      <c r="A19" s="21" t="s">
        <v>38</v>
      </c>
      <c r="B19" s="22">
        <v>18</v>
      </c>
      <c r="C19" s="22" t="s">
        <v>16</v>
      </c>
      <c r="D19" s="22" t="s">
        <v>6</v>
      </c>
      <c r="E19" s="22" t="s">
        <v>40</v>
      </c>
      <c r="F19" s="23" t="s">
        <v>69</v>
      </c>
      <c r="G19" s="24" t="s">
        <v>69</v>
      </c>
      <c r="H19" s="24" t="s">
        <v>69</v>
      </c>
      <c r="J19" s="6" t="s">
        <v>88</v>
      </c>
      <c r="K19" s="6">
        <f>K16-K18</f>
        <v>86</v>
      </c>
      <c r="L19" s="6"/>
      <c r="M19" s="6">
        <f>M16-M18</f>
        <v>85.36</v>
      </c>
      <c r="N19" s="6"/>
    </row>
    <row r="20" spans="1:18" x14ac:dyDescent="0.25">
      <c r="A20" s="25" t="s">
        <v>43</v>
      </c>
      <c r="B20" s="26">
        <v>19</v>
      </c>
      <c r="C20" s="26" t="s">
        <v>18</v>
      </c>
      <c r="D20" s="26"/>
      <c r="E20" s="26"/>
      <c r="F20" s="27">
        <v>4</v>
      </c>
      <c r="G20" s="28">
        <v>5</v>
      </c>
      <c r="H20" s="28">
        <v>5</v>
      </c>
      <c r="J20" s="3"/>
      <c r="K20"/>
    </row>
    <row r="21" spans="1:18" x14ac:dyDescent="0.25">
      <c r="A21" s="25" t="s">
        <v>44</v>
      </c>
      <c r="B21" s="26">
        <v>20</v>
      </c>
      <c r="C21" s="26" t="s">
        <v>15</v>
      </c>
      <c r="D21" s="26"/>
      <c r="E21" s="26"/>
      <c r="F21" s="29">
        <v>987654321098</v>
      </c>
      <c r="G21" s="30">
        <v>87648754</v>
      </c>
      <c r="H21" s="30">
        <v>87648754</v>
      </c>
      <c r="J21" s="6" t="s">
        <v>86</v>
      </c>
      <c r="K21" s="6">
        <f>(K16*5)/100</f>
        <v>4.5</v>
      </c>
      <c r="L21" s="6" t="s">
        <v>85</v>
      </c>
      <c r="M21" s="6">
        <f>(M16*0)/100</f>
        <v>0</v>
      </c>
      <c r="N21" s="6" t="s">
        <v>90</v>
      </c>
    </row>
    <row r="22" spans="1:18" x14ac:dyDescent="0.25">
      <c r="A22" s="25" t="s">
        <v>45</v>
      </c>
      <c r="B22" s="26">
        <v>21</v>
      </c>
      <c r="C22" s="26" t="s">
        <v>8</v>
      </c>
      <c r="D22" s="26"/>
      <c r="E22" s="26"/>
      <c r="F22" s="31">
        <v>2</v>
      </c>
      <c r="G22" s="30">
        <v>2</v>
      </c>
      <c r="H22" s="30">
        <v>1</v>
      </c>
      <c r="J22" s="6" t="s">
        <v>92</v>
      </c>
      <c r="K22" s="6">
        <f>K19-K21</f>
        <v>81.5</v>
      </c>
      <c r="L22" s="6"/>
      <c r="M22" s="6">
        <f>M19-M21</f>
        <v>85.36</v>
      </c>
      <c r="N22" s="6"/>
    </row>
    <row r="23" spans="1:18" x14ac:dyDescent="0.25">
      <c r="A23" s="25" t="s">
        <v>48</v>
      </c>
      <c r="B23" s="26">
        <v>22</v>
      </c>
      <c r="C23" s="26" t="s">
        <v>8</v>
      </c>
      <c r="D23" s="26"/>
      <c r="E23" s="26"/>
      <c r="F23" s="30">
        <v>200</v>
      </c>
      <c r="G23" s="30">
        <v>95</v>
      </c>
      <c r="H23" s="30">
        <v>10</v>
      </c>
      <c r="J23" s="3"/>
      <c r="K23"/>
    </row>
    <row r="24" spans="1:18" x14ac:dyDescent="0.25">
      <c r="A24" s="25" t="s">
        <v>53</v>
      </c>
      <c r="B24" s="26">
        <v>23</v>
      </c>
      <c r="C24" s="26" t="s">
        <v>8</v>
      </c>
      <c r="D24" s="26"/>
      <c r="E24" s="26"/>
      <c r="F24" s="30">
        <v>140.74</v>
      </c>
      <c r="G24" s="30">
        <v>66.849999999999994</v>
      </c>
      <c r="H24" s="30">
        <v>6.72</v>
      </c>
      <c r="J24" s="6" t="s">
        <v>98</v>
      </c>
      <c r="K24" s="74">
        <f>K22+M22</f>
        <v>166.86</v>
      </c>
      <c r="L24" s="75"/>
      <c r="M24" s="75"/>
      <c r="N24" s="76"/>
      <c r="Q24" s="69"/>
      <c r="R24" s="69"/>
    </row>
    <row r="25" spans="1:18" x14ac:dyDescent="0.25">
      <c r="A25" s="25" t="s">
        <v>54</v>
      </c>
      <c r="B25" s="26">
        <v>24</v>
      </c>
      <c r="C25" s="26" t="s">
        <v>8</v>
      </c>
      <c r="D25" s="26"/>
      <c r="E25" s="26"/>
      <c r="F25" s="30">
        <v>190</v>
      </c>
      <c r="G25" s="30">
        <v>90.25</v>
      </c>
      <c r="H25" s="30">
        <v>8.1999999999999993</v>
      </c>
      <c r="J25" s="3"/>
      <c r="K25"/>
    </row>
    <row r="26" spans="1:18" x14ac:dyDescent="0.25">
      <c r="A26" s="25" t="s">
        <v>46</v>
      </c>
      <c r="B26" s="26">
        <v>25</v>
      </c>
      <c r="C26" s="26" t="s">
        <v>8</v>
      </c>
      <c r="D26" s="26"/>
      <c r="E26" s="26"/>
      <c r="F26" s="31">
        <f>F22*F25</f>
        <v>380</v>
      </c>
      <c r="G26" s="30">
        <f>G22*G25</f>
        <v>180.5</v>
      </c>
      <c r="H26" s="30">
        <f>H22*H25</f>
        <v>8.1999999999999993</v>
      </c>
      <c r="J26" s="6" t="s">
        <v>99</v>
      </c>
      <c r="K26" s="74">
        <f>(K24*5)/100</f>
        <v>8.343</v>
      </c>
      <c r="L26" s="75"/>
      <c r="M26" s="75"/>
      <c r="N26" s="76"/>
    </row>
    <row r="27" spans="1:18" ht="15.75" thickBot="1" x14ac:dyDescent="0.3">
      <c r="A27" s="25" t="s">
        <v>47</v>
      </c>
      <c r="B27" s="26">
        <v>26</v>
      </c>
      <c r="C27" s="26" t="s">
        <v>19</v>
      </c>
      <c r="D27" s="26"/>
      <c r="E27" s="26"/>
      <c r="F27" s="32">
        <v>-99</v>
      </c>
      <c r="G27" s="33">
        <v>345</v>
      </c>
      <c r="H27" s="33">
        <v>345</v>
      </c>
      <c r="J27" s="6" t="s">
        <v>94</v>
      </c>
      <c r="K27" s="7">
        <f>(K22*5)/100</f>
        <v>4.0750000000000002</v>
      </c>
      <c r="L27" s="6" t="s">
        <v>85</v>
      </c>
      <c r="M27" s="7">
        <f>(M22*5)/100</f>
        <v>4.2679999999999998</v>
      </c>
      <c r="N27" s="6" t="s">
        <v>85</v>
      </c>
    </row>
    <row r="28" spans="1:18" x14ac:dyDescent="0.25">
      <c r="A28" s="54" t="s">
        <v>63</v>
      </c>
      <c r="B28" s="55">
        <v>27</v>
      </c>
      <c r="C28" s="55" t="s">
        <v>15</v>
      </c>
      <c r="D28" s="55" t="s">
        <v>81</v>
      </c>
      <c r="E28" s="55" t="s">
        <v>82</v>
      </c>
      <c r="F28" s="56" t="s">
        <v>110</v>
      </c>
      <c r="G28" s="57" t="s">
        <v>109</v>
      </c>
      <c r="H28" s="57" t="s">
        <v>111</v>
      </c>
      <c r="J28" s="6" t="s">
        <v>93</v>
      </c>
      <c r="K28" s="7">
        <f>K22-K27</f>
        <v>77.424999999999997</v>
      </c>
      <c r="L28" s="6"/>
      <c r="M28" s="7">
        <f>M22-M27</f>
        <v>81.091999999999999</v>
      </c>
      <c r="N28" s="6"/>
    </row>
    <row r="29" spans="1:18" ht="15.75" thickBot="1" x14ac:dyDescent="0.3">
      <c r="A29" s="58" t="s">
        <v>62</v>
      </c>
      <c r="B29" s="59">
        <v>28</v>
      </c>
      <c r="C29" s="59" t="s">
        <v>8</v>
      </c>
      <c r="D29" s="59"/>
      <c r="E29" s="59" t="s">
        <v>103</v>
      </c>
      <c r="F29" s="60">
        <f>5*F22</f>
        <v>10</v>
      </c>
      <c r="G29" s="61">
        <f>(G26*2)/100</f>
        <v>3.61</v>
      </c>
      <c r="H29" s="61">
        <f>H25-8</f>
        <v>0.19999999999999929</v>
      </c>
      <c r="J29" s="3"/>
      <c r="K29"/>
    </row>
    <row r="30" spans="1:18" x14ac:dyDescent="0.25">
      <c r="A30" s="46" t="s">
        <v>65</v>
      </c>
      <c r="B30" s="47">
        <v>29</v>
      </c>
      <c r="C30" s="47" t="s">
        <v>15</v>
      </c>
      <c r="D30" s="47"/>
      <c r="E30" s="48" t="s">
        <v>80</v>
      </c>
      <c r="F30" s="46">
        <v>0</v>
      </c>
      <c r="G30" s="49"/>
      <c r="H30" s="49"/>
      <c r="J30" s="6" t="s">
        <v>100</v>
      </c>
      <c r="K30" s="74">
        <f>K28+M28</f>
        <v>158.517</v>
      </c>
      <c r="L30" s="75"/>
      <c r="M30" s="75"/>
      <c r="N30" s="76"/>
    </row>
    <row r="31" spans="1:18" ht="15.75" thickBot="1" x14ac:dyDescent="0.3">
      <c r="A31" s="50" t="s">
        <v>49</v>
      </c>
      <c r="B31" s="51">
        <v>30</v>
      </c>
      <c r="C31" s="51" t="s">
        <v>8</v>
      </c>
      <c r="D31" s="51"/>
      <c r="E31" s="51" t="s">
        <v>104</v>
      </c>
      <c r="F31" s="52">
        <f>(F26*F30)/100</f>
        <v>0</v>
      </c>
      <c r="G31" s="53">
        <f>(G26*G30)/100</f>
        <v>0</v>
      </c>
      <c r="H31" s="53">
        <f>(H26*H30)/100</f>
        <v>0</v>
      </c>
      <c r="J31" s="3"/>
      <c r="K31"/>
    </row>
    <row r="32" spans="1:18" x14ac:dyDescent="0.25">
      <c r="A32" s="62" t="s">
        <v>71</v>
      </c>
      <c r="B32" s="63">
        <v>31</v>
      </c>
      <c r="C32" s="63" t="s">
        <v>15</v>
      </c>
      <c r="D32" s="63"/>
      <c r="E32" s="63"/>
      <c r="F32" s="77" t="s">
        <v>112</v>
      </c>
      <c r="G32" s="78"/>
      <c r="H32" s="78"/>
      <c r="J32" s="6" t="s">
        <v>101</v>
      </c>
      <c r="K32" s="8">
        <f>(6/K30)*100</f>
        <v>3.7850829879445111</v>
      </c>
      <c r="L32" s="8"/>
      <c r="M32" s="8"/>
      <c r="N32" s="6" t="s">
        <v>91</v>
      </c>
    </row>
    <row r="33" spans="1:14" ht="15.75" thickBot="1" x14ac:dyDescent="0.3">
      <c r="A33" s="64" t="s">
        <v>64</v>
      </c>
      <c r="B33" s="65">
        <v>32</v>
      </c>
      <c r="C33" s="65" t="s">
        <v>8</v>
      </c>
      <c r="D33" s="65"/>
      <c r="E33" s="65" t="s">
        <v>77</v>
      </c>
      <c r="F33" s="66">
        <f>((F26-F29-F31)*2)/100</f>
        <v>7.4</v>
      </c>
      <c r="G33" s="67">
        <f>((G26-G29-G31)*2)/100</f>
        <v>3.5377999999999998</v>
      </c>
      <c r="H33" s="67">
        <f>((H26-H29-H31)*2)/100</f>
        <v>0.16</v>
      </c>
      <c r="J33" s="6" t="s">
        <v>95</v>
      </c>
      <c r="K33" s="7">
        <f>(K28*K32)/100</f>
        <v>2.9306005034160374</v>
      </c>
      <c r="L33" s="6"/>
      <c r="M33" s="7">
        <f>(M28*K32)/100</f>
        <v>3.069399496583963</v>
      </c>
      <c r="N33" s="6"/>
    </row>
    <row r="34" spans="1:14" ht="15.75" thickBot="1" x14ac:dyDescent="0.3">
      <c r="A34" s="25" t="s">
        <v>52</v>
      </c>
      <c r="B34" s="26">
        <v>33</v>
      </c>
      <c r="C34" s="26" t="s">
        <v>16</v>
      </c>
      <c r="D34" s="26"/>
      <c r="E34" s="26"/>
      <c r="F34" s="31" t="s">
        <v>68</v>
      </c>
      <c r="G34" s="30" t="s">
        <v>68</v>
      </c>
      <c r="H34" s="30" t="s">
        <v>68</v>
      </c>
      <c r="J34" s="3"/>
      <c r="K34"/>
    </row>
    <row r="35" spans="1:14" x14ac:dyDescent="0.25">
      <c r="A35" s="34" t="s">
        <v>78</v>
      </c>
      <c r="B35" s="35">
        <v>34</v>
      </c>
      <c r="C35" s="35" t="s">
        <v>15</v>
      </c>
      <c r="D35" s="35"/>
      <c r="E35" s="35"/>
      <c r="F35" s="70" t="s">
        <v>107</v>
      </c>
      <c r="G35" s="71"/>
      <c r="H35" s="68"/>
      <c r="J35" s="6" t="s">
        <v>72</v>
      </c>
      <c r="K35" s="7">
        <f>K28+K33</f>
        <v>80.355600503416028</v>
      </c>
      <c r="L35" s="6"/>
      <c r="M35" s="7">
        <f>M28+M33</f>
        <v>84.161399496583968</v>
      </c>
      <c r="N35" s="6"/>
    </row>
    <row r="36" spans="1:14" ht="15.75" thickBot="1" x14ac:dyDescent="0.3">
      <c r="A36" s="36" t="s">
        <v>79</v>
      </c>
      <c r="B36" s="37">
        <v>35</v>
      </c>
      <c r="C36" s="37" t="s">
        <v>8</v>
      </c>
      <c r="D36" s="37"/>
      <c r="E36" s="37" t="s">
        <v>77</v>
      </c>
      <c r="F36" s="40">
        <f>(F26-F29-F31)*(0/((F26-F29-F31)+(G26-G29-G31))*100)/100</f>
        <v>0</v>
      </c>
      <c r="G36" s="45">
        <f>(G26-G29-G31)*(0/((F26-F29-F31)+(G26-G29-G31))*100)/100</f>
        <v>0</v>
      </c>
      <c r="H36" s="45">
        <f>(H26-H29-H31)*(0/((G26-G29-G31)+(H26-H29-H31))*100)/100</f>
        <v>0</v>
      </c>
      <c r="J36" s="6" t="s">
        <v>70</v>
      </c>
      <c r="K36" s="7">
        <f>K35/K12</f>
        <v>40.177800251708014</v>
      </c>
      <c r="L36" s="7"/>
      <c r="M36" s="7">
        <f>M35/M12</f>
        <v>21.040349874145992</v>
      </c>
      <c r="N36" s="6"/>
    </row>
    <row r="37" spans="1:14" x14ac:dyDescent="0.25">
      <c r="A37" s="25" t="s">
        <v>50</v>
      </c>
      <c r="B37" s="26">
        <v>36</v>
      </c>
      <c r="C37" s="26" t="s">
        <v>20</v>
      </c>
      <c r="D37" s="26"/>
      <c r="E37" s="26"/>
      <c r="F37" s="41">
        <v>0.05</v>
      </c>
      <c r="G37" s="42">
        <v>0.12</v>
      </c>
      <c r="H37" s="42">
        <v>0.12</v>
      </c>
      <c r="J37" s="3"/>
      <c r="K37"/>
    </row>
    <row r="38" spans="1:14" x14ac:dyDescent="0.25">
      <c r="A38" s="25" t="s">
        <v>51</v>
      </c>
      <c r="B38" s="26">
        <v>37</v>
      </c>
      <c r="C38" s="26" t="s">
        <v>8</v>
      </c>
      <c r="D38" s="26"/>
      <c r="E38" s="26"/>
      <c r="F38" s="31" t="s">
        <v>68</v>
      </c>
      <c r="G38" s="30" t="s">
        <v>68</v>
      </c>
      <c r="H38" s="30" t="s">
        <v>68</v>
      </c>
      <c r="J38" s="6" t="s">
        <v>27</v>
      </c>
      <c r="K38" s="72">
        <f>K35+M35</f>
        <v>164.517</v>
      </c>
      <c r="L38" s="73"/>
      <c r="M38" s="73"/>
      <c r="N38" s="73"/>
    </row>
    <row r="39" spans="1:14" x14ac:dyDescent="0.25">
      <c r="A39" s="25" t="s">
        <v>72</v>
      </c>
      <c r="B39" s="26">
        <v>38</v>
      </c>
      <c r="C39" s="26" t="s">
        <v>8</v>
      </c>
      <c r="D39" s="26"/>
      <c r="E39" s="26"/>
      <c r="F39" s="43">
        <f>(F26-F29-F31-F33+F36)</f>
        <v>362.6</v>
      </c>
      <c r="G39" s="44">
        <f>(G26-G29-G31-G33+G36)</f>
        <v>173.35219999999998</v>
      </c>
      <c r="H39" s="44">
        <f>(H26-H29-H31-H33+H36)</f>
        <v>7.84</v>
      </c>
      <c r="I39" s="5"/>
      <c r="J39" s="6" t="s">
        <v>102</v>
      </c>
      <c r="K39" s="72">
        <f>ROUND(K38,0)-K38</f>
        <v>0.48300000000000409</v>
      </c>
      <c r="L39" s="73"/>
      <c r="M39" s="73"/>
      <c r="N39" s="73"/>
    </row>
    <row r="40" spans="1:14" x14ac:dyDescent="0.25">
      <c r="A40" s="25" t="s">
        <v>70</v>
      </c>
      <c r="B40" s="26">
        <v>39</v>
      </c>
      <c r="C40" s="26" t="s">
        <v>8</v>
      </c>
      <c r="D40" s="26"/>
      <c r="E40" s="26"/>
      <c r="F40" s="43">
        <f>F39/F22</f>
        <v>181.3</v>
      </c>
      <c r="G40" s="44">
        <f>G39/G22</f>
        <v>86.676099999999991</v>
      </c>
      <c r="H40" s="44">
        <f>H39/H22</f>
        <v>7.84</v>
      </c>
      <c r="J40" s="6" t="s">
        <v>30</v>
      </c>
      <c r="K40" s="72">
        <f>K38+K39</f>
        <v>165</v>
      </c>
      <c r="L40" s="73"/>
      <c r="M40" s="73"/>
      <c r="N40" s="73"/>
    </row>
    <row r="41" spans="1:14" x14ac:dyDescent="0.25">
      <c r="A41" s="25" t="s">
        <v>28</v>
      </c>
      <c r="B41" s="26">
        <v>40</v>
      </c>
      <c r="C41" s="26" t="s">
        <v>15</v>
      </c>
      <c r="D41" s="26"/>
      <c r="E41" s="26"/>
      <c r="F41" s="31" t="s">
        <v>74</v>
      </c>
      <c r="G41" s="30" t="s">
        <v>74</v>
      </c>
      <c r="H41" s="30" t="s">
        <v>74</v>
      </c>
    </row>
    <row r="42" spans="1:14" ht="15.75" thickBot="1" x14ac:dyDescent="0.3">
      <c r="A42" s="36" t="s">
        <v>105</v>
      </c>
      <c r="B42" s="37">
        <v>41</v>
      </c>
      <c r="C42" s="37" t="s">
        <v>10</v>
      </c>
      <c r="D42" s="37"/>
      <c r="E42" s="37"/>
      <c r="F42" s="38" t="s">
        <v>73</v>
      </c>
      <c r="G42" s="39" t="s">
        <v>73</v>
      </c>
      <c r="H42" s="39" t="s">
        <v>73</v>
      </c>
    </row>
  </sheetData>
  <mergeCells count="9">
    <mergeCell ref="Q24:R24"/>
    <mergeCell ref="F35:G35"/>
    <mergeCell ref="K39:N39"/>
    <mergeCell ref="K40:N40"/>
    <mergeCell ref="K24:N24"/>
    <mergeCell ref="K30:N30"/>
    <mergeCell ref="K26:N26"/>
    <mergeCell ref="K38:N38"/>
    <mergeCell ref="F32:H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defaultColWidth="14" defaultRowHeight="15" x14ac:dyDescent="0.25"/>
  <cols>
    <col min="2" max="4" width="0" hidden="1" customWidth="1"/>
    <col min="5" max="5" width="18.7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21</v>
      </c>
      <c r="B2">
        <v>1</v>
      </c>
      <c r="D2" s="1" t="s">
        <v>9</v>
      </c>
      <c r="E2" t="s">
        <v>7</v>
      </c>
      <c r="F2" s="2"/>
    </row>
    <row r="3" spans="1:6" x14ac:dyDescent="0.3">
      <c r="A3" t="s">
        <v>22</v>
      </c>
      <c r="B3">
        <v>2</v>
      </c>
      <c r="D3" t="s">
        <v>9</v>
      </c>
      <c r="E3" t="s">
        <v>8</v>
      </c>
    </row>
    <row r="4" spans="1:6" x14ac:dyDescent="0.3">
      <c r="A4" t="s">
        <v>58</v>
      </c>
      <c r="B4">
        <v>3</v>
      </c>
      <c r="D4" t="s">
        <v>9</v>
      </c>
      <c r="E4" t="s">
        <v>57</v>
      </c>
    </row>
    <row r="5" spans="1:6" x14ac:dyDescent="0.3">
      <c r="A5" t="s">
        <v>59</v>
      </c>
      <c r="B5">
        <v>4</v>
      </c>
      <c r="D5" t="s">
        <v>9</v>
      </c>
      <c r="E5" t="s">
        <v>8</v>
      </c>
    </row>
    <row r="6" spans="1:6" x14ac:dyDescent="0.3">
      <c r="A6" t="s">
        <v>60</v>
      </c>
      <c r="B6">
        <v>5</v>
      </c>
      <c r="D6" t="s">
        <v>9</v>
      </c>
      <c r="E6" t="s">
        <v>8</v>
      </c>
    </row>
    <row r="7" spans="1:6" x14ac:dyDescent="0.3">
      <c r="A7" t="s">
        <v>61</v>
      </c>
      <c r="B7">
        <v>6</v>
      </c>
      <c r="D7" t="s">
        <v>9</v>
      </c>
      <c r="E7" t="s">
        <v>8</v>
      </c>
    </row>
    <row r="8" spans="1:6" x14ac:dyDescent="0.3">
      <c r="A8" t="s">
        <v>106</v>
      </c>
      <c r="B8">
        <v>7</v>
      </c>
      <c r="D8" t="s">
        <v>9</v>
      </c>
      <c r="E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pos_sale</vt:lpstr>
      <vt:lpstr>pos_sale_pmt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Yogi</cp:lastModifiedBy>
  <dcterms:created xsi:type="dcterms:W3CDTF">2022-10-20T11:34:06Z</dcterms:created>
  <dcterms:modified xsi:type="dcterms:W3CDTF">2022-12-13T05:28:34Z</dcterms:modified>
</cp:coreProperties>
</file>