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data\CS\course\cs61c\project\61c-proj3\cpu\"/>
    </mc:Choice>
  </mc:AlternateContent>
  <xr:revisionPtr revIDLastSave="0" documentId="13_ncr:1_{921BEE5A-7AD1-4078-925B-8950B87D3C24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S37" i="1"/>
  <c r="U37" i="1" s="1"/>
  <c r="P37" i="1" s="1"/>
  <c r="Q37" i="1"/>
  <c r="R37" i="1" s="1"/>
  <c r="T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R31" i="1" s="1"/>
  <c r="T31" i="1" s="1"/>
  <c r="G31" i="1"/>
  <c r="F31" i="1"/>
  <c r="W30" i="1"/>
  <c r="Q30" i="1"/>
  <c r="S30" i="1" s="1"/>
  <c r="U30" i="1" s="1"/>
  <c r="G30" i="1"/>
  <c r="F30" i="1"/>
  <c r="W29" i="1"/>
  <c r="R29" i="1"/>
  <c r="T29" i="1" s="1"/>
  <c r="Q29" i="1"/>
  <c r="S29" i="1" s="1"/>
  <c r="U29" i="1" s="1"/>
  <c r="G29" i="1"/>
  <c r="F29" i="1"/>
  <c r="W28" i="1"/>
  <c r="Q28" i="1"/>
  <c r="S28" i="1" s="1"/>
  <c r="U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S25" i="1"/>
  <c r="U25" i="1" s="1"/>
  <c r="P25" i="1" s="1"/>
  <c r="R25" i="1"/>
  <c r="T25" i="1" s="1"/>
  <c r="Q25" i="1"/>
  <c r="G25" i="1"/>
  <c r="F25" i="1"/>
  <c r="W24" i="1"/>
  <c r="Q24" i="1"/>
  <c r="R24" i="1" s="1"/>
  <c r="T24" i="1" s="1"/>
  <c r="G24" i="1"/>
  <c r="F24" i="1"/>
  <c r="W23" i="1"/>
  <c r="Q23" i="1"/>
  <c r="S23" i="1" s="1"/>
  <c r="U23" i="1" s="1"/>
  <c r="G23" i="1"/>
  <c r="F23" i="1"/>
  <c r="W22" i="1"/>
  <c r="Q22" i="1"/>
  <c r="S22" i="1" s="1"/>
  <c r="U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R19" i="1" s="1"/>
  <c r="T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Q15" i="1"/>
  <c r="R15" i="1" s="1"/>
  <c r="T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R12" i="1"/>
  <c r="T12" i="1" s="1"/>
  <c r="Q12" i="1"/>
  <c r="S12" i="1" s="1"/>
  <c r="U12" i="1" s="1"/>
  <c r="G12" i="1"/>
  <c r="F12" i="1"/>
  <c r="W11" i="1"/>
  <c r="Q11" i="1"/>
  <c r="R11" i="1" s="1"/>
  <c r="T11" i="1" s="1"/>
  <c r="G11" i="1"/>
  <c r="F11" i="1"/>
  <c r="W10" i="1"/>
  <c r="Q10" i="1"/>
  <c r="S10" i="1" s="1"/>
  <c r="U10" i="1" s="1"/>
  <c r="G10" i="1"/>
  <c r="F10" i="1"/>
  <c r="W9" i="1"/>
  <c r="Q9" i="1"/>
  <c r="S9" i="1" s="1"/>
  <c r="U9" i="1" s="1"/>
  <c r="G9" i="1"/>
  <c r="F9" i="1"/>
  <c r="W8" i="1"/>
  <c r="Q8" i="1"/>
  <c r="S8" i="1" s="1"/>
  <c r="U8" i="1" s="1"/>
  <c r="G8" i="1"/>
  <c r="F8" i="1"/>
  <c r="W7" i="1"/>
  <c r="Q7" i="1"/>
  <c r="S7" i="1" s="1"/>
  <c r="U7" i="1" s="1"/>
  <c r="G7" i="1"/>
  <c r="F7" i="1"/>
  <c r="W6" i="1"/>
  <c r="Q6" i="1"/>
  <c r="S6" i="1" s="1"/>
  <c r="U6" i="1" s="1"/>
  <c r="G6" i="1"/>
  <c r="F6" i="1"/>
  <c r="W5" i="1"/>
  <c r="Q5" i="1"/>
  <c r="R5" i="1" s="1"/>
  <c r="T5" i="1" s="1"/>
  <c r="G5" i="1"/>
  <c r="F5" i="1"/>
  <c r="S19" i="1" l="1"/>
  <c r="U19" i="1" s="1"/>
  <c r="P19" i="1" s="1"/>
  <c r="R7" i="1"/>
  <c r="T7" i="1" s="1"/>
  <c r="P7" i="1" s="1"/>
  <c r="R10" i="1"/>
  <c r="T10" i="1" s="1"/>
  <c r="P10" i="1" s="1"/>
  <c r="S5" i="1"/>
  <c r="U5" i="1" s="1"/>
  <c r="P5" i="1" s="1"/>
  <c r="P12" i="1"/>
  <c r="P29" i="1"/>
  <c r="R9" i="1"/>
  <c r="T9" i="1" s="1"/>
  <c r="P9" i="1" s="1"/>
  <c r="R26" i="1"/>
  <c r="T26" i="1" s="1"/>
  <c r="P26" i="1" s="1"/>
  <c r="S18" i="1"/>
  <c r="U18" i="1" s="1"/>
  <c r="P18" i="1" s="1"/>
  <c r="R30" i="1"/>
  <c r="T30" i="1" s="1"/>
  <c r="P30" i="1" s="1"/>
  <c r="R17" i="1"/>
  <c r="T17" i="1" s="1"/>
  <c r="P17" i="1" s="1"/>
  <c r="R27" i="1"/>
  <c r="T27" i="1" s="1"/>
  <c r="P27" i="1" s="1"/>
  <c r="R34" i="1"/>
  <c r="T34" i="1" s="1"/>
  <c r="P34" i="1" s="1"/>
  <c r="R8" i="1"/>
  <c r="T8" i="1" s="1"/>
  <c r="P8" i="1" s="1"/>
  <c r="R6" i="1"/>
  <c r="T6" i="1" s="1"/>
  <c r="P6" i="1" s="1"/>
  <c r="S24" i="1"/>
  <c r="U24" i="1" s="1"/>
  <c r="P24" i="1" s="1"/>
  <c r="R14" i="1"/>
  <c r="T14" i="1" s="1"/>
  <c r="P14" i="1" s="1"/>
  <c r="R23" i="1"/>
  <c r="T23" i="1" s="1"/>
  <c r="P23" i="1" s="1"/>
  <c r="R22" i="1"/>
  <c r="T22" i="1" s="1"/>
  <c r="P22" i="1" s="1"/>
  <c r="R32" i="1"/>
  <c r="T32" i="1" s="1"/>
  <c r="P32" i="1" s="1"/>
  <c r="R13" i="1"/>
  <c r="T13" i="1" s="1"/>
  <c r="P13" i="1" s="1"/>
  <c r="S16" i="1"/>
  <c r="U16" i="1" s="1"/>
  <c r="P16" i="1" s="1"/>
  <c r="R21" i="1"/>
  <c r="T21" i="1" s="1"/>
  <c r="P21" i="1" s="1"/>
  <c r="R33" i="1"/>
  <c r="T33" i="1" s="1"/>
  <c r="P33" i="1" s="1"/>
  <c r="S36" i="1"/>
  <c r="U36" i="1" s="1"/>
  <c r="P36" i="1" s="1"/>
  <c r="R39" i="1"/>
  <c r="T39" i="1" s="1"/>
  <c r="P39" i="1" s="1"/>
  <c r="R28" i="1"/>
  <c r="T28" i="1" s="1"/>
  <c r="P28" i="1" s="1"/>
  <c r="R35" i="1"/>
  <c r="T35" i="1" s="1"/>
  <c r="P35" i="1" s="1"/>
  <c r="S11" i="1"/>
  <c r="U11" i="1" s="1"/>
  <c r="P11" i="1" s="1"/>
  <c r="R20" i="1"/>
  <c r="T20" i="1" s="1"/>
  <c r="P20" i="1" s="1"/>
  <c r="S31" i="1"/>
  <c r="U31" i="1" s="1"/>
  <c r="P31" i="1" s="1"/>
  <c r="R40" i="1"/>
  <c r="T40" i="1" s="1"/>
  <c r="P40" i="1" s="1"/>
  <c r="S15" i="1"/>
  <c r="U15" i="1" s="1"/>
  <c r="P15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38F2C2F5-DC5D-4B76-B9AD-4F020F476235}">
      <text>
        <r>
          <rPr>
            <sz val="10"/>
            <color rgb="FF000000"/>
            <rFont val="Arial"/>
            <family val="2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FB0F57F5-951F-490F-91EC-46C22C2C96B2}">
      <text>
        <r>
          <rPr>
            <sz val="10"/>
            <color rgb="FF000000"/>
            <rFont val="Arial"/>
            <family val="2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78260655-FDBC-47A9-9065-D60CFCB06047}">
      <text>
        <r>
          <rPr>
            <sz val="10"/>
            <color rgb="FF000000"/>
            <rFont val="Arial"/>
            <family val="2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F00966B-EB9C-4404-8A86-34F8294BF7C1}">
      <text>
        <r>
          <rPr>
            <sz val="10"/>
            <color rgb="FF000000"/>
            <rFont val="Arial"/>
            <family val="2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622494C4-BBA3-4E53-AA20-2DE58465F3AE}">
      <text>
        <r>
          <rPr>
            <sz val="10"/>
            <color rgb="FF000000"/>
            <rFont val="Arial"/>
            <family val="2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<sst xmlns="http://schemas.openxmlformats.org/spreadsheetml/2006/main" count="426" uniqueCount="125">
  <si>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</si>
  <si>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</si>
  <si>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</si>
  <si>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</si>
  <si>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</si>
  <si>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</si>
  <si>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</si>
  <si>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</si>
  <si>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</si>
  <si>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</si>
  <si>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</si>
  <si>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</si>
  <si>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</si>
  <si>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</si>
  <si>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</si>
  <si>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</si>
  <si>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</si>
  <si>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</si>
  <si>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</si>
  <si>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</si>
  <si>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</si>
  <si>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</si>
  <si>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</si>
  <si>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</si>
  <si>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</si>
  <si>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</si>
  <si>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</si>
  <si>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</si>
  <si>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</si>
  <si>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</si>
  <si>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</si>
  <si>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</si>
  <si>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</si>
  <si>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</si>
  <si>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</si>
  <si>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</si>
  <si>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</si>
  <si>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</si>
  <si>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</si>
  <si>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</si>
  <si>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</si>
  <si>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</si>
  <si>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</si>
  <si>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</si>
  <si>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</si>
  <si>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</si>
  <si>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</si>
  <si>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</si>
  <si>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</si>
  <si>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</si>
  <si>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</si>
  <si>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</si>
  <si>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</si>
  <si>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</si>
  <si>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</si>
  <si>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</si>
  <si>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</si>
  <si>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</si>
  <si>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</si>
  <si>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</si>
  <si>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</si>
  <si>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</si>
  <si>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</si>
  <si>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</si>
  <si>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</si>
  <si>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</si>
  <si>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</si>
  <si>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</si>
  <si>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</si>
  <si>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</si>
  <si>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</si>
  <si>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</si>
  <si>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</si>
  <si>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</si>
  <si>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</si>
  <si>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</si>
  <si>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</si>
  <si>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</si>
  <si>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</si>
  <si>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</si>
  <si>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</si>
  <si>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</si>
  <si>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</si>
  <si>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</si>
  <si>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</si>
  <si>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</si>
  <si>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</si>
  <si>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</si>
  <si>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</si>
  <si>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</si>
  <si>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</si>
  <si>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</si>
  <si>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</si>
  <si>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</si>
  <si>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</si>
  <si>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</si>
  <si>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</si>
  <si>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</si>
  <si>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</si>
  <si>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</si>
  <si>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1</t>
    <phoneticPr fontId="14" type="noConversion"/>
  </si>
  <si>
    <t>000</t>
    <phoneticPr fontId="14" type="noConversion"/>
  </si>
  <si>
    <t>0</t>
    <phoneticPr fontId="14" type="noConversion"/>
  </si>
  <si>
    <t>0000</t>
    <phoneticPr fontId="14" type="noConversion"/>
  </si>
  <si>
    <t>01</t>
    <phoneticPr fontId="14" type="noConversion"/>
  </si>
  <si>
    <t>1000</t>
    <phoneticPr fontId="14" type="noConversion"/>
  </si>
  <si>
    <t>1100</t>
    <phoneticPr fontId="14" type="noConversion"/>
  </si>
  <si>
    <t>0001</t>
    <phoneticPr fontId="14" type="noConversion"/>
  </si>
  <si>
    <t>1001</t>
    <phoneticPr fontId="14" type="noConversion"/>
  </si>
  <si>
    <t>1011</t>
    <phoneticPr fontId="14" type="noConversion"/>
  </si>
  <si>
    <t>0010</t>
    <phoneticPr fontId="14" type="noConversion"/>
  </si>
  <si>
    <t>0100</t>
    <phoneticPr fontId="14" type="noConversion"/>
  </si>
  <si>
    <t>0101</t>
    <phoneticPr fontId="14" type="noConversion"/>
  </si>
  <si>
    <t>1101</t>
    <phoneticPr fontId="14" type="noConversion"/>
  </si>
  <si>
    <t>0110</t>
    <phoneticPr fontId="14" type="noConversion"/>
  </si>
  <si>
    <t>0111</t>
    <phoneticPr fontId="14" type="noConversion"/>
  </si>
  <si>
    <t>00</t>
    <phoneticPr fontId="14" type="noConversion"/>
  </si>
  <si>
    <t>001</t>
    <phoneticPr fontId="14" type="noConversion"/>
  </si>
  <si>
    <t>010</t>
    <phoneticPr fontId="14" type="noConversion"/>
  </si>
  <si>
    <t>00</t>
  </si>
  <si>
    <t>010</t>
  </si>
  <si>
    <t>011</t>
    <phoneticPr fontId="14" type="noConversion"/>
  </si>
  <si>
    <t>1111</t>
    <phoneticPr fontId="14" type="noConversion"/>
  </si>
  <si>
    <t>100</t>
    <phoneticPr fontId="14" type="noConversion"/>
  </si>
  <si>
    <t>10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</si>
</sst>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0"/>
      <color rgb="FF000000"/>
      <name val="Courier New"/>
      <family val="3"/>
    </font>
    <font>
      <sz val="10"/>
      <color theme="1"/>
      <name val="Courier New"/>
      <family val="3"/>
    </font>
    <font>
      <b/>
      <sz val="10"/>
      <color rgb="FF222222"/>
      <name val="Courier New"/>
      <family val="3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M43" sqref="M43"/>
    </sheetView>
  </sheetViews>
  <sheetFormatPr defaultColWidth="12.59765625" defaultRowHeight="15.75" customHeight="1" x14ac:dyDescent="0.35"/>
  <cols>
    <col min="1" max="1" width="15.73046875" customWidth="1"/>
    <col min="2" max="2" width="5.3984375" customWidth="1"/>
    <col min="3" max="3" width="9.86328125" customWidth="1"/>
    <col min="4" max="4" width="7.46484375" customWidth="1"/>
    <col min="5" max="5" width="11.46484375" customWidth="1"/>
    <col min="6" max="6" width="10.265625" customWidth="1"/>
    <col min="7" max="7" width="7" customWidth="1"/>
    <col min="17" max="17" width="16.73046875" hidden="1" customWidth="1"/>
    <col min="18" max="23" width="12.59765625" hidden="1"/>
  </cols>
  <sheetData>
    <row r="1" spans="1:23" ht="15.75" customHeight="1" x14ac:dyDescent="0.4">
      <c r="A1" s="25" t="s">
        <v>0</v>
      </c>
      <c r="B1" s="27" t="s">
        <v>1</v>
      </c>
      <c r="C1" s="26"/>
      <c r="D1" s="26"/>
      <c r="E1" s="28"/>
      <c r="F1" s="27" t="s">
        <v>2</v>
      </c>
      <c r="G1" s="28"/>
      <c r="H1" s="29" t="s">
        <v>3</v>
      </c>
      <c r="I1" s="26"/>
      <c r="J1" s="26"/>
      <c r="K1" s="26"/>
      <c r="L1" s="26"/>
      <c r="M1" s="26"/>
      <c r="N1" s="26"/>
      <c r="O1" s="28"/>
      <c r="P1" s="2" t="s">
        <v>4</v>
      </c>
      <c r="Q1" s="30" t="s">
        <v>5</v>
      </c>
      <c r="R1" s="26"/>
      <c r="S1" s="26"/>
      <c r="T1" s="26"/>
      <c r="U1" s="26"/>
      <c r="V1" s="26"/>
      <c r="W1" s="26"/>
    </row>
    <row r="2" spans="1:23" ht="15.75" customHeight="1" x14ac:dyDescent="0.4">
      <c r="A2" s="26"/>
      <c r="B2" s="1"/>
      <c r="C2" s="1"/>
      <c r="D2" s="1"/>
      <c r="E2" s="4"/>
      <c r="F2" s="1"/>
      <c r="G2" s="4"/>
      <c r="H2" s="31" t="s">
        <v>6</v>
      </c>
      <c r="I2" s="26"/>
      <c r="J2" s="26"/>
      <c r="K2" s="26"/>
      <c r="L2" s="26"/>
      <c r="M2" s="26"/>
      <c r="N2" s="26"/>
      <c r="O2" s="28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4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x14ac:dyDescent="0.3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45">
      <c r="A5" s="16" t="s">
        <v>33</v>
      </c>
      <c r="B5" s="33" t="s">
        <v>34</v>
      </c>
      <c r="C5" s="32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35" t="s">
        <v>100</v>
      </c>
      <c r="I5" s="35" t="s">
        <v>101</v>
      </c>
      <c r="J5" s="35" t="s">
        <v>102</v>
      </c>
      <c r="K5" s="35" t="s">
        <v>102</v>
      </c>
      <c r="L5" s="35" t="s">
        <v>102</v>
      </c>
      <c r="M5" s="35" t="s">
        <v>103</v>
      </c>
      <c r="N5" s="35" t="s">
        <v>102</v>
      </c>
      <c r="O5" s="35" t="s">
        <v>104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45">
      <c r="A6" s="16" t="s">
        <v>38</v>
      </c>
      <c r="B6" s="26"/>
      <c r="C6" s="26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35" t="s">
        <v>100</v>
      </c>
      <c r="I6" s="35" t="s">
        <v>101</v>
      </c>
      <c r="J6" s="35" t="s">
        <v>102</v>
      </c>
      <c r="K6" s="35" t="s">
        <v>102</v>
      </c>
      <c r="L6" s="35" t="s">
        <v>102</v>
      </c>
      <c r="M6" s="35" t="s">
        <v>105</v>
      </c>
      <c r="N6" s="35" t="s">
        <v>102</v>
      </c>
      <c r="O6" s="35" t="s">
        <v>104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5.75" customHeight="1" x14ac:dyDescent="0.45">
      <c r="A7" s="16" t="s">
        <v>40</v>
      </c>
      <c r="B7" s="26"/>
      <c r="C7" s="26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35" t="s">
        <v>100</v>
      </c>
      <c r="I7" s="35" t="s">
        <v>66</v>
      </c>
      <c r="J7" s="35" t="s">
        <v>67</v>
      </c>
      <c r="K7" s="35" t="s">
        <v>67</v>
      </c>
      <c r="L7" s="35" t="s">
        <v>67</v>
      </c>
      <c r="M7" s="35" t="s">
        <v>106</v>
      </c>
      <c r="N7" s="35" t="s">
        <v>67</v>
      </c>
      <c r="O7" s="35" t="s">
        <v>69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5.75" customHeight="1" x14ac:dyDescent="0.45">
      <c r="A8" s="16" t="s">
        <v>42</v>
      </c>
      <c r="B8" s="26"/>
      <c r="C8" s="26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35" t="s">
        <v>65</v>
      </c>
      <c r="I8" s="35" t="s">
        <v>66</v>
      </c>
      <c r="J8" s="35" t="s">
        <v>67</v>
      </c>
      <c r="K8" s="35" t="s">
        <v>67</v>
      </c>
      <c r="L8" s="35" t="s">
        <v>67</v>
      </c>
      <c r="M8" s="35" t="s">
        <v>107</v>
      </c>
      <c r="N8" s="35" t="s">
        <v>67</v>
      </c>
      <c r="O8" s="35" t="s">
        <v>69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5.75" customHeight="1" x14ac:dyDescent="0.45">
      <c r="A9" s="16" t="s">
        <v>44</v>
      </c>
      <c r="B9" s="26"/>
      <c r="C9" s="26"/>
      <c r="D9" s="19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35" t="s">
        <v>65</v>
      </c>
      <c r="I9" s="35" t="s">
        <v>66</v>
      </c>
      <c r="J9" s="35" t="s">
        <v>67</v>
      </c>
      <c r="K9" s="35" t="s">
        <v>67</v>
      </c>
      <c r="L9" s="35" t="s">
        <v>67</v>
      </c>
      <c r="M9" s="35" t="s">
        <v>108</v>
      </c>
      <c r="N9" s="35" t="s">
        <v>67</v>
      </c>
      <c r="O9" s="35" t="s">
        <v>69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5.75" customHeight="1" x14ac:dyDescent="0.45">
      <c r="A10" s="16" t="s">
        <v>45</v>
      </c>
      <c r="B10" s="26"/>
      <c r="C10" s="26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35" t="s">
        <v>65</v>
      </c>
      <c r="I10" s="35" t="s">
        <v>66</v>
      </c>
      <c r="J10" s="35" t="s">
        <v>67</v>
      </c>
      <c r="K10" s="35" t="s">
        <v>67</v>
      </c>
      <c r="L10" s="35" t="s">
        <v>67</v>
      </c>
      <c r="M10" s="35" t="s">
        <v>109</v>
      </c>
      <c r="N10" s="35" t="s">
        <v>67</v>
      </c>
      <c r="O10" s="35" t="s">
        <v>69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5.75" customHeight="1" x14ac:dyDescent="0.45">
      <c r="A11" s="16" t="s">
        <v>47</v>
      </c>
      <c r="B11" s="26"/>
      <c r="C11" s="26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35" t="s">
        <v>65</v>
      </c>
      <c r="I11" s="35" t="s">
        <v>66</v>
      </c>
      <c r="J11" s="35" t="s">
        <v>67</v>
      </c>
      <c r="K11" s="35" t="s">
        <v>67</v>
      </c>
      <c r="L11" s="35" t="s">
        <v>67</v>
      </c>
      <c r="M11" s="35" t="s">
        <v>110</v>
      </c>
      <c r="N11" s="35" t="s">
        <v>67</v>
      </c>
      <c r="O11" s="35" t="s">
        <v>69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5.75" customHeight="1" x14ac:dyDescent="0.45">
      <c r="A12" s="16" t="s">
        <v>49</v>
      </c>
      <c r="B12" s="26"/>
      <c r="C12" s="26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35" t="s">
        <v>65</v>
      </c>
      <c r="I12" s="35" t="s">
        <v>66</v>
      </c>
      <c r="J12" s="35" t="s">
        <v>67</v>
      </c>
      <c r="K12" s="35" t="s">
        <v>67</v>
      </c>
      <c r="L12" s="35" t="s">
        <v>67</v>
      </c>
      <c r="M12" s="35" t="s">
        <v>111</v>
      </c>
      <c r="N12" s="35" t="s">
        <v>67</v>
      </c>
      <c r="O12" s="35" t="s">
        <v>69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5.75" customHeight="1" x14ac:dyDescent="0.45">
      <c r="A13" s="16" t="s">
        <v>51</v>
      </c>
      <c r="B13" s="26"/>
      <c r="C13" s="26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35" t="s">
        <v>65</v>
      </c>
      <c r="I13" s="35" t="s">
        <v>66</v>
      </c>
      <c r="J13" s="35" t="s">
        <v>67</v>
      </c>
      <c r="K13" s="35" t="s">
        <v>67</v>
      </c>
      <c r="L13" s="35" t="s">
        <v>67</v>
      </c>
      <c r="M13" s="35" t="s">
        <v>112</v>
      </c>
      <c r="N13" s="35" t="s">
        <v>67</v>
      </c>
      <c r="O13" s="35" t="s">
        <v>69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5.75" customHeight="1" x14ac:dyDescent="0.45">
      <c r="A14" s="16" t="s">
        <v>53</v>
      </c>
      <c r="B14" s="26"/>
      <c r="C14" s="26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35" t="s">
        <v>65</v>
      </c>
      <c r="I14" s="35" t="s">
        <v>66</v>
      </c>
      <c r="J14" s="35" t="s">
        <v>67</v>
      </c>
      <c r="K14" s="35" t="s">
        <v>67</v>
      </c>
      <c r="L14" s="35" t="s">
        <v>67</v>
      </c>
      <c r="M14" s="35" t="s">
        <v>113</v>
      </c>
      <c r="N14" s="35" t="s">
        <v>67</v>
      </c>
      <c r="O14" s="35" t="s">
        <v>69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5.75" customHeight="1" x14ac:dyDescent="0.45">
      <c r="A15" s="16" t="s">
        <v>54</v>
      </c>
      <c r="B15" s="26"/>
      <c r="C15" s="26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35" t="s">
        <v>65</v>
      </c>
      <c r="I15" s="35" t="s">
        <v>66</v>
      </c>
      <c r="J15" s="35" t="s">
        <v>67</v>
      </c>
      <c r="K15" s="35" t="s">
        <v>67</v>
      </c>
      <c r="L15" s="35" t="s">
        <v>67</v>
      </c>
      <c r="M15" s="35" t="s">
        <v>114</v>
      </c>
      <c r="N15" s="35" t="s">
        <v>67</v>
      </c>
      <c r="O15" s="35" t="s">
        <v>69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5.75" customHeight="1" x14ac:dyDescent="0.45">
      <c r="A16" s="16" t="s">
        <v>56</v>
      </c>
      <c r="B16" s="26"/>
      <c r="C16" s="26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35" t="s">
        <v>65</v>
      </c>
      <c r="I16" s="35" t="s">
        <v>66</v>
      </c>
      <c r="J16" s="35" t="s">
        <v>67</v>
      </c>
      <c r="K16" s="35" t="s">
        <v>67</v>
      </c>
      <c r="L16" s="35" t="s">
        <v>67</v>
      </c>
      <c r="M16" s="35" t="s">
        <v>115</v>
      </c>
      <c r="N16" s="35" t="s">
        <v>67</v>
      </c>
      <c r="O16" s="35" t="s">
        <v>69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5.75" customHeight="1" x14ac:dyDescent="0.45">
      <c r="A17" s="16" t="s">
        <v>58</v>
      </c>
      <c r="B17" s="33" t="s">
        <v>59</v>
      </c>
      <c r="C17" s="34" t="s">
        <v>60</v>
      </c>
      <c r="D17" s="17" t="s">
        <v>36</v>
      </c>
      <c r="E17" s="21"/>
      <c r="F17" s="17" t="str">
        <f ca="1">IFERROR(__xludf.DUMMYFUNCTION("CONCATENATE(""0b"", TO_TEXT(W17))"),"0b001100")</f>
        <v>0b001100</v>
      </c>
      <c r="G17" s="8">
        <f t="shared" si="0"/>
        <v>12</v>
      </c>
      <c r="H17" s="35" t="s">
        <v>100</v>
      </c>
      <c r="I17" s="35" t="s">
        <v>101</v>
      </c>
      <c r="J17" s="35" t="s">
        <v>102</v>
      </c>
      <c r="K17" s="35" t="s">
        <v>102</v>
      </c>
      <c r="L17" s="35" t="s">
        <v>100</v>
      </c>
      <c r="M17" s="35" t="s">
        <v>103</v>
      </c>
      <c r="N17" s="35" t="s">
        <v>102</v>
      </c>
      <c r="O17" s="35" t="s">
        <v>116</v>
      </c>
      <c r="P17" s="11" t="str">
        <f t="shared" si="1"/>
        <v>0041</v>
      </c>
      <c r="Q17" s="12" t="str">
        <f t="shared" si="2"/>
        <v>0000000001000001</v>
      </c>
      <c r="R17" s="12" t="str">
        <f t="shared" si="3"/>
        <v>01000001</v>
      </c>
      <c r="S17" s="12" t="str">
        <f t="shared" si="4"/>
        <v>00000000</v>
      </c>
      <c r="T17" s="12" t="str">
        <f t="shared" ref="T17:U17" si="18">BIN2HEX(R17,2)</f>
        <v>41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45">
      <c r="A18" s="16" t="s">
        <v>61</v>
      </c>
      <c r="B18" s="26"/>
      <c r="C18" s="26"/>
      <c r="D18" s="19" t="s">
        <v>43</v>
      </c>
      <c r="E18" s="21"/>
      <c r="F18" s="17" t="str">
        <f ca="1">IFERROR(__xludf.DUMMYFUNCTION("CONCATENATE(""0b"", TO_TEXT(W18))"),"0b001101")</f>
        <v>0b001101</v>
      </c>
      <c r="G18" s="8">
        <f t="shared" si="0"/>
        <v>13</v>
      </c>
      <c r="H18" s="35" t="s">
        <v>100</v>
      </c>
      <c r="I18" s="35" t="s">
        <v>101</v>
      </c>
      <c r="J18" s="35" t="s">
        <v>102</v>
      </c>
      <c r="K18" s="35" t="s">
        <v>102</v>
      </c>
      <c r="L18" s="35" t="s">
        <v>100</v>
      </c>
      <c r="M18" s="35" t="s">
        <v>103</v>
      </c>
      <c r="N18" s="35" t="s">
        <v>102</v>
      </c>
      <c r="O18" s="35" t="s">
        <v>116</v>
      </c>
      <c r="P18" s="11" t="str">
        <f t="shared" si="1"/>
        <v>0041</v>
      </c>
      <c r="Q18" s="12" t="str">
        <f t="shared" si="2"/>
        <v>0000000001000001</v>
      </c>
      <c r="R18" s="12" t="str">
        <f t="shared" si="3"/>
        <v>01000001</v>
      </c>
      <c r="S18" s="12" t="str">
        <f t="shared" si="4"/>
        <v>00000000</v>
      </c>
      <c r="T18" s="12" t="str">
        <f t="shared" ref="T18:U18" si="19">BIN2HEX(R18,2)</f>
        <v>41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45">
      <c r="A19" s="16" t="s">
        <v>62</v>
      </c>
      <c r="B19" s="26"/>
      <c r="C19" s="26"/>
      <c r="D19" s="17" t="s">
        <v>48</v>
      </c>
      <c r="E19" s="21"/>
      <c r="F19" s="17" t="str">
        <f ca="1">IFERROR(__xludf.DUMMYFUNCTION("CONCATENATE(""0b"", TO_TEXT(W19))"),"0b001110")</f>
        <v>0b001110</v>
      </c>
      <c r="G19" s="8">
        <f t="shared" si="0"/>
        <v>14</v>
      </c>
      <c r="H19" s="35" t="s">
        <v>65</v>
      </c>
      <c r="I19" s="35" t="s">
        <v>101</v>
      </c>
      <c r="J19" s="35" t="s">
        <v>67</v>
      </c>
      <c r="K19" s="35" t="s">
        <v>67</v>
      </c>
      <c r="L19" s="35" t="s">
        <v>65</v>
      </c>
      <c r="M19" s="35" t="s">
        <v>103</v>
      </c>
      <c r="N19" s="35" t="s">
        <v>102</v>
      </c>
      <c r="O19" s="35" t="s">
        <v>116</v>
      </c>
      <c r="P19" s="11" t="str">
        <f t="shared" si="1"/>
        <v>0041</v>
      </c>
      <c r="Q19" s="12" t="str">
        <f t="shared" si="2"/>
        <v>0000000001000001</v>
      </c>
      <c r="R19" s="12" t="str">
        <f t="shared" si="3"/>
        <v>01000001</v>
      </c>
      <c r="S19" s="12" t="str">
        <f t="shared" si="4"/>
        <v>00000000</v>
      </c>
      <c r="T19" s="12" t="str">
        <f t="shared" ref="T19:U19" si="20">BIN2HEX(R19,2)</f>
        <v>41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45">
      <c r="A20" s="16" t="s">
        <v>63</v>
      </c>
      <c r="B20" s="26"/>
      <c r="C20" s="34" t="s">
        <v>64</v>
      </c>
      <c r="D20" s="17" t="s">
        <v>36</v>
      </c>
      <c r="E20" s="21"/>
      <c r="F20" s="17" t="str">
        <f ca="1">IFERROR(__xludf.DUMMYFUNCTION("CONCATENATE(""0b"", TO_TEXT(W20))"),"0b001111")</f>
        <v>0b001111</v>
      </c>
      <c r="G20" s="22">
        <f t="shared" si="0"/>
        <v>15</v>
      </c>
      <c r="H20" s="35" t="s">
        <v>65</v>
      </c>
      <c r="I20" s="35" t="s">
        <v>66</v>
      </c>
      <c r="J20" s="35" t="s">
        <v>67</v>
      </c>
      <c r="K20" s="35" t="s">
        <v>67</v>
      </c>
      <c r="L20" s="35" t="s">
        <v>65</v>
      </c>
      <c r="M20" s="35" t="s">
        <v>68</v>
      </c>
      <c r="N20" s="35" t="s">
        <v>67</v>
      </c>
      <c r="O20" s="35" t="s">
        <v>69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45">
      <c r="A21" s="16" t="s">
        <v>70</v>
      </c>
      <c r="B21" s="26"/>
      <c r="C21" s="26"/>
      <c r="D21" s="19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5" t="s">
        <v>65</v>
      </c>
      <c r="I21" s="35" t="s">
        <v>66</v>
      </c>
      <c r="J21" s="35" t="s">
        <v>67</v>
      </c>
      <c r="K21" s="35" t="s">
        <v>67</v>
      </c>
      <c r="L21" s="35" t="s">
        <v>65</v>
      </c>
      <c r="M21" s="35" t="s">
        <v>107</v>
      </c>
      <c r="N21" s="35" t="s">
        <v>102</v>
      </c>
      <c r="O21" s="35" t="s">
        <v>104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45">
      <c r="A22" s="16" t="s">
        <v>71</v>
      </c>
      <c r="B22" s="26"/>
      <c r="C22" s="26"/>
      <c r="D22" s="17" t="s">
        <v>48</v>
      </c>
      <c r="E22" s="21"/>
      <c r="F22" s="17" t="str">
        <f ca="1">IFERROR(__xludf.DUMMYFUNCTION("CONCATENATE(""0b"", TO_TEXT(W22))"),"0b010001")</f>
        <v>0b010001</v>
      </c>
      <c r="G22" s="8">
        <f t="shared" si="0"/>
        <v>17</v>
      </c>
      <c r="H22" s="35" t="s">
        <v>65</v>
      </c>
      <c r="I22" s="35" t="s">
        <v>66</v>
      </c>
      <c r="J22" s="35" t="s">
        <v>67</v>
      </c>
      <c r="K22" s="35" t="s">
        <v>67</v>
      </c>
      <c r="L22" s="35" t="s">
        <v>65</v>
      </c>
      <c r="M22" s="35" t="s">
        <v>110</v>
      </c>
      <c r="N22" s="35" t="s">
        <v>102</v>
      </c>
      <c r="O22" s="35" t="s">
        <v>69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45">
      <c r="A23" s="16" t="s">
        <v>72</v>
      </c>
      <c r="B23" s="26"/>
      <c r="C23" s="26"/>
      <c r="D23" s="19" t="s">
        <v>50</v>
      </c>
      <c r="E23" s="21"/>
      <c r="F23" s="17" t="str">
        <f ca="1">IFERROR(__xludf.DUMMYFUNCTION("CONCATENATE(""0b"", TO_TEXT(W23))"),"0b010010")</f>
        <v>0b010010</v>
      </c>
      <c r="G23" s="8">
        <f t="shared" si="0"/>
        <v>18</v>
      </c>
      <c r="H23" s="35" t="s">
        <v>65</v>
      </c>
      <c r="I23" s="35" t="s">
        <v>66</v>
      </c>
      <c r="J23" s="35" t="s">
        <v>67</v>
      </c>
      <c r="K23" s="35" t="s">
        <v>67</v>
      </c>
      <c r="L23" s="35" t="s">
        <v>65</v>
      </c>
      <c r="M23" s="35" t="s">
        <v>111</v>
      </c>
      <c r="N23" s="35" t="s">
        <v>102</v>
      </c>
      <c r="O23" s="35" t="s">
        <v>69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45">
      <c r="A24" s="16" t="s">
        <v>73</v>
      </c>
      <c r="B24" s="26"/>
      <c r="C24" s="26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5" t="s">
        <v>65</v>
      </c>
      <c r="I24" s="35" t="s">
        <v>66</v>
      </c>
      <c r="J24" s="35" t="s">
        <v>67</v>
      </c>
      <c r="K24" s="35" t="s">
        <v>67</v>
      </c>
      <c r="L24" s="35" t="s">
        <v>65</v>
      </c>
      <c r="M24" s="35" t="s">
        <v>112</v>
      </c>
      <c r="N24" s="35" t="s">
        <v>102</v>
      </c>
      <c r="O24" s="35" t="s">
        <v>69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45">
      <c r="A25" s="16" t="s">
        <v>74</v>
      </c>
      <c r="B25" s="26"/>
      <c r="C25" s="26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5" t="s">
        <v>65</v>
      </c>
      <c r="I25" s="35" t="s">
        <v>66</v>
      </c>
      <c r="J25" s="35" t="s">
        <v>67</v>
      </c>
      <c r="K25" s="35" t="s">
        <v>67</v>
      </c>
      <c r="L25" s="35" t="s">
        <v>65</v>
      </c>
      <c r="M25" s="35" t="s">
        <v>113</v>
      </c>
      <c r="N25" s="35" t="s">
        <v>102</v>
      </c>
      <c r="O25" s="35" t="s">
        <v>69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45">
      <c r="A26" s="16" t="s">
        <v>75</v>
      </c>
      <c r="B26" s="26"/>
      <c r="C26" s="26"/>
      <c r="D26" s="17" t="s">
        <v>55</v>
      </c>
      <c r="E26" s="21"/>
      <c r="F26" s="17" t="str">
        <f ca="1">IFERROR(__xludf.DUMMYFUNCTION("CONCATENATE(""0b"", TO_TEXT(W26))"),"0b010101")</f>
        <v>0b010101</v>
      </c>
      <c r="G26" s="8">
        <f t="shared" si="0"/>
        <v>21</v>
      </c>
      <c r="H26" s="35" t="s">
        <v>65</v>
      </c>
      <c r="I26" s="35" t="s">
        <v>66</v>
      </c>
      <c r="J26" s="35" t="s">
        <v>67</v>
      </c>
      <c r="K26" s="35" t="s">
        <v>67</v>
      </c>
      <c r="L26" s="35" t="s">
        <v>65</v>
      </c>
      <c r="M26" s="35" t="s">
        <v>114</v>
      </c>
      <c r="N26" s="35" t="s">
        <v>102</v>
      </c>
      <c r="O26" s="35" t="s">
        <v>69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45">
      <c r="A27" s="16" t="s">
        <v>76</v>
      </c>
      <c r="B27" s="26"/>
      <c r="C27" s="26"/>
      <c r="D27" s="17" t="s">
        <v>57</v>
      </c>
      <c r="E27" s="21"/>
      <c r="F27" s="17" t="str">
        <f ca="1">IFERROR(__xludf.DUMMYFUNCTION("CONCATENATE(""0b"", TO_TEXT(W27))"),"0b010110")</f>
        <v>0b010110</v>
      </c>
      <c r="G27" s="8">
        <f t="shared" si="0"/>
        <v>22</v>
      </c>
      <c r="H27" s="35" t="s">
        <v>65</v>
      </c>
      <c r="I27" s="35" t="s">
        <v>66</v>
      </c>
      <c r="J27" s="35" t="s">
        <v>67</v>
      </c>
      <c r="K27" s="35" t="s">
        <v>67</v>
      </c>
      <c r="L27" s="35" t="s">
        <v>65</v>
      </c>
      <c r="M27" s="35" t="s">
        <v>115</v>
      </c>
      <c r="N27" s="35" t="s">
        <v>102</v>
      </c>
      <c r="O27" s="35" t="s">
        <v>69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45">
      <c r="A28" s="16" t="s">
        <v>77</v>
      </c>
      <c r="B28" s="33" t="s">
        <v>78</v>
      </c>
      <c r="C28" s="34" t="s">
        <v>79</v>
      </c>
      <c r="D28" s="17" t="s">
        <v>36</v>
      </c>
      <c r="E28" s="21"/>
      <c r="F28" s="17" t="str">
        <f ca="1">IFERROR(__xludf.DUMMYFUNCTION("CONCATENATE(""0b"", TO_TEXT(W28))"),"0b010111")</f>
        <v>0b010111</v>
      </c>
      <c r="G28" s="8">
        <f t="shared" si="0"/>
        <v>23</v>
      </c>
      <c r="H28" s="35" t="s">
        <v>102</v>
      </c>
      <c r="I28" s="35" t="s">
        <v>117</v>
      </c>
      <c r="J28" s="35" t="s">
        <v>67</v>
      </c>
      <c r="K28" s="35" t="s">
        <v>102</v>
      </c>
      <c r="L28" s="35" t="s">
        <v>100</v>
      </c>
      <c r="M28" s="35" t="s">
        <v>103</v>
      </c>
      <c r="N28" s="35" t="s">
        <v>100</v>
      </c>
      <c r="O28" s="35" t="s">
        <v>116</v>
      </c>
      <c r="P28" s="11" t="str">
        <f t="shared" si="1"/>
        <v>0842</v>
      </c>
      <c r="Q28" s="12" t="str">
        <f t="shared" si="2"/>
        <v>0000100001000010</v>
      </c>
      <c r="R28" s="12" t="str">
        <f t="shared" si="3"/>
        <v>01000010</v>
      </c>
      <c r="S28" s="12" t="str">
        <f t="shared" si="4"/>
        <v>00001000</v>
      </c>
      <c r="T28" s="12" t="str">
        <f t="shared" ref="T28:U28" si="29">BIN2HEX(R28,2)</f>
        <v>42</v>
      </c>
      <c r="U28" s="13" t="str">
        <f t="shared" si="29"/>
        <v>08</v>
      </c>
      <c r="V28" s="12">
        <v>23</v>
      </c>
      <c r="W28" s="12" t="str">
        <f t="shared" si="6"/>
        <v>010111</v>
      </c>
    </row>
    <row r="29" spans="1:23" ht="13.5" x14ac:dyDescent="0.45">
      <c r="A29" s="16" t="s">
        <v>80</v>
      </c>
      <c r="B29" s="26"/>
      <c r="C29" s="26"/>
      <c r="D29" s="19" t="s">
        <v>43</v>
      </c>
      <c r="E29" s="21"/>
      <c r="F29" s="17" t="str">
        <f ca="1">IFERROR(__xludf.DUMMYFUNCTION("CONCATENATE(""0b"", TO_TEXT(W29))"),"0b011000")</f>
        <v>0b011000</v>
      </c>
      <c r="G29" s="8">
        <f t="shared" si="0"/>
        <v>24</v>
      </c>
      <c r="H29" s="35" t="s">
        <v>102</v>
      </c>
      <c r="I29" s="35" t="s">
        <v>117</v>
      </c>
      <c r="J29" s="35" t="s">
        <v>67</v>
      </c>
      <c r="K29" s="35" t="s">
        <v>102</v>
      </c>
      <c r="L29" s="35" t="s">
        <v>100</v>
      </c>
      <c r="M29" s="35" t="s">
        <v>103</v>
      </c>
      <c r="N29" s="35" t="s">
        <v>100</v>
      </c>
      <c r="O29" s="35" t="s">
        <v>116</v>
      </c>
      <c r="P29" s="11" t="str">
        <f t="shared" si="1"/>
        <v>0842</v>
      </c>
      <c r="Q29" s="12" t="str">
        <f t="shared" si="2"/>
        <v>0000100001000010</v>
      </c>
      <c r="R29" s="12" t="str">
        <f t="shared" si="3"/>
        <v>01000010</v>
      </c>
      <c r="S29" s="12" t="str">
        <f t="shared" si="4"/>
        <v>00001000</v>
      </c>
      <c r="T29" s="12" t="str">
        <f t="shared" ref="T29:U29" si="30">BIN2HEX(R29,2)</f>
        <v>42</v>
      </c>
      <c r="U29" s="13" t="str">
        <f t="shared" si="30"/>
        <v>08</v>
      </c>
      <c r="V29" s="12">
        <v>24</v>
      </c>
      <c r="W29" s="12" t="str">
        <f t="shared" si="6"/>
        <v>011000</v>
      </c>
    </row>
    <row r="30" spans="1:23" ht="13.5" x14ac:dyDescent="0.45">
      <c r="A30" s="16" t="s">
        <v>81</v>
      </c>
      <c r="B30" s="26"/>
      <c r="C30" s="26"/>
      <c r="D30" s="17" t="s">
        <v>48</v>
      </c>
      <c r="E30" s="21"/>
      <c r="F30" s="17" t="str">
        <f ca="1">IFERROR(__xludf.DUMMYFUNCTION("CONCATENATE(""0b"", TO_TEXT(W30))"),"0b011001")</f>
        <v>0b011001</v>
      </c>
      <c r="G30" s="8">
        <f t="shared" si="0"/>
        <v>25</v>
      </c>
      <c r="H30" s="35" t="s">
        <v>102</v>
      </c>
      <c r="I30" s="35" t="s">
        <v>117</v>
      </c>
      <c r="J30" s="35" t="s">
        <v>67</v>
      </c>
      <c r="K30" s="35" t="s">
        <v>102</v>
      </c>
      <c r="L30" s="35" t="s">
        <v>100</v>
      </c>
      <c r="M30" s="35" t="s">
        <v>103</v>
      </c>
      <c r="N30" s="35" t="s">
        <v>100</v>
      </c>
      <c r="O30" s="35" t="s">
        <v>116</v>
      </c>
      <c r="P30" s="11" t="str">
        <f t="shared" si="1"/>
        <v>0842</v>
      </c>
      <c r="Q30" s="12" t="str">
        <f t="shared" si="2"/>
        <v>0000100001000010</v>
      </c>
      <c r="R30" s="12" t="str">
        <f t="shared" si="3"/>
        <v>01000010</v>
      </c>
      <c r="S30" s="12" t="str">
        <f t="shared" si="4"/>
        <v>00001000</v>
      </c>
      <c r="T30" s="12" t="str">
        <f t="shared" ref="T30:U30" si="31">BIN2HEX(R30,2)</f>
        <v>42</v>
      </c>
      <c r="U30" s="13" t="str">
        <f t="shared" si="31"/>
        <v>08</v>
      </c>
      <c r="V30" s="12">
        <v>25</v>
      </c>
      <c r="W30" s="12" t="str">
        <f t="shared" si="6"/>
        <v>011001</v>
      </c>
    </row>
    <row r="31" spans="1:23" ht="13.5" x14ac:dyDescent="0.45">
      <c r="A31" s="16" t="s">
        <v>82</v>
      </c>
      <c r="B31" s="33" t="s">
        <v>83</v>
      </c>
      <c r="C31" s="34" t="s">
        <v>84</v>
      </c>
      <c r="D31" s="17" t="s">
        <v>36</v>
      </c>
      <c r="E31" s="21"/>
      <c r="F31" s="17" t="str">
        <f ca="1">IFERROR(__xludf.DUMMYFUNCTION("CONCATENATE(""0b"", TO_TEXT(W31))"),"0b011010")</f>
        <v>0b011010</v>
      </c>
      <c r="G31" s="8">
        <f t="shared" si="0"/>
        <v>26</v>
      </c>
      <c r="H31" s="35" t="s">
        <v>102</v>
      </c>
      <c r="I31" s="35" t="s">
        <v>118</v>
      </c>
      <c r="J31" s="35" t="s">
        <v>102</v>
      </c>
      <c r="K31" s="35" t="s">
        <v>100</v>
      </c>
      <c r="L31" s="35" t="s">
        <v>100</v>
      </c>
      <c r="M31" s="35" t="s">
        <v>68</v>
      </c>
      <c r="N31" s="35" t="s">
        <v>67</v>
      </c>
      <c r="O31" s="35" t="s">
        <v>119</v>
      </c>
      <c r="P31" s="11" t="str">
        <f t="shared" si="1"/>
        <v>0064</v>
      </c>
      <c r="Q31" s="12" t="str">
        <f t="shared" si="2"/>
        <v>0000000001100100</v>
      </c>
      <c r="R31" s="12" t="str">
        <f t="shared" si="3"/>
        <v>01100100</v>
      </c>
      <c r="S31" s="12" t="str">
        <f t="shared" si="4"/>
        <v>00000000</v>
      </c>
      <c r="T31" s="12" t="str">
        <f t="shared" ref="T31:U31" si="32">BIN2HEX(R31,2)</f>
        <v>64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45">
      <c r="A32" s="16" t="s">
        <v>85</v>
      </c>
      <c r="B32" s="26"/>
      <c r="C32" s="26"/>
      <c r="D32" s="19" t="s">
        <v>43</v>
      </c>
      <c r="E32" s="21"/>
      <c r="F32" s="17" t="str">
        <f ca="1">IFERROR(__xludf.DUMMYFUNCTION("CONCATENATE(""0b"", TO_TEXT(W32))"),"0b011011")</f>
        <v>0b011011</v>
      </c>
      <c r="G32" s="8">
        <f t="shared" si="0"/>
        <v>27</v>
      </c>
      <c r="H32" s="35" t="s">
        <v>102</v>
      </c>
      <c r="I32" s="35" t="s">
        <v>118</v>
      </c>
      <c r="J32" s="35" t="s">
        <v>102</v>
      </c>
      <c r="K32" s="35" t="s">
        <v>100</v>
      </c>
      <c r="L32" s="35" t="s">
        <v>100</v>
      </c>
      <c r="M32" s="35" t="s">
        <v>68</v>
      </c>
      <c r="N32" s="35" t="s">
        <v>67</v>
      </c>
      <c r="O32" s="35" t="s">
        <v>119</v>
      </c>
      <c r="P32" s="11" t="str">
        <f t="shared" si="1"/>
        <v>0064</v>
      </c>
      <c r="Q32" s="12" t="str">
        <f t="shared" si="2"/>
        <v>0000000001100100</v>
      </c>
      <c r="R32" s="12" t="str">
        <f t="shared" si="3"/>
        <v>01100100</v>
      </c>
      <c r="S32" s="12" t="str">
        <f t="shared" si="4"/>
        <v>00000000</v>
      </c>
      <c r="T32" s="12" t="str">
        <f t="shared" ref="T32:U32" si="33">BIN2HEX(R32,2)</f>
        <v>64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45">
      <c r="A33" s="16" t="s">
        <v>86</v>
      </c>
      <c r="B33" s="26"/>
      <c r="C33" s="26"/>
      <c r="D33" s="19" t="s">
        <v>50</v>
      </c>
      <c r="E33" s="21"/>
      <c r="F33" s="17" t="str">
        <f ca="1">IFERROR(__xludf.DUMMYFUNCTION("CONCATENATE(""0b"", TO_TEXT(W33))"),"0b011100")</f>
        <v>0b011100</v>
      </c>
      <c r="G33" s="8">
        <f t="shared" si="0"/>
        <v>28</v>
      </c>
      <c r="H33" s="35" t="s">
        <v>102</v>
      </c>
      <c r="I33" s="35" t="s">
        <v>120</v>
      </c>
      <c r="J33" s="35" t="s">
        <v>102</v>
      </c>
      <c r="K33" s="35" t="s">
        <v>100</v>
      </c>
      <c r="L33" s="35" t="s">
        <v>100</v>
      </c>
      <c r="M33" s="35" t="s">
        <v>68</v>
      </c>
      <c r="N33" s="35" t="s">
        <v>67</v>
      </c>
      <c r="O33" s="35" t="s">
        <v>119</v>
      </c>
      <c r="P33" s="11" t="str">
        <f t="shared" si="1"/>
        <v>0064</v>
      </c>
      <c r="Q33" s="12" t="str">
        <f t="shared" si="2"/>
        <v>0000000001100100</v>
      </c>
      <c r="R33" s="12" t="str">
        <f t="shared" si="3"/>
        <v>01100100</v>
      </c>
      <c r="S33" s="12" t="str">
        <f t="shared" si="4"/>
        <v>00000000</v>
      </c>
      <c r="T33" s="12" t="str">
        <f t="shared" ref="T33:U33" si="34">BIN2HEX(R33,2)</f>
        <v>64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45">
      <c r="A34" s="16" t="s">
        <v>87</v>
      </c>
      <c r="B34" s="26"/>
      <c r="C34" s="26"/>
      <c r="D34" s="17" t="s">
        <v>52</v>
      </c>
      <c r="E34" s="21"/>
      <c r="F34" s="17" t="str">
        <f ca="1">IFERROR(__xludf.DUMMYFUNCTION("CONCATENATE(""0b"", TO_TEXT(W34))"),"0b011101")</f>
        <v>0b011101</v>
      </c>
      <c r="G34" s="8">
        <f t="shared" si="0"/>
        <v>29</v>
      </c>
      <c r="H34" s="35" t="s">
        <v>102</v>
      </c>
      <c r="I34" s="35" t="s">
        <v>120</v>
      </c>
      <c r="J34" s="35" t="s">
        <v>102</v>
      </c>
      <c r="K34" s="35" t="s">
        <v>100</v>
      </c>
      <c r="L34" s="35" t="s">
        <v>100</v>
      </c>
      <c r="M34" s="35" t="s">
        <v>68</v>
      </c>
      <c r="N34" s="35" t="s">
        <v>67</v>
      </c>
      <c r="O34" s="35" t="s">
        <v>119</v>
      </c>
      <c r="P34" s="11" t="str">
        <f t="shared" si="1"/>
        <v>0064</v>
      </c>
      <c r="Q34" s="12" t="str">
        <f t="shared" si="2"/>
        <v>0000000001100100</v>
      </c>
      <c r="R34" s="12" t="str">
        <f t="shared" si="3"/>
        <v>01100100</v>
      </c>
      <c r="S34" s="12" t="str">
        <f t="shared" si="4"/>
        <v>00000000</v>
      </c>
      <c r="T34" s="12" t="str">
        <f t="shared" ref="T34:U34" si="35">BIN2HEX(R34,2)</f>
        <v>64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45">
      <c r="A35" s="16" t="s">
        <v>88</v>
      </c>
      <c r="B35" s="26"/>
      <c r="C35" s="26"/>
      <c r="D35" s="17" t="s">
        <v>55</v>
      </c>
      <c r="E35" s="21"/>
      <c r="F35" s="17" t="str">
        <f ca="1">IFERROR(__xludf.DUMMYFUNCTION("CONCATENATE(""0b"", TO_TEXT(W35))"),"0b011110")</f>
        <v>0b011110</v>
      </c>
      <c r="G35" s="8">
        <f t="shared" si="0"/>
        <v>30</v>
      </c>
      <c r="H35" s="35" t="s">
        <v>102</v>
      </c>
      <c r="I35" s="35" t="s">
        <v>120</v>
      </c>
      <c r="J35" s="35" t="s">
        <v>100</v>
      </c>
      <c r="K35" s="35" t="s">
        <v>100</v>
      </c>
      <c r="L35" s="35" t="s">
        <v>100</v>
      </c>
      <c r="M35" s="35" t="s">
        <v>68</v>
      </c>
      <c r="N35" s="35" t="s">
        <v>67</v>
      </c>
      <c r="O35" s="35" t="s">
        <v>119</v>
      </c>
      <c r="P35" s="11" t="str">
        <f t="shared" si="1"/>
        <v>0074</v>
      </c>
      <c r="Q35" s="12" t="str">
        <f t="shared" si="2"/>
        <v>0000000001110100</v>
      </c>
      <c r="R35" s="12" t="str">
        <f t="shared" si="3"/>
        <v>01110100</v>
      </c>
      <c r="S35" s="12" t="str">
        <f t="shared" si="4"/>
        <v>00000000</v>
      </c>
      <c r="T35" s="12" t="str">
        <f t="shared" ref="T35:U35" si="36">BIN2HEX(R35,2)</f>
        <v>74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45">
      <c r="A36" s="16" t="s">
        <v>89</v>
      </c>
      <c r="B36" s="26"/>
      <c r="C36" s="26"/>
      <c r="D36" s="17" t="s">
        <v>57</v>
      </c>
      <c r="E36" s="21"/>
      <c r="F36" s="17" t="str">
        <f ca="1">IFERROR(__xludf.DUMMYFUNCTION("CONCATENATE(""0b"", TO_TEXT(W36))"),"0b011111")</f>
        <v>0b011111</v>
      </c>
      <c r="G36" s="8">
        <f t="shared" si="0"/>
        <v>31</v>
      </c>
      <c r="H36" s="35" t="s">
        <v>102</v>
      </c>
      <c r="I36" s="35" t="s">
        <v>120</v>
      </c>
      <c r="J36" s="35" t="s">
        <v>100</v>
      </c>
      <c r="K36" s="35" t="s">
        <v>100</v>
      </c>
      <c r="L36" s="35" t="s">
        <v>100</v>
      </c>
      <c r="M36" s="35" t="s">
        <v>68</v>
      </c>
      <c r="N36" s="35" t="s">
        <v>67</v>
      </c>
      <c r="O36" s="35" t="s">
        <v>119</v>
      </c>
      <c r="P36" s="11" t="str">
        <f t="shared" si="1"/>
        <v>0074</v>
      </c>
      <c r="Q36" s="12" t="str">
        <f t="shared" si="2"/>
        <v>0000000001110100</v>
      </c>
      <c r="R36" s="12" t="str">
        <f t="shared" si="3"/>
        <v>01110100</v>
      </c>
      <c r="S36" s="12" t="str">
        <f t="shared" si="4"/>
        <v>00000000</v>
      </c>
      <c r="T36" s="12" t="str">
        <f t="shared" ref="T36:U36" si="37">BIN2HEX(R36,2)</f>
        <v>74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45">
      <c r="A37" s="16" t="s">
        <v>90</v>
      </c>
      <c r="B37" s="33" t="s">
        <v>91</v>
      </c>
      <c r="C37" s="23" t="s">
        <v>92</v>
      </c>
      <c r="D37" s="24"/>
      <c r="E37" s="21"/>
      <c r="F37" s="17" t="str">
        <f ca="1">IFERROR(__xludf.DUMMYFUNCTION("CONCATENATE(""0b"", TO_TEXT(W37))"),"0b100000")</f>
        <v>0b100000</v>
      </c>
      <c r="G37" s="8">
        <f t="shared" si="0"/>
        <v>32</v>
      </c>
      <c r="H37" s="35" t="s">
        <v>100</v>
      </c>
      <c r="I37" s="35" t="s">
        <v>121</v>
      </c>
      <c r="J37" s="35" t="s">
        <v>102</v>
      </c>
      <c r="K37" s="35" t="s">
        <v>100</v>
      </c>
      <c r="L37" s="35" t="s">
        <v>100</v>
      </c>
      <c r="M37" s="35" t="s">
        <v>68</v>
      </c>
      <c r="N37" s="35" t="s">
        <v>102</v>
      </c>
      <c r="O37" s="35" t="s">
        <v>104</v>
      </c>
      <c r="P37" s="11" t="str">
        <f t="shared" si="1"/>
        <v>1067</v>
      </c>
      <c r="Q37" s="12" t="str">
        <f t="shared" si="2"/>
        <v>0001000001100111</v>
      </c>
      <c r="R37" s="12" t="str">
        <f t="shared" si="3"/>
        <v>01100111</v>
      </c>
      <c r="S37" s="12" t="str">
        <f t="shared" si="4"/>
        <v>00010000</v>
      </c>
      <c r="T37" s="12" t="str">
        <f t="shared" ref="T37:U37" si="38">BIN2HEX(R37,2)</f>
        <v>67</v>
      </c>
      <c r="U37" s="13" t="str">
        <f t="shared" si="38"/>
        <v>10</v>
      </c>
      <c r="V37" s="12">
        <v>32</v>
      </c>
      <c r="W37" s="12" t="str">
        <f t="shared" si="6"/>
        <v>100000</v>
      </c>
    </row>
    <row r="38" spans="1:23" ht="13.5" x14ac:dyDescent="0.45">
      <c r="A38" s="16" t="s">
        <v>93</v>
      </c>
      <c r="B38" s="26"/>
      <c r="C38" s="23" t="s">
        <v>94</v>
      </c>
      <c r="D38" s="24"/>
      <c r="E38" s="21"/>
      <c r="F38" s="17" t="str">
        <f ca="1">IFERROR(__xludf.DUMMYFUNCTION("CONCATENATE(""0b"", TO_TEXT(W38))"),"0b100001")</f>
        <v>0b100001</v>
      </c>
      <c r="G38" s="8">
        <f t="shared" si="0"/>
        <v>33</v>
      </c>
      <c r="H38" s="35" t="s">
        <v>100</v>
      </c>
      <c r="I38" s="35" t="s">
        <v>121</v>
      </c>
      <c r="J38" s="35" t="s">
        <v>102</v>
      </c>
      <c r="K38" s="35" t="s">
        <v>102</v>
      </c>
      <c r="L38" s="35" t="s">
        <v>100</v>
      </c>
      <c r="M38" s="35" t="s">
        <v>122</v>
      </c>
      <c r="N38" s="35" t="s">
        <v>102</v>
      </c>
      <c r="O38" s="35" t="s">
        <v>104</v>
      </c>
      <c r="P38" s="11" t="str">
        <f t="shared" si="1"/>
        <v>17C7</v>
      </c>
      <c r="Q38" s="12" t="str">
        <f t="shared" si="2"/>
        <v>0001011111000111</v>
      </c>
      <c r="R38" s="12" t="str">
        <f t="shared" si="3"/>
        <v>11000111</v>
      </c>
      <c r="S38" s="12" t="str">
        <f t="shared" si="4"/>
        <v>00010111</v>
      </c>
      <c r="T38" s="12" t="str">
        <f t="shared" ref="T38:U38" si="39">BIN2HEX(R38,2)</f>
        <v>C7</v>
      </c>
      <c r="U38" s="13" t="str">
        <f t="shared" si="39"/>
        <v>17</v>
      </c>
      <c r="V38" s="12">
        <v>33</v>
      </c>
      <c r="W38" s="12" t="str">
        <f t="shared" si="6"/>
        <v>100001</v>
      </c>
    </row>
    <row r="39" spans="1:23" ht="13.5" x14ac:dyDescent="0.45">
      <c r="A39" s="16" t="s">
        <v>95</v>
      </c>
      <c r="B39" s="6" t="s">
        <v>96</v>
      </c>
      <c r="C39" s="20" t="s">
        <v>97</v>
      </c>
      <c r="D39" s="24"/>
      <c r="E39" s="21"/>
      <c r="F39" s="17" t="str">
        <f ca="1">IFERROR(__xludf.DUMMYFUNCTION("CONCATENATE(""0b"", TO_TEXT(W39))"),"0b100010")</f>
        <v>0b100010</v>
      </c>
      <c r="G39" s="8">
        <f t="shared" si="0"/>
        <v>34</v>
      </c>
      <c r="H39" s="35" t="s">
        <v>100</v>
      </c>
      <c r="I39" s="35" t="s">
        <v>123</v>
      </c>
      <c r="J39" s="35" t="s">
        <v>102</v>
      </c>
      <c r="K39" s="35" t="s">
        <v>100</v>
      </c>
      <c r="L39" s="35" t="s">
        <v>100</v>
      </c>
      <c r="M39" s="35" t="s">
        <v>68</v>
      </c>
      <c r="N39" s="35" t="s">
        <v>102</v>
      </c>
      <c r="O39" s="35" t="s">
        <v>124</v>
      </c>
      <c r="P39" s="11" t="str">
        <f t="shared" si="1"/>
        <v>2069</v>
      </c>
      <c r="Q39" s="12" t="str">
        <f t="shared" si="2"/>
        <v>0010000001101001</v>
      </c>
      <c r="R39" s="12" t="str">
        <f t="shared" si="3"/>
        <v>01101001</v>
      </c>
      <c r="S39" s="12" t="str">
        <f t="shared" si="4"/>
        <v>00100000</v>
      </c>
      <c r="T39" s="12" t="str">
        <f t="shared" ref="T39:U39" si="40">BIN2HEX(R39,2)</f>
        <v>69</v>
      </c>
      <c r="U39" s="13" t="str">
        <f t="shared" si="40"/>
        <v>20</v>
      </c>
      <c r="V39" s="12">
        <v>34</v>
      </c>
      <c r="W39" s="12" t="str">
        <f t="shared" si="6"/>
        <v>100010</v>
      </c>
    </row>
    <row r="40" spans="1:23" ht="13.5" x14ac:dyDescent="0.45">
      <c r="A40" s="16" t="s">
        <v>98</v>
      </c>
      <c r="B40" s="6" t="s">
        <v>59</v>
      </c>
      <c r="C40" s="20" t="s">
        <v>99</v>
      </c>
      <c r="D40" s="17" t="s">
        <v>36</v>
      </c>
      <c r="E40" s="21"/>
      <c r="F40" s="17" t="str">
        <f ca="1">IFERROR(__xludf.DUMMYFUNCTION("CONCATENATE(""0b"", TO_TEXT(W40))"),"0b100011")</f>
        <v>0b100011</v>
      </c>
      <c r="G40" s="8">
        <f t="shared" si="0"/>
        <v>35</v>
      </c>
      <c r="H40" s="35" t="s">
        <v>100</v>
      </c>
      <c r="I40" s="35" t="s">
        <v>66</v>
      </c>
      <c r="J40" s="35" t="s">
        <v>102</v>
      </c>
      <c r="K40" s="35" t="s">
        <v>102</v>
      </c>
      <c r="L40" s="35" t="s">
        <v>100</v>
      </c>
      <c r="M40" s="35" t="s">
        <v>68</v>
      </c>
      <c r="N40" s="35" t="s">
        <v>102</v>
      </c>
      <c r="O40" s="35" t="s">
        <v>124</v>
      </c>
      <c r="P40" s="11" t="str">
        <f t="shared" si="1"/>
        <v>2041</v>
      </c>
      <c r="Q40" s="12" t="str">
        <f t="shared" si="2"/>
        <v>0010000001000001</v>
      </c>
      <c r="R40" s="12" t="str">
        <f t="shared" si="3"/>
        <v>01000001</v>
      </c>
      <c r="S40" s="12" t="str">
        <f t="shared" si="4"/>
        <v>00100000</v>
      </c>
      <c r="T40" s="12" t="str">
        <f t="shared" ref="T40:U40" si="41">BIN2HEX(R40,2)</f>
        <v>41</v>
      </c>
      <c r="U40" s="13" t="str">
        <f t="shared" si="41"/>
        <v>20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4" type="noConversion"/>
  <conditionalFormatting sqref="A1:A2">
    <cfRule type="notContainsBlanks" dxfId="0" priority="1">
      <formula>LEN(TRIM(A1))&gt;0</formula>
    </cfRule>
  </conditionalFormatting>
  <dataValidations count="6">
    <dataValidation type="custom" allowBlank="1" showDropDown="1" sqref="J5:L40 H6:H40 N5:N40" xr:uid="{460AC36B-3142-4B5A-B69E-A9C2B553EA43}">
      <formula1>AND(EQ(LEN(TO_TEXT(H5)), 1), REGEXMATCH(TO_TEXT(H5), "[0-1]{1}"))</formula1>
    </dataValidation>
    <dataValidation type="custom" allowBlank="1" showDropDown="1" showInputMessage="1" prompt="Enter 1 binary digit without a leading 0b (Ex: 0)" sqref="H5" xr:uid="{2C11C578-BE7D-4503-9D85-A8A1072AE97E}">
      <formula1>AND(EQ(LEN(TO_TEXT(H5)), 1), REGEXMATCH(TO_TEXT(H5), "[0-1]{1}"))</formula1>
    </dataValidation>
    <dataValidation type="custom" allowBlank="1" showDropDown="1" sqref="O20 O22 O24 O26" xr:uid="{3DFADF03-4129-4CA6-80FC-53359EFEAA2C}">
      <formula1>AND(EQ(LEN(TO_TEXT(O20)), 2), REGEXMATCH(TO_TEXT(O20), "[X0-1]{2}"))</formula1>
    </dataValidation>
    <dataValidation type="custom" allowBlank="1" showDropDown="1" sqref="M5:M40" xr:uid="{38748623-C374-4A74-A669-8A63D92A37CA}">
      <formula1>AND(EQ(LEN(TO_TEXT(M5)), 4), REGEXMATCH(TO_TEXT(M5), "[0-1]{4}"))</formula1>
    </dataValidation>
    <dataValidation type="custom" allowBlank="1" showDropDown="1" sqref="I5:I40" xr:uid="{B7CDD1F0-2DF8-4771-B01D-93E237455F37}">
      <formula1>AND(EQ(LEN(TO_TEXT(I5)), 3), REGEXMATCH(TO_TEXT(I5), "[0-1]{3}"))</formula1>
    </dataValidation>
    <dataValidation type="custom" allowBlank="1" showDropDown="1" sqref="O5:O19 O21 O25 O23 O27:O40" xr:uid="{39BFB3DC-5554-4038-9997-08825D3D4F2D}">
      <formula1>AND(EQ(LEN(TO_TEXT(O5)), 2), REGEXMATCH(TO_TEXT(O5), "[0-1]{2}"))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Yuchun Chen</cp:lastModifiedBy>
  <dcterms:modified xsi:type="dcterms:W3CDTF">2024-12-10T04:21:27Z</dcterms:modified>
</cp:coreProperties>
</file>