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09470C2C-417A-4FED-A2D4-042725560447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394" i="2" l="1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5" i="2"/>
  <c r="S235" i="2"/>
  <c r="T234" i="2"/>
  <c r="S234" i="2"/>
  <c r="T233" i="2"/>
  <c r="S233" i="2"/>
  <c r="T232" i="2"/>
  <c r="S232" i="2"/>
  <c r="T219" i="2"/>
  <c r="S219" i="2"/>
  <c r="T218" i="2"/>
  <c r="S218" i="2"/>
  <c r="T217" i="2"/>
  <c r="S217" i="2"/>
  <c r="T216" i="2"/>
  <c r="S216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87" i="2"/>
  <c r="S187" i="2"/>
  <c r="T186" i="2"/>
  <c r="S186" i="2"/>
  <c r="T185" i="2"/>
  <c r="S185" i="2"/>
  <c r="T184" i="2"/>
  <c r="S184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57" i="2"/>
  <c r="S157" i="2"/>
  <c r="T156" i="2"/>
  <c r="S156" i="2"/>
  <c r="T155" i="2"/>
  <c r="S155" i="2"/>
  <c r="T154" i="2"/>
  <c r="S154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25" i="2"/>
  <c r="S125" i="2"/>
  <c r="T124" i="2"/>
  <c r="S124" i="2"/>
  <c r="T123" i="2"/>
  <c r="S123" i="2"/>
  <c r="T122" i="2"/>
  <c r="S122" i="2"/>
  <c r="T119" i="2"/>
  <c r="S119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<sst xmlns="http://schemas.openxmlformats.org/spreadsheetml/2006/main" count="1800" uniqueCount="469">
  <si>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</si>
  <si>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</si>
  <si>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</si>
  <si>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</si>
  <si>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</si>
  <si>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</si>
  <si>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</si>
  <si>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</si>
  <si>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</si>
  <si>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</si>
  <si>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</si>
  <si>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</si>
  <si>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</si>
  <si>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</si>
  <si>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</si>
  <si>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</si>
  <si>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</si>
  <si>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</si>
  <si>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</si>
  <si>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</si>
  <si>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</si>
  <si>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</si>
  <si>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</si>
  <si>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</si>
  <si>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</si>
  <si>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</si>
  <si>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</si>
  <si>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</si>
  <si>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</si>
  <si>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</si>
  <si>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</si>
  <si>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</si>
  <si>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</si>
  <si>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</si>
  <si>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</si>
  <si>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</si>
  <si>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</si>
  <si>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</si>
  <si>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</si>
  <si>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</si>
  <si>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</si>
  <si>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</si>
  <si>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</si>
  <si>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</si>
  <si>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</si>
  <si>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</si>
  <si>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</si>
  <si>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</si>
  <si>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</si>
  <si>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</si>
  <si>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</si>
  <si>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</si>
  <si>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</si>
  <si>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</si>
  <si>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</si>
  <si>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</si>
  <si>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</si>
  <si>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</si>
  <si>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</si>
  <si>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</si>
  <si>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</si>
  <si>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</si>
  <si>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</si>
  <si>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</si>
  <si>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</si>
  <si>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</si>
  <si>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</si>
  <si>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</si>
  <si>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</si>
  <si>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</si>
  <si>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</si>
  <si>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</si>
  <si>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</si>
  <si>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</si>
  <si>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</si>
  <si>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</si>
  <si>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</si>
  <si>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</si>
  <si>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</si>
  <si>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</si>
  <si>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</si>
  <si>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</si>
  <si>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</si>
  <si>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</si>
  <si>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</si>
  <si>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</si>
  <si>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</si>
  <si>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</si>
  <si>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</si>
  <si>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</si>
  <si>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</si>
  <si>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</si>
  <si>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</si>
  <si>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</si>
  <si>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</si>
  <si>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</si>
  <si>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</si>
  <si>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</si>
  <si>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</si>
  <si>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</si>
  <si>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</si>
  <si>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</si>
  <si>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</si>
  <si>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</si>
  <si>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</si>
  <si>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</si>
  <si>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</si>
  <si>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</si>
  <si>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</si>
  <si>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</si>
  <si>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</si>
  <si>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</si>
  <si>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</si>
  <si>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</si>
  <si>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</si>
  <si>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</si>
  <si>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</si>
  <si>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</si>
  <si>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</si>
  <si>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</si>
  <si>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</si>
  <si>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</si>
  <si>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</si>
  <si>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</si>
  <si>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</si>
  <si>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</si>
  <si>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</si>
  <si>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</si>
  <si>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</si>
  <si>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</si>
  <si>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</si>
  <si>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</si>
  <si>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</si>
  <si>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</si>
  <si>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</si>
  <si>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</si>
  <si>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</si>
  <si>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</si>
  <si>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</si>
  <si>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</si>
  <si>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</si>
  <si>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</si>
  <si>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</si>
  <si>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</si>
  <si>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</si>
  <si>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</si>
  <si>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</si>
  <si>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</si>
  <si>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</si>
  <si>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</si>
  <si>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</si>
  <si>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</si>
  <si>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</si>
  <si>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</si>
  <si>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</si>
  <si>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</si>
  <si>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</si>
  <si>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</si>
  <si>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</si>
  <si>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</si>
  <si>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</si>
  <si>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</si>
  <si>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</si>
  <si>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</si>
  <si>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</si>
  <si>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</si>
  <si>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</si>
  <si>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</si>
  <si>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</si>
  <si>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</si>
  <si>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</si>
  <si>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</si>
  <si>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</si>
  <si>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</si>
  <si>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</si>
  <si>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</si>
  <si>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</si>
  <si>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</si>
  <si>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</si>
  <si>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</si>
  <si>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</si>
  <si>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</si>
  <si>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13일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</si>
  <si>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</si>
  <si>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</si>
  <si>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</si>
  <si>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</si>
  <si>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</si>
  <si>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</si>
  <si>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</si>
  <si>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</si>
  <si>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</si>
  <si>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</si>
  <si>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</si>
  <si>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</si>
  <si>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</si>
  <si>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</si>
  <si>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</si>
  <si>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</si>
  <si>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</si>
  <si>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</si>
  <si>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</si>
  <si>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</si>
  <si>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</si>
  <si>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</si>
  <si>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</si>
  <si>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</si>
  <si>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</si>
  <si>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</si>
  <si>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</si>
  <si>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</si>
  <si>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</si>
  <si>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</si>
  <si>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</si>
  <si>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</si>
  <si>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</si>
  <si>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</si>
  <si>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</si>
  <si>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</si>
  <si>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</si>
  <si>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</si>
  <si>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</si>
  <si>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</si>
  <si>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</si>
  <si>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</si>
  <si>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</si>
  <si>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</si>
  <si>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</si>
  <si>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</si>
  <si>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</si>
  <si>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</si>
  <si>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</si>
  <si>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</si>
  <si>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</si>
  <si>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</si>
  <si>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</si>
  <si>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</si>
  <si>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</si>
  <si>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</si>
  <si>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</si>
  <si>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</si>
  <si>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</si>
  <si>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</si>
  <si>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</si>
  <si>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</si>
  <si>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</si>
  <si>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</si>
  <si>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</si>
  <si>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조승희,정하경,최시온</t>
  </si>
  <si>
    <t>리소스</t>
  </si>
  <si>
    <t>아이템 리소스 확보</t>
  </si>
  <si>
    <t>레벨 기획서 제작</t>
  </si>
  <si>
    <t>맵 칩셋 확보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</si>
  <si>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</si>
  <si>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</si>
  <si>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</si>
  <si>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</si>
  <si>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</si>
  <si>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</si>
  <si>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</si>
  <si>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</si>
  <si>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</si>
  <si>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</si>
  <si>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</si>
  <si>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</si>
  <si>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</si>
  <si>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</si>
  <si>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</si>
  <si>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</si>
  <si>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</si>
  <si>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</si>
  <si>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</si>
  <si>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</si>
  <si>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</si>
  <si>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</si>
  <si>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</si>
  <si>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</si>
  <si>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</si>
  <si>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</si>
  <si>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</si>
  <si>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</si>
  <si>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</si>
  <si>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</si>
  <si>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</si>
  <si>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</si>
  <si>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</si>
  <si>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</si>
  <si>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</si>
  <si>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</si>
  <si>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</si>
  <si>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2020.12.03(목)_프로토타입 진행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</si>
  <si>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</si>
  <si>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</si>
  <si>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</si>
  <si>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</si>
  <si>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</si>
  <si>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</si>
  <si>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</si>
  <si>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</si>
  <si>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</si>
  <si>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</si>
  <si>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</si>
  <si>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</si>
  <si>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</si>
  <si>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</si>
  <si>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</si>
  <si>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</si>
  <si>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</si>
  <si>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</si>
  <si>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</si>
  <si>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</si>
  <si>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</si>
  <si>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</si>
  <si>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</si>
  <si>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</si>
  <si>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</si>
  <si>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</si>
  <si>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</si>
  <si>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</si>
  <si>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</si>
  <si>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</si>
  <si>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</si>
  <si>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</si>
  <si>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</si>
  <si>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</si>
  <si>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</si>
  <si>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</si>
  <si>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</si>
  <si>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</si>
  <si>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</si>
  <si>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</si>
  <si>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</si>
  <si>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</si>
  <si>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</si>
  <si>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</si>
  <si>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</si>
  <si>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</si>
  <si>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</si>
  <si>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</si>
  <si>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</si>
  <si>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</si>
  <si>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</si>
  <si>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</si>
  <si>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</si>
  <si>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</si>
  <si>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</si>
  <si>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</si>
  <si>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</si>
  <si>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</si>
  <si>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</si>
  <si>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</si>
  <si>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</si>
  <si>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</si>
  <si>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</si>
  <si>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</si>
  <si>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</si>
  <si>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</si>
  <si>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</si>
  <si>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</si>
  <si>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</si>
  <si>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</si>
  <si>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</si>
  <si>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</si>
  <si>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</si>
  <si>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</si>
  <si>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</si>
  <si>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</si>
  <si>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</si>
  <si>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</si>
  <si>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</si>
  <si>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</si>
  <si>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</si>
  <si>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</si>
  <si>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</si>
  <si>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</si>
  <si>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</si>
  <si>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</si>
  <si>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</si>
  <si>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</si>
  <si>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</si>
  <si>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</si>
  <si>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</si>
  <si>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</si>
  <si>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</si>
  <si>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</si>
  <si>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</si>
  <si>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</si>
  <si>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</si>
  <si>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</si>
  <si>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</si>
  <si>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</si>
  <si>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</si>
  <si>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</si>
  <si>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</si>
  <si>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</si>
  <si>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</si>
  <si>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</si>
  <si>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</si>
  <si>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</si>
  <si>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</si>
  <si>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</si>
  <si>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</si>
  <si>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</si>
  <si>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</si>
  <si>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</si>
  <si>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</si>
  <si>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</si>
  <si>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</si>
  <si>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</si>
  <si>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</si>
  <si>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</si>
  <si>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</si>
  <si>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</si>
  <si>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</si>
  <si>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</si>
  <si>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</si>
  <si>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</si>
  <si>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</si>
  <si>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</si>
  <si>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</si>
  <si>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</si>
  <si>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</si>
  <si>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</si>
  <si>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</si>
  <si>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</si>
  <si>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</si>
  <si>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</si>
  <si>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</si>
  <si>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</si>
  <si>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</si>
  <si>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</si>
  <si>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</si>
  <si>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</si>
  <si>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</si>
  <si>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</si>
  <si>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</si>
  <si>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</si>
  <si>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</si>
  <si>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</si>
  <si>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</si>
  <si>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</si>
  <si>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</si>
  <si>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</si>
  <si>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</si>
  <si>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</si>
  <si>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</si>
  <si>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</si>
  <si>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</si>
  <si>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</si>
  <si>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</si>
  <si>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</si>
  <si>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</si>
  <si>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</si>
  <si>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</si>
  <si>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31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</si>
  <si>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31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</si>
  <si>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31" type="noConversion"/>
  </si>
  <si>
    <t>2020-11-28</t>
    <phoneticPr fontId="31" type="noConversion"/>
  </si>
  <si>
    <t>2020-11-22</t>
    <phoneticPr fontId="31" type="noConversion"/>
  </si>
  <si>
    <t>2020-11-23</t>
    <phoneticPr fontId="31" type="noConversion"/>
  </si>
  <si>
    <t>2020-11-29</t>
    <phoneticPr fontId="31" type="noConversion"/>
  </si>
  <si>
    <t>프로토타입</t>
    <phoneticPr fontId="31" type="noConversion"/>
  </si>
  <si>
    <t xml:space="preserve">프로토타입 TC </t>
    <phoneticPr fontId="31" type="noConversion"/>
  </si>
  <si>
    <t>2020-11-30</t>
    <phoneticPr fontId="31" type="noConversion"/>
  </si>
  <si>
    <r>
      <rPr>
        <sz val="9"/>
        <rFont val="맑은 고딕"/>
        <family val="3"/>
        <charset val="129"/>
      </rPr>
      <t xml:space="preserve">프로토타입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31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</si>
  <si>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31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</si>
  <si>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31" type="noConversion"/>
  </si>
  <si>
    <t>4일</t>
    <phoneticPr fontId="31" type="noConversion"/>
  </si>
  <si>
    <t>8일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</si>
</sst>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4"/>
      <color rgb="FFFFFFFF"/>
      <name val="Malgun Gothic"/>
      <family val="3"/>
      <charset val="129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right" vertical="center"/>
    </xf>
    <xf numFmtId="49" fontId="20" fillId="0" borderId="31" xfId="0" applyNumberFormat="1" applyFont="1" applyBorder="1" applyAlignment="1">
      <alignment horizontal="right"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horizontal="right" vertical="center"/>
    </xf>
    <xf numFmtId="0" fontId="20" fillId="7" borderId="8" xfId="0" applyFont="1" applyFill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20" fillId="0" borderId="8" xfId="0" applyFont="1" applyBorder="1" applyAlignment="1">
      <alignment horizontal="right" vertical="center"/>
    </xf>
    <xf numFmtId="49" fontId="20" fillId="0" borderId="8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 wrapText="1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49" fontId="20" fillId="0" borderId="8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left" vertical="center"/>
    </xf>
    <xf numFmtId="0" fontId="20" fillId="0" borderId="36" xfId="0" applyFont="1" applyBorder="1" applyAlignment="1">
      <alignment horizontal="right" vertical="center"/>
    </xf>
    <xf numFmtId="0" fontId="20" fillId="7" borderId="9" xfId="0" applyFont="1" applyFill="1" applyBorder="1" applyAlignment="1">
      <alignment vertical="center"/>
    </xf>
    <xf numFmtId="0" fontId="20" fillId="7" borderId="11" xfId="0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49" fontId="20" fillId="7" borderId="8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16" xfId="0" applyFont="1" applyBorder="1" applyAlignment="1">
      <alignment horizontal="right" vertical="center"/>
    </xf>
    <xf numFmtId="0" fontId="20" fillId="0" borderId="16" xfId="0" applyFont="1" applyBorder="1" applyAlignment="1">
      <alignment vertical="center"/>
    </xf>
    <xf numFmtId="49" fontId="20" fillId="0" borderId="16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49" fontId="20" fillId="0" borderId="11" xfId="0" applyNumberFormat="1" applyFont="1" applyBorder="1" applyAlignment="1">
      <alignment vertical="center"/>
    </xf>
    <xf numFmtId="49" fontId="23" fillId="0" borderId="11" xfId="0" applyNumberFormat="1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horizontal="right" vertical="center"/>
    </xf>
    <xf numFmtId="49" fontId="20" fillId="0" borderId="39" xfId="0" applyNumberFormat="1" applyFont="1" applyBorder="1" applyAlignment="1">
      <alignment vertical="center"/>
    </xf>
    <xf numFmtId="49" fontId="23" fillId="0" borderId="39" xfId="0" applyNumberFormat="1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right" vertical="center"/>
    </xf>
    <xf numFmtId="49" fontId="12" fillId="0" borderId="8" xfId="0" applyNumberFormat="1" applyFont="1" applyBorder="1" applyAlignment="1">
      <alignment horizontal="right" vertical="center"/>
    </xf>
    <xf numFmtId="0" fontId="20" fillId="0" borderId="3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horizontal="right" vertical="center"/>
    </xf>
    <xf numFmtId="49" fontId="20" fillId="0" borderId="13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0" fontId="35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0" fontId="32" fillId="16" borderId="12" xfId="0" applyFont="1" applyFill="1" applyBorder="1" applyAlignment="1">
      <alignment vertical="center" wrapText="1"/>
    </xf>
    <xf numFmtId="49" fontId="32" fillId="7" borderId="8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1" fillId="11" borderId="33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2" fillId="0" borderId="29" xfId="0" applyFont="1" applyBorder="1" applyAlignment="1">
      <alignment horizontal="left" vertical="center"/>
    </xf>
    <xf numFmtId="0" fontId="6" fillId="0" borderId="37" xfId="0" applyFont="1" applyBorder="1"/>
    <xf numFmtId="0" fontId="12" fillId="0" borderId="17" xfId="0" applyFont="1" applyBorder="1" applyAlignment="1">
      <alignment horizontal="left" vertical="center"/>
    </xf>
    <xf numFmtId="0" fontId="12" fillId="3" borderId="17" xfId="0" applyFont="1" applyFill="1" applyBorder="1" applyAlignment="1">
      <alignment vertical="center"/>
    </xf>
    <xf numFmtId="0" fontId="22" fillId="10" borderId="27" xfId="0" applyFont="1" applyFill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6" fillId="0" borderId="39" xfId="0" applyFont="1" applyBorder="1"/>
    <xf numFmtId="0" fontId="12" fillId="0" borderId="13" xfId="0" applyFont="1" applyBorder="1" applyAlignment="1">
      <alignment horizontal="left" vertical="center"/>
    </xf>
    <xf numFmtId="0" fontId="21" fillId="11" borderId="9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21" fillId="12" borderId="41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42" xfId="0" applyFont="1" applyBorder="1"/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5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34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4" fillId="14" borderId="0" xfId="0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33" t="s">
        <v>0</v>
      </c>
      <c r="B1" s="234"/>
      <c r="C1" s="234"/>
      <c r="D1" s="234"/>
      <c r="E1" s="234"/>
      <c r="F1" s="234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34"/>
      <c r="B2" s="234"/>
      <c r="C2" s="234"/>
      <c r="D2" s="234"/>
      <c r="E2" s="234"/>
      <c r="F2" s="234"/>
      <c r="G2" s="1"/>
      <c r="H2" s="1"/>
      <c r="I2" s="1"/>
      <c r="J2" s="1"/>
      <c r="K2" s="1"/>
      <c r="L2" s="240" t="s">
        <v>5</v>
      </c>
      <c r="M2" s="241"/>
      <c r="N2" s="241"/>
      <c r="O2" s="242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34"/>
      <c r="B3" s="234"/>
      <c r="C3" s="234"/>
      <c r="D3" s="234"/>
      <c r="E3" s="234"/>
      <c r="F3" s="23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26" t="s">
        <v>6</v>
      </c>
      <c r="B4" s="1"/>
      <c r="C4" s="226" t="s">
        <v>7</v>
      </c>
      <c r="D4" s="234"/>
      <c r="E4" s="234"/>
      <c r="F4" s="234"/>
      <c r="G4" s="1"/>
      <c r="H4" s="226" t="s">
        <v>8</v>
      </c>
      <c r="I4" s="226" t="s">
        <v>9</v>
      </c>
      <c r="J4" s="226" t="s">
        <v>10</v>
      </c>
      <c r="K4" s="1"/>
      <c r="L4" s="226" t="s">
        <v>11</v>
      </c>
      <c r="M4" s="226" t="s">
        <v>12</v>
      </c>
      <c r="N4" s="226" t="s">
        <v>13</v>
      </c>
      <c r="O4" s="226" t="s">
        <v>14</v>
      </c>
      <c r="P4" s="226" t="s">
        <v>15</v>
      </c>
      <c r="Q4" s="226" t="s">
        <v>16</v>
      </c>
      <c r="R4" s="6"/>
      <c r="S4" s="224" t="s">
        <v>17</v>
      </c>
      <c r="T4" s="226" t="s">
        <v>18</v>
      </c>
      <c r="U4" s="224" t="s">
        <v>19</v>
      </c>
      <c r="V4" s="226" t="s">
        <v>20</v>
      </c>
      <c r="W4" s="226" t="s">
        <v>21</v>
      </c>
      <c r="X4" s="224" t="s">
        <v>22</v>
      </c>
    </row>
    <row r="5" spans="1:24" ht="16.5" customHeight="1">
      <c r="A5" s="225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25"/>
      <c r="I5" s="225"/>
      <c r="J5" s="225"/>
      <c r="K5" s="9"/>
      <c r="L5" s="225"/>
      <c r="M5" s="225"/>
      <c r="N5" s="225"/>
      <c r="O5" s="225"/>
      <c r="P5" s="225"/>
      <c r="Q5" s="225"/>
      <c r="R5" s="10"/>
      <c r="S5" s="225"/>
      <c r="T5" s="225"/>
      <c r="U5" s="225"/>
      <c r="V5" s="225"/>
      <c r="W5" s="225"/>
      <c r="X5" s="225"/>
    </row>
    <row r="6" spans="1:24" ht="16.5" customHeight="1">
      <c r="A6" s="11">
        <v>1</v>
      </c>
      <c r="B6" s="12"/>
      <c r="C6" s="235" t="s">
        <v>27</v>
      </c>
      <c r="D6" s="236"/>
      <c r="E6" s="236"/>
      <c r="F6" s="237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38" t="s">
        <v>32</v>
      </c>
      <c r="E7" s="239" t="s">
        <v>33</v>
      </c>
      <c r="F7" s="21" t="s">
        <v>34</v>
      </c>
      <c r="G7" s="22"/>
      <c r="H7" s="227"/>
      <c r="I7" s="228"/>
      <c r="J7" s="229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31"/>
      <c r="E8" s="231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31"/>
      <c r="E9" s="231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31"/>
      <c r="E10" s="231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31"/>
      <c r="E11" s="232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31"/>
      <c r="E12" s="239" t="s">
        <v>44</v>
      </c>
      <c r="F12" s="21" t="s">
        <v>34</v>
      </c>
      <c r="G12" s="22"/>
      <c r="H12" s="227"/>
      <c r="I12" s="228"/>
      <c r="J12" s="229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31"/>
      <c r="E13" s="231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31"/>
      <c r="E14" s="231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31"/>
      <c r="E15" s="231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31"/>
      <c r="E16" s="231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31"/>
      <c r="E17" s="231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31"/>
      <c r="E18" s="231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31"/>
      <c r="E19" s="231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31"/>
      <c r="E20" s="231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31"/>
      <c r="E21" s="231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31"/>
      <c r="E22" s="231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31"/>
      <c r="E23" s="232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31"/>
      <c r="E24" s="239" t="s">
        <v>66</v>
      </c>
      <c r="F24" s="21" t="s">
        <v>34</v>
      </c>
      <c r="G24" s="22"/>
      <c r="H24" s="227"/>
      <c r="I24" s="228"/>
      <c r="J24" s="229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31"/>
      <c r="E25" s="231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31"/>
      <c r="E26" s="231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31"/>
      <c r="E27" s="231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31"/>
      <c r="E28" s="231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31"/>
      <c r="E29" s="232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31"/>
      <c r="E30" s="238" t="s">
        <v>74</v>
      </c>
      <c r="F30" s="34" t="s">
        <v>34</v>
      </c>
      <c r="G30" s="22"/>
      <c r="H30" s="243"/>
      <c r="I30" s="228"/>
      <c r="J30" s="229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31"/>
      <c r="E31" s="231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31"/>
      <c r="E32" s="231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31"/>
      <c r="E33" s="231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31"/>
      <c r="E34" s="231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31"/>
      <c r="E35" s="231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31"/>
      <c r="E36" s="231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32"/>
      <c r="E37" s="232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30" t="s">
        <v>83</v>
      </c>
      <c r="E38" s="230" t="s">
        <v>84</v>
      </c>
      <c r="F38" s="21" t="s">
        <v>34</v>
      </c>
      <c r="G38" s="23"/>
      <c r="H38" s="227"/>
      <c r="I38" s="228"/>
      <c r="J38" s="229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31"/>
      <c r="E39" s="231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31"/>
      <c r="E40" s="231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31"/>
      <c r="E41" s="231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32"/>
      <c r="E42" s="232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44" t="s">
        <v>89</v>
      </c>
      <c r="E43" s="245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31"/>
      <c r="E44" s="232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31"/>
      <c r="E45" s="245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31"/>
      <c r="E46" s="231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32"/>
      <c r="E47" s="232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30" t="s">
        <v>97</v>
      </c>
      <c r="E48" s="230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32"/>
      <c r="E49" s="232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30" t="s">
        <v>101</v>
      </c>
      <c r="E50" s="230" t="s">
        <v>102</v>
      </c>
      <c r="F50" s="21" t="s">
        <v>34</v>
      </c>
      <c r="G50" s="23"/>
      <c r="H50" s="227"/>
      <c r="I50" s="228"/>
      <c r="J50" s="229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31"/>
      <c r="E51" s="231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32"/>
      <c r="E52" s="232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30" t="s">
        <v>54</v>
      </c>
      <c r="E54" s="230" t="s">
        <v>109</v>
      </c>
      <c r="F54" s="21" t="s">
        <v>34</v>
      </c>
      <c r="G54" s="23"/>
      <c r="H54" s="227"/>
      <c r="I54" s="228"/>
      <c r="J54" s="229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31"/>
      <c r="E55" s="231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31"/>
      <c r="E56" s="231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31"/>
      <c r="E57" s="231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31"/>
      <c r="E58" s="231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31"/>
      <c r="E59" s="231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31"/>
      <c r="E60" s="231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31"/>
      <c r="E61" s="231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31"/>
      <c r="E62" s="231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31"/>
      <c r="E63" s="231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31"/>
      <c r="E64" s="231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31"/>
      <c r="E65" s="231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31"/>
      <c r="E66" s="231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31"/>
      <c r="E67" s="232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31"/>
      <c r="E68" s="230" t="s">
        <v>123</v>
      </c>
      <c r="F68" s="21" t="s">
        <v>34</v>
      </c>
      <c r="G68" s="23"/>
      <c r="H68" s="227"/>
      <c r="I68" s="228"/>
      <c r="J68" s="229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31"/>
      <c r="E69" s="231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32"/>
      <c r="E70" s="232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30" t="s">
        <v>83</v>
      </c>
      <c r="E71" s="230" t="s">
        <v>126</v>
      </c>
      <c r="F71" s="21" t="s">
        <v>34</v>
      </c>
      <c r="G71" s="23"/>
      <c r="H71" s="227"/>
      <c r="I71" s="228"/>
      <c r="J71" s="229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31"/>
      <c r="E72" s="231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31"/>
      <c r="E73" s="231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31"/>
      <c r="E74" s="231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52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31"/>
      <c r="E76" s="245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31"/>
      <c r="E77" s="231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32"/>
      <c r="E78" s="232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46" t="s">
        <v>139</v>
      </c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8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52" t="s">
        <v>142</v>
      </c>
      <c r="E83" s="253" t="s">
        <v>66</v>
      </c>
      <c r="F83" s="63" t="s">
        <v>34</v>
      </c>
      <c r="G83" s="64"/>
      <c r="H83" s="249"/>
      <c r="I83" s="250"/>
      <c r="J83" s="251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31"/>
      <c r="E84" s="231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31"/>
      <c r="E85" s="231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31"/>
      <c r="E86" s="232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31"/>
      <c r="E87" s="238" t="s">
        <v>144</v>
      </c>
      <c r="F87" s="34" t="s">
        <v>34</v>
      </c>
      <c r="G87" s="22"/>
      <c r="H87" s="243"/>
      <c r="I87" s="228"/>
      <c r="J87" s="229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31"/>
      <c r="E88" s="231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31"/>
      <c r="E89" s="231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31"/>
      <c r="E90" s="231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31"/>
      <c r="E91" s="232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31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31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31"/>
      <c r="E94" s="230" t="s">
        <v>102</v>
      </c>
      <c r="F94" s="21" t="s">
        <v>34</v>
      </c>
      <c r="G94" s="23"/>
      <c r="H94" s="227"/>
      <c r="I94" s="228"/>
      <c r="J94" s="229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31"/>
      <c r="E95" s="231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31"/>
      <c r="E96" s="231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31"/>
      <c r="E97" s="231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31"/>
      <c r="E98" s="232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31"/>
      <c r="E99" s="230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31"/>
      <c r="E100" s="231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31"/>
      <c r="E101" s="231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31"/>
      <c r="E102" s="231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31"/>
      <c r="E103" s="231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31"/>
      <c r="E104" s="231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31"/>
      <c r="E105" s="231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31"/>
      <c r="E106" s="231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31"/>
      <c r="E107" s="231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31"/>
      <c r="E108" s="231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31"/>
      <c r="E109" s="231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31"/>
      <c r="E110" s="230" t="s">
        <v>126</v>
      </c>
      <c r="F110" s="21" t="s">
        <v>34</v>
      </c>
      <c r="G110" s="23"/>
      <c r="H110" s="227"/>
      <c r="I110" s="228"/>
      <c r="J110" s="229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31"/>
      <c r="E111" s="231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31"/>
      <c r="E112" s="231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32"/>
      <c r="E113" s="231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30" t="s">
        <v>86</v>
      </c>
      <c r="E114" s="230" t="s">
        <v>161</v>
      </c>
      <c r="F114" s="21" t="s">
        <v>34</v>
      </c>
      <c r="G114" s="23"/>
      <c r="H114" s="227"/>
      <c r="I114" s="228"/>
      <c r="J114" s="229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31"/>
      <c r="E115" s="231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31"/>
      <c r="E116" s="232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31"/>
      <c r="E117" s="258" t="s">
        <v>165</v>
      </c>
      <c r="F117" s="21" t="s">
        <v>166</v>
      </c>
      <c r="G117" s="19"/>
      <c r="H117" s="227"/>
      <c r="I117" s="228"/>
      <c r="J117" s="229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31"/>
      <c r="E118" s="231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31"/>
      <c r="E119" s="232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31"/>
      <c r="E120" s="258" t="s">
        <v>169</v>
      </c>
      <c r="F120" s="78" t="s">
        <v>34</v>
      </c>
      <c r="G120" s="79"/>
      <c r="H120" s="227"/>
      <c r="I120" s="228"/>
      <c r="J120" s="229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31"/>
      <c r="E121" s="231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31"/>
      <c r="E122" s="231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31"/>
      <c r="E123" s="231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31"/>
      <c r="E124" s="231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31"/>
      <c r="E125" s="231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31"/>
      <c r="E126" s="231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31"/>
      <c r="E127" s="231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31"/>
      <c r="E128" s="232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54" t="s">
        <v>178</v>
      </c>
      <c r="E129" s="255"/>
      <c r="F129" s="255"/>
      <c r="G129" s="255"/>
      <c r="H129" s="255"/>
      <c r="I129" s="255"/>
      <c r="J129" s="255"/>
      <c r="K129" s="255"/>
      <c r="L129" s="255"/>
      <c r="M129" s="255"/>
      <c r="N129" s="255"/>
      <c r="O129" s="256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57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7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3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94"/>
  <sheetViews>
    <sheetView tabSelected="1" workbookViewId="0">
      <pane ySplit="5" topLeftCell="A6" activePane="bottomLeft" state="frozen"/>
      <selection pane="bottomLeft" activeCell="F10" sqref="F10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33" t="s">
        <v>0</v>
      </c>
      <c r="B1" s="234"/>
      <c r="C1" s="234"/>
      <c r="D1" s="234"/>
      <c r="E1" s="234"/>
      <c r="F1" s="234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34"/>
      <c r="B2" s="234"/>
      <c r="C2" s="234"/>
      <c r="D2" s="234"/>
      <c r="E2" s="234"/>
      <c r="F2" s="234"/>
      <c r="G2" s="1"/>
      <c r="H2" s="86" t="s">
        <v>467</v>
      </c>
      <c r="I2" s="86" t="s">
        <v>468</v>
      </c>
      <c r="J2" s="86" t="s">
        <v>182</v>
      </c>
      <c r="K2" s="1"/>
      <c r="L2" s="240" t="s">
        <v>5</v>
      </c>
      <c r="M2" s="241"/>
      <c r="N2" s="241"/>
      <c r="O2" s="242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34"/>
      <c r="B3" s="234"/>
      <c r="C3" s="234"/>
      <c r="D3" s="234"/>
      <c r="E3" s="234"/>
      <c r="F3" s="234"/>
      <c r="G3" s="1"/>
      <c r="H3" s="90" t="s">
        <v>183</v>
      </c>
      <c r="I3" s="90" t="s">
        <v>184</v>
      </c>
      <c r="J3" s="91" t="s">
        <v>185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26" t="s">
        <v>6</v>
      </c>
      <c r="B4" s="1"/>
      <c r="C4" s="226" t="s">
        <v>7</v>
      </c>
      <c r="D4" s="234"/>
      <c r="E4" s="234"/>
      <c r="F4" s="234"/>
      <c r="G4" s="1"/>
      <c r="H4" s="226" t="s">
        <v>8</v>
      </c>
      <c r="I4" s="226" t="s">
        <v>9</v>
      </c>
      <c r="J4" s="226" t="s">
        <v>10</v>
      </c>
      <c r="K4" s="1"/>
      <c r="L4" s="226" t="s">
        <v>11</v>
      </c>
      <c r="M4" s="226" t="s">
        <v>12</v>
      </c>
      <c r="N4" s="226" t="s">
        <v>13</v>
      </c>
      <c r="O4" s="226" t="s">
        <v>14</v>
      </c>
      <c r="P4" s="226" t="s">
        <v>15</v>
      </c>
      <c r="Q4" s="226" t="s">
        <v>16</v>
      </c>
      <c r="R4" s="6"/>
      <c r="S4" s="224" t="s">
        <v>186</v>
      </c>
      <c r="T4" s="226" t="s">
        <v>18</v>
      </c>
      <c r="U4" s="224" t="s">
        <v>187</v>
      </c>
      <c r="V4" s="226" t="s">
        <v>20</v>
      </c>
      <c r="W4" s="226" t="s">
        <v>21</v>
      </c>
      <c r="X4" s="224" t="s">
        <v>22</v>
      </c>
    </row>
    <row r="5" spans="1:24" ht="16.5" customHeight="1">
      <c r="A5" s="270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270"/>
      <c r="I5" s="270"/>
      <c r="J5" s="270"/>
      <c r="K5" s="93"/>
      <c r="L5" s="270"/>
      <c r="M5" s="270"/>
      <c r="N5" s="270"/>
      <c r="O5" s="270"/>
      <c r="P5" s="270"/>
      <c r="Q5" s="270"/>
      <c r="R5" s="94"/>
      <c r="S5" s="270"/>
      <c r="T5" s="270"/>
      <c r="U5" s="270"/>
      <c r="V5" s="270"/>
      <c r="W5" s="270"/>
      <c r="X5" s="270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203"/>
      <c r="C7" s="271"/>
      <c r="D7" s="97" t="s">
        <v>188</v>
      </c>
      <c r="E7" s="97" t="s">
        <v>189</v>
      </c>
      <c r="F7" s="285" t="s">
        <v>190</v>
      </c>
      <c r="G7" s="286"/>
      <c r="H7" s="292" t="s">
        <v>466</v>
      </c>
      <c r="I7" s="204" t="s">
        <v>465</v>
      </c>
      <c r="J7" s="204"/>
      <c r="K7" s="285"/>
      <c r="L7" s="287" t="s">
        <v>191</v>
      </c>
      <c r="M7" s="287" t="s">
        <v>191</v>
      </c>
      <c r="N7" s="287" t="s">
        <v>191</v>
      </c>
      <c r="O7" s="287" t="s">
        <v>460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205" customFormat="1" ht="16.5" customHeight="1">
      <c r="A8" s="207"/>
      <c r="B8" s="203"/>
      <c r="C8" s="271"/>
      <c r="D8" s="97" t="s">
        <v>461</v>
      </c>
      <c r="E8" s="288" t="s">
        <v>462</v>
      </c>
      <c r="F8" s="289" t="s">
        <v>464</v>
      </c>
      <c r="G8" s="290"/>
      <c r="H8" s="291" t="s">
        <v>53</v>
      </c>
      <c r="I8" s="291"/>
      <c r="J8" s="211"/>
      <c r="K8" s="210"/>
      <c r="L8" s="212" t="s">
        <v>463</v>
      </c>
      <c r="M8" s="212"/>
      <c r="N8" s="212" t="s">
        <v>463</v>
      </c>
      <c r="O8" s="212"/>
      <c r="P8" s="85"/>
      <c r="Q8" s="85"/>
      <c r="R8" s="207"/>
      <c r="S8" s="17"/>
      <c r="T8" s="17"/>
      <c r="U8" s="17"/>
      <c r="V8" s="17"/>
      <c r="W8" s="207"/>
      <c r="X8" s="207"/>
    </row>
    <row r="9" spans="1:24" ht="16.5" customHeight="1">
      <c r="A9" s="16"/>
      <c r="B9" s="16"/>
      <c r="C9" s="234"/>
      <c r="D9" s="260" t="s">
        <v>32</v>
      </c>
      <c r="E9" s="97" t="s">
        <v>109</v>
      </c>
      <c r="F9" s="99" t="s">
        <v>192</v>
      </c>
      <c r="G9" s="33"/>
      <c r="H9" s="100" t="s">
        <v>53</v>
      </c>
      <c r="I9" s="101"/>
      <c r="J9" s="101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34"/>
      <c r="D10" s="231"/>
      <c r="E10" s="271" t="s">
        <v>123</v>
      </c>
      <c r="F10" s="99" t="s">
        <v>192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6"/>
      <c r="B11" s="16"/>
      <c r="C11" s="234"/>
      <c r="D11" s="231"/>
      <c r="E11" s="234"/>
      <c r="F11" s="99" t="s">
        <v>193</v>
      </c>
      <c r="G11" s="33"/>
      <c r="H11" s="100" t="s">
        <v>53</v>
      </c>
      <c r="I11" s="101"/>
      <c r="J11" s="103"/>
      <c r="K11" s="33"/>
      <c r="L11" s="102"/>
      <c r="M11" s="102"/>
      <c r="N11" s="102"/>
      <c r="O11" s="102"/>
      <c r="P11" s="85"/>
      <c r="Q11" s="85"/>
      <c r="R11" s="16"/>
      <c r="S11" s="17"/>
      <c r="T11" s="17"/>
      <c r="U11" s="17"/>
      <c r="V11" s="17"/>
      <c r="W11" s="16"/>
      <c r="X11" s="16"/>
    </row>
    <row r="12" spans="1:24" ht="16.5" customHeight="1">
      <c r="A12" s="104"/>
      <c r="B12" s="104"/>
      <c r="C12" s="234"/>
      <c r="D12" s="231"/>
      <c r="E12" s="259" t="s">
        <v>194</v>
      </c>
      <c r="F12" s="99" t="s">
        <v>192</v>
      </c>
      <c r="G12" s="206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34"/>
      <c r="D13" s="231"/>
      <c r="E13" s="232"/>
      <c r="F13" s="99" t="s">
        <v>193</v>
      </c>
      <c r="G13" s="103"/>
      <c r="H13" s="100" t="s">
        <v>53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34"/>
      <c r="D14" s="231"/>
      <c r="E14" s="259" t="s">
        <v>101</v>
      </c>
      <c r="F14" s="99" t="s">
        <v>195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34"/>
      <c r="D15" s="231"/>
      <c r="E15" s="231"/>
      <c r="F15" s="108" t="s">
        <v>196</v>
      </c>
      <c r="G15" s="103"/>
      <c r="H15" s="100" t="s">
        <v>37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34"/>
      <c r="D16" s="231"/>
      <c r="E16" s="231"/>
      <c r="F16" s="97" t="s">
        <v>197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34"/>
      <c r="D17" s="231"/>
      <c r="E17" s="231"/>
      <c r="F17" s="109" t="s">
        <v>198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34"/>
      <c r="D18" s="231"/>
      <c r="E18" s="231"/>
      <c r="F18" s="108" t="s">
        <v>199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34"/>
      <c r="D19" s="231"/>
      <c r="E19" s="231"/>
      <c r="F19" s="97" t="s">
        <v>200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34"/>
      <c r="D20" s="231"/>
      <c r="E20" s="231"/>
      <c r="F20" s="109" t="s">
        <v>201</v>
      </c>
      <c r="G20" s="103"/>
      <c r="H20" s="100" t="s">
        <v>37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34"/>
      <c r="D21" s="231"/>
      <c r="E21" s="231"/>
      <c r="F21" s="99" t="s">
        <v>202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104"/>
      <c r="B22" s="104"/>
      <c r="C22" s="234"/>
      <c r="D22" s="232"/>
      <c r="E22" s="232"/>
      <c r="F22" s="213" t="s">
        <v>455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105"/>
      <c r="Q22" s="105"/>
      <c r="R22" s="106"/>
      <c r="S22" s="107"/>
      <c r="T22" s="107"/>
      <c r="U22" s="107"/>
      <c r="V22" s="107"/>
      <c r="W22" s="106"/>
      <c r="X22" s="106"/>
    </row>
    <row r="23" spans="1:24" ht="16.5" customHeight="1">
      <c r="A23" s="83"/>
      <c r="B23" s="83"/>
      <c r="C23" s="234"/>
      <c r="D23" s="259" t="s">
        <v>66</v>
      </c>
      <c r="E23" s="274" t="s">
        <v>203</v>
      </c>
      <c r="F23" s="110" t="s">
        <v>204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34"/>
      <c r="D24" s="231"/>
      <c r="E24" s="231"/>
      <c r="F24" s="110" t="s">
        <v>205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34"/>
      <c r="D25" s="231"/>
      <c r="E25" s="231"/>
      <c r="F25" s="110" t="s">
        <v>206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34"/>
      <c r="D26" s="231"/>
      <c r="E26" s="231"/>
      <c r="F26" s="110" t="s">
        <v>207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34"/>
      <c r="D27" s="231"/>
      <c r="E27" s="232"/>
      <c r="F27" s="110" t="s">
        <v>208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34"/>
      <c r="D28" s="231"/>
      <c r="E28" s="259" t="s">
        <v>209</v>
      </c>
      <c r="F28" s="110" t="s">
        <v>210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34"/>
      <c r="D29" s="231"/>
      <c r="E29" s="231"/>
      <c r="F29" s="110" t="s">
        <v>211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34"/>
      <c r="D30" s="231"/>
      <c r="E30" s="231"/>
      <c r="F30" s="110" t="s">
        <v>212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34"/>
      <c r="D31" s="231"/>
      <c r="E31" s="231"/>
      <c r="F31" s="110" t="s">
        <v>213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34"/>
      <c r="D32" s="231"/>
      <c r="E32" s="232"/>
      <c r="F32" s="110" t="s">
        <v>214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34"/>
      <c r="D33" s="231"/>
      <c r="E33" s="274" t="s">
        <v>215</v>
      </c>
      <c r="F33" s="110" t="s">
        <v>204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34"/>
      <c r="D34" s="231"/>
      <c r="E34" s="231"/>
      <c r="F34" s="110" t="s">
        <v>205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34"/>
      <c r="D35" s="231"/>
      <c r="E35" s="231"/>
      <c r="F35" s="110" t="s">
        <v>206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34"/>
      <c r="D36" s="231"/>
      <c r="E36" s="231"/>
      <c r="F36" s="110" t="s">
        <v>207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34"/>
      <c r="D37" s="231"/>
      <c r="E37" s="232"/>
      <c r="F37" s="110" t="s">
        <v>208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34"/>
      <c r="D38" s="231"/>
      <c r="E38" s="259" t="s">
        <v>216</v>
      </c>
      <c r="F38" s="110" t="s">
        <v>210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34"/>
      <c r="D39" s="231"/>
      <c r="E39" s="231"/>
      <c r="F39" s="110" t="s">
        <v>211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34"/>
      <c r="D40" s="231"/>
      <c r="E40" s="231"/>
      <c r="F40" s="110" t="s">
        <v>212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34"/>
      <c r="D41" s="231"/>
      <c r="E41" s="231"/>
      <c r="F41" s="110" t="s">
        <v>213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83"/>
      <c r="B42" s="83"/>
      <c r="C42" s="234"/>
      <c r="D42" s="231"/>
      <c r="E42" s="232"/>
      <c r="F42" s="110" t="s">
        <v>214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04"/>
      <c r="B43" s="104"/>
      <c r="C43" s="234"/>
      <c r="D43" s="231"/>
      <c r="E43" s="274" t="s">
        <v>217</v>
      </c>
      <c r="F43" s="110" t="s">
        <v>204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34"/>
      <c r="D44" s="231"/>
      <c r="E44" s="231"/>
      <c r="F44" s="110" t="s">
        <v>205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34"/>
      <c r="D45" s="231"/>
      <c r="E45" s="231"/>
      <c r="F45" s="110" t="s">
        <v>206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34"/>
      <c r="D46" s="231"/>
      <c r="E46" s="231"/>
      <c r="F46" s="110" t="s">
        <v>207</v>
      </c>
      <c r="G46" s="103"/>
      <c r="H46" s="100" t="s">
        <v>47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34"/>
      <c r="D47" s="231"/>
      <c r="E47" s="232"/>
      <c r="F47" s="110" t="s">
        <v>208</v>
      </c>
      <c r="G47" s="103"/>
      <c r="H47" s="100" t="s">
        <v>37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34"/>
      <c r="D48" s="231"/>
      <c r="E48" s="259" t="s">
        <v>218</v>
      </c>
      <c r="F48" s="110" t="s">
        <v>210</v>
      </c>
      <c r="G48" s="103"/>
      <c r="H48" s="100" t="s">
        <v>57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34"/>
      <c r="D49" s="231"/>
      <c r="E49" s="231"/>
      <c r="F49" s="110" t="s">
        <v>211</v>
      </c>
      <c r="G49" s="103"/>
      <c r="H49" s="100" t="s">
        <v>53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34"/>
      <c r="D50" s="231"/>
      <c r="E50" s="231"/>
      <c r="F50" s="110" t="s">
        <v>212</v>
      </c>
      <c r="G50" s="103"/>
      <c r="H50" s="100" t="s">
        <v>62</v>
      </c>
      <c r="I50" s="101"/>
      <c r="J50" s="103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34"/>
      <c r="D51" s="231"/>
      <c r="E51" s="231"/>
      <c r="F51" s="110" t="s">
        <v>213</v>
      </c>
      <c r="G51" s="103"/>
      <c r="H51" s="100" t="s">
        <v>47</v>
      </c>
      <c r="I51" s="101"/>
      <c r="J51" s="99"/>
      <c r="K51" s="103"/>
      <c r="L51" s="102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104"/>
      <c r="B52" s="104"/>
      <c r="C52" s="234"/>
      <c r="D52" s="232"/>
      <c r="E52" s="232"/>
      <c r="F52" s="99" t="s">
        <v>214</v>
      </c>
      <c r="G52" s="103"/>
      <c r="H52" s="100" t="s">
        <v>37</v>
      </c>
      <c r="I52" s="101"/>
      <c r="J52" s="101"/>
      <c r="K52" s="103"/>
      <c r="L52" s="101"/>
      <c r="M52" s="102"/>
      <c r="N52" s="102"/>
      <c r="O52" s="102"/>
      <c r="P52" s="105"/>
      <c r="Q52" s="105"/>
      <c r="R52" s="106"/>
      <c r="S52" s="107"/>
      <c r="T52" s="107"/>
      <c r="U52" s="107"/>
      <c r="V52" s="107"/>
      <c r="W52" s="106"/>
      <c r="X52" s="106"/>
    </row>
    <row r="53" spans="1:24" ht="16.5" customHeight="1">
      <c r="A53" s="83"/>
      <c r="B53" s="83"/>
      <c r="C53" s="260"/>
      <c r="D53" s="230" t="s">
        <v>98</v>
      </c>
      <c r="E53" s="67" t="s">
        <v>219</v>
      </c>
      <c r="F53" s="99"/>
      <c r="G53" s="103"/>
      <c r="H53" s="100" t="s">
        <v>37</v>
      </c>
      <c r="I53" s="101"/>
      <c r="J53" s="103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83"/>
      <c r="B54" s="83"/>
      <c r="C54" s="232"/>
      <c r="D54" s="232"/>
      <c r="E54" s="99" t="s">
        <v>220</v>
      </c>
      <c r="F54" s="99"/>
      <c r="G54" s="103"/>
      <c r="H54" s="100" t="s">
        <v>37</v>
      </c>
      <c r="I54" s="100"/>
      <c r="J54" s="99"/>
      <c r="K54" s="103"/>
      <c r="L54" s="102"/>
      <c r="M54" s="102"/>
      <c r="N54" s="102"/>
      <c r="O54" s="102"/>
      <c r="P54" s="85"/>
      <c r="Q54" s="85"/>
      <c r="R54" s="16"/>
      <c r="S54" s="17"/>
      <c r="T54" s="17"/>
      <c r="U54" s="17"/>
      <c r="V54" s="17"/>
      <c r="W54" s="16"/>
      <c r="X54" s="16"/>
    </row>
    <row r="55" spans="1:24" ht="16.5" customHeight="1">
      <c r="A55" s="104"/>
      <c r="B55" s="104"/>
      <c r="C55" s="260" t="s">
        <v>221</v>
      </c>
      <c r="D55" s="259"/>
      <c r="E55" s="274" t="s">
        <v>222</v>
      </c>
      <c r="F55" s="221" t="s">
        <v>223</v>
      </c>
      <c r="G55" s="221"/>
      <c r="H55" s="208" t="s">
        <v>57</v>
      </c>
      <c r="I55" s="208"/>
      <c r="J55" s="221"/>
      <c r="K55" s="221"/>
      <c r="L55" s="209"/>
      <c r="M55" s="209"/>
      <c r="N55" s="209"/>
      <c r="O55" s="209"/>
      <c r="P55" s="105"/>
      <c r="Q55" s="105"/>
      <c r="R55" s="106"/>
      <c r="S55" s="107"/>
      <c r="T55" s="107"/>
      <c r="U55" s="107"/>
      <c r="V55" s="107"/>
      <c r="W55" s="106"/>
      <c r="X55" s="106"/>
    </row>
    <row r="56" spans="1:24" ht="16.5" customHeight="1">
      <c r="A56" s="83"/>
      <c r="B56" s="83"/>
      <c r="C56" s="231"/>
      <c r="D56" s="231"/>
      <c r="E56" s="266"/>
      <c r="F56" s="215" t="s">
        <v>224</v>
      </c>
      <c r="G56" s="215"/>
      <c r="H56" s="204" t="s">
        <v>57</v>
      </c>
      <c r="I56" s="204" t="s">
        <v>57</v>
      </c>
      <c r="J56" s="215"/>
      <c r="K56" s="215"/>
      <c r="L56" s="216" t="s">
        <v>457</v>
      </c>
      <c r="M56" s="216" t="s">
        <v>457</v>
      </c>
      <c r="N56" s="216" t="s">
        <v>457</v>
      </c>
      <c r="O56" s="216" t="s">
        <v>457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31"/>
      <c r="D57" s="231"/>
      <c r="E57" s="266"/>
      <c r="F57" s="217" t="s">
        <v>225</v>
      </c>
      <c r="G57" s="215"/>
      <c r="H57" s="204" t="s">
        <v>57</v>
      </c>
      <c r="I57" s="204" t="s">
        <v>57</v>
      </c>
      <c r="J57" s="215"/>
      <c r="K57" s="215"/>
      <c r="L57" s="216" t="s">
        <v>457</v>
      </c>
      <c r="M57" s="216" t="s">
        <v>457</v>
      </c>
      <c r="N57" s="216" t="s">
        <v>457</v>
      </c>
      <c r="O57" s="216" t="s">
        <v>457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24">
      <c r="A58" s="83"/>
      <c r="B58" s="83"/>
      <c r="C58" s="231"/>
      <c r="D58" s="231"/>
      <c r="E58" s="266"/>
      <c r="F58" s="217" t="s">
        <v>226</v>
      </c>
      <c r="G58" s="215"/>
      <c r="H58" s="204" t="s">
        <v>57</v>
      </c>
      <c r="I58" s="204" t="s">
        <v>57</v>
      </c>
      <c r="J58" s="215"/>
      <c r="K58" s="215"/>
      <c r="L58" s="216" t="s">
        <v>457</v>
      </c>
      <c r="M58" s="216" t="s">
        <v>457</v>
      </c>
      <c r="N58" s="216" t="s">
        <v>457</v>
      </c>
      <c r="O58" s="216" t="s">
        <v>457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s="201" customFormat="1" ht="24">
      <c r="A59" s="192"/>
      <c r="B59" s="192"/>
      <c r="C59" s="231"/>
      <c r="D59" s="200"/>
      <c r="E59" s="266"/>
      <c r="F59" s="222" t="s">
        <v>454</v>
      </c>
      <c r="G59" s="221"/>
      <c r="H59" s="208" t="s">
        <v>57</v>
      </c>
      <c r="I59" s="208"/>
      <c r="J59" s="221"/>
      <c r="K59" s="221"/>
      <c r="L59" s="209"/>
      <c r="M59" s="209"/>
      <c r="N59" s="209"/>
      <c r="O59" s="209"/>
      <c r="P59" s="85"/>
      <c r="Q59" s="85"/>
      <c r="R59" s="202"/>
      <c r="S59" s="17"/>
      <c r="T59" s="17"/>
      <c r="U59" s="17"/>
      <c r="V59" s="17"/>
      <c r="W59" s="202"/>
      <c r="X59" s="202"/>
    </row>
    <row r="60" spans="1:24" s="201" customFormat="1" ht="24">
      <c r="A60" s="192"/>
      <c r="B60" s="192"/>
      <c r="C60" s="231"/>
      <c r="D60" s="200"/>
      <c r="E60" s="276"/>
      <c r="F60" s="214" t="s">
        <v>456</v>
      </c>
      <c r="G60" s="215"/>
      <c r="H60" s="204" t="s">
        <v>57</v>
      </c>
      <c r="I60" s="204" t="s">
        <v>57</v>
      </c>
      <c r="J60" s="215"/>
      <c r="K60" s="215"/>
      <c r="L60" s="216" t="s">
        <v>457</v>
      </c>
      <c r="M60" s="216" t="s">
        <v>457</v>
      </c>
      <c r="N60" s="216" t="s">
        <v>457</v>
      </c>
      <c r="O60" s="216" t="s">
        <v>457</v>
      </c>
      <c r="P60" s="85"/>
      <c r="Q60" s="85"/>
      <c r="R60" s="202"/>
      <c r="S60" s="17"/>
      <c r="T60" s="17"/>
      <c r="U60" s="17"/>
      <c r="V60" s="17"/>
      <c r="W60" s="202"/>
      <c r="X60" s="202"/>
    </row>
    <row r="61" spans="1:24" ht="16.5" customHeight="1">
      <c r="A61" s="83"/>
      <c r="B61" s="83"/>
      <c r="C61" s="231"/>
      <c r="D61" s="259"/>
      <c r="E61" s="259" t="s">
        <v>227</v>
      </c>
      <c r="F61" s="218" t="s">
        <v>228</v>
      </c>
      <c r="G61" s="219"/>
      <c r="H61" s="220" t="s">
        <v>57</v>
      </c>
      <c r="I61" s="204" t="s">
        <v>57</v>
      </c>
      <c r="J61" s="219"/>
      <c r="K61" s="219"/>
      <c r="L61" s="216" t="s">
        <v>457</v>
      </c>
      <c r="M61" s="216" t="s">
        <v>457</v>
      </c>
      <c r="N61" s="216" t="s">
        <v>457</v>
      </c>
      <c r="O61" s="216" t="s">
        <v>457</v>
      </c>
      <c r="P61" s="85"/>
      <c r="Q61" s="85"/>
      <c r="R61" s="16"/>
      <c r="S61" s="17"/>
      <c r="T61" s="17"/>
      <c r="U61" s="17"/>
      <c r="V61" s="17"/>
      <c r="W61" s="16"/>
      <c r="X61" s="16"/>
    </row>
    <row r="62" spans="1:24" ht="12.75">
      <c r="A62" s="83"/>
      <c r="B62" s="83"/>
      <c r="C62" s="231"/>
      <c r="D62" s="231"/>
      <c r="E62" s="231"/>
      <c r="F62" s="218" t="s">
        <v>229</v>
      </c>
      <c r="G62" s="219"/>
      <c r="H62" s="220" t="s">
        <v>57</v>
      </c>
      <c r="I62" s="204" t="s">
        <v>57</v>
      </c>
      <c r="J62" s="219"/>
      <c r="K62" s="219"/>
      <c r="L62" s="216" t="s">
        <v>457</v>
      </c>
      <c r="M62" s="216" t="s">
        <v>457</v>
      </c>
      <c r="N62" s="216" t="s">
        <v>457</v>
      </c>
      <c r="O62" s="216" t="s">
        <v>457</v>
      </c>
      <c r="P62" s="85"/>
      <c r="Q62" s="85"/>
      <c r="R62" s="16"/>
      <c r="S62" s="17"/>
      <c r="T62" s="17"/>
      <c r="U62" s="17"/>
      <c r="V62" s="17"/>
      <c r="W62" s="16"/>
      <c r="X62" s="16"/>
    </row>
    <row r="63" spans="1:24" ht="24">
      <c r="A63" s="83"/>
      <c r="B63" s="83"/>
      <c r="C63" s="231"/>
      <c r="D63" s="231"/>
      <c r="E63" s="231"/>
      <c r="F63" s="218" t="s">
        <v>230</v>
      </c>
      <c r="G63" s="219"/>
      <c r="H63" s="220" t="s">
        <v>57</v>
      </c>
      <c r="I63" s="204" t="s">
        <v>57</v>
      </c>
      <c r="J63" s="219"/>
      <c r="K63" s="219"/>
      <c r="L63" s="216" t="s">
        <v>457</v>
      </c>
      <c r="M63" s="216" t="s">
        <v>457</v>
      </c>
      <c r="N63" s="216" t="s">
        <v>457</v>
      </c>
      <c r="O63" s="216" t="s">
        <v>457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31"/>
      <c r="D64" s="231"/>
      <c r="E64" s="231"/>
      <c r="F64" s="112" t="s">
        <v>231</v>
      </c>
      <c r="G64" s="113"/>
      <c r="H64" s="100" t="s">
        <v>57</v>
      </c>
      <c r="I64" s="101"/>
      <c r="J64" s="113"/>
      <c r="K64" s="113"/>
      <c r="L64" s="114"/>
      <c r="M64" s="114"/>
      <c r="N64" s="114"/>
      <c r="O64" s="114"/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24">
      <c r="A65" s="83"/>
      <c r="B65" s="83"/>
      <c r="C65" s="231"/>
      <c r="D65" s="259"/>
      <c r="E65" s="259" t="s">
        <v>232</v>
      </c>
      <c r="F65" s="112" t="s">
        <v>233</v>
      </c>
      <c r="G65" s="113"/>
      <c r="H65" s="100" t="s">
        <v>57</v>
      </c>
      <c r="I65" s="101"/>
      <c r="J65" s="113"/>
      <c r="K65" s="113"/>
      <c r="L65" s="114"/>
      <c r="M65" s="114"/>
      <c r="N65" s="114"/>
      <c r="O65" s="114"/>
      <c r="P65" s="85"/>
      <c r="Q65" s="85"/>
      <c r="R65" s="16"/>
      <c r="S65" s="17"/>
      <c r="T65" s="17"/>
      <c r="U65" s="17"/>
      <c r="V65" s="17"/>
      <c r="W65" s="16"/>
      <c r="X65" s="16"/>
    </row>
    <row r="66" spans="1:24" ht="12.75">
      <c r="A66" s="83"/>
      <c r="B66" s="83"/>
      <c r="C66" s="231"/>
      <c r="D66" s="231"/>
      <c r="E66" s="231"/>
      <c r="F66" s="112" t="s">
        <v>234</v>
      </c>
      <c r="G66" s="113"/>
      <c r="H66" s="100" t="s">
        <v>57</v>
      </c>
      <c r="I66" s="101"/>
      <c r="J66" s="113"/>
      <c r="K66" s="113"/>
      <c r="L66" s="114"/>
      <c r="M66" s="114"/>
      <c r="N66" s="114"/>
      <c r="O66" s="114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24">
      <c r="A67" s="83"/>
      <c r="B67" s="83"/>
      <c r="C67" s="231"/>
      <c r="D67" s="259"/>
      <c r="E67" s="259" t="s">
        <v>235</v>
      </c>
      <c r="F67" s="112" t="s">
        <v>236</v>
      </c>
      <c r="G67" s="113"/>
      <c r="H67" s="100" t="s">
        <v>57</v>
      </c>
      <c r="I67" s="101"/>
      <c r="J67" s="113"/>
      <c r="K67" s="113"/>
      <c r="L67" s="114"/>
      <c r="M67" s="114"/>
      <c r="N67" s="114"/>
      <c r="O67" s="114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6.5" customHeight="1">
      <c r="A68" s="83"/>
      <c r="B68" s="83"/>
      <c r="C68" s="232"/>
      <c r="D68" s="231"/>
      <c r="E68" s="231"/>
      <c r="F68" s="112" t="s">
        <v>237</v>
      </c>
      <c r="G68" s="113"/>
      <c r="H68" s="100" t="s">
        <v>57</v>
      </c>
      <c r="I68" s="101"/>
      <c r="J68" s="113"/>
      <c r="K68" s="113"/>
      <c r="L68" s="114"/>
      <c r="M68" s="114"/>
      <c r="N68" s="114"/>
      <c r="O68" s="114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16.5" customHeight="1">
      <c r="A69" s="115"/>
      <c r="B69" s="115"/>
      <c r="C69" s="116"/>
      <c r="D69" s="98"/>
      <c r="E69" s="98"/>
      <c r="F69" s="116"/>
      <c r="G69" s="117"/>
      <c r="H69" s="100"/>
      <c r="I69" s="118"/>
      <c r="J69" s="117"/>
      <c r="K69" s="117"/>
      <c r="L69" s="119"/>
      <c r="M69" s="119"/>
      <c r="N69" s="119"/>
      <c r="O69" s="119"/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6.5" customHeight="1">
      <c r="A70" s="120"/>
      <c r="B70" s="120"/>
      <c r="C70" s="275" t="s">
        <v>238</v>
      </c>
      <c r="D70" s="236"/>
      <c r="E70" s="236"/>
      <c r="F70" s="237"/>
      <c r="G70" s="121"/>
      <c r="H70" s="122"/>
      <c r="I70" s="122"/>
      <c r="J70" s="121"/>
      <c r="K70" s="121"/>
      <c r="L70" s="123"/>
      <c r="M70" s="123"/>
      <c r="N70" s="123"/>
      <c r="O70" s="123"/>
      <c r="P70" s="124"/>
      <c r="Q70" s="124"/>
      <c r="R70" s="125"/>
      <c r="S70" s="126"/>
      <c r="T70" s="126"/>
      <c r="U70" s="126"/>
      <c r="V70" s="126"/>
      <c r="W70" s="125"/>
      <c r="X70" s="125"/>
    </row>
    <row r="71" spans="1:24" ht="16.5" customHeight="1">
      <c r="A71" s="127"/>
      <c r="B71" s="127"/>
      <c r="C71" s="259" t="s">
        <v>239</v>
      </c>
      <c r="D71" s="259" t="s">
        <v>32</v>
      </c>
      <c r="E71" s="267" t="s">
        <v>240</v>
      </c>
      <c r="F71" s="128" t="s">
        <v>241</v>
      </c>
      <c r="G71" s="129"/>
      <c r="H71" s="130" t="s">
        <v>47</v>
      </c>
      <c r="I71" s="131" t="s">
        <v>47</v>
      </c>
      <c r="J71" s="129"/>
      <c r="K71" s="129"/>
      <c r="L71" s="51" t="s">
        <v>45</v>
      </c>
      <c r="M71" s="51" t="s">
        <v>42</v>
      </c>
      <c r="N71" s="51" t="s">
        <v>45</v>
      </c>
      <c r="O71" s="51" t="s">
        <v>35</v>
      </c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7"/>
      <c r="B72" s="127"/>
      <c r="C72" s="231"/>
      <c r="D72" s="231"/>
      <c r="E72" s="231"/>
      <c r="F72" s="128" t="s">
        <v>242</v>
      </c>
      <c r="G72" s="129"/>
      <c r="H72" s="130" t="s">
        <v>62</v>
      </c>
      <c r="I72" s="131" t="s">
        <v>62</v>
      </c>
      <c r="J72" s="129"/>
      <c r="K72" s="129"/>
      <c r="L72" s="51" t="s">
        <v>45</v>
      </c>
      <c r="M72" s="51" t="s">
        <v>42</v>
      </c>
      <c r="N72" s="51" t="s">
        <v>45</v>
      </c>
      <c r="O72" s="51" t="s">
        <v>42</v>
      </c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27"/>
      <c r="B73" s="127"/>
      <c r="C73" s="231"/>
      <c r="D73" s="231"/>
      <c r="E73" s="232"/>
      <c r="F73" s="128" t="s">
        <v>243</v>
      </c>
      <c r="G73" s="129"/>
      <c r="H73" s="130" t="s">
        <v>62</v>
      </c>
      <c r="I73" s="131" t="s">
        <v>62</v>
      </c>
      <c r="J73" s="129"/>
      <c r="K73" s="129"/>
      <c r="L73" s="51" t="s">
        <v>35</v>
      </c>
      <c r="M73" s="51" t="s">
        <v>73</v>
      </c>
      <c r="N73" s="51" t="s">
        <v>35</v>
      </c>
      <c r="O73" s="51" t="s">
        <v>73</v>
      </c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27"/>
      <c r="B74" s="127"/>
      <c r="C74" s="231"/>
      <c r="D74" s="231"/>
      <c r="E74" s="260" t="s">
        <v>244</v>
      </c>
      <c r="F74" s="109" t="s">
        <v>245</v>
      </c>
      <c r="G74" s="132"/>
      <c r="H74" s="133" t="s">
        <v>62</v>
      </c>
      <c r="I74" s="134"/>
      <c r="J74" s="132"/>
      <c r="K74" s="132"/>
      <c r="L74" s="135"/>
      <c r="M74" s="135"/>
      <c r="N74" s="135"/>
      <c r="O74" s="135"/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2.75">
      <c r="A75" s="127"/>
      <c r="B75" s="127"/>
      <c r="C75" s="231"/>
      <c r="D75" s="231"/>
      <c r="E75" s="232"/>
      <c r="F75" s="109" t="s">
        <v>246</v>
      </c>
      <c r="G75" s="132"/>
      <c r="H75" s="133" t="s">
        <v>62</v>
      </c>
      <c r="I75" s="134"/>
      <c r="J75" s="132"/>
      <c r="K75" s="132"/>
      <c r="L75" s="135"/>
      <c r="M75" s="135"/>
      <c r="N75" s="135"/>
      <c r="O75" s="135"/>
      <c r="P75" s="85"/>
      <c r="Q75" s="85"/>
      <c r="R75" s="16"/>
      <c r="S75" s="17"/>
      <c r="T75" s="17"/>
      <c r="U75" s="17"/>
      <c r="V75" s="17"/>
      <c r="W75" s="16"/>
      <c r="X75" s="16"/>
    </row>
    <row r="76" spans="1:24" ht="24">
      <c r="A76" s="104"/>
      <c r="B76" s="104"/>
      <c r="C76" s="231"/>
      <c r="D76" s="231"/>
      <c r="E76" s="99" t="s">
        <v>126</v>
      </c>
      <c r="F76" s="99" t="s">
        <v>247</v>
      </c>
      <c r="G76" s="103"/>
      <c r="H76" s="136" t="s">
        <v>248</v>
      </c>
      <c r="I76" s="101"/>
      <c r="J76" s="132"/>
      <c r="K76" s="103"/>
      <c r="L76" s="102"/>
      <c r="M76" s="102"/>
      <c r="N76" s="102"/>
      <c r="O76" s="102"/>
      <c r="P76" s="105"/>
      <c r="Q76" s="105"/>
      <c r="R76" s="106"/>
      <c r="S76" s="107"/>
      <c r="T76" s="107"/>
      <c r="U76" s="107"/>
      <c r="V76" s="107"/>
      <c r="W76" s="106"/>
      <c r="X76" s="106"/>
    </row>
    <row r="77" spans="1:24" ht="16.5" customHeight="1">
      <c r="A77" s="104"/>
      <c r="B77" s="104"/>
      <c r="C77" s="231"/>
      <c r="D77" s="231"/>
      <c r="E77" s="99" t="s">
        <v>249</v>
      </c>
      <c r="F77" s="99" t="s">
        <v>250</v>
      </c>
      <c r="G77" s="103"/>
      <c r="H77" s="100" t="s">
        <v>47</v>
      </c>
      <c r="I77" s="101"/>
      <c r="J77" s="103"/>
      <c r="K77" s="103"/>
      <c r="L77" s="102"/>
      <c r="M77" s="102"/>
      <c r="N77" s="102"/>
      <c r="O77" s="102"/>
      <c r="P77" s="105"/>
      <c r="Q77" s="105"/>
      <c r="R77" s="106"/>
      <c r="S77" s="107"/>
      <c r="T77" s="107"/>
      <c r="U77" s="107"/>
      <c r="V77" s="107"/>
      <c r="W77" s="106"/>
      <c r="X77" s="106"/>
    </row>
    <row r="78" spans="1:24" ht="16.5" customHeight="1">
      <c r="A78" s="104"/>
      <c r="B78" s="104"/>
      <c r="C78" s="231"/>
      <c r="D78" s="259" t="s">
        <v>86</v>
      </c>
      <c r="E78" s="272" t="s">
        <v>251</v>
      </c>
      <c r="F78" s="229"/>
      <c r="G78" s="103"/>
      <c r="H78" s="100" t="s">
        <v>37</v>
      </c>
      <c r="I78" s="101"/>
      <c r="J78" s="103"/>
      <c r="K78" s="103"/>
      <c r="L78" s="102"/>
      <c r="M78" s="102"/>
      <c r="N78" s="102"/>
      <c r="O78" s="102"/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ht="16.5" customHeight="1">
      <c r="A79" s="104"/>
      <c r="B79" s="104"/>
      <c r="C79" s="231"/>
      <c r="D79" s="231"/>
      <c r="E79" s="99" t="s">
        <v>249</v>
      </c>
      <c r="F79" s="99" t="s">
        <v>252</v>
      </c>
      <c r="G79" s="103"/>
      <c r="H79" s="100" t="s">
        <v>37</v>
      </c>
      <c r="I79" s="101"/>
      <c r="J79" s="103"/>
      <c r="K79" s="103"/>
      <c r="L79" s="102"/>
      <c r="M79" s="102"/>
      <c r="N79" s="102"/>
      <c r="O79" s="102"/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231"/>
      <c r="D80" s="231"/>
      <c r="E80" s="259" t="s">
        <v>253</v>
      </c>
      <c r="F80" s="99" t="s">
        <v>254</v>
      </c>
      <c r="G80" s="103"/>
      <c r="H80" s="100" t="s">
        <v>37</v>
      </c>
      <c r="I80" s="101"/>
      <c r="J80" s="103"/>
      <c r="K80" s="103"/>
      <c r="L80" s="102"/>
      <c r="M80" s="102"/>
      <c r="N80" s="102"/>
      <c r="O80" s="102"/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6.5" customHeight="1">
      <c r="A81" s="104"/>
      <c r="B81" s="104"/>
      <c r="C81" s="231"/>
      <c r="D81" s="231"/>
      <c r="E81" s="231"/>
      <c r="F81" s="99" t="s">
        <v>255</v>
      </c>
      <c r="G81" s="103"/>
      <c r="H81" s="100" t="s">
        <v>37</v>
      </c>
      <c r="I81" s="101"/>
      <c r="J81" s="103"/>
      <c r="K81" s="103"/>
      <c r="L81" s="102"/>
      <c r="M81" s="102"/>
      <c r="N81" s="102"/>
      <c r="O81" s="102"/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2.75">
      <c r="A82" s="104"/>
      <c r="B82" s="104"/>
      <c r="C82" s="231"/>
      <c r="D82" s="232"/>
      <c r="E82" s="232"/>
      <c r="F82" s="99" t="s">
        <v>256</v>
      </c>
      <c r="G82" s="103"/>
      <c r="H82" s="100" t="s">
        <v>37</v>
      </c>
      <c r="I82" s="101"/>
      <c r="J82" s="103"/>
      <c r="K82" s="103"/>
      <c r="L82" s="102"/>
      <c r="M82" s="102"/>
      <c r="N82" s="102"/>
      <c r="O82" s="102"/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31"/>
      <c r="D83" s="259" t="s">
        <v>257</v>
      </c>
      <c r="E83" s="99" t="s">
        <v>258</v>
      </c>
      <c r="F83" s="99" t="s">
        <v>259</v>
      </c>
      <c r="G83" s="103"/>
      <c r="H83" s="100" t="s">
        <v>62</v>
      </c>
      <c r="I83" s="101"/>
      <c r="J83" s="103"/>
      <c r="K83" s="103"/>
      <c r="L83" s="102"/>
      <c r="M83" s="102"/>
      <c r="N83" s="102"/>
      <c r="O83" s="102"/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31"/>
      <c r="D84" s="231"/>
      <c r="E84" s="99" t="s">
        <v>260</v>
      </c>
      <c r="F84" s="99" t="s">
        <v>259</v>
      </c>
      <c r="G84" s="103"/>
      <c r="H84" s="100" t="s">
        <v>62</v>
      </c>
      <c r="I84" s="101"/>
      <c r="J84" s="103"/>
      <c r="K84" s="103"/>
      <c r="L84" s="102"/>
      <c r="M84" s="102"/>
      <c r="N84" s="102"/>
      <c r="O84" s="102"/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231"/>
      <c r="D85" s="231"/>
      <c r="E85" s="99" t="s">
        <v>261</v>
      </c>
      <c r="F85" s="99" t="s">
        <v>259</v>
      </c>
      <c r="G85" s="103"/>
      <c r="H85" s="100" t="s">
        <v>62</v>
      </c>
      <c r="I85" s="101"/>
      <c r="J85" s="103"/>
      <c r="K85" s="103"/>
      <c r="L85" s="102"/>
      <c r="M85" s="102"/>
      <c r="N85" s="102"/>
      <c r="O85" s="102"/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31"/>
      <c r="D86" s="231"/>
      <c r="E86" s="259" t="s">
        <v>262</v>
      </c>
      <c r="F86" s="99" t="s">
        <v>263</v>
      </c>
      <c r="G86" s="103"/>
      <c r="H86" s="100" t="s">
        <v>47</v>
      </c>
      <c r="I86" s="101"/>
      <c r="J86" s="103"/>
      <c r="K86" s="103"/>
      <c r="L86" s="102"/>
      <c r="M86" s="102"/>
      <c r="N86" s="102"/>
      <c r="O86" s="102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6.5" customHeight="1">
      <c r="A87" s="104"/>
      <c r="B87" s="104"/>
      <c r="C87" s="231"/>
      <c r="D87" s="232"/>
      <c r="E87" s="232"/>
      <c r="F87" s="99" t="s">
        <v>259</v>
      </c>
      <c r="G87" s="103"/>
      <c r="H87" s="100" t="s">
        <v>47</v>
      </c>
      <c r="I87" s="101"/>
      <c r="J87" s="103"/>
      <c r="K87" s="103"/>
      <c r="L87" s="102"/>
      <c r="M87" s="102"/>
      <c r="N87" s="102"/>
      <c r="O87" s="102"/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31"/>
      <c r="D88" s="259" t="s">
        <v>264</v>
      </c>
      <c r="E88" s="99" t="s">
        <v>86</v>
      </c>
      <c r="F88" s="99" t="s">
        <v>265</v>
      </c>
      <c r="G88" s="103"/>
      <c r="H88" s="100" t="s">
        <v>37</v>
      </c>
      <c r="I88" s="101"/>
      <c r="J88" s="103"/>
      <c r="K88" s="103"/>
      <c r="L88" s="102"/>
      <c r="M88" s="102"/>
      <c r="N88" s="102"/>
      <c r="O88" s="102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31"/>
      <c r="D89" s="231"/>
      <c r="E89" s="99" t="s">
        <v>266</v>
      </c>
      <c r="F89" s="99" t="s">
        <v>267</v>
      </c>
      <c r="G89" s="103"/>
      <c r="H89" s="100" t="s">
        <v>47</v>
      </c>
      <c r="I89" s="101"/>
      <c r="J89" s="103"/>
      <c r="K89" s="103"/>
      <c r="L89" s="102"/>
      <c r="M89" s="102"/>
      <c r="N89" s="102"/>
      <c r="O89" s="102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31"/>
      <c r="D90" s="231"/>
      <c r="E90" s="274" t="s">
        <v>109</v>
      </c>
      <c r="F90" s="99" t="s">
        <v>268</v>
      </c>
      <c r="G90" s="103"/>
      <c r="H90" s="100" t="s">
        <v>53</v>
      </c>
      <c r="I90" s="101"/>
      <c r="J90" s="103"/>
      <c r="K90" s="103"/>
      <c r="L90" s="102"/>
      <c r="M90" s="102"/>
      <c r="N90" s="102"/>
      <c r="O90" s="102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31"/>
      <c r="D91" s="231"/>
      <c r="E91" s="232"/>
      <c r="F91" s="99" t="s">
        <v>269</v>
      </c>
      <c r="G91" s="103"/>
      <c r="H91" s="100" t="s">
        <v>53</v>
      </c>
      <c r="I91" s="101"/>
      <c r="J91" s="103"/>
      <c r="K91" s="103"/>
      <c r="L91" s="102"/>
      <c r="M91" s="102"/>
      <c r="N91" s="102"/>
      <c r="O91" s="102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31"/>
      <c r="D92" s="231"/>
      <c r="E92" s="259" t="s">
        <v>270</v>
      </c>
      <c r="F92" s="99" t="s">
        <v>268</v>
      </c>
      <c r="G92" s="103"/>
      <c r="H92" s="100" t="s">
        <v>53</v>
      </c>
      <c r="I92" s="101"/>
      <c r="J92" s="103"/>
      <c r="K92" s="103"/>
      <c r="L92" s="102"/>
      <c r="M92" s="102"/>
      <c r="N92" s="102"/>
      <c r="O92" s="102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ht="16.5" customHeight="1">
      <c r="A93" s="104"/>
      <c r="B93" s="104"/>
      <c r="C93" s="231"/>
      <c r="D93" s="231"/>
      <c r="E93" s="232"/>
      <c r="F93" s="99" t="s">
        <v>269</v>
      </c>
      <c r="G93" s="103"/>
      <c r="H93" s="100" t="s">
        <v>53</v>
      </c>
      <c r="I93" s="101"/>
      <c r="J93" s="103"/>
      <c r="K93" s="103"/>
      <c r="L93" s="102"/>
      <c r="M93" s="102"/>
      <c r="N93" s="102"/>
      <c r="O93" s="102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31"/>
      <c r="D94" s="231"/>
      <c r="E94" s="259" t="s">
        <v>126</v>
      </c>
      <c r="F94" s="99" t="s">
        <v>271</v>
      </c>
      <c r="G94" s="103"/>
      <c r="H94" s="100" t="s">
        <v>272</v>
      </c>
      <c r="I94" s="101"/>
      <c r="J94" s="103"/>
      <c r="K94" s="103"/>
      <c r="L94" s="102"/>
      <c r="M94" s="102"/>
      <c r="N94" s="102"/>
      <c r="O94" s="102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31"/>
      <c r="D95" s="232"/>
      <c r="E95" s="232"/>
      <c r="F95" s="99" t="s">
        <v>273</v>
      </c>
      <c r="G95" s="103"/>
      <c r="H95" s="100" t="s">
        <v>272</v>
      </c>
      <c r="I95" s="101"/>
      <c r="J95" s="103"/>
      <c r="K95" s="103"/>
      <c r="L95" s="102"/>
      <c r="M95" s="102"/>
      <c r="N95" s="102"/>
      <c r="O95" s="102"/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ht="16.5" customHeight="1">
      <c r="A96" s="137"/>
      <c r="B96" s="137"/>
      <c r="C96" s="231"/>
      <c r="D96" s="266" t="s">
        <v>274</v>
      </c>
      <c r="E96" s="138" t="s">
        <v>249</v>
      </c>
      <c r="F96" s="138" t="s">
        <v>275</v>
      </c>
      <c r="G96" s="139"/>
      <c r="H96" s="133" t="s">
        <v>47</v>
      </c>
      <c r="I96" s="134"/>
      <c r="J96" s="139"/>
      <c r="K96" s="139"/>
      <c r="L96" s="140"/>
      <c r="M96" s="140"/>
      <c r="N96" s="140"/>
      <c r="O96" s="140"/>
      <c r="P96" s="141"/>
      <c r="Q96" s="141"/>
      <c r="R96" s="142"/>
      <c r="S96" s="142"/>
      <c r="T96" s="142"/>
      <c r="U96" s="142"/>
      <c r="V96" s="142"/>
      <c r="W96" s="142"/>
      <c r="X96" s="142"/>
    </row>
    <row r="97" spans="1:24" ht="16.5" customHeight="1">
      <c r="A97" s="137"/>
      <c r="B97" s="137"/>
      <c r="C97" s="231"/>
      <c r="D97" s="231"/>
      <c r="E97" s="138" t="s">
        <v>276</v>
      </c>
      <c r="F97" s="138" t="s">
        <v>277</v>
      </c>
      <c r="G97" s="139"/>
      <c r="H97" s="133" t="s">
        <v>47</v>
      </c>
      <c r="I97" s="134"/>
      <c r="J97" s="139"/>
      <c r="K97" s="139"/>
      <c r="L97" s="140"/>
      <c r="M97" s="140"/>
      <c r="N97" s="140"/>
      <c r="O97" s="140"/>
      <c r="P97" s="141"/>
      <c r="Q97" s="141"/>
      <c r="R97" s="142"/>
      <c r="S97" s="142"/>
      <c r="T97" s="142"/>
      <c r="U97" s="142"/>
      <c r="V97" s="142"/>
      <c r="W97" s="142"/>
      <c r="X97" s="142"/>
    </row>
    <row r="98" spans="1:24" ht="16.5" customHeight="1">
      <c r="A98" s="104"/>
      <c r="B98" s="143"/>
      <c r="C98" s="231"/>
      <c r="D98" s="232"/>
      <c r="E98" s="138" t="s">
        <v>278</v>
      </c>
      <c r="F98" s="138" t="s">
        <v>279</v>
      </c>
      <c r="G98" s="144"/>
      <c r="H98" s="145" t="s">
        <v>47</v>
      </c>
      <c r="I98" s="118"/>
      <c r="J98" s="144"/>
      <c r="K98" s="144"/>
      <c r="L98" s="146"/>
      <c r="M98" s="146"/>
      <c r="N98" s="146"/>
      <c r="O98" s="146"/>
      <c r="P98" s="141"/>
      <c r="Q98" s="141"/>
      <c r="R98" s="142"/>
      <c r="S98" s="142"/>
      <c r="T98" s="142"/>
      <c r="U98" s="142"/>
      <c r="V98" s="142"/>
      <c r="W98" s="142"/>
      <c r="X98" s="142"/>
    </row>
    <row r="99" spans="1:24" ht="16.5" customHeight="1">
      <c r="A99" s="104"/>
      <c r="B99" s="143"/>
      <c r="C99" s="231"/>
      <c r="D99" s="266" t="s">
        <v>280</v>
      </c>
      <c r="E99" s="266"/>
      <c r="F99" s="138" t="s">
        <v>281</v>
      </c>
      <c r="G99" s="144"/>
      <c r="H99" s="100" t="s">
        <v>53</v>
      </c>
      <c r="I99" s="101"/>
      <c r="J99" s="103"/>
      <c r="K99" s="144"/>
      <c r="L99" s="103"/>
      <c r="M99" s="103"/>
      <c r="N99" s="103"/>
      <c r="O99" s="103"/>
      <c r="P99" s="104"/>
      <c r="Q99" s="104"/>
      <c r="R99" s="142"/>
      <c r="S99" s="142"/>
      <c r="T99" s="142"/>
      <c r="U99" s="142"/>
      <c r="V99" s="142"/>
      <c r="W99" s="142"/>
      <c r="X99" s="142"/>
    </row>
    <row r="100" spans="1:24" ht="16.5" customHeight="1">
      <c r="A100" s="104"/>
      <c r="B100" s="143"/>
      <c r="C100" s="231"/>
      <c r="D100" s="231"/>
      <c r="E100" s="231"/>
      <c r="F100" s="138" t="s">
        <v>282</v>
      </c>
      <c r="G100" s="144"/>
      <c r="H100" s="100" t="s">
        <v>53</v>
      </c>
      <c r="I100" s="101"/>
      <c r="J100" s="103"/>
      <c r="K100" s="144"/>
      <c r="L100" s="103"/>
      <c r="M100" s="103"/>
      <c r="N100" s="103"/>
      <c r="O100" s="103"/>
      <c r="P100" s="104"/>
      <c r="Q100" s="104"/>
      <c r="R100" s="142"/>
      <c r="S100" s="142"/>
      <c r="T100" s="142"/>
      <c r="U100" s="142"/>
      <c r="V100" s="142"/>
      <c r="W100" s="142"/>
      <c r="X100" s="142"/>
    </row>
    <row r="101" spans="1:24" ht="16.5" customHeight="1">
      <c r="A101" s="137"/>
      <c r="B101" s="143"/>
      <c r="C101" s="232"/>
      <c r="D101" s="232"/>
      <c r="E101" s="232"/>
      <c r="F101" s="138" t="s">
        <v>283</v>
      </c>
      <c r="G101" s="144"/>
      <c r="H101" s="100" t="s">
        <v>53</v>
      </c>
      <c r="I101" s="101"/>
      <c r="J101" s="103"/>
      <c r="K101" s="144"/>
      <c r="L101" s="103"/>
      <c r="M101" s="103"/>
      <c r="N101" s="103"/>
      <c r="O101" s="103"/>
      <c r="P101" s="104"/>
      <c r="Q101" s="104"/>
      <c r="R101" s="142"/>
      <c r="S101" s="142"/>
      <c r="T101" s="142"/>
      <c r="U101" s="142"/>
      <c r="V101" s="142"/>
      <c r="W101" s="142"/>
      <c r="X101" s="142"/>
    </row>
    <row r="102" spans="1:24" ht="16.5" customHeight="1">
      <c r="A102" s="120"/>
      <c r="B102" s="120"/>
      <c r="C102" s="261" t="s">
        <v>284</v>
      </c>
      <c r="D102" s="262"/>
      <c r="E102" s="262"/>
      <c r="F102" s="263"/>
      <c r="G102" s="121"/>
      <c r="H102" s="147"/>
      <c r="I102" s="122"/>
      <c r="J102" s="121"/>
      <c r="K102" s="121"/>
      <c r="L102" s="123"/>
      <c r="M102" s="123"/>
      <c r="N102" s="123"/>
      <c r="O102" s="123"/>
      <c r="P102" s="124"/>
      <c r="Q102" s="124"/>
      <c r="R102" s="125"/>
      <c r="S102" s="126"/>
      <c r="T102" s="126"/>
      <c r="U102" s="126"/>
      <c r="V102" s="126"/>
      <c r="W102" s="125"/>
      <c r="X102" s="125"/>
    </row>
    <row r="103" spans="1:24" ht="16.5" customHeight="1">
      <c r="A103" s="127"/>
      <c r="B103" s="127"/>
      <c r="C103" s="259" t="s">
        <v>285</v>
      </c>
      <c r="D103" s="259" t="s">
        <v>32</v>
      </c>
      <c r="E103" s="267" t="s">
        <v>240</v>
      </c>
      <c r="F103" s="128" t="s">
        <v>286</v>
      </c>
      <c r="G103" s="148"/>
      <c r="H103" s="149" t="s">
        <v>62</v>
      </c>
      <c r="I103" s="150" t="s">
        <v>62</v>
      </c>
      <c r="J103" s="129"/>
      <c r="K103" s="129"/>
      <c r="L103" s="223" t="s">
        <v>458</v>
      </c>
      <c r="M103" s="223" t="s">
        <v>459</v>
      </c>
      <c r="N103" s="223" t="s">
        <v>458</v>
      </c>
      <c r="O103" s="223" t="s">
        <v>459</v>
      </c>
      <c r="P103" s="85"/>
      <c r="Q103" s="8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27"/>
      <c r="B104" s="127"/>
      <c r="C104" s="231"/>
      <c r="D104" s="231"/>
      <c r="E104" s="232"/>
      <c r="F104" s="128" t="s">
        <v>287</v>
      </c>
      <c r="G104" s="148"/>
      <c r="H104" s="149" t="s">
        <v>62</v>
      </c>
      <c r="I104" s="150" t="s">
        <v>62</v>
      </c>
      <c r="J104" s="129"/>
      <c r="K104" s="129"/>
      <c r="L104" s="151" t="s">
        <v>35</v>
      </c>
      <c r="M104" s="151" t="s">
        <v>73</v>
      </c>
      <c r="N104" s="151" t="s">
        <v>35</v>
      </c>
      <c r="O104" s="151" t="s">
        <v>73</v>
      </c>
      <c r="P104" s="85"/>
      <c r="Q104" s="8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27"/>
      <c r="B105" s="127"/>
      <c r="C105" s="231"/>
      <c r="D105" s="231"/>
      <c r="E105" s="260" t="s">
        <v>244</v>
      </c>
      <c r="F105" s="109" t="s">
        <v>245</v>
      </c>
      <c r="G105" s="132"/>
      <c r="H105" s="133" t="s">
        <v>62</v>
      </c>
      <c r="I105" s="134"/>
      <c r="J105" s="132"/>
      <c r="K105" s="132"/>
      <c r="L105" s="135"/>
      <c r="M105" s="135"/>
      <c r="N105" s="135"/>
      <c r="O105" s="135"/>
      <c r="P105" s="85"/>
      <c r="Q105" s="8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27"/>
      <c r="B106" s="127"/>
      <c r="C106" s="231"/>
      <c r="D106" s="231"/>
      <c r="E106" s="232"/>
      <c r="F106" s="109" t="s">
        <v>246</v>
      </c>
      <c r="G106" s="132"/>
      <c r="H106" s="133" t="s">
        <v>62</v>
      </c>
      <c r="I106" s="134"/>
      <c r="J106" s="132"/>
      <c r="K106" s="132"/>
      <c r="L106" s="135"/>
      <c r="M106" s="135"/>
      <c r="N106" s="135"/>
      <c r="O106" s="135"/>
      <c r="P106" s="85"/>
      <c r="Q106" s="8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04"/>
      <c r="B107" s="104"/>
      <c r="C107" s="231"/>
      <c r="D107" s="231"/>
      <c r="E107" s="99" t="s">
        <v>126</v>
      </c>
      <c r="F107" s="99" t="s">
        <v>247</v>
      </c>
      <c r="G107" s="103"/>
      <c r="H107" s="100" t="s">
        <v>272</v>
      </c>
      <c r="I107" s="101"/>
      <c r="J107" s="103"/>
      <c r="K107" s="103"/>
      <c r="L107" s="102"/>
      <c r="M107" s="102"/>
      <c r="N107" s="102"/>
      <c r="O107" s="102"/>
      <c r="P107" s="105"/>
      <c r="Q107" s="105"/>
      <c r="R107" s="106"/>
      <c r="S107" s="107"/>
      <c r="T107" s="107"/>
      <c r="U107" s="107"/>
      <c r="V107" s="107"/>
      <c r="W107" s="106"/>
      <c r="X107" s="106"/>
    </row>
    <row r="108" spans="1:24" ht="16.5" customHeight="1">
      <c r="A108" s="104"/>
      <c r="B108" s="104"/>
      <c r="C108" s="231"/>
      <c r="D108" s="231"/>
      <c r="E108" s="99" t="s">
        <v>249</v>
      </c>
      <c r="F108" s="99" t="s">
        <v>250</v>
      </c>
      <c r="G108" s="103"/>
      <c r="H108" s="100" t="s">
        <v>47</v>
      </c>
      <c r="I108" s="101"/>
      <c r="J108" s="103"/>
      <c r="K108" s="103"/>
      <c r="L108" s="102"/>
      <c r="M108" s="102"/>
      <c r="N108" s="102"/>
      <c r="O108" s="102"/>
      <c r="P108" s="105"/>
      <c r="Q108" s="105"/>
      <c r="R108" s="106"/>
      <c r="S108" s="107"/>
      <c r="T108" s="107"/>
      <c r="U108" s="107"/>
      <c r="V108" s="107"/>
      <c r="W108" s="106"/>
      <c r="X108" s="106"/>
    </row>
    <row r="109" spans="1:24" ht="16.5" customHeight="1">
      <c r="A109" s="104"/>
      <c r="B109" s="104"/>
      <c r="C109" s="231"/>
      <c r="D109" s="259" t="s">
        <v>86</v>
      </c>
      <c r="E109" s="272" t="s">
        <v>251</v>
      </c>
      <c r="F109" s="229"/>
      <c r="G109" s="103"/>
      <c r="H109" s="100" t="s">
        <v>37</v>
      </c>
      <c r="I109" s="101"/>
      <c r="J109" s="103"/>
      <c r="K109" s="103"/>
      <c r="L109" s="102"/>
      <c r="M109" s="102"/>
      <c r="N109" s="102"/>
      <c r="O109" s="102"/>
      <c r="P109" s="105"/>
      <c r="Q109" s="105"/>
      <c r="R109" s="106"/>
      <c r="S109" s="107"/>
      <c r="T109" s="107"/>
      <c r="U109" s="107"/>
      <c r="V109" s="107"/>
      <c r="W109" s="106"/>
      <c r="X109" s="106"/>
    </row>
    <row r="110" spans="1:24" ht="16.5" customHeight="1">
      <c r="A110" s="104"/>
      <c r="B110" s="104"/>
      <c r="C110" s="231"/>
      <c r="D110" s="231"/>
      <c r="E110" s="99" t="s">
        <v>249</v>
      </c>
      <c r="F110" s="99" t="s">
        <v>252</v>
      </c>
      <c r="G110" s="103"/>
      <c r="H110" s="100" t="s">
        <v>37</v>
      </c>
      <c r="I110" s="101"/>
      <c r="J110" s="103"/>
      <c r="K110" s="103"/>
      <c r="L110" s="102"/>
      <c r="M110" s="102"/>
      <c r="N110" s="102"/>
      <c r="O110" s="102"/>
      <c r="P110" s="105"/>
      <c r="Q110" s="105"/>
      <c r="R110" s="106"/>
      <c r="S110" s="107"/>
      <c r="T110" s="107"/>
      <c r="U110" s="107"/>
      <c r="V110" s="107"/>
      <c r="W110" s="106"/>
      <c r="X110" s="106"/>
    </row>
    <row r="111" spans="1:24" ht="16.5" customHeight="1">
      <c r="A111" s="104"/>
      <c r="B111" s="104"/>
      <c r="C111" s="231"/>
      <c r="D111" s="231"/>
      <c r="E111" s="259" t="s">
        <v>253</v>
      </c>
      <c r="F111" s="99" t="s">
        <v>254</v>
      </c>
      <c r="G111" s="103"/>
      <c r="H111" s="100" t="s">
        <v>37</v>
      </c>
      <c r="I111" s="101"/>
      <c r="J111" s="103"/>
      <c r="K111" s="103"/>
      <c r="L111" s="102"/>
      <c r="M111" s="102"/>
      <c r="N111" s="102"/>
      <c r="O111" s="102"/>
      <c r="P111" s="105"/>
      <c r="Q111" s="105"/>
      <c r="R111" s="106"/>
      <c r="S111" s="107"/>
      <c r="T111" s="107"/>
      <c r="U111" s="107"/>
      <c r="V111" s="107"/>
      <c r="W111" s="106"/>
      <c r="X111" s="106"/>
    </row>
    <row r="112" spans="1:24" ht="16.5" customHeight="1">
      <c r="A112" s="104"/>
      <c r="B112" s="104"/>
      <c r="C112" s="231"/>
      <c r="D112" s="231"/>
      <c r="E112" s="231"/>
      <c r="F112" s="99" t="s">
        <v>255</v>
      </c>
      <c r="G112" s="103"/>
      <c r="H112" s="100" t="s">
        <v>37</v>
      </c>
      <c r="I112" s="101"/>
      <c r="J112" s="103"/>
      <c r="K112" s="103"/>
      <c r="L112" s="102"/>
      <c r="M112" s="102"/>
      <c r="N112" s="102"/>
      <c r="O112" s="102"/>
      <c r="P112" s="105"/>
      <c r="Q112" s="105"/>
      <c r="R112" s="106"/>
      <c r="S112" s="107"/>
      <c r="T112" s="107"/>
      <c r="U112" s="107"/>
      <c r="V112" s="107"/>
      <c r="W112" s="106"/>
      <c r="X112" s="106"/>
    </row>
    <row r="113" spans="1:24" ht="16.5" customHeight="1">
      <c r="A113" s="104"/>
      <c r="B113" s="104"/>
      <c r="C113" s="231"/>
      <c r="D113" s="232"/>
      <c r="E113" s="232"/>
      <c r="F113" s="99" t="s">
        <v>256</v>
      </c>
      <c r="G113" s="103"/>
      <c r="H113" s="100" t="s">
        <v>37</v>
      </c>
      <c r="I113" s="101"/>
      <c r="J113" s="103"/>
      <c r="K113" s="103"/>
      <c r="L113" s="102"/>
      <c r="M113" s="102"/>
      <c r="N113" s="102"/>
      <c r="O113" s="102"/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ht="16.5" customHeight="1">
      <c r="A114" s="104"/>
      <c r="B114" s="104"/>
      <c r="C114" s="231"/>
      <c r="D114" s="259" t="s">
        <v>257</v>
      </c>
      <c r="E114" s="99" t="s">
        <v>288</v>
      </c>
      <c r="F114" s="99" t="s">
        <v>259</v>
      </c>
      <c r="G114" s="103"/>
      <c r="H114" s="100" t="s">
        <v>47</v>
      </c>
      <c r="I114" s="101"/>
      <c r="J114" s="103"/>
      <c r="K114" s="103"/>
      <c r="L114" s="102"/>
      <c r="M114" s="102"/>
      <c r="N114" s="102"/>
      <c r="O114" s="102"/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ht="16.5" customHeight="1">
      <c r="A115" s="104"/>
      <c r="B115" s="104"/>
      <c r="C115" s="231"/>
      <c r="D115" s="231"/>
      <c r="E115" s="99" t="s">
        <v>289</v>
      </c>
      <c r="F115" s="99" t="s">
        <v>259</v>
      </c>
      <c r="G115" s="103"/>
      <c r="H115" s="100" t="s">
        <v>47</v>
      </c>
      <c r="I115" s="101"/>
      <c r="J115" s="103"/>
      <c r="K115" s="103"/>
      <c r="L115" s="102"/>
      <c r="M115" s="102"/>
      <c r="N115" s="102"/>
      <c r="O115" s="102"/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231"/>
      <c r="D116" s="231"/>
      <c r="E116" s="259" t="s">
        <v>262</v>
      </c>
      <c r="F116" s="99" t="s">
        <v>263</v>
      </c>
      <c r="G116" s="103"/>
      <c r="H116" s="100" t="s">
        <v>62</v>
      </c>
      <c r="I116" s="101"/>
      <c r="J116" s="103"/>
      <c r="K116" s="103"/>
      <c r="L116" s="102"/>
      <c r="M116" s="102"/>
      <c r="N116" s="102"/>
      <c r="O116" s="102"/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231"/>
      <c r="D117" s="232"/>
      <c r="E117" s="232"/>
      <c r="F117" s="99" t="s">
        <v>259</v>
      </c>
      <c r="G117" s="103"/>
      <c r="H117" s="100" t="s">
        <v>62</v>
      </c>
      <c r="I117" s="101"/>
      <c r="J117" s="103"/>
      <c r="K117" s="103"/>
      <c r="L117" s="102"/>
      <c r="M117" s="102"/>
      <c r="N117" s="102"/>
      <c r="O117" s="102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231"/>
      <c r="D118" s="259" t="s">
        <v>264</v>
      </c>
      <c r="E118" s="99" t="s">
        <v>86</v>
      </c>
      <c r="F118" s="99" t="s">
        <v>265</v>
      </c>
      <c r="G118" s="103"/>
      <c r="H118" s="100" t="s">
        <v>37</v>
      </c>
      <c r="I118" s="101"/>
      <c r="J118" s="103"/>
      <c r="K118" s="103"/>
      <c r="L118" s="102"/>
      <c r="M118" s="102"/>
      <c r="N118" s="102"/>
      <c r="O118" s="102"/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231"/>
      <c r="D119" s="231"/>
      <c r="E119" s="99" t="s">
        <v>266</v>
      </c>
      <c r="F119" s="99" t="s">
        <v>267</v>
      </c>
      <c r="G119" s="103"/>
      <c r="H119" s="100" t="s">
        <v>47</v>
      </c>
      <c r="I119" s="101"/>
      <c r="J119" s="103"/>
      <c r="K119" s="103"/>
      <c r="L119" s="102"/>
      <c r="M119" s="102"/>
      <c r="N119" s="102"/>
      <c r="O119" s="102"/>
      <c r="P119" s="105"/>
      <c r="Q119" s="105"/>
      <c r="R119" s="106"/>
      <c r="S119" s="17" t="str">
        <f t="shared" ref="S119:T119" si="0">RIGHT(L119,5)</f>
        <v/>
      </c>
      <c r="T119" s="17" t="str">
        <f t="shared" si="0"/>
        <v/>
      </c>
      <c r="U119" s="107"/>
      <c r="V119" s="107"/>
      <c r="W119" s="106"/>
      <c r="X119" s="106"/>
    </row>
    <row r="120" spans="1:24" ht="16.5" customHeight="1">
      <c r="A120" s="104"/>
      <c r="B120" s="104"/>
      <c r="C120" s="231"/>
      <c r="D120" s="231"/>
      <c r="E120" s="274" t="s">
        <v>109</v>
      </c>
      <c r="F120" s="99" t="s">
        <v>268</v>
      </c>
      <c r="G120" s="103"/>
      <c r="H120" s="100" t="s">
        <v>53</v>
      </c>
      <c r="I120" s="101"/>
      <c r="J120" s="103"/>
      <c r="K120" s="103"/>
      <c r="L120" s="102"/>
      <c r="M120" s="102"/>
      <c r="N120" s="102"/>
      <c r="O120" s="102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31"/>
      <c r="D121" s="231"/>
      <c r="E121" s="232"/>
      <c r="F121" s="99" t="s">
        <v>269</v>
      </c>
      <c r="G121" s="103"/>
      <c r="H121" s="100" t="s">
        <v>53</v>
      </c>
      <c r="I121" s="101"/>
      <c r="J121" s="103"/>
      <c r="K121" s="103"/>
      <c r="L121" s="102"/>
      <c r="M121" s="102"/>
      <c r="N121" s="102"/>
      <c r="O121" s="102"/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31"/>
      <c r="D122" s="231"/>
      <c r="E122" s="259" t="s">
        <v>270</v>
      </c>
      <c r="F122" s="99" t="s">
        <v>268</v>
      </c>
      <c r="G122" s="103"/>
      <c r="H122" s="100" t="s">
        <v>53</v>
      </c>
      <c r="I122" s="101"/>
      <c r="J122" s="103"/>
      <c r="K122" s="103"/>
      <c r="L122" s="102"/>
      <c r="M122" s="102"/>
      <c r="N122" s="102"/>
      <c r="O122" s="102"/>
      <c r="P122" s="105"/>
      <c r="Q122" s="105"/>
      <c r="R122" s="106"/>
      <c r="S122" s="17" t="str">
        <f t="shared" ref="S122:T122" si="1">RIGHT(L122,5)</f>
        <v/>
      </c>
      <c r="T122" s="17" t="str">
        <f t="shared" si="1"/>
        <v/>
      </c>
      <c r="U122" s="107"/>
      <c r="V122" s="107"/>
      <c r="W122" s="106"/>
      <c r="X122" s="106"/>
    </row>
    <row r="123" spans="1:24" ht="16.5" customHeight="1">
      <c r="A123" s="104"/>
      <c r="B123" s="104"/>
      <c r="C123" s="231"/>
      <c r="D123" s="231"/>
      <c r="E123" s="232"/>
      <c r="F123" s="99" t="s">
        <v>269</v>
      </c>
      <c r="G123" s="103"/>
      <c r="H123" s="100" t="s">
        <v>53</v>
      </c>
      <c r="I123" s="101"/>
      <c r="J123" s="103"/>
      <c r="K123" s="103"/>
      <c r="L123" s="102"/>
      <c r="M123" s="102"/>
      <c r="N123" s="102"/>
      <c r="O123" s="102"/>
      <c r="P123" s="105"/>
      <c r="Q123" s="105"/>
      <c r="R123" s="106"/>
      <c r="S123" s="17" t="str">
        <f t="shared" ref="S123:T123" si="2">RIGHT(L123,5)</f>
        <v/>
      </c>
      <c r="T123" s="17" t="str">
        <f t="shared" si="2"/>
        <v/>
      </c>
      <c r="U123" s="107"/>
      <c r="V123" s="107"/>
      <c r="W123" s="106"/>
      <c r="X123" s="106"/>
    </row>
    <row r="124" spans="1:24" ht="16.5" customHeight="1">
      <c r="A124" s="104"/>
      <c r="B124" s="104"/>
      <c r="C124" s="231"/>
      <c r="D124" s="231"/>
      <c r="E124" s="259" t="s">
        <v>126</v>
      </c>
      <c r="F124" s="99" t="s">
        <v>271</v>
      </c>
      <c r="G124" s="103"/>
      <c r="H124" s="100" t="s">
        <v>272</v>
      </c>
      <c r="I124" s="101"/>
      <c r="J124" s="103"/>
      <c r="K124" s="103"/>
      <c r="L124" s="102"/>
      <c r="M124" s="102"/>
      <c r="N124" s="102"/>
      <c r="O124" s="102"/>
      <c r="P124" s="105"/>
      <c r="Q124" s="105"/>
      <c r="R124" s="106"/>
      <c r="S124" s="17" t="str">
        <f t="shared" ref="S124:T124" si="3">RIGHT(L124,5)</f>
        <v/>
      </c>
      <c r="T124" s="17" t="str">
        <f t="shared" si="3"/>
        <v/>
      </c>
      <c r="U124" s="107"/>
      <c r="V124" s="107"/>
      <c r="W124" s="106"/>
      <c r="X124" s="106"/>
    </row>
    <row r="125" spans="1:24" ht="16.5" customHeight="1">
      <c r="A125" s="104"/>
      <c r="B125" s="104"/>
      <c r="C125" s="231"/>
      <c r="D125" s="232"/>
      <c r="E125" s="232"/>
      <c r="F125" s="99" t="s">
        <v>273</v>
      </c>
      <c r="G125" s="103"/>
      <c r="H125" s="100" t="s">
        <v>272</v>
      </c>
      <c r="I125" s="101"/>
      <c r="J125" s="103"/>
      <c r="K125" s="103"/>
      <c r="L125" s="102"/>
      <c r="M125" s="102"/>
      <c r="N125" s="102"/>
      <c r="O125" s="102"/>
      <c r="P125" s="105"/>
      <c r="Q125" s="105"/>
      <c r="R125" s="106"/>
      <c r="S125" s="17" t="str">
        <f t="shared" ref="S125:T125" si="4">RIGHT(L125,5)</f>
        <v/>
      </c>
      <c r="T125" s="17" t="str">
        <f t="shared" si="4"/>
        <v/>
      </c>
      <c r="U125" s="107"/>
      <c r="V125" s="107"/>
      <c r="W125" s="106"/>
      <c r="X125" s="106"/>
    </row>
    <row r="126" spans="1:24" ht="16.5" customHeight="1">
      <c r="A126" s="152"/>
      <c r="B126" s="152"/>
      <c r="C126" s="231"/>
      <c r="D126" s="266" t="s">
        <v>274</v>
      </c>
      <c r="E126" s="138" t="s">
        <v>249</v>
      </c>
      <c r="F126" s="138" t="s">
        <v>275</v>
      </c>
      <c r="G126" s="132"/>
      <c r="H126" s="133" t="s">
        <v>47</v>
      </c>
      <c r="I126" s="134"/>
      <c r="J126" s="132"/>
      <c r="K126" s="132"/>
      <c r="L126" s="135"/>
      <c r="M126" s="135"/>
      <c r="N126" s="135"/>
      <c r="O126" s="135"/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ht="16.5" customHeight="1">
      <c r="A127" s="152"/>
      <c r="B127" s="152"/>
      <c r="C127" s="231"/>
      <c r="D127" s="231"/>
      <c r="E127" s="138" t="s">
        <v>276</v>
      </c>
      <c r="F127" s="138" t="s">
        <v>277</v>
      </c>
      <c r="G127" s="132"/>
      <c r="H127" s="133" t="s">
        <v>47</v>
      </c>
      <c r="I127" s="134"/>
      <c r="J127" s="132"/>
      <c r="K127" s="132"/>
      <c r="L127" s="135"/>
      <c r="M127" s="135"/>
      <c r="N127" s="135"/>
      <c r="O127" s="135"/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ht="16.5" customHeight="1">
      <c r="A128" s="152"/>
      <c r="B128" s="152"/>
      <c r="C128" s="231"/>
      <c r="D128" s="232"/>
      <c r="E128" s="132" t="s">
        <v>278</v>
      </c>
      <c r="F128" s="132" t="s">
        <v>279</v>
      </c>
      <c r="G128" s="132"/>
      <c r="H128" s="133" t="s">
        <v>47</v>
      </c>
      <c r="I128" s="134"/>
      <c r="J128" s="132"/>
      <c r="K128" s="132"/>
      <c r="L128" s="135"/>
      <c r="M128" s="135"/>
      <c r="N128" s="135"/>
      <c r="O128" s="135"/>
      <c r="P128" s="105"/>
      <c r="Q128" s="105"/>
      <c r="R128" s="106"/>
      <c r="S128" s="107"/>
      <c r="T128" s="107"/>
      <c r="U128" s="107"/>
      <c r="V128" s="107"/>
      <c r="W128" s="106"/>
      <c r="X128" s="106"/>
    </row>
    <row r="129" spans="1:24" ht="16.5" customHeight="1">
      <c r="A129" s="104"/>
      <c r="B129" s="143"/>
      <c r="C129" s="231"/>
      <c r="D129" s="266" t="s">
        <v>280</v>
      </c>
      <c r="E129" s="266"/>
      <c r="F129" s="138" t="s">
        <v>281</v>
      </c>
      <c r="G129" s="144"/>
      <c r="H129" s="100" t="s">
        <v>53</v>
      </c>
      <c r="I129" s="101"/>
      <c r="J129" s="103"/>
      <c r="K129" s="144"/>
      <c r="L129" s="102"/>
      <c r="M129" s="102"/>
      <c r="N129" s="102"/>
      <c r="O129" s="102"/>
      <c r="P129" s="153"/>
      <c r="Q129" s="153"/>
      <c r="R129" s="142"/>
      <c r="S129" s="142"/>
      <c r="T129" s="142"/>
      <c r="U129" s="142"/>
      <c r="V129" s="142"/>
      <c r="W129" s="142"/>
      <c r="X129" s="142"/>
    </row>
    <row r="130" spans="1:24" ht="16.5" customHeight="1">
      <c r="A130" s="104"/>
      <c r="B130" s="143"/>
      <c r="C130" s="231"/>
      <c r="D130" s="231"/>
      <c r="E130" s="231"/>
      <c r="F130" s="138" t="s">
        <v>282</v>
      </c>
      <c r="G130" s="144"/>
      <c r="H130" s="100" t="s">
        <v>53</v>
      </c>
      <c r="I130" s="101"/>
      <c r="J130" s="103"/>
      <c r="K130" s="154"/>
      <c r="L130" s="102"/>
      <c r="M130" s="102"/>
      <c r="N130" s="102"/>
      <c r="O130" s="102"/>
      <c r="P130" s="106"/>
      <c r="Q130" s="106"/>
      <c r="R130" s="142"/>
      <c r="S130" s="142"/>
      <c r="T130" s="142"/>
      <c r="U130" s="142"/>
      <c r="V130" s="142"/>
      <c r="W130" s="142"/>
      <c r="X130" s="142"/>
    </row>
    <row r="131" spans="1:24" ht="16.5" customHeight="1">
      <c r="A131" s="137"/>
      <c r="B131" s="143"/>
      <c r="C131" s="231"/>
      <c r="D131" s="232"/>
      <c r="E131" s="232"/>
      <c r="F131" s="138" t="s">
        <v>283</v>
      </c>
      <c r="G131" s="144"/>
      <c r="H131" s="100" t="s">
        <v>53</v>
      </c>
      <c r="I131" s="101"/>
      <c r="J131" s="103"/>
      <c r="K131" s="154"/>
      <c r="L131" s="135"/>
      <c r="M131" s="135"/>
      <c r="N131" s="135"/>
      <c r="O131" s="135"/>
      <c r="P131" s="106"/>
      <c r="Q131" s="106"/>
      <c r="R131" s="142"/>
      <c r="S131" s="142"/>
      <c r="T131" s="142"/>
      <c r="U131" s="142"/>
      <c r="V131" s="142"/>
      <c r="W131" s="142"/>
      <c r="X131" s="142"/>
    </row>
    <row r="132" spans="1:24" ht="16.5" customHeight="1">
      <c r="A132" s="155"/>
      <c r="B132" s="143"/>
      <c r="C132" s="268" t="s">
        <v>290</v>
      </c>
      <c r="D132" s="255"/>
      <c r="E132" s="255"/>
      <c r="F132" s="255"/>
      <c r="G132" s="255"/>
      <c r="H132" s="255"/>
      <c r="I132" s="255"/>
      <c r="J132" s="255"/>
      <c r="K132" s="255"/>
      <c r="L132" s="255"/>
      <c r="M132" s="255"/>
      <c r="N132" s="255"/>
      <c r="O132" s="256"/>
      <c r="P132" s="106"/>
      <c r="Q132" s="106"/>
      <c r="R132" s="142"/>
      <c r="S132" s="142"/>
      <c r="T132" s="142"/>
      <c r="U132" s="142"/>
      <c r="V132" s="142"/>
      <c r="W132" s="142"/>
      <c r="X132" s="142"/>
    </row>
    <row r="133" spans="1:24" ht="16.5" customHeight="1">
      <c r="A133" s="156"/>
      <c r="B133" s="143"/>
      <c r="C133" s="257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7"/>
      <c r="P133" s="106"/>
      <c r="Q133" s="106"/>
      <c r="R133" s="142"/>
      <c r="S133" s="142"/>
      <c r="T133" s="142"/>
      <c r="U133" s="142"/>
      <c r="V133" s="142"/>
      <c r="W133" s="142"/>
      <c r="X133" s="142"/>
    </row>
    <row r="134" spans="1:24" ht="16.5" customHeight="1">
      <c r="A134" s="152"/>
      <c r="B134" s="152"/>
      <c r="C134" s="275" t="s">
        <v>291</v>
      </c>
      <c r="D134" s="236"/>
      <c r="E134" s="236"/>
      <c r="F134" s="237"/>
      <c r="G134" s="132"/>
      <c r="H134" s="134"/>
      <c r="I134" s="134"/>
      <c r="J134" s="132"/>
      <c r="K134" s="157"/>
      <c r="L134" s="102"/>
      <c r="M134" s="102"/>
      <c r="N134" s="102"/>
      <c r="O134" s="102"/>
      <c r="P134" s="105"/>
      <c r="Q134" s="105"/>
      <c r="R134" s="106"/>
      <c r="S134" s="107"/>
      <c r="T134" s="107"/>
      <c r="U134" s="107"/>
      <c r="V134" s="107"/>
      <c r="W134" s="106"/>
      <c r="X134" s="106"/>
    </row>
    <row r="135" spans="1:24" ht="16.5" customHeight="1">
      <c r="A135" s="127"/>
      <c r="B135" s="127"/>
      <c r="C135" s="259" t="s">
        <v>292</v>
      </c>
      <c r="D135" s="259" t="s">
        <v>32</v>
      </c>
      <c r="E135" s="260" t="s">
        <v>240</v>
      </c>
      <c r="F135" s="128" t="s">
        <v>293</v>
      </c>
      <c r="G135" s="129"/>
      <c r="H135" s="130" t="s">
        <v>62</v>
      </c>
      <c r="I135" s="131"/>
      <c r="J135" s="129"/>
      <c r="K135" s="148"/>
      <c r="L135" s="111"/>
      <c r="M135" s="111"/>
      <c r="N135" s="111"/>
      <c r="O135" s="111"/>
      <c r="P135" s="85"/>
      <c r="Q135" s="85"/>
      <c r="R135" s="16"/>
      <c r="S135" s="17"/>
      <c r="T135" s="17"/>
      <c r="U135" s="17"/>
      <c r="V135" s="17"/>
      <c r="W135" s="16"/>
      <c r="X135" s="16"/>
    </row>
    <row r="136" spans="1:24" ht="16.5" customHeight="1">
      <c r="A136" s="127"/>
      <c r="B136" s="127"/>
      <c r="C136" s="231"/>
      <c r="D136" s="231"/>
      <c r="E136" s="232"/>
      <c r="F136" s="109" t="s">
        <v>294</v>
      </c>
      <c r="G136" s="132"/>
      <c r="H136" s="134"/>
      <c r="I136" s="134"/>
      <c r="J136" s="132"/>
      <c r="K136" s="157"/>
      <c r="L136" s="102"/>
      <c r="M136" s="102"/>
      <c r="N136" s="102"/>
      <c r="O136" s="102"/>
      <c r="P136" s="105"/>
      <c r="Q136" s="105"/>
      <c r="R136" s="106"/>
      <c r="S136" s="107"/>
      <c r="T136" s="107"/>
      <c r="U136" s="107"/>
      <c r="V136" s="107"/>
      <c r="W136" s="106"/>
      <c r="X136" s="106"/>
    </row>
    <row r="137" spans="1:24" ht="16.5" customHeight="1">
      <c r="A137" s="127"/>
      <c r="B137" s="127"/>
      <c r="C137" s="231"/>
      <c r="D137" s="231"/>
      <c r="E137" s="260" t="s">
        <v>244</v>
      </c>
      <c r="F137" s="109" t="s">
        <v>245</v>
      </c>
      <c r="G137" s="132"/>
      <c r="H137" s="134"/>
      <c r="I137" s="134"/>
      <c r="J137" s="132"/>
      <c r="K137" s="157"/>
      <c r="L137" s="135"/>
      <c r="M137" s="135"/>
      <c r="N137" s="135"/>
      <c r="O137" s="135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27"/>
      <c r="B138" s="127"/>
      <c r="C138" s="231"/>
      <c r="D138" s="231"/>
      <c r="E138" s="232"/>
      <c r="F138" s="109" t="s">
        <v>246</v>
      </c>
      <c r="G138" s="132"/>
      <c r="H138" s="134"/>
      <c r="I138" s="134"/>
      <c r="J138" s="132"/>
      <c r="K138" s="157"/>
      <c r="L138" s="135"/>
      <c r="M138" s="135"/>
      <c r="N138" s="135"/>
      <c r="O138" s="135"/>
      <c r="P138" s="105"/>
      <c r="Q138" s="105"/>
      <c r="R138" s="106"/>
      <c r="S138" s="107"/>
      <c r="T138" s="107"/>
      <c r="U138" s="107"/>
      <c r="V138" s="107"/>
      <c r="W138" s="106"/>
      <c r="X138" s="106"/>
    </row>
    <row r="139" spans="1:24" ht="16.5" customHeight="1">
      <c r="A139" s="104"/>
      <c r="B139" s="104"/>
      <c r="C139" s="231"/>
      <c r="D139" s="231"/>
      <c r="E139" s="99" t="s">
        <v>126</v>
      </c>
      <c r="F139" s="99" t="s">
        <v>247</v>
      </c>
      <c r="G139" s="103"/>
      <c r="H139" s="101"/>
      <c r="I139" s="101"/>
      <c r="J139" s="103"/>
      <c r="K139" s="158"/>
      <c r="L139" s="135"/>
      <c r="M139" s="135"/>
      <c r="N139" s="135"/>
      <c r="O139" s="135"/>
      <c r="P139" s="105"/>
      <c r="Q139" s="105"/>
      <c r="R139" s="106"/>
      <c r="S139" s="17" t="str">
        <f t="shared" ref="S139:T139" si="5">RIGHT(L139,5)</f>
        <v/>
      </c>
      <c r="T139" s="17" t="str">
        <f t="shared" si="5"/>
        <v/>
      </c>
      <c r="U139" s="107"/>
      <c r="V139" s="107"/>
      <c r="W139" s="106"/>
      <c r="X139" s="106"/>
    </row>
    <row r="140" spans="1:24" ht="16.5" customHeight="1">
      <c r="A140" s="104"/>
      <c r="B140" s="104"/>
      <c r="C140" s="231"/>
      <c r="D140" s="231"/>
      <c r="E140" s="99" t="s">
        <v>249</v>
      </c>
      <c r="F140" s="99" t="s">
        <v>250</v>
      </c>
      <c r="G140" s="103"/>
      <c r="H140" s="101"/>
      <c r="I140" s="101"/>
      <c r="J140" s="103"/>
      <c r="K140" s="103"/>
      <c r="L140" s="135"/>
      <c r="M140" s="135"/>
      <c r="N140" s="135"/>
      <c r="O140" s="135"/>
      <c r="P140" s="105"/>
      <c r="Q140" s="105"/>
      <c r="R140" s="106"/>
      <c r="S140" s="17" t="str">
        <f t="shared" ref="S140:T140" si="6">RIGHT(L140,5)</f>
        <v/>
      </c>
      <c r="T140" s="17" t="str">
        <f t="shared" si="6"/>
        <v/>
      </c>
      <c r="U140" s="107"/>
      <c r="V140" s="107"/>
      <c r="W140" s="106"/>
      <c r="X140" s="106"/>
    </row>
    <row r="141" spans="1:24" ht="16.5" customHeight="1">
      <c r="A141" s="104"/>
      <c r="B141" s="104"/>
      <c r="C141" s="231"/>
      <c r="D141" s="259" t="s">
        <v>86</v>
      </c>
      <c r="E141" s="272" t="s">
        <v>251</v>
      </c>
      <c r="F141" s="229"/>
      <c r="G141" s="103"/>
      <c r="H141" s="101"/>
      <c r="I141" s="101"/>
      <c r="J141" s="103"/>
      <c r="K141" s="103"/>
      <c r="L141" s="102"/>
      <c r="M141" s="102"/>
      <c r="N141" s="102"/>
      <c r="O141" s="102"/>
      <c r="P141" s="105"/>
      <c r="Q141" s="105"/>
      <c r="R141" s="106"/>
      <c r="S141" s="17" t="str">
        <f t="shared" ref="S141:T141" si="7">RIGHT(L141,5)</f>
        <v/>
      </c>
      <c r="T141" s="17" t="str">
        <f t="shared" si="7"/>
        <v/>
      </c>
      <c r="U141" s="107"/>
      <c r="V141" s="107"/>
      <c r="W141" s="106"/>
      <c r="X141" s="106"/>
    </row>
    <row r="142" spans="1:24" ht="16.5" customHeight="1">
      <c r="A142" s="104"/>
      <c r="B142" s="104"/>
      <c r="C142" s="231"/>
      <c r="D142" s="231"/>
      <c r="E142" s="99" t="s">
        <v>249</v>
      </c>
      <c r="F142" s="99" t="s">
        <v>252</v>
      </c>
      <c r="G142" s="103"/>
      <c r="H142" s="101"/>
      <c r="I142" s="101"/>
      <c r="J142" s="103"/>
      <c r="K142" s="103"/>
      <c r="L142" s="102"/>
      <c r="M142" s="102"/>
      <c r="N142" s="102"/>
      <c r="O142" s="102"/>
      <c r="P142" s="105"/>
      <c r="Q142" s="105"/>
      <c r="R142" s="106"/>
      <c r="S142" s="17" t="str">
        <f t="shared" ref="S142:T142" si="8">RIGHT(L142,5)</f>
        <v/>
      </c>
      <c r="T142" s="17" t="str">
        <f t="shared" si="8"/>
        <v/>
      </c>
      <c r="U142" s="107"/>
      <c r="V142" s="107"/>
      <c r="W142" s="106"/>
      <c r="X142" s="106"/>
    </row>
    <row r="143" spans="1:24" ht="16.5" customHeight="1">
      <c r="A143" s="104"/>
      <c r="B143" s="104"/>
      <c r="C143" s="231"/>
      <c r="D143" s="231"/>
      <c r="E143" s="259" t="s">
        <v>253</v>
      </c>
      <c r="F143" s="99" t="s">
        <v>254</v>
      </c>
      <c r="G143" s="103"/>
      <c r="H143" s="101"/>
      <c r="I143" s="101"/>
      <c r="J143" s="103"/>
      <c r="K143" s="103"/>
      <c r="L143" s="102"/>
      <c r="M143" s="102"/>
      <c r="N143" s="102"/>
      <c r="O143" s="102"/>
      <c r="P143" s="105"/>
      <c r="Q143" s="105"/>
      <c r="R143" s="106"/>
      <c r="S143" s="17" t="str">
        <f t="shared" ref="S143:T143" si="9">RIGHT(L143,5)</f>
        <v/>
      </c>
      <c r="T143" s="17" t="str">
        <f t="shared" si="9"/>
        <v/>
      </c>
      <c r="U143" s="107"/>
      <c r="V143" s="107"/>
      <c r="W143" s="106"/>
      <c r="X143" s="106"/>
    </row>
    <row r="144" spans="1:24" ht="16.5" customHeight="1">
      <c r="A144" s="104"/>
      <c r="B144" s="104"/>
      <c r="C144" s="231"/>
      <c r="D144" s="231"/>
      <c r="E144" s="231"/>
      <c r="F144" s="99" t="s">
        <v>255</v>
      </c>
      <c r="G144" s="103"/>
      <c r="H144" s="101"/>
      <c r="I144" s="101"/>
      <c r="J144" s="103"/>
      <c r="K144" s="103"/>
      <c r="L144" s="102"/>
      <c r="M144" s="102"/>
      <c r="N144" s="102"/>
      <c r="O144" s="102"/>
      <c r="P144" s="105"/>
      <c r="Q144" s="105"/>
      <c r="R144" s="106"/>
      <c r="S144" s="17" t="str">
        <f t="shared" ref="S144:T144" si="10">RIGHT(L144,5)</f>
        <v/>
      </c>
      <c r="T144" s="17" t="str">
        <f t="shared" si="10"/>
        <v/>
      </c>
      <c r="U144" s="107"/>
      <c r="V144" s="107"/>
      <c r="W144" s="106"/>
      <c r="X144" s="106"/>
    </row>
    <row r="145" spans="1:24" ht="16.5" customHeight="1">
      <c r="A145" s="104"/>
      <c r="B145" s="104"/>
      <c r="C145" s="231"/>
      <c r="D145" s="232"/>
      <c r="E145" s="232"/>
      <c r="F145" s="99" t="s">
        <v>256</v>
      </c>
      <c r="G145" s="103"/>
      <c r="H145" s="101"/>
      <c r="I145" s="101"/>
      <c r="J145" s="103"/>
      <c r="K145" s="103"/>
      <c r="L145" s="102"/>
      <c r="M145" s="102"/>
      <c r="N145" s="102"/>
      <c r="O145" s="102"/>
      <c r="P145" s="105"/>
      <c r="Q145" s="105"/>
      <c r="R145" s="106"/>
      <c r="S145" s="17" t="str">
        <f t="shared" ref="S145:T145" si="11">RIGHT(L145,5)</f>
        <v/>
      </c>
      <c r="T145" s="17" t="str">
        <f t="shared" si="11"/>
        <v/>
      </c>
      <c r="U145" s="107"/>
      <c r="V145" s="107"/>
      <c r="W145" s="106"/>
      <c r="X145" s="106"/>
    </row>
    <row r="146" spans="1:24" ht="16.5" customHeight="1">
      <c r="A146" s="104"/>
      <c r="B146" s="104"/>
      <c r="C146" s="231"/>
      <c r="D146" s="259" t="s">
        <v>257</v>
      </c>
      <c r="E146" s="99" t="s">
        <v>295</v>
      </c>
      <c r="F146" s="99" t="s">
        <v>259</v>
      </c>
      <c r="G146" s="103"/>
      <c r="H146" s="101"/>
      <c r="I146" s="101"/>
      <c r="J146" s="103"/>
      <c r="K146" s="103"/>
      <c r="L146" s="102"/>
      <c r="M146" s="102"/>
      <c r="N146" s="102"/>
      <c r="O146" s="102"/>
      <c r="P146" s="105"/>
      <c r="Q146" s="105"/>
      <c r="R146" s="106"/>
      <c r="S146" s="17" t="str">
        <f t="shared" ref="S146:T146" si="12">RIGHT(L146,5)</f>
        <v/>
      </c>
      <c r="T146" s="17" t="str">
        <f t="shared" si="12"/>
        <v/>
      </c>
      <c r="U146" s="107"/>
      <c r="V146" s="107"/>
      <c r="W146" s="106"/>
      <c r="X146" s="106"/>
    </row>
    <row r="147" spans="1:24" ht="16.5" customHeight="1">
      <c r="A147" s="104"/>
      <c r="B147" s="104"/>
      <c r="C147" s="231"/>
      <c r="D147" s="231"/>
      <c r="E147" s="99" t="s">
        <v>296</v>
      </c>
      <c r="F147" s="99" t="s">
        <v>259</v>
      </c>
      <c r="G147" s="103"/>
      <c r="H147" s="101"/>
      <c r="I147" s="101"/>
      <c r="J147" s="103"/>
      <c r="K147" s="103"/>
      <c r="L147" s="102"/>
      <c r="M147" s="102"/>
      <c r="N147" s="102"/>
      <c r="O147" s="102"/>
      <c r="P147" s="105"/>
      <c r="Q147" s="105"/>
      <c r="R147" s="106"/>
      <c r="S147" s="17" t="str">
        <f t="shared" ref="S147:T147" si="13">RIGHT(L147,5)</f>
        <v/>
      </c>
      <c r="T147" s="17" t="str">
        <f t="shared" si="13"/>
        <v/>
      </c>
      <c r="U147" s="107"/>
      <c r="V147" s="107"/>
      <c r="W147" s="106"/>
      <c r="X147" s="106"/>
    </row>
    <row r="148" spans="1:24" ht="16.5" customHeight="1">
      <c r="A148" s="104"/>
      <c r="B148" s="104"/>
      <c r="C148" s="231"/>
      <c r="D148" s="231"/>
      <c r="E148" s="259" t="s">
        <v>262</v>
      </c>
      <c r="F148" s="99" t="s">
        <v>263</v>
      </c>
      <c r="G148" s="103"/>
      <c r="H148" s="101"/>
      <c r="I148" s="101"/>
      <c r="J148" s="103"/>
      <c r="K148" s="103"/>
      <c r="L148" s="102"/>
      <c r="M148" s="102"/>
      <c r="N148" s="102"/>
      <c r="O148" s="102"/>
      <c r="P148" s="105"/>
      <c r="Q148" s="105"/>
      <c r="R148" s="106"/>
      <c r="S148" s="17" t="str">
        <f t="shared" ref="S148:T148" si="14">RIGHT(L148,5)</f>
        <v/>
      </c>
      <c r="T148" s="17" t="str">
        <f t="shared" si="14"/>
        <v/>
      </c>
      <c r="U148" s="107"/>
      <c r="V148" s="107"/>
      <c r="W148" s="106"/>
      <c r="X148" s="106"/>
    </row>
    <row r="149" spans="1:24" ht="16.5" customHeight="1">
      <c r="A149" s="104"/>
      <c r="B149" s="104"/>
      <c r="C149" s="231"/>
      <c r="D149" s="232"/>
      <c r="E149" s="232"/>
      <c r="F149" s="99" t="s">
        <v>259</v>
      </c>
      <c r="G149" s="103"/>
      <c r="H149" s="101"/>
      <c r="I149" s="101"/>
      <c r="J149" s="103"/>
      <c r="K149" s="103"/>
      <c r="L149" s="102"/>
      <c r="M149" s="102"/>
      <c r="N149" s="102"/>
      <c r="O149" s="102"/>
      <c r="P149" s="105"/>
      <c r="Q149" s="105"/>
      <c r="R149" s="106"/>
      <c r="S149" s="17" t="str">
        <f t="shared" ref="S149:T149" si="15">RIGHT(L149,5)</f>
        <v/>
      </c>
      <c r="T149" s="17" t="str">
        <f t="shared" si="15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231"/>
      <c r="D150" s="259" t="s">
        <v>264</v>
      </c>
      <c r="E150" s="99" t="s">
        <v>86</v>
      </c>
      <c r="F150" s="99" t="s">
        <v>265</v>
      </c>
      <c r="G150" s="103"/>
      <c r="H150" s="101"/>
      <c r="I150" s="101"/>
      <c r="J150" s="103"/>
      <c r="K150" s="103"/>
      <c r="L150" s="102"/>
      <c r="M150" s="102"/>
      <c r="N150" s="102"/>
      <c r="O150" s="102"/>
      <c r="P150" s="105"/>
      <c r="Q150" s="105"/>
      <c r="R150" s="106"/>
      <c r="S150" s="17" t="str">
        <f t="shared" ref="S150:T150" si="16">RIGHT(L150,5)</f>
        <v/>
      </c>
      <c r="T150" s="17" t="str">
        <f t="shared" si="16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231"/>
      <c r="D151" s="231"/>
      <c r="E151" s="99" t="s">
        <v>266</v>
      </c>
      <c r="F151" s="99" t="s">
        <v>267</v>
      </c>
      <c r="G151" s="103"/>
      <c r="H151" s="101"/>
      <c r="I151" s="101"/>
      <c r="J151" s="103"/>
      <c r="K151" s="103"/>
      <c r="L151" s="102"/>
      <c r="M151" s="102"/>
      <c r="N151" s="102"/>
      <c r="O151" s="102"/>
      <c r="P151" s="105"/>
      <c r="Q151" s="105"/>
      <c r="R151" s="106"/>
      <c r="S151" s="17" t="str">
        <f t="shared" ref="S151:T151" si="17">RIGHT(L151,5)</f>
        <v/>
      </c>
      <c r="T151" s="17" t="str">
        <f t="shared" si="17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231"/>
      <c r="D152" s="231"/>
      <c r="E152" s="274" t="s">
        <v>109</v>
      </c>
      <c r="F152" s="99" t="s">
        <v>268</v>
      </c>
      <c r="G152" s="103"/>
      <c r="H152" s="101"/>
      <c r="I152" s="101"/>
      <c r="J152" s="103"/>
      <c r="K152" s="103"/>
      <c r="L152" s="102"/>
      <c r="M152" s="102"/>
      <c r="N152" s="102"/>
      <c r="O152" s="102"/>
      <c r="P152" s="105"/>
      <c r="Q152" s="105"/>
      <c r="R152" s="106"/>
      <c r="S152" s="107"/>
      <c r="T152" s="107"/>
      <c r="U152" s="107"/>
      <c r="V152" s="107"/>
      <c r="W152" s="106"/>
      <c r="X152" s="106"/>
    </row>
    <row r="153" spans="1:24" ht="16.5" customHeight="1">
      <c r="A153" s="104"/>
      <c r="B153" s="104"/>
      <c r="C153" s="231"/>
      <c r="D153" s="231"/>
      <c r="E153" s="232"/>
      <c r="F153" s="99" t="s">
        <v>269</v>
      </c>
      <c r="G153" s="103"/>
      <c r="H153" s="101"/>
      <c r="I153" s="101"/>
      <c r="J153" s="103"/>
      <c r="K153" s="103"/>
      <c r="L153" s="102"/>
      <c r="M153" s="102"/>
      <c r="N153" s="102"/>
      <c r="O153" s="102"/>
      <c r="P153" s="105"/>
      <c r="Q153" s="105"/>
      <c r="R153" s="106"/>
      <c r="S153" s="107"/>
      <c r="T153" s="107"/>
      <c r="U153" s="107"/>
      <c r="V153" s="107"/>
      <c r="W153" s="106"/>
      <c r="X153" s="106"/>
    </row>
    <row r="154" spans="1:24" ht="16.5" customHeight="1">
      <c r="A154" s="104"/>
      <c r="B154" s="104"/>
      <c r="C154" s="231"/>
      <c r="D154" s="231"/>
      <c r="E154" s="259" t="s">
        <v>270</v>
      </c>
      <c r="F154" s="99" t="s">
        <v>268</v>
      </c>
      <c r="G154" s="103"/>
      <c r="H154" s="101"/>
      <c r="I154" s="101"/>
      <c r="J154" s="103"/>
      <c r="K154" s="103"/>
      <c r="L154" s="102"/>
      <c r="M154" s="102"/>
      <c r="N154" s="102"/>
      <c r="O154" s="102"/>
      <c r="P154" s="105"/>
      <c r="Q154" s="105"/>
      <c r="R154" s="106"/>
      <c r="S154" s="17" t="str">
        <f t="shared" ref="S154:T154" si="18">RIGHT(L154,5)</f>
        <v/>
      </c>
      <c r="T154" s="17" t="str">
        <f t="shared" si="18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31"/>
      <c r="D155" s="231"/>
      <c r="E155" s="232"/>
      <c r="F155" s="99" t="s">
        <v>269</v>
      </c>
      <c r="G155" s="103"/>
      <c r="H155" s="101"/>
      <c r="I155" s="101"/>
      <c r="J155" s="103"/>
      <c r="K155" s="103"/>
      <c r="L155" s="102"/>
      <c r="M155" s="102"/>
      <c r="N155" s="102"/>
      <c r="O155" s="102"/>
      <c r="P155" s="105"/>
      <c r="Q155" s="105"/>
      <c r="R155" s="106"/>
      <c r="S155" s="17" t="str">
        <f t="shared" ref="S155:T155" si="19">RIGHT(L155,5)</f>
        <v/>
      </c>
      <c r="T155" s="17" t="str">
        <f t="shared" si="19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231"/>
      <c r="D156" s="231"/>
      <c r="E156" s="259" t="s">
        <v>126</v>
      </c>
      <c r="F156" s="99" t="s">
        <v>271</v>
      </c>
      <c r="G156" s="103"/>
      <c r="H156" s="101"/>
      <c r="I156" s="101"/>
      <c r="J156" s="103"/>
      <c r="K156" s="103"/>
      <c r="L156" s="102"/>
      <c r="M156" s="102"/>
      <c r="N156" s="102"/>
      <c r="O156" s="102"/>
      <c r="P156" s="105"/>
      <c r="Q156" s="105"/>
      <c r="R156" s="106"/>
      <c r="S156" s="17" t="str">
        <f t="shared" ref="S156:T156" si="20">RIGHT(L156,5)</f>
        <v/>
      </c>
      <c r="T156" s="17" t="str">
        <f t="shared" si="20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231"/>
      <c r="D157" s="232"/>
      <c r="E157" s="232"/>
      <c r="F157" s="99" t="s">
        <v>273</v>
      </c>
      <c r="G157" s="103"/>
      <c r="H157" s="101"/>
      <c r="I157" s="101"/>
      <c r="J157" s="103"/>
      <c r="K157" s="103"/>
      <c r="L157" s="102"/>
      <c r="M157" s="102"/>
      <c r="N157" s="102"/>
      <c r="O157" s="102"/>
      <c r="P157" s="105"/>
      <c r="Q157" s="105"/>
      <c r="R157" s="106"/>
      <c r="S157" s="17" t="str">
        <f t="shared" ref="S157:T157" si="21">RIGHT(L157,5)</f>
        <v/>
      </c>
      <c r="T157" s="17" t="str">
        <f t="shared" si="21"/>
        <v/>
      </c>
      <c r="U157" s="107"/>
      <c r="V157" s="107"/>
      <c r="W157" s="106"/>
      <c r="X157" s="106"/>
    </row>
    <row r="158" spans="1:24" ht="16.5" customHeight="1">
      <c r="A158" s="152"/>
      <c r="B158" s="152"/>
      <c r="C158" s="231"/>
      <c r="D158" s="266" t="s">
        <v>274</v>
      </c>
      <c r="E158" s="138" t="s">
        <v>249</v>
      </c>
      <c r="F158" s="138" t="s">
        <v>275</v>
      </c>
      <c r="G158" s="132"/>
      <c r="H158" s="134"/>
      <c r="I158" s="134"/>
      <c r="J158" s="132"/>
      <c r="K158" s="132"/>
      <c r="L158" s="135"/>
      <c r="M158" s="135"/>
      <c r="N158" s="135"/>
      <c r="O158" s="135"/>
      <c r="P158" s="105"/>
      <c r="Q158" s="105"/>
      <c r="R158" s="106"/>
      <c r="S158" s="107"/>
      <c r="T158" s="107"/>
      <c r="U158" s="107"/>
      <c r="V158" s="107"/>
      <c r="W158" s="106"/>
      <c r="X158" s="106"/>
    </row>
    <row r="159" spans="1:24" ht="16.5" customHeight="1">
      <c r="A159" s="152"/>
      <c r="B159" s="152"/>
      <c r="C159" s="231"/>
      <c r="D159" s="231"/>
      <c r="E159" s="138" t="s">
        <v>276</v>
      </c>
      <c r="F159" s="138" t="s">
        <v>277</v>
      </c>
      <c r="G159" s="132"/>
      <c r="H159" s="134"/>
      <c r="I159" s="134"/>
      <c r="J159" s="132"/>
      <c r="K159" s="132"/>
      <c r="L159" s="135"/>
      <c r="M159" s="135"/>
      <c r="N159" s="135"/>
      <c r="O159" s="135"/>
      <c r="P159" s="105"/>
      <c r="Q159" s="105"/>
      <c r="R159" s="106"/>
      <c r="S159" s="107"/>
      <c r="T159" s="107"/>
      <c r="U159" s="107"/>
      <c r="V159" s="107"/>
      <c r="W159" s="106"/>
      <c r="X159" s="106"/>
    </row>
    <row r="160" spans="1:24" ht="16.5" customHeight="1">
      <c r="A160" s="152"/>
      <c r="B160" s="152"/>
      <c r="C160" s="231"/>
      <c r="D160" s="232"/>
      <c r="E160" s="159" t="s">
        <v>278</v>
      </c>
      <c r="F160" s="159" t="s">
        <v>279</v>
      </c>
      <c r="G160" s="132"/>
      <c r="H160" s="134"/>
      <c r="I160" s="134"/>
      <c r="J160" s="132"/>
      <c r="K160" s="132"/>
      <c r="L160" s="135"/>
      <c r="M160" s="135"/>
      <c r="N160" s="135"/>
      <c r="O160" s="135"/>
      <c r="P160" s="105"/>
      <c r="Q160" s="105"/>
      <c r="R160" s="106"/>
      <c r="S160" s="107"/>
      <c r="T160" s="107"/>
      <c r="U160" s="107"/>
      <c r="V160" s="107"/>
      <c r="W160" s="106"/>
      <c r="X160" s="106"/>
    </row>
    <row r="161" spans="1:24" ht="16.5" customHeight="1">
      <c r="A161" s="160"/>
      <c r="B161" s="161"/>
      <c r="C161" s="231"/>
      <c r="D161" s="264" t="s">
        <v>280</v>
      </c>
      <c r="E161" s="269"/>
      <c r="F161" s="162" t="s">
        <v>281</v>
      </c>
      <c r="G161" s="163"/>
      <c r="H161" s="164"/>
      <c r="I161" s="164"/>
      <c r="J161" s="165"/>
      <c r="K161" s="163"/>
      <c r="L161" s="166"/>
      <c r="M161" s="166"/>
      <c r="N161" s="166"/>
      <c r="O161" s="166"/>
      <c r="P161" s="167"/>
      <c r="Q161" s="167"/>
      <c r="R161" s="168"/>
      <c r="S161" s="168"/>
      <c r="T161" s="168"/>
      <c r="U161" s="168"/>
      <c r="V161" s="168"/>
      <c r="W161" s="168"/>
      <c r="X161" s="168"/>
    </row>
    <row r="162" spans="1:24" ht="16.5" customHeight="1">
      <c r="A162" s="169"/>
      <c r="B162" s="161"/>
      <c r="C162" s="231"/>
      <c r="D162" s="265"/>
      <c r="E162" s="265"/>
      <c r="F162" s="170" t="s">
        <v>282</v>
      </c>
      <c r="G162" s="163"/>
      <c r="H162" s="171"/>
      <c r="I162" s="171"/>
      <c r="J162" s="172"/>
      <c r="K162" s="163"/>
      <c r="L162" s="173"/>
      <c r="M162" s="173"/>
      <c r="N162" s="173"/>
      <c r="O162" s="173"/>
      <c r="P162" s="174"/>
      <c r="Q162" s="174"/>
      <c r="R162" s="168"/>
      <c r="S162" s="168"/>
      <c r="T162" s="168"/>
      <c r="U162" s="168"/>
      <c r="V162" s="168"/>
      <c r="W162" s="168"/>
      <c r="X162" s="168"/>
    </row>
    <row r="163" spans="1:24" ht="16.5" customHeight="1">
      <c r="A163" s="175"/>
      <c r="B163" s="176"/>
      <c r="C163" s="231"/>
      <c r="D163" s="237"/>
      <c r="E163" s="273"/>
      <c r="F163" s="138" t="s">
        <v>283</v>
      </c>
      <c r="G163" s="177"/>
      <c r="H163" s="178"/>
      <c r="I163" s="178"/>
      <c r="J163" s="177"/>
      <c r="K163" s="177"/>
      <c r="L163" s="179"/>
      <c r="M163" s="179"/>
      <c r="N163" s="179"/>
      <c r="O163" s="179"/>
      <c r="P163" s="180"/>
      <c r="Q163" s="180"/>
      <c r="R163" s="181"/>
      <c r="S163" s="181"/>
      <c r="T163" s="181"/>
      <c r="U163" s="181"/>
      <c r="V163" s="181"/>
      <c r="W163" s="181"/>
      <c r="X163" s="181"/>
    </row>
    <row r="164" spans="1:24" ht="16.5" customHeight="1">
      <c r="A164" s="120"/>
      <c r="B164" s="120"/>
      <c r="C164" s="261" t="s">
        <v>297</v>
      </c>
      <c r="D164" s="262"/>
      <c r="E164" s="262"/>
      <c r="F164" s="263"/>
      <c r="G164" s="121"/>
      <c r="H164" s="122"/>
      <c r="I164" s="122"/>
      <c r="J164" s="121"/>
      <c r="K164" s="121"/>
      <c r="L164" s="123"/>
      <c r="M164" s="123"/>
      <c r="N164" s="123"/>
      <c r="O164" s="123"/>
      <c r="P164" s="124"/>
      <c r="Q164" s="124"/>
      <c r="R164" s="125"/>
      <c r="S164" s="126"/>
      <c r="T164" s="126"/>
      <c r="U164" s="126"/>
      <c r="V164" s="126"/>
      <c r="W164" s="125"/>
      <c r="X164" s="125"/>
    </row>
    <row r="165" spans="1:24" ht="16.5" customHeight="1">
      <c r="A165" s="127"/>
      <c r="B165" s="127"/>
      <c r="C165" s="116"/>
      <c r="D165" s="259" t="s">
        <v>32</v>
      </c>
      <c r="E165" s="260" t="s">
        <v>240</v>
      </c>
      <c r="F165" s="109" t="s">
        <v>298</v>
      </c>
      <c r="G165" s="182"/>
      <c r="H165" s="183"/>
      <c r="I165" s="183"/>
      <c r="J165" s="182"/>
      <c r="K165" s="182"/>
      <c r="L165" s="184"/>
      <c r="M165" s="184"/>
      <c r="N165" s="184"/>
      <c r="O165" s="184"/>
      <c r="P165" s="85"/>
      <c r="Q165" s="85"/>
      <c r="R165" s="16"/>
      <c r="S165" s="17"/>
      <c r="T165" s="17"/>
      <c r="U165" s="17"/>
      <c r="V165" s="17"/>
      <c r="W165" s="16"/>
      <c r="X165" s="16"/>
    </row>
    <row r="166" spans="1:24" ht="16.5" customHeight="1">
      <c r="A166" s="127"/>
      <c r="B166" s="127"/>
      <c r="C166" s="259" t="s">
        <v>299</v>
      </c>
      <c r="D166" s="231"/>
      <c r="E166" s="232"/>
      <c r="F166" s="109" t="s">
        <v>300</v>
      </c>
      <c r="G166" s="132"/>
      <c r="H166" s="134"/>
      <c r="I166" s="134"/>
      <c r="J166" s="132"/>
      <c r="K166" s="132"/>
      <c r="L166" s="135"/>
      <c r="M166" s="135"/>
      <c r="N166" s="135"/>
      <c r="O166" s="135"/>
      <c r="P166" s="85"/>
      <c r="Q166" s="85"/>
      <c r="R166" s="16"/>
      <c r="S166" s="17"/>
      <c r="T166" s="17"/>
      <c r="U166" s="17"/>
      <c r="V166" s="17"/>
      <c r="W166" s="16"/>
      <c r="X166" s="16"/>
    </row>
    <row r="167" spans="1:24" ht="16.5" customHeight="1">
      <c r="A167" s="127"/>
      <c r="B167" s="127"/>
      <c r="C167" s="231"/>
      <c r="D167" s="231"/>
      <c r="E167" s="260" t="s">
        <v>244</v>
      </c>
      <c r="F167" s="109" t="s">
        <v>245</v>
      </c>
      <c r="G167" s="132"/>
      <c r="H167" s="134"/>
      <c r="I167" s="134"/>
      <c r="J167" s="132"/>
      <c r="K167" s="132"/>
      <c r="L167" s="135"/>
      <c r="M167" s="135"/>
      <c r="N167" s="135"/>
      <c r="O167" s="135"/>
      <c r="P167" s="85"/>
      <c r="Q167" s="85"/>
      <c r="R167" s="16"/>
      <c r="S167" s="17"/>
      <c r="T167" s="17"/>
      <c r="U167" s="17"/>
      <c r="V167" s="17"/>
      <c r="W167" s="16"/>
      <c r="X167" s="16"/>
    </row>
    <row r="168" spans="1:24" ht="16.5" customHeight="1">
      <c r="A168" s="127"/>
      <c r="B168" s="127"/>
      <c r="C168" s="231"/>
      <c r="D168" s="231"/>
      <c r="E168" s="232"/>
      <c r="F168" s="109" t="s">
        <v>246</v>
      </c>
      <c r="G168" s="132"/>
      <c r="H168" s="134"/>
      <c r="I168" s="134"/>
      <c r="J168" s="132"/>
      <c r="K168" s="132"/>
      <c r="L168" s="135"/>
      <c r="M168" s="135"/>
      <c r="N168" s="135"/>
      <c r="O168" s="135"/>
      <c r="P168" s="85"/>
      <c r="Q168" s="85"/>
      <c r="R168" s="16"/>
      <c r="S168" s="17"/>
      <c r="T168" s="17"/>
      <c r="U168" s="17"/>
      <c r="V168" s="17"/>
      <c r="W168" s="16"/>
      <c r="X168" s="16"/>
    </row>
    <row r="169" spans="1:24" ht="16.5" customHeight="1">
      <c r="A169" s="104"/>
      <c r="B169" s="104"/>
      <c r="C169" s="231"/>
      <c r="D169" s="231"/>
      <c r="E169" s="99" t="s">
        <v>126</v>
      </c>
      <c r="F169" s="99" t="s">
        <v>247</v>
      </c>
      <c r="G169" s="103"/>
      <c r="H169" s="101"/>
      <c r="I169" s="101"/>
      <c r="J169" s="103"/>
      <c r="K169" s="103"/>
      <c r="L169" s="102"/>
      <c r="M169" s="102"/>
      <c r="N169" s="102"/>
      <c r="O169" s="102"/>
      <c r="P169" s="105"/>
      <c r="Q169" s="105"/>
      <c r="R169" s="106"/>
      <c r="S169" s="17" t="str">
        <f t="shared" ref="S169:T169" si="22">RIGHT(L169,5)</f>
        <v/>
      </c>
      <c r="T169" s="17" t="str">
        <f t="shared" si="22"/>
        <v/>
      </c>
      <c r="U169" s="107"/>
      <c r="V169" s="107"/>
      <c r="W169" s="106"/>
      <c r="X169" s="106"/>
    </row>
    <row r="170" spans="1:24" ht="16.5" customHeight="1">
      <c r="A170" s="104"/>
      <c r="B170" s="104"/>
      <c r="C170" s="231"/>
      <c r="D170" s="231"/>
      <c r="E170" s="99" t="s">
        <v>249</v>
      </c>
      <c r="F170" s="99" t="s">
        <v>250</v>
      </c>
      <c r="G170" s="103"/>
      <c r="H170" s="101"/>
      <c r="I170" s="101"/>
      <c r="J170" s="103"/>
      <c r="K170" s="103"/>
      <c r="L170" s="102"/>
      <c r="M170" s="102"/>
      <c r="N170" s="102"/>
      <c r="O170" s="102"/>
      <c r="P170" s="105"/>
      <c r="Q170" s="105"/>
      <c r="R170" s="106"/>
      <c r="S170" s="17" t="str">
        <f t="shared" ref="S170:T170" si="23">RIGHT(L170,5)</f>
        <v/>
      </c>
      <c r="T170" s="17" t="str">
        <f t="shared" si="23"/>
        <v/>
      </c>
      <c r="U170" s="107"/>
      <c r="V170" s="107"/>
      <c r="W170" s="106"/>
      <c r="X170" s="106"/>
    </row>
    <row r="171" spans="1:24" ht="16.5" customHeight="1">
      <c r="A171" s="104"/>
      <c r="B171" s="104"/>
      <c r="C171" s="231"/>
      <c r="D171" s="259" t="s">
        <v>86</v>
      </c>
      <c r="E171" s="272" t="s">
        <v>251</v>
      </c>
      <c r="F171" s="229"/>
      <c r="G171" s="103"/>
      <c r="H171" s="101"/>
      <c r="I171" s="101"/>
      <c r="J171" s="103"/>
      <c r="K171" s="103"/>
      <c r="L171" s="102"/>
      <c r="M171" s="102"/>
      <c r="N171" s="102"/>
      <c r="O171" s="102"/>
      <c r="P171" s="105"/>
      <c r="Q171" s="105"/>
      <c r="R171" s="106"/>
      <c r="S171" s="17" t="str">
        <f t="shared" ref="S171:T171" si="24">RIGHT(L171,5)</f>
        <v/>
      </c>
      <c r="T171" s="17" t="str">
        <f t="shared" si="24"/>
        <v/>
      </c>
      <c r="U171" s="107"/>
      <c r="V171" s="107"/>
      <c r="W171" s="106"/>
      <c r="X171" s="106"/>
    </row>
    <row r="172" spans="1:24" ht="16.5" customHeight="1">
      <c r="A172" s="104"/>
      <c r="B172" s="104"/>
      <c r="C172" s="231"/>
      <c r="D172" s="231"/>
      <c r="E172" s="99" t="s">
        <v>249</v>
      </c>
      <c r="F172" s="99" t="s">
        <v>252</v>
      </c>
      <c r="G172" s="103"/>
      <c r="H172" s="101"/>
      <c r="I172" s="101"/>
      <c r="J172" s="103"/>
      <c r="K172" s="103"/>
      <c r="L172" s="102"/>
      <c r="M172" s="102"/>
      <c r="N172" s="102"/>
      <c r="O172" s="102"/>
      <c r="P172" s="105"/>
      <c r="Q172" s="105"/>
      <c r="R172" s="106"/>
      <c r="S172" s="17" t="str">
        <f t="shared" ref="S172:T172" si="25">RIGHT(L172,5)</f>
        <v/>
      </c>
      <c r="T172" s="17" t="str">
        <f t="shared" si="25"/>
        <v/>
      </c>
      <c r="U172" s="107"/>
      <c r="V172" s="107"/>
      <c r="W172" s="106"/>
      <c r="X172" s="106"/>
    </row>
    <row r="173" spans="1:24" ht="16.5" customHeight="1">
      <c r="A173" s="104"/>
      <c r="B173" s="104"/>
      <c r="C173" s="231"/>
      <c r="D173" s="231"/>
      <c r="E173" s="259" t="s">
        <v>253</v>
      </c>
      <c r="F173" s="99" t="s">
        <v>254</v>
      </c>
      <c r="G173" s="103"/>
      <c r="H173" s="101"/>
      <c r="I173" s="101"/>
      <c r="J173" s="103"/>
      <c r="K173" s="103"/>
      <c r="L173" s="102"/>
      <c r="M173" s="102"/>
      <c r="N173" s="102"/>
      <c r="O173" s="102"/>
      <c r="P173" s="105"/>
      <c r="Q173" s="105"/>
      <c r="R173" s="106"/>
      <c r="S173" s="17" t="str">
        <f t="shared" ref="S173:T173" si="26">RIGHT(L173,5)</f>
        <v/>
      </c>
      <c r="T173" s="17" t="str">
        <f t="shared" si="26"/>
        <v/>
      </c>
      <c r="U173" s="107"/>
      <c r="V173" s="107"/>
      <c r="W173" s="106"/>
      <c r="X173" s="106"/>
    </row>
    <row r="174" spans="1:24" ht="16.5" customHeight="1">
      <c r="A174" s="104"/>
      <c r="B174" s="104"/>
      <c r="C174" s="231"/>
      <c r="D174" s="231"/>
      <c r="E174" s="231"/>
      <c r="F174" s="99" t="s">
        <v>255</v>
      </c>
      <c r="G174" s="103"/>
      <c r="H174" s="101"/>
      <c r="I174" s="101"/>
      <c r="J174" s="103"/>
      <c r="K174" s="103"/>
      <c r="L174" s="102"/>
      <c r="M174" s="102"/>
      <c r="N174" s="102"/>
      <c r="O174" s="102"/>
      <c r="P174" s="105"/>
      <c r="Q174" s="105"/>
      <c r="R174" s="106"/>
      <c r="S174" s="17" t="str">
        <f t="shared" ref="S174:T174" si="27">RIGHT(L174,5)</f>
        <v/>
      </c>
      <c r="T174" s="17" t="str">
        <f t="shared" si="27"/>
        <v/>
      </c>
      <c r="U174" s="107"/>
      <c r="V174" s="107"/>
      <c r="W174" s="106"/>
      <c r="X174" s="106"/>
    </row>
    <row r="175" spans="1:24" ht="16.5" customHeight="1">
      <c r="A175" s="104"/>
      <c r="B175" s="104"/>
      <c r="C175" s="231"/>
      <c r="D175" s="232"/>
      <c r="E175" s="232"/>
      <c r="F175" s="99" t="s">
        <v>256</v>
      </c>
      <c r="G175" s="103"/>
      <c r="H175" s="101"/>
      <c r="I175" s="101"/>
      <c r="J175" s="103"/>
      <c r="K175" s="103"/>
      <c r="L175" s="102"/>
      <c r="M175" s="102"/>
      <c r="N175" s="102"/>
      <c r="O175" s="102"/>
      <c r="P175" s="105"/>
      <c r="Q175" s="105"/>
      <c r="R175" s="106"/>
      <c r="S175" s="17" t="str">
        <f t="shared" ref="S175:T175" si="28">RIGHT(L175,5)</f>
        <v/>
      </c>
      <c r="T175" s="17" t="str">
        <f t="shared" si="28"/>
        <v/>
      </c>
      <c r="U175" s="107"/>
      <c r="V175" s="107"/>
      <c r="W175" s="106"/>
      <c r="X175" s="106"/>
    </row>
    <row r="176" spans="1:24" ht="16.5" customHeight="1">
      <c r="A176" s="104"/>
      <c r="B176" s="104"/>
      <c r="C176" s="231"/>
      <c r="D176" s="259" t="s">
        <v>257</v>
      </c>
      <c r="E176" s="99" t="s">
        <v>301</v>
      </c>
      <c r="F176" s="99" t="s">
        <v>259</v>
      </c>
      <c r="G176" s="103"/>
      <c r="H176" s="101"/>
      <c r="I176" s="101"/>
      <c r="J176" s="103"/>
      <c r="K176" s="103"/>
      <c r="L176" s="102"/>
      <c r="M176" s="102"/>
      <c r="N176" s="102"/>
      <c r="O176" s="102"/>
      <c r="P176" s="105"/>
      <c r="Q176" s="105"/>
      <c r="R176" s="106"/>
      <c r="S176" s="17" t="str">
        <f t="shared" ref="S176:T176" si="29">RIGHT(L176,5)</f>
        <v/>
      </c>
      <c r="T176" s="17" t="str">
        <f t="shared" si="29"/>
        <v/>
      </c>
      <c r="U176" s="107"/>
      <c r="V176" s="107"/>
      <c r="W176" s="106"/>
      <c r="X176" s="106"/>
    </row>
    <row r="177" spans="1:24" ht="16.5" customHeight="1">
      <c r="A177" s="104"/>
      <c r="B177" s="104"/>
      <c r="C177" s="231"/>
      <c r="D177" s="231"/>
      <c r="E177" s="99" t="s">
        <v>302</v>
      </c>
      <c r="F177" s="99" t="s">
        <v>259</v>
      </c>
      <c r="G177" s="103"/>
      <c r="H177" s="101"/>
      <c r="I177" s="101"/>
      <c r="J177" s="103"/>
      <c r="K177" s="103"/>
      <c r="L177" s="102"/>
      <c r="M177" s="102"/>
      <c r="N177" s="102"/>
      <c r="O177" s="102"/>
      <c r="P177" s="105"/>
      <c r="Q177" s="105"/>
      <c r="R177" s="106"/>
      <c r="S177" s="17" t="str">
        <f t="shared" ref="S177:T177" si="30">RIGHT(L177,5)</f>
        <v/>
      </c>
      <c r="T177" s="17" t="str">
        <f t="shared" si="30"/>
        <v/>
      </c>
      <c r="U177" s="107"/>
      <c r="V177" s="107"/>
      <c r="W177" s="106"/>
      <c r="X177" s="106"/>
    </row>
    <row r="178" spans="1:24" ht="16.5" customHeight="1">
      <c r="A178" s="104"/>
      <c r="B178" s="104"/>
      <c r="C178" s="231"/>
      <c r="D178" s="231"/>
      <c r="E178" s="259" t="s">
        <v>262</v>
      </c>
      <c r="F178" s="99" t="s">
        <v>263</v>
      </c>
      <c r="G178" s="103"/>
      <c r="H178" s="101"/>
      <c r="I178" s="101"/>
      <c r="J178" s="103"/>
      <c r="K178" s="103"/>
      <c r="L178" s="102"/>
      <c r="M178" s="102"/>
      <c r="N178" s="102"/>
      <c r="O178" s="102"/>
      <c r="P178" s="105"/>
      <c r="Q178" s="105"/>
      <c r="R178" s="106"/>
      <c r="S178" s="17" t="str">
        <f t="shared" ref="S178:T178" si="31">RIGHT(L178,5)</f>
        <v/>
      </c>
      <c r="T178" s="17" t="str">
        <f t="shared" si="31"/>
        <v/>
      </c>
      <c r="U178" s="107"/>
      <c r="V178" s="107"/>
      <c r="W178" s="106"/>
      <c r="X178" s="106"/>
    </row>
    <row r="179" spans="1:24" ht="16.5" customHeight="1">
      <c r="A179" s="104"/>
      <c r="B179" s="104"/>
      <c r="C179" s="231"/>
      <c r="D179" s="232"/>
      <c r="E179" s="232"/>
      <c r="F179" s="99" t="s">
        <v>259</v>
      </c>
      <c r="G179" s="103"/>
      <c r="H179" s="101"/>
      <c r="I179" s="101"/>
      <c r="J179" s="103"/>
      <c r="K179" s="103"/>
      <c r="L179" s="102"/>
      <c r="M179" s="102"/>
      <c r="N179" s="102"/>
      <c r="O179" s="102"/>
      <c r="P179" s="105"/>
      <c r="Q179" s="105"/>
      <c r="R179" s="106"/>
      <c r="S179" s="17" t="str">
        <f t="shared" ref="S179:T179" si="32">RIGHT(L179,5)</f>
        <v/>
      </c>
      <c r="T179" s="17" t="str">
        <f t="shared" si="32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231"/>
      <c r="D180" s="259" t="s">
        <v>264</v>
      </c>
      <c r="E180" s="99" t="s">
        <v>86</v>
      </c>
      <c r="F180" s="99" t="s">
        <v>265</v>
      </c>
      <c r="G180" s="103"/>
      <c r="H180" s="101"/>
      <c r="I180" s="101"/>
      <c r="J180" s="103"/>
      <c r="K180" s="103"/>
      <c r="L180" s="102"/>
      <c r="M180" s="102"/>
      <c r="N180" s="102"/>
      <c r="O180" s="102"/>
      <c r="P180" s="105"/>
      <c r="Q180" s="105"/>
      <c r="R180" s="106"/>
      <c r="S180" s="17" t="str">
        <f t="shared" ref="S180:T180" si="33">RIGHT(L180,5)</f>
        <v/>
      </c>
      <c r="T180" s="17" t="str">
        <f t="shared" si="33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231"/>
      <c r="D181" s="231"/>
      <c r="E181" s="99" t="s">
        <v>266</v>
      </c>
      <c r="F181" s="99" t="s">
        <v>267</v>
      </c>
      <c r="G181" s="103"/>
      <c r="H181" s="101"/>
      <c r="I181" s="101"/>
      <c r="J181" s="103"/>
      <c r="K181" s="103"/>
      <c r="L181" s="102"/>
      <c r="M181" s="102"/>
      <c r="N181" s="102"/>
      <c r="O181" s="102"/>
      <c r="P181" s="105"/>
      <c r="Q181" s="105"/>
      <c r="R181" s="106"/>
      <c r="S181" s="17" t="str">
        <f t="shared" ref="S181:T181" si="34">RIGHT(L181,5)</f>
        <v/>
      </c>
      <c r="T181" s="17" t="str">
        <f t="shared" si="34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231"/>
      <c r="D182" s="231"/>
      <c r="E182" s="274" t="s">
        <v>109</v>
      </c>
      <c r="F182" s="99" t="s">
        <v>268</v>
      </c>
      <c r="G182" s="103"/>
      <c r="H182" s="101"/>
      <c r="I182" s="101"/>
      <c r="J182" s="103"/>
      <c r="K182" s="103"/>
      <c r="L182" s="102"/>
      <c r="M182" s="102"/>
      <c r="N182" s="102"/>
      <c r="O182" s="102"/>
      <c r="P182" s="105"/>
      <c r="Q182" s="105"/>
      <c r="R182" s="106"/>
      <c r="S182" s="107"/>
      <c r="T182" s="107"/>
      <c r="U182" s="107"/>
      <c r="V182" s="107"/>
      <c r="W182" s="106"/>
      <c r="X182" s="106"/>
    </row>
    <row r="183" spans="1:24" ht="16.5" customHeight="1">
      <c r="A183" s="104"/>
      <c r="B183" s="104"/>
      <c r="C183" s="231"/>
      <c r="D183" s="231"/>
      <c r="E183" s="232"/>
      <c r="F183" s="99" t="s">
        <v>269</v>
      </c>
      <c r="G183" s="103"/>
      <c r="H183" s="101"/>
      <c r="I183" s="101"/>
      <c r="J183" s="103"/>
      <c r="K183" s="103"/>
      <c r="L183" s="102"/>
      <c r="M183" s="102"/>
      <c r="N183" s="102"/>
      <c r="O183" s="102"/>
      <c r="P183" s="105"/>
      <c r="Q183" s="105"/>
      <c r="R183" s="106"/>
      <c r="S183" s="107"/>
      <c r="T183" s="107"/>
      <c r="U183" s="107"/>
      <c r="V183" s="107"/>
      <c r="W183" s="106"/>
      <c r="X183" s="106"/>
    </row>
    <row r="184" spans="1:24" ht="16.5" customHeight="1">
      <c r="A184" s="104"/>
      <c r="B184" s="104"/>
      <c r="C184" s="231"/>
      <c r="D184" s="231"/>
      <c r="E184" s="259" t="s">
        <v>270</v>
      </c>
      <c r="F184" s="99" t="s">
        <v>268</v>
      </c>
      <c r="G184" s="103"/>
      <c r="H184" s="101"/>
      <c r="I184" s="101"/>
      <c r="J184" s="103"/>
      <c r="K184" s="103"/>
      <c r="L184" s="102"/>
      <c r="M184" s="102"/>
      <c r="N184" s="102"/>
      <c r="O184" s="102"/>
      <c r="P184" s="105"/>
      <c r="Q184" s="105"/>
      <c r="R184" s="106"/>
      <c r="S184" s="17" t="str">
        <f t="shared" ref="S184:T184" si="35">RIGHT(L184,5)</f>
        <v/>
      </c>
      <c r="T184" s="17" t="str">
        <f t="shared" si="35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31"/>
      <c r="D185" s="231"/>
      <c r="E185" s="232"/>
      <c r="F185" s="99" t="s">
        <v>269</v>
      </c>
      <c r="G185" s="103"/>
      <c r="H185" s="101"/>
      <c r="I185" s="101"/>
      <c r="J185" s="103"/>
      <c r="K185" s="103"/>
      <c r="L185" s="102"/>
      <c r="M185" s="102"/>
      <c r="N185" s="102"/>
      <c r="O185" s="102"/>
      <c r="P185" s="105"/>
      <c r="Q185" s="105"/>
      <c r="R185" s="106"/>
      <c r="S185" s="17" t="str">
        <f t="shared" ref="S185:T185" si="36">RIGHT(L185,5)</f>
        <v/>
      </c>
      <c r="T185" s="17" t="str">
        <f t="shared" si="36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231"/>
      <c r="D186" s="231"/>
      <c r="E186" s="259" t="s">
        <v>126</v>
      </c>
      <c r="F186" s="99" t="s">
        <v>271</v>
      </c>
      <c r="G186" s="103"/>
      <c r="H186" s="101"/>
      <c r="I186" s="101"/>
      <c r="J186" s="103"/>
      <c r="K186" s="103"/>
      <c r="L186" s="102"/>
      <c r="M186" s="102"/>
      <c r="N186" s="102"/>
      <c r="O186" s="102"/>
      <c r="P186" s="105"/>
      <c r="Q186" s="105"/>
      <c r="R186" s="106"/>
      <c r="S186" s="17" t="str">
        <f t="shared" ref="S186:T186" si="37">RIGHT(L186,5)</f>
        <v/>
      </c>
      <c r="T186" s="17" t="str">
        <f t="shared" si="37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231"/>
      <c r="D187" s="232"/>
      <c r="E187" s="232"/>
      <c r="F187" s="99" t="s">
        <v>273</v>
      </c>
      <c r="G187" s="103"/>
      <c r="H187" s="101"/>
      <c r="I187" s="101"/>
      <c r="J187" s="103"/>
      <c r="K187" s="103"/>
      <c r="L187" s="102"/>
      <c r="M187" s="102"/>
      <c r="N187" s="102"/>
      <c r="O187" s="102"/>
      <c r="P187" s="105"/>
      <c r="Q187" s="105"/>
      <c r="R187" s="106"/>
      <c r="S187" s="17" t="str">
        <f t="shared" ref="S187:T187" si="38">RIGHT(L187,5)</f>
        <v/>
      </c>
      <c r="T187" s="17" t="str">
        <f t="shared" si="38"/>
        <v/>
      </c>
      <c r="U187" s="107"/>
      <c r="V187" s="107"/>
      <c r="W187" s="106"/>
      <c r="X187" s="106"/>
    </row>
    <row r="188" spans="1:24" ht="16.5" customHeight="1">
      <c r="A188" s="152"/>
      <c r="B188" s="152"/>
      <c r="C188" s="231"/>
      <c r="D188" s="266" t="s">
        <v>274</v>
      </c>
      <c r="E188" s="138" t="s">
        <v>249</v>
      </c>
      <c r="F188" s="138" t="s">
        <v>275</v>
      </c>
      <c r="G188" s="132"/>
      <c r="H188" s="134"/>
      <c r="I188" s="134"/>
      <c r="J188" s="132"/>
      <c r="K188" s="132"/>
      <c r="L188" s="135"/>
      <c r="M188" s="135"/>
      <c r="N188" s="135"/>
      <c r="O188" s="135"/>
      <c r="P188" s="105"/>
      <c r="Q188" s="105"/>
      <c r="R188" s="106"/>
      <c r="S188" s="107"/>
      <c r="T188" s="107"/>
      <c r="U188" s="107"/>
      <c r="V188" s="107"/>
      <c r="W188" s="106"/>
      <c r="X188" s="106"/>
    </row>
    <row r="189" spans="1:24" ht="16.5" customHeight="1">
      <c r="A189" s="152"/>
      <c r="B189" s="152"/>
      <c r="C189" s="231"/>
      <c r="D189" s="231"/>
      <c r="E189" s="138" t="s">
        <v>276</v>
      </c>
      <c r="F189" s="138" t="s">
        <v>277</v>
      </c>
      <c r="G189" s="132"/>
      <c r="H189" s="134"/>
      <c r="I189" s="134"/>
      <c r="J189" s="132"/>
      <c r="K189" s="132"/>
      <c r="L189" s="135"/>
      <c r="M189" s="135"/>
      <c r="N189" s="135"/>
      <c r="O189" s="135"/>
      <c r="P189" s="105"/>
      <c r="Q189" s="105"/>
      <c r="R189" s="106"/>
      <c r="S189" s="107"/>
      <c r="T189" s="107"/>
      <c r="U189" s="107"/>
      <c r="V189" s="107"/>
      <c r="W189" s="106"/>
      <c r="X189" s="106"/>
    </row>
    <row r="190" spans="1:24" ht="16.5" customHeight="1">
      <c r="A190" s="152"/>
      <c r="B190" s="152"/>
      <c r="C190" s="231"/>
      <c r="D190" s="232"/>
      <c r="E190" s="159" t="s">
        <v>278</v>
      </c>
      <c r="F190" s="159" t="s">
        <v>279</v>
      </c>
      <c r="G190" s="132"/>
      <c r="H190" s="134"/>
      <c r="I190" s="134"/>
      <c r="J190" s="132"/>
      <c r="K190" s="132"/>
      <c r="L190" s="135"/>
      <c r="M190" s="135"/>
      <c r="N190" s="135"/>
      <c r="O190" s="135"/>
      <c r="P190" s="105"/>
      <c r="Q190" s="105"/>
      <c r="R190" s="106"/>
      <c r="S190" s="107"/>
      <c r="T190" s="107"/>
      <c r="U190" s="107"/>
      <c r="V190" s="107"/>
      <c r="W190" s="106"/>
      <c r="X190" s="106"/>
    </row>
    <row r="191" spans="1:24" ht="16.5" customHeight="1">
      <c r="A191" s="160"/>
      <c r="B191" s="161"/>
      <c r="C191" s="231"/>
      <c r="D191" s="269" t="s">
        <v>280</v>
      </c>
      <c r="E191" s="269"/>
      <c r="F191" s="162" t="s">
        <v>281</v>
      </c>
      <c r="G191" s="163"/>
      <c r="H191" s="164"/>
      <c r="I191" s="164"/>
      <c r="J191" s="165"/>
      <c r="K191" s="163"/>
      <c r="L191" s="166"/>
      <c r="M191" s="166"/>
      <c r="N191" s="166"/>
      <c r="O191" s="166"/>
      <c r="P191" s="167"/>
      <c r="Q191" s="167"/>
      <c r="R191" s="168"/>
      <c r="S191" s="168"/>
      <c r="T191" s="168"/>
      <c r="U191" s="168"/>
      <c r="V191" s="168"/>
      <c r="W191" s="168"/>
      <c r="X191" s="168"/>
    </row>
    <row r="192" spans="1:24" ht="16.5" customHeight="1">
      <c r="A192" s="169"/>
      <c r="B192" s="161"/>
      <c r="C192" s="231"/>
      <c r="D192" s="265"/>
      <c r="E192" s="265"/>
      <c r="F192" s="170" t="s">
        <v>282</v>
      </c>
      <c r="G192" s="163"/>
      <c r="H192" s="171"/>
      <c r="I192" s="171"/>
      <c r="J192" s="172"/>
      <c r="K192" s="163"/>
      <c r="L192" s="173"/>
      <c r="M192" s="173"/>
      <c r="N192" s="173"/>
      <c r="O192" s="173"/>
      <c r="P192" s="174"/>
      <c r="Q192" s="174"/>
      <c r="R192" s="168"/>
      <c r="S192" s="168"/>
      <c r="T192" s="168"/>
      <c r="U192" s="168"/>
      <c r="V192" s="168"/>
      <c r="W192" s="168"/>
      <c r="X192" s="168"/>
    </row>
    <row r="193" spans="1:24" ht="16.5" customHeight="1">
      <c r="A193" s="175"/>
      <c r="B193" s="176"/>
      <c r="C193" s="232"/>
      <c r="D193" s="237"/>
      <c r="E193" s="273"/>
      <c r="F193" s="138" t="s">
        <v>283</v>
      </c>
      <c r="G193" s="177"/>
      <c r="H193" s="178"/>
      <c r="I193" s="178"/>
      <c r="J193" s="177"/>
      <c r="K193" s="177"/>
      <c r="L193" s="179"/>
      <c r="M193" s="179"/>
      <c r="N193" s="179"/>
      <c r="O193" s="179"/>
      <c r="P193" s="180"/>
      <c r="Q193" s="180"/>
      <c r="R193" s="181"/>
      <c r="S193" s="181"/>
      <c r="T193" s="181"/>
      <c r="U193" s="181"/>
      <c r="V193" s="181"/>
      <c r="W193" s="181"/>
      <c r="X193" s="181"/>
    </row>
    <row r="194" spans="1:24" ht="16.5" customHeight="1">
      <c r="A194" s="120"/>
      <c r="B194" s="120"/>
      <c r="C194" s="261" t="s">
        <v>303</v>
      </c>
      <c r="D194" s="262"/>
      <c r="E194" s="262"/>
      <c r="F194" s="263"/>
      <c r="G194" s="121"/>
      <c r="H194" s="122"/>
      <c r="I194" s="122"/>
      <c r="J194" s="121"/>
      <c r="K194" s="121"/>
      <c r="L194" s="123"/>
      <c r="M194" s="123"/>
      <c r="N194" s="123"/>
      <c r="O194" s="123"/>
      <c r="P194" s="124"/>
      <c r="Q194" s="124"/>
      <c r="R194" s="125"/>
      <c r="S194" s="126"/>
      <c r="T194" s="126"/>
      <c r="U194" s="126"/>
      <c r="V194" s="126"/>
      <c r="W194" s="125"/>
      <c r="X194" s="125"/>
    </row>
    <row r="195" spans="1:24" ht="16.5" customHeight="1">
      <c r="A195" s="127"/>
      <c r="B195" s="127"/>
      <c r="C195" s="259" t="s">
        <v>304</v>
      </c>
      <c r="D195" s="259" t="s">
        <v>32</v>
      </c>
      <c r="E195" s="260" t="s">
        <v>240</v>
      </c>
      <c r="F195" s="109" t="s">
        <v>305</v>
      </c>
      <c r="G195" s="182"/>
      <c r="H195" s="183"/>
      <c r="I195" s="183"/>
      <c r="J195" s="182"/>
      <c r="K195" s="182"/>
      <c r="L195" s="184"/>
      <c r="M195" s="184"/>
      <c r="N195" s="184"/>
      <c r="O195" s="184"/>
      <c r="P195" s="85"/>
      <c r="Q195" s="85"/>
      <c r="R195" s="16"/>
      <c r="S195" s="17"/>
      <c r="T195" s="17"/>
      <c r="U195" s="17"/>
      <c r="V195" s="17"/>
      <c r="W195" s="16"/>
      <c r="X195" s="16"/>
    </row>
    <row r="196" spans="1:24" ht="16.5" customHeight="1">
      <c r="A196" s="127"/>
      <c r="B196" s="127"/>
      <c r="C196" s="231"/>
      <c r="D196" s="231"/>
      <c r="E196" s="231"/>
      <c r="F196" s="109" t="s">
        <v>306</v>
      </c>
      <c r="G196" s="182"/>
      <c r="H196" s="183"/>
      <c r="I196" s="183"/>
      <c r="J196" s="182"/>
      <c r="K196" s="182"/>
      <c r="L196" s="184"/>
      <c r="M196" s="184"/>
      <c r="N196" s="184"/>
      <c r="O196" s="184"/>
      <c r="P196" s="85"/>
      <c r="Q196" s="85"/>
      <c r="R196" s="16"/>
      <c r="S196" s="17"/>
      <c r="T196" s="17"/>
      <c r="U196" s="17"/>
      <c r="V196" s="17"/>
      <c r="W196" s="16"/>
      <c r="X196" s="16"/>
    </row>
    <row r="197" spans="1:24" ht="16.5" customHeight="1">
      <c r="A197" s="127"/>
      <c r="B197" s="127"/>
      <c r="C197" s="231"/>
      <c r="D197" s="231"/>
      <c r="E197" s="232"/>
      <c r="F197" s="109" t="s">
        <v>307</v>
      </c>
      <c r="G197" s="132"/>
      <c r="H197" s="134"/>
      <c r="I197" s="134"/>
      <c r="J197" s="132"/>
      <c r="K197" s="132"/>
      <c r="L197" s="135"/>
      <c r="M197" s="135"/>
      <c r="N197" s="135"/>
      <c r="O197" s="135"/>
      <c r="P197" s="85"/>
      <c r="Q197" s="85"/>
      <c r="R197" s="16"/>
      <c r="S197" s="17"/>
      <c r="T197" s="17"/>
      <c r="U197" s="17"/>
      <c r="V197" s="17"/>
      <c r="W197" s="16"/>
      <c r="X197" s="16"/>
    </row>
    <row r="198" spans="1:24" ht="16.5" customHeight="1">
      <c r="A198" s="127"/>
      <c r="B198" s="127"/>
      <c r="C198" s="231"/>
      <c r="D198" s="231"/>
      <c r="E198" s="260" t="s">
        <v>244</v>
      </c>
      <c r="F198" s="109" t="s">
        <v>245</v>
      </c>
      <c r="G198" s="132"/>
      <c r="H198" s="134"/>
      <c r="I198" s="134"/>
      <c r="J198" s="132"/>
      <c r="K198" s="132"/>
      <c r="L198" s="135"/>
      <c r="M198" s="135"/>
      <c r="N198" s="135"/>
      <c r="O198" s="135"/>
      <c r="P198" s="85"/>
      <c r="Q198" s="85"/>
      <c r="R198" s="16"/>
      <c r="S198" s="17"/>
      <c r="T198" s="17"/>
      <c r="U198" s="17"/>
      <c r="V198" s="17"/>
      <c r="W198" s="16"/>
      <c r="X198" s="16"/>
    </row>
    <row r="199" spans="1:24" ht="16.5" customHeight="1">
      <c r="A199" s="127"/>
      <c r="B199" s="127"/>
      <c r="C199" s="231"/>
      <c r="D199" s="231"/>
      <c r="E199" s="232"/>
      <c r="F199" s="109" t="s">
        <v>246</v>
      </c>
      <c r="G199" s="132"/>
      <c r="H199" s="134"/>
      <c r="I199" s="134"/>
      <c r="J199" s="132"/>
      <c r="K199" s="132"/>
      <c r="L199" s="135"/>
      <c r="M199" s="135"/>
      <c r="N199" s="135"/>
      <c r="O199" s="135"/>
      <c r="P199" s="85"/>
      <c r="Q199" s="85"/>
      <c r="R199" s="16"/>
      <c r="S199" s="17"/>
      <c r="T199" s="17"/>
      <c r="U199" s="17"/>
      <c r="V199" s="17"/>
      <c r="W199" s="16"/>
      <c r="X199" s="16"/>
    </row>
    <row r="200" spans="1:24" ht="16.5" customHeight="1">
      <c r="A200" s="104"/>
      <c r="B200" s="104"/>
      <c r="C200" s="231"/>
      <c r="D200" s="231"/>
      <c r="E200" s="99" t="s">
        <v>126</v>
      </c>
      <c r="F200" s="99" t="s">
        <v>247</v>
      </c>
      <c r="G200" s="103"/>
      <c r="H200" s="101"/>
      <c r="I200" s="101"/>
      <c r="J200" s="103"/>
      <c r="K200" s="103"/>
      <c r="L200" s="102"/>
      <c r="M200" s="102"/>
      <c r="N200" s="102"/>
      <c r="O200" s="102"/>
      <c r="P200" s="105"/>
      <c r="Q200" s="105"/>
      <c r="R200" s="106"/>
      <c r="S200" s="17" t="str">
        <f t="shared" ref="S200:T200" si="39">RIGHT(L200,5)</f>
        <v/>
      </c>
      <c r="T200" s="17" t="str">
        <f t="shared" si="39"/>
        <v/>
      </c>
      <c r="U200" s="107"/>
      <c r="V200" s="107"/>
      <c r="W200" s="106"/>
      <c r="X200" s="106"/>
    </row>
    <row r="201" spans="1:24" ht="16.5" customHeight="1">
      <c r="A201" s="104"/>
      <c r="B201" s="104"/>
      <c r="C201" s="231"/>
      <c r="D201" s="231"/>
      <c r="E201" s="99" t="s">
        <v>249</v>
      </c>
      <c r="F201" s="99" t="s">
        <v>250</v>
      </c>
      <c r="G201" s="103"/>
      <c r="H201" s="101"/>
      <c r="I201" s="101"/>
      <c r="J201" s="103"/>
      <c r="K201" s="103"/>
      <c r="L201" s="102"/>
      <c r="M201" s="102"/>
      <c r="N201" s="102"/>
      <c r="O201" s="102"/>
      <c r="P201" s="105"/>
      <c r="Q201" s="105"/>
      <c r="R201" s="106"/>
      <c r="S201" s="17" t="str">
        <f t="shared" ref="S201:T201" si="40">RIGHT(L201,5)</f>
        <v/>
      </c>
      <c r="T201" s="17" t="str">
        <f t="shared" si="40"/>
        <v/>
      </c>
      <c r="U201" s="107"/>
      <c r="V201" s="107"/>
      <c r="W201" s="106"/>
      <c r="X201" s="106"/>
    </row>
    <row r="202" spans="1:24" ht="16.5" customHeight="1">
      <c r="A202" s="104"/>
      <c r="B202" s="104"/>
      <c r="C202" s="231"/>
      <c r="D202" s="259" t="s">
        <v>86</v>
      </c>
      <c r="E202" s="272" t="s">
        <v>251</v>
      </c>
      <c r="F202" s="229"/>
      <c r="G202" s="103"/>
      <c r="H202" s="101"/>
      <c r="I202" s="101"/>
      <c r="J202" s="103"/>
      <c r="K202" s="103"/>
      <c r="L202" s="102"/>
      <c r="M202" s="102"/>
      <c r="N202" s="102"/>
      <c r="O202" s="102"/>
      <c r="P202" s="105"/>
      <c r="Q202" s="105"/>
      <c r="R202" s="106"/>
      <c r="S202" s="17" t="str">
        <f t="shared" ref="S202:T202" si="41">RIGHT(L202,5)</f>
        <v/>
      </c>
      <c r="T202" s="17" t="str">
        <f t="shared" si="41"/>
        <v/>
      </c>
      <c r="U202" s="107"/>
      <c r="V202" s="107"/>
      <c r="W202" s="106"/>
      <c r="X202" s="106"/>
    </row>
    <row r="203" spans="1:24" ht="16.5" customHeight="1">
      <c r="A203" s="104"/>
      <c r="B203" s="104"/>
      <c r="C203" s="231"/>
      <c r="D203" s="231"/>
      <c r="E203" s="99" t="s">
        <v>249</v>
      </c>
      <c r="F203" s="99" t="s">
        <v>252</v>
      </c>
      <c r="G203" s="103"/>
      <c r="H203" s="101"/>
      <c r="I203" s="101"/>
      <c r="J203" s="103"/>
      <c r="K203" s="103"/>
      <c r="L203" s="102"/>
      <c r="M203" s="102"/>
      <c r="N203" s="102"/>
      <c r="O203" s="102"/>
      <c r="P203" s="105"/>
      <c r="Q203" s="105"/>
      <c r="R203" s="106"/>
      <c r="S203" s="17" t="str">
        <f t="shared" ref="S203:T203" si="42">RIGHT(L203,5)</f>
        <v/>
      </c>
      <c r="T203" s="17" t="str">
        <f t="shared" si="42"/>
        <v/>
      </c>
      <c r="U203" s="107"/>
      <c r="V203" s="107"/>
      <c r="W203" s="106"/>
      <c r="X203" s="106"/>
    </row>
    <row r="204" spans="1:24" ht="16.5" customHeight="1">
      <c r="A204" s="104"/>
      <c r="B204" s="104"/>
      <c r="C204" s="231"/>
      <c r="D204" s="231"/>
      <c r="E204" s="259" t="s">
        <v>253</v>
      </c>
      <c r="F204" s="99" t="s">
        <v>254</v>
      </c>
      <c r="G204" s="103"/>
      <c r="H204" s="101"/>
      <c r="I204" s="101"/>
      <c r="J204" s="103"/>
      <c r="K204" s="103"/>
      <c r="L204" s="102"/>
      <c r="M204" s="102"/>
      <c r="N204" s="102"/>
      <c r="O204" s="102"/>
      <c r="P204" s="105"/>
      <c r="Q204" s="105"/>
      <c r="R204" s="106"/>
      <c r="S204" s="17" t="str">
        <f t="shared" ref="S204:T204" si="43">RIGHT(L204,5)</f>
        <v/>
      </c>
      <c r="T204" s="17" t="str">
        <f t="shared" si="43"/>
        <v/>
      </c>
      <c r="U204" s="107"/>
      <c r="V204" s="107"/>
      <c r="W204" s="106"/>
      <c r="X204" s="106"/>
    </row>
    <row r="205" spans="1:24" ht="16.5" customHeight="1">
      <c r="A205" s="104"/>
      <c r="B205" s="104"/>
      <c r="C205" s="231"/>
      <c r="D205" s="231"/>
      <c r="E205" s="231"/>
      <c r="F205" s="99" t="s">
        <v>255</v>
      </c>
      <c r="G205" s="103"/>
      <c r="H205" s="101"/>
      <c r="I205" s="101"/>
      <c r="J205" s="103"/>
      <c r="K205" s="103"/>
      <c r="L205" s="102"/>
      <c r="M205" s="102"/>
      <c r="N205" s="102"/>
      <c r="O205" s="102"/>
      <c r="P205" s="105"/>
      <c r="Q205" s="105"/>
      <c r="R205" s="106"/>
      <c r="S205" s="17" t="str">
        <f t="shared" ref="S205:T205" si="44">RIGHT(L205,5)</f>
        <v/>
      </c>
      <c r="T205" s="17" t="str">
        <f t="shared" si="44"/>
        <v/>
      </c>
      <c r="U205" s="107"/>
      <c r="V205" s="107"/>
      <c r="W205" s="106"/>
      <c r="X205" s="106"/>
    </row>
    <row r="206" spans="1:24" ht="16.5" customHeight="1">
      <c r="A206" s="104"/>
      <c r="B206" s="104"/>
      <c r="C206" s="231"/>
      <c r="D206" s="232"/>
      <c r="E206" s="232"/>
      <c r="F206" s="99" t="s">
        <v>256</v>
      </c>
      <c r="G206" s="103"/>
      <c r="H206" s="101"/>
      <c r="I206" s="101"/>
      <c r="J206" s="103"/>
      <c r="K206" s="103"/>
      <c r="L206" s="102"/>
      <c r="M206" s="102"/>
      <c r="N206" s="102"/>
      <c r="O206" s="102"/>
      <c r="P206" s="105"/>
      <c r="Q206" s="105"/>
      <c r="R206" s="106"/>
      <c r="S206" s="17" t="str">
        <f t="shared" ref="S206:T206" si="45">RIGHT(L206,5)</f>
        <v/>
      </c>
      <c r="T206" s="17" t="str">
        <f t="shared" si="45"/>
        <v/>
      </c>
      <c r="U206" s="107"/>
      <c r="V206" s="107"/>
      <c r="W206" s="106"/>
      <c r="X206" s="106"/>
    </row>
    <row r="207" spans="1:24" ht="16.5" customHeight="1">
      <c r="A207" s="104"/>
      <c r="B207" s="104"/>
      <c r="C207" s="231"/>
      <c r="D207" s="259" t="s">
        <v>257</v>
      </c>
      <c r="E207" s="99" t="s">
        <v>308</v>
      </c>
      <c r="F207" s="99" t="s">
        <v>259</v>
      </c>
      <c r="G207" s="103"/>
      <c r="H207" s="101"/>
      <c r="I207" s="101"/>
      <c r="J207" s="103"/>
      <c r="K207" s="103"/>
      <c r="L207" s="102"/>
      <c r="M207" s="102"/>
      <c r="N207" s="102"/>
      <c r="O207" s="102"/>
      <c r="P207" s="105"/>
      <c r="Q207" s="105"/>
      <c r="R207" s="106"/>
      <c r="S207" s="17" t="str">
        <f t="shared" ref="S207:T207" si="46">RIGHT(L207,5)</f>
        <v/>
      </c>
      <c r="T207" s="17" t="str">
        <f t="shared" si="46"/>
        <v/>
      </c>
      <c r="U207" s="107"/>
      <c r="V207" s="107"/>
      <c r="W207" s="106"/>
      <c r="X207" s="106"/>
    </row>
    <row r="208" spans="1:24" ht="16.5" customHeight="1">
      <c r="A208" s="104"/>
      <c r="B208" s="104"/>
      <c r="C208" s="231"/>
      <c r="D208" s="231"/>
      <c r="E208" s="99" t="s">
        <v>309</v>
      </c>
      <c r="F208" s="99" t="s">
        <v>259</v>
      </c>
      <c r="G208" s="103"/>
      <c r="H208" s="101"/>
      <c r="I208" s="101"/>
      <c r="J208" s="103"/>
      <c r="K208" s="103"/>
      <c r="L208" s="102"/>
      <c r="M208" s="102"/>
      <c r="N208" s="102"/>
      <c r="O208" s="102"/>
      <c r="P208" s="105"/>
      <c r="Q208" s="105"/>
      <c r="R208" s="106"/>
      <c r="S208" s="17" t="str">
        <f t="shared" ref="S208:T208" si="47">RIGHT(L208,5)</f>
        <v/>
      </c>
      <c r="T208" s="17" t="str">
        <f t="shared" si="47"/>
        <v/>
      </c>
      <c r="U208" s="107"/>
      <c r="V208" s="107"/>
      <c r="W208" s="106"/>
      <c r="X208" s="106"/>
    </row>
    <row r="209" spans="1:24" ht="16.5" customHeight="1">
      <c r="A209" s="104"/>
      <c r="B209" s="104"/>
      <c r="C209" s="231"/>
      <c r="D209" s="231"/>
      <c r="E209" s="99" t="s">
        <v>310</v>
      </c>
      <c r="F209" s="99" t="s">
        <v>259</v>
      </c>
      <c r="G209" s="103"/>
      <c r="H209" s="101"/>
      <c r="I209" s="101"/>
      <c r="J209" s="103"/>
      <c r="K209" s="103"/>
      <c r="L209" s="102"/>
      <c r="M209" s="102"/>
      <c r="N209" s="102"/>
      <c r="O209" s="102"/>
      <c r="P209" s="105"/>
      <c r="Q209" s="105"/>
      <c r="R209" s="106"/>
      <c r="S209" s="17" t="str">
        <f t="shared" ref="S209:T209" si="48">RIGHT(L209,5)</f>
        <v/>
      </c>
      <c r="T209" s="17" t="str">
        <f t="shared" si="48"/>
        <v/>
      </c>
      <c r="U209" s="107"/>
      <c r="V209" s="107"/>
      <c r="W209" s="106"/>
      <c r="X209" s="106"/>
    </row>
    <row r="210" spans="1:24" ht="16.5" customHeight="1">
      <c r="A210" s="104"/>
      <c r="B210" s="104"/>
      <c r="C210" s="231"/>
      <c r="D210" s="231"/>
      <c r="E210" s="259" t="s">
        <v>262</v>
      </c>
      <c r="F210" s="99" t="s">
        <v>263</v>
      </c>
      <c r="G210" s="103"/>
      <c r="H210" s="101"/>
      <c r="I210" s="101"/>
      <c r="J210" s="103"/>
      <c r="K210" s="103"/>
      <c r="L210" s="102"/>
      <c r="M210" s="102"/>
      <c r="N210" s="102"/>
      <c r="O210" s="102"/>
      <c r="P210" s="105"/>
      <c r="Q210" s="105"/>
      <c r="R210" s="106"/>
      <c r="S210" s="17" t="str">
        <f t="shared" ref="S210:T210" si="49">RIGHT(L210,5)</f>
        <v/>
      </c>
      <c r="T210" s="17" t="str">
        <f t="shared" si="49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231"/>
      <c r="D211" s="232"/>
      <c r="E211" s="232"/>
      <c r="F211" s="99" t="s">
        <v>259</v>
      </c>
      <c r="G211" s="103"/>
      <c r="H211" s="101"/>
      <c r="I211" s="101"/>
      <c r="J211" s="103"/>
      <c r="K211" s="103"/>
      <c r="L211" s="102"/>
      <c r="M211" s="102"/>
      <c r="N211" s="102"/>
      <c r="O211" s="102"/>
      <c r="P211" s="105"/>
      <c r="Q211" s="105"/>
      <c r="R211" s="106"/>
      <c r="S211" s="17" t="str">
        <f t="shared" ref="S211:T211" si="50">RIGHT(L211,5)</f>
        <v/>
      </c>
      <c r="T211" s="17" t="str">
        <f t="shared" si="50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231"/>
      <c r="D212" s="259" t="s">
        <v>264</v>
      </c>
      <c r="E212" s="99" t="s">
        <v>86</v>
      </c>
      <c r="F212" s="99" t="s">
        <v>265</v>
      </c>
      <c r="G212" s="103"/>
      <c r="H212" s="101"/>
      <c r="I212" s="101"/>
      <c r="J212" s="103"/>
      <c r="K212" s="103"/>
      <c r="L212" s="102"/>
      <c r="M212" s="102"/>
      <c r="N212" s="102"/>
      <c r="O212" s="102"/>
      <c r="P212" s="105"/>
      <c r="Q212" s="105"/>
      <c r="R212" s="106"/>
      <c r="S212" s="17" t="str">
        <f t="shared" ref="S212:T212" si="51">RIGHT(L212,5)</f>
        <v/>
      </c>
      <c r="T212" s="17" t="str">
        <f t="shared" si="51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231"/>
      <c r="D213" s="231"/>
      <c r="E213" s="99" t="s">
        <v>266</v>
      </c>
      <c r="F213" s="99" t="s">
        <v>267</v>
      </c>
      <c r="G213" s="103"/>
      <c r="H213" s="101"/>
      <c r="I213" s="101"/>
      <c r="J213" s="103"/>
      <c r="K213" s="103"/>
      <c r="L213" s="102"/>
      <c r="M213" s="102"/>
      <c r="N213" s="102"/>
      <c r="O213" s="102"/>
      <c r="P213" s="105"/>
      <c r="Q213" s="105"/>
      <c r="R213" s="106"/>
      <c r="S213" s="17" t="str">
        <f t="shared" ref="S213:T213" si="52">RIGHT(L213,5)</f>
        <v/>
      </c>
      <c r="T213" s="17" t="str">
        <f t="shared" si="52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231"/>
      <c r="D214" s="231"/>
      <c r="E214" s="274" t="s">
        <v>109</v>
      </c>
      <c r="F214" s="99" t="s">
        <v>268</v>
      </c>
      <c r="G214" s="103"/>
      <c r="H214" s="101"/>
      <c r="I214" s="101"/>
      <c r="J214" s="103"/>
      <c r="K214" s="103"/>
      <c r="L214" s="102"/>
      <c r="M214" s="102"/>
      <c r="N214" s="102"/>
      <c r="O214" s="102"/>
      <c r="P214" s="105"/>
      <c r="Q214" s="105"/>
      <c r="R214" s="106"/>
      <c r="S214" s="107"/>
      <c r="T214" s="107"/>
      <c r="U214" s="107"/>
      <c r="V214" s="107"/>
      <c r="W214" s="106"/>
      <c r="X214" s="106"/>
    </row>
    <row r="215" spans="1:24" ht="16.5" customHeight="1">
      <c r="A215" s="104"/>
      <c r="B215" s="104"/>
      <c r="C215" s="231"/>
      <c r="D215" s="231"/>
      <c r="E215" s="232"/>
      <c r="F215" s="99" t="s">
        <v>269</v>
      </c>
      <c r="G215" s="103"/>
      <c r="H215" s="101"/>
      <c r="I215" s="101"/>
      <c r="J215" s="103"/>
      <c r="K215" s="103"/>
      <c r="L215" s="102"/>
      <c r="M215" s="102"/>
      <c r="N215" s="102"/>
      <c r="O215" s="102"/>
      <c r="P215" s="105"/>
      <c r="Q215" s="105"/>
      <c r="R215" s="106"/>
      <c r="S215" s="107"/>
      <c r="T215" s="107"/>
      <c r="U215" s="107"/>
      <c r="V215" s="107"/>
      <c r="W215" s="106"/>
      <c r="X215" s="106"/>
    </row>
    <row r="216" spans="1:24" ht="16.5" customHeight="1">
      <c r="A216" s="104"/>
      <c r="B216" s="104"/>
      <c r="C216" s="231"/>
      <c r="D216" s="231"/>
      <c r="E216" s="259" t="s">
        <v>270</v>
      </c>
      <c r="F216" s="99" t="s">
        <v>268</v>
      </c>
      <c r="G216" s="103"/>
      <c r="H216" s="101"/>
      <c r="I216" s="101"/>
      <c r="J216" s="103"/>
      <c r="K216" s="103"/>
      <c r="L216" s="102"/>
      <c r="M216" s="102"/>
      <c r="N216" s="102"/>
      <c r="O216" s="102"/>
      <c r="P216" s="105"/>
      <c r="Q216" s="105"/>
      <c r="R216" s="106"/>
      <c r="S216" s="17" t="str">
        <f t="shared" ref="S216:T216" si="53">RIGHT(L216,5)</f>
        <v/>
      </c>
      <c r="T216" s="17" t="str">
        <f t="shared" si="53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31"/>
      <c r="D217" s="231"/>
      <c r="E217" s="232"/>
      <c r="F217" s="99" t="s">
        <v>269</v>
      </c>
      <c r="G217" s="103"/>
      <c r="H217" s="101"/>
      <c r="I217" s="101"/>
      <c r="J217" s="103"/>
      <c r="K217" s="103"/>
      <c r="L217" s="102"/>
      <c r="M217" s="102"/>
      <c r="N217" s="102"/>
      <c r="O217" s="102"/>
      <c r="P217" s="105"/>
      <c r="Q217" s="105"/>
      <c r="R217" s="106"/>
      <c r="S217" s="17" t="str">
        <f t="shared" ref="S217:T217" si="54">RIGHT(L217,5)</f>
        <v/>
      </c>
      <c r="T217" s="17" t="str">
        <f t="shared" si="54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231"/>
      <c r="D218" s="231"/>
      <c r="E218" s="259" t="s">
        <v>126</v>
      </c>
      <c r="F218" s="99" t="s">
        <v>271</v>
      </c>
      <c r="G218" s="103"/>
      <c r="H218" s="101"/>
      <c r="I218" s="101"/>
      <c r="J218" s="103"/>
      <c r="K218" s="103"/>
      <c r="L218" s="102"/>
      <c r="M218" s="102"/>
      <c r="N218" s="102"/>
      <c r="O218" s="102"/>
      <c r="P218" s="105"/>
      <c r="Q218" s="105"/>
      <c r="R218" s="106"/>
      <c r="S218" s="17" t="str">
        <f t="shared" ref="S218:T218" si="55">RIGHT(L218,5)</f>
        <v/>
      </c>
      <c r="T218" s="17" t="str">
        <f t="shared" si="55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231"/>
      <c r="D219" s="232"/>
      <c r="E219" s="232"/>
      <c r="F219" s="99" t="s">
        <v>273</v>
      </c>
      <c r="G219" s="103"/>
      <c r="H219" s="101"/>
      <c r="I219" s="101"/>
      <c r="J219" s="103"/>
      <c r="K219" s="103"/>
      <c r="L219" s="102"/>
      <c r="M219" s="102"/>
      <c r="N219" s="102"/>
      <c r="O219" s="102"/>
      <c r="P219" s="105"/>
      <c r="Q219" s="105"/>
      <c r="R219" s="106"/>
      <c r="S219" s="17" t="str">
        <f t="shared" ref="S219:T219" si="56">RIGHT(L219,5)</f>
        <v/>
      </c>
      <c r="T219" s="17" t="str">
        <f t="shared" si="56"/>
        <v/>
      </c>
      <c r="U219" s="107"/>
      <c r="V219" s="107"/>
      <c r="W219" s="106"/>
      <c r="X219" s="106"/>
    </row>
    <row r="220" spans="1:24" ht="16.5" customHeight="1">
      <c r="A220" s="152"/>
      <c r="B220" s="152"/>
      <c r="C220" s="231"/>
      <c r="D220" s="266" t="s">
        <v>274</v>
      </c>
      <c r="E220" s="138" t="s">
        <v>249</v>
      </c>
      <c r="F220" s="138" t="s">
        <v>275</v>
      </c>
      <c r="G220" s="132"/>
      <c r="H220" s="134"/>
      <c r="I220" s="134"/>
      <c r="J220" s="132"/>
      <c r="K220" s="132"/>
      <c r="L220" s="135"/>
      <c r="M220" s="135"/>
      <c r="N220" s="135"/>
      <c r="O220" s="135"/>
      <c r="P220" s="105"/>
      <c r="Q220" s="105"/>
      <c r="R220" s="106"/>
      <c r="S220" s="107"/>
      <c r="T220" s="107"/>
      <c r="U220" s="107"/>
      <c r="V220" s="107"/>
      <c r="W220" s="106"/>
      <c r="X220" s="106"/>
    </row>
    <row r="221" spans="1:24" ht="16.5" customHeight="1">
      <c r="A221" s="152"/>
      <c r="B221" s="152"/>
      <c r="C221" s="231"/>
      <c r="D221" s="231"/>
      <c r="E221" s="138" t="s">
        <v>276</v>
      </c>
      <c r="F221" s="138" t="s">
        <v>277</v>
      </c>
      <c r="G221" s="132"/>
      <c r="H221" s="134"/>
      <c r="I221" s="134"/>
      <c r="J221" s="132"/>
      <c r="K221" s="132"/>
      <c r="L221" s="135"/>
      <c r="M221" s="135"/>
      <c r="N221" s="135"/>
      <c r="O221" s="135"/>
      <c r="P221" s="105"/>
      <c r="Q221" s="105"/>
      <c r="R221" s="106"/>
      <c r="S221" s="107"/>
      <c r="T221" s="107"/>
      <c r="U221" s="107"/>
      <c r="V221" s="107"/>
      <c r="W221" s="106"/>
      <c r="X221" s="106"/>
    </row>
    <row r="222" spans="1:24" ht="16.5" customHeight="1">
      <c r="A222" s="152"/>
      <c r="B222" s="152"/>
      <c r="C222" s="231"/>
      <c r="D222" s="232"/>
      <c r="E222" s="159" t="s">
        <v>278</v>
      </c>
      <c r="F222" s="159" t="s">
        <v>279</v>
      </c>
      <c r="G222" s="132"/>
      <c r="H222" s="134"/>
      <c r="I222" s="134"/>
      <c r="J222" s="132"/>
      <c r="K222" s="132"/>
      <c r="L222" s="135"/>
      <c r="M222" s="135"/>
      <c r="N222" s="135"/>
      <c r="O222" s="135"/>
      <c r="P222" s="105"/>
      <c r="Q222" s="105"/>
      <c r="R222" s="106"/>
      <c r="S222" s="107"/>
      <c r="T222" s="107"/>
      <c r="U222" s="107"/>
      <c r="V222" s="107"/>
      <c r="W222" s="106"/>
      <c r="X222" s="106"/>
    </row>
    <row r="223" spans="1:24" ht="16.5" customHeight="1">
      <c r="A223" s="160"/>
      <c r="B223" s="161"/>
      <c r="C223" s="231"/>
      <c r="D223" s="269" t="s">
        <v>280</v>
      </c>
      <c r="E223" s="269"/>
      <c r="F223" s="162" t="s">
        <v>281</v>
      </c>
      <c r="G223" s="163"/>
      <c r="H223" s="164"/>
      <c r="I223" s="164"/>
      <c r="J223" s="165"/>
      <c r="K223" s="163"/>
      <c r="L223" s="166"/>
      <c r="M223" s="166"/>
      <c r="N223" s="166"/>
      <c r="O223" s="166"/>
      <c r="P223" s="167"/>
      <c r="Q223" s="167"/>
      <c r="R223" s="168"/>
      <c r="S223" s="168"/>
      <c r="T223" s="168"/>
      <c r="U223" s="168"/>
      <c r="V223" s="168"/>
      <c r="W223" s="168"/>
      <c r="X223" s="168"/>
    </row>
    <row r="224" spans="1:24" ht="16.5" customHeight="1">
      <c r="A224" s="169"/>
      <c r="B224" s="161"/>
      <c r="C224" s="231"/>
      <c r="D224" s="265"/>
      <c r="E224" s="265"/>
      <c r="F224" s="170" t="s">
        <v>282</v>
      </c>
      <c r="G224" s="163"/>
      <c r="H224" s="171"/>
      <c r="I224" s="171"/>
      <c r="J224" s="172"/>
      <c r="K224" s="163"/>
      <c r="L224" s="173"/>
      <c r="M224" s="173"/>
      <c r="N224" s="173"/>
      <c r="O224" s="173"/>
      <c r="P224" s="174"/>
      <c r="Q224" s="174"/>
      <c r="R224" s="168"/>
      <c r="S224" s="168"/>
      <c r="T224" s="168"/>
      <c r="U224" s="168"/>
      <c r="V224" s="168"/>
      <c r="W224" s="168"/>
      <c r="X224" s="168"/>
    </row>
    <row r="225" spans="1:24" ht="16.5" customHeight="1">
      <c r="A225" s="175"/>
      <c r="B225" s="176"/>
      <c r="C225" s="232"/>
      <c r="D225" s="237"/>
      <c r="E225" s="273"/>
      <c r="F225" s="138" t="s">
        <v>283</v>
      </c>
      <c r="G225" s="177"/>
      <c r="H225" s="178"/>
      <c r="I225" s="178"/>
      <c r="J225" s="177"/>
      <c r="K225" s="177"/>
      <c r="L225" s="179"/>
      <c r="M225" s="179"/>
      <c r="N225" s="179"/>
      <c r="O225" s="179"/>
      <c r="P225" s="180"/>
      <c r="Q225" s="180"/>
      <c r="R225" s="181"/>
      <c r="S225" s="181"/>
      <c r="T225" s="181"/>
      <c r="U225" s="181"/>
      <c r="V225" s="181"/>
      <c r="W225" s="181"/>
      <c r="X225" s="181"/>
    </row>
    <row r="226" spans="1:24" ht="16.5" customHeight="1">
      <c r="A226" s="120"/>
      <c r="B226" s="120"/>
      <c r="C226" s="261" t="s">
        <v>311</v>
      </c>
      <c r="D226" s="262"/>
      <c r="E226" s="262"/>
      <c r="F226" s="263"/>
      <c r="G226" s="121"/>
      <c r="H226" s="122"/>
      <c r="I226" s="185"/>
      <c r="J226" s="121"/>
      <c r="K226" s="121"/>
      <c r="L226" s="123"/>
      <c r="M226" s="123"/>
      <c r="N226" s="123"/>
      <c r="O226" s="123"/>
      <c r="P226" s="124"/>
      <c r="Q226" s="124"/>
      <c r="R226" s="125"/>
      <c r="S226" s="126"/>
      <c r="T226" s="126"/>
      <c r="U226" s="126"/>
      <c r="V226" s="126"/>
      <c r="W226" s="125"/>
      <c r="X226" s="125"/>
    </row>
    <row r="227" spans="1:24" ht="16.5" customHeight="1">
      <c r="A227" s="127"/>
      <c r="B227" s="127"/>
      <c r="C227" s="259" t="s">
        <v>312</v>
      </c>
      <c r="D227" s="259" t="s">
        <v>32</v>
      </c>
      <c r="E227" s="260" t="s">
        <v>240</v>
      </c>
      <c r="F227" s="109" t="s">
        <v>313</v>
      </c>
      <c r="G227" s="182"/>
      <c r="H227" s="186"/>
      <c r="I227" s="186"/>
      <c r="J227" s="116"/>
      <c r="K227" s="182"/>
      <c r="L227" s="184"/>
      <c r="M227" s="184"/>
      <c r="N227" s="184"/>
      <c r="O227" s="184"/>
      <c r="P227" s="85"/>
      <c r="Q227" s="85"/>
      <c r="R227" s="16"/>
      <c r="S227" s="17"/>
      <c r="T227" s="17"/>
      <c r="U227" s="17"/>
      <c r="V227" s="17"/>
      <c r="W227" s="16"/>
      <c r="X227" s="16"/>
    </row>
    <row r="228" spans="1:24" ht="16.5" customHeight="1">
      <c r="A228" s="127"/>
      <c r="B228" s="127"/>
      <c r="C228" s="231"/>
      <c r="D228" s="231"/>
      <c r="E228" s="231"/>
      <c r="F228" s="109" t="s">
        <v>314</v>
      </c>
      <c r="G228" s="182"/>
      <c r="H228" s="186"/>
      <c r="I228" s="186"/>
      <c r="J228" s="116"/>
      <c r="K228" s="182"/>
      <c r="L228" s="184"/>
      <c r="M228" s="184"/>
      <c r="N228" s="184"/>
      <c r="O228" s="184"/>
      <c r="P228" s="85"/>
      <c r="Q228" s="85"/>
      <c r="R228" s="16"/>
      <c r="S228" s="17"/>
      <c r="T228" s="17"/>
      <c r="U228" s="17"/>
      <c r="V228" s="17"/>
      <c r="W228" s="16"/>
      <c r="X228" s="16"/>
    </row>
    <row r="229" spans="1:24" ht="16.5" customHeight="1">
      <c r="A229" s="127"/>
      <c r="B229" s="127"/>
      <c r="C229" s="231"/>
      <c r="D229" s="231"/>
      <c r="E229" s="232"/>
      <c r="F229" s="109" t="s">
        <v>315</v>
      </c>
      <c r="G229" s="132"/>
      <c r="H229" s="133"/>
      <c r="I229" s="133"/>
      <c r="J229" s="109"/>
      <c r="K229" s="132"/>
      <c r="L229" s="135"/>
      <c r="M229" s="135"/>
      <c r="N229" s="135"/>
      <c r="O229" s="135"/>
      <c r="P229" s="85"/>
      <c r="Q229" s="85"/>
      <c r="R229" s="16"/>
      <c r="S229" s="17"/>
      <c r="T229" s="17"/>
      <c r="U229" s="17"/>
      <c r="V229" s="17"/>
      <c r="W229" s="16"/>
      <c r="X229" s="16"/>
    </row>
    <row r="230" spans="1:24" ht="16.5" customHeight="1">
      <c r="A230" s="127"/>
      <c r="B230" s="127"/>
      <c r="C230" s="231"/>
      <c r="D230" s="231"/>
      <c r="E230" s="260" t="s">
        <v>244</v>
      </c>
      <c r="F230" s="109" t="s">
        <v>245</v>
      </c>
      <c r="G230" s="132"/>
      <c r="H230" s="133"/>
      <c r="I230" s="133"/>
      <c r="J230" s="109"/>
      <c r="K230" s="132"/>
      <c r="L230" s="135"/>
      <c r="M230" s="135"/>
      <c r="N230" s="135"/>
      <c r="O230" s="135"/>
      <c r="P230" s="85"/>
      <c r="Q230" s="85"/>
      <c r="R230" s="16"/>
      <c r="S230" s="17"/>
      <c r="T230" s="17"/>
      <c r="U230" s="17"/>
      <c r="V230" s="17"/>
      <c r="W230" s="16"/>
      <c r="X230" s="16"/>
    </row>
    <row r="231" spans="1:24" ht="16.5" customHeight="1">
      <c r="A231" s="127"/>
      <c r="B231" s="127"/>
      <c r="C231" s="231"/>
      <c r="D231" s="231"/>
      <c r="E231" s="232"/>
      <c r="F231" s="109" t="s">
        <v>246</v>
      </c>
      <c r="G231" s="132"/>
      <c r="H231" s="133"/>
      <c r="I231" s="133"/>
      <c r="J231" s="109"/>
      <c r="K231" s="132"/>
      <c r="L231" s="135"/>
      <c r="M231" s="135"/>
      <c r="N231" s="135"/>
      <c r="O231" s="135"/>
      <c r="P231" s="85"/>
      <c r="Q231" s="85"/>
      <c r="R231" s="16"/>
      <c r="S231" s="17"/>
      <c r="T231" s="17"/>
      <c r="U231" s="17"/>
      <c r="V231" s="17"/>
      <c r="W231" s="16"/>
      <c r="X231" s="16"/>
    </row>
    <row r="232" spans="1:24" ht="16.5" customHeight="1">
      <c r="A232" s="104"/>
      <c r="B232" s="104"/>
      <c r="C232" s="231"/>
      <c r="D232" s="231"/>
      <c r="E232" s="99" t="s">
        <v>126</v>
      </c>
      <c r="F232" s="99" t="s">
        <v>247</v>
      </c>
      <c r="G232" s="103"/>
      <c r="H232" s="100"/>
      <c r="I232" s="100"/>
      <c r="J232" s="99"/>
      <c r="K232" s="103"/>
      <c r="L232" s="102"/>
      <c r="M232" s="102"/>
      <c r="N232" s="102"/>
      <c r="O232" s="102"/>
      <c r="P232" s="105"/>
      <c r="Q232" s="105"/>
      <c r="R232" s="106"/>
      <c r="S232" s="17" t="str">
        <f t="shared" ref="S232:T232" si="57">RIGHT(L232,5)</f>
        <v/>
      </c>
      <c r="T232" s="17" t="str">
        <f t="shared" si="57"/>
        <v/>
      </c>
      <c r="U232" s="107"/>
      <c r="V232" s="107"/>
      <c r="W232" s="106"/>
      <c r="X232" s="106"/>
    </row>
    <row r="233" spans="1:24" ht="16.5" customHeight="1">
      <c r="A233" s="104"/>
      <c r="B233" s="104"/>
      <c r="C233" s="231"/>
      <c r="D233" s="231"/>
      <c r="E233" s="99" t="s">
        <v>249</v>
      </c>
      <c r="F233" s="99" t="s">
        <v>250</v>
      </c>
      <c r="G233" s="103"/>
      <c r="H233" s="100"/>
      <c r="I233" s="100"/>
      <c r="J233" s="99"/>
      <c r="K233" s="103"/>
      <c r="L233" s="102"/>
      <c r="M233" s="102"/>
      <c r="N233" s="102"/>
      <c r="O233" s="102"/>
      <c r="P233" s="105"/>
      <c r="Q233" s="105"/>
      <c r="R233" s="106"/>
      <c r="S233" s="17" t="str">
        <f t="shared" ref="S233:T233" si="58">RIGHT(L233,5)</f>
        <v/>
      </c>
      <c r="T233" s="17" t="str">
        <f t="shared" si="58"/>
        <v/>
      </c>
      <c r="U233" s="107"/>
      <c r="V233" s="107"/>
      <c r="W233" s="106"/>
      <c r="X233" s="106"/>
    </row>
    <row r="234" spans="1:24" ht="16.5" customHeight="1">
      <c r="A234" s="104"/>
      <c r="B234" s="104"/>
      <c r="C234" s="231"/>
      <c r="D234" s="259" t="s">
        <v>86</v>
      </c>
      <c r="E234" s="272" t="s">
        <v>251</v>
      </c>
      <c r="F234" s="229"/>
      <c r="G234" s="103"/>
      <c r="H234" s="101"/>
      <c r="I234" s="100"/>
      <c r="J234" s="103"/>
      <c r="K234" s="103"/>
      <c r="L234" s="102"/>
      <c r="M234" s="102"/>
      <c r="N234" s="102"/>
      <c r="O234" s="102"/>
      <c r="P234" s="105"/>
      <c r="Q234" s="105"/>
      <c r="R234" s="106"/>
      <c r="S234" s="17" t="str">
        <f t="shared" ref="S234:T234" si="59">RIGHT(L234,5)</f>
        <v/>
      </c>
      <c r="T234" s="17" t="str">
        <f t="shared" si="59"/>
        <v/>
      </c>
      <c r="U234" s="107"/>
      <c r="V234" s="107"/>
      <c r="W234" s="106"/>
      <c r="X234" s="106"/>
    </row>
    <row r="235" spans="1:24" ht="16.5" customHeight="1">
      <c r="A235" s="104"/>
      <c r="B235" s="104"/>
      <c r="C235" s="231"/>
      <c r="D235" s="231"/>
      <c r="E235" s="99" t="s">
        <v>249</v>
      </c>
      <c r="F235" s="99" t="s">
        <v>252</v>
      </c>
      <c r="G235" s="103"/>
      <c r="H235" s="101"/>
      <c r="I235" s="100"/>
      <c r="J235" s="103"/>
      <c r="K235" s="103"/>
      <c r="L235" s="102"/>
      <c r="M235" s="102"/>
      <c r="N235" s="102"/>
      <c r="O235" s="102"/>
      <c r="P235" s="105"/>
      <c r="Q235" s="105"/>
      <c r="R235" s="106"/>
      <c r="S235" s="17" t="str">
        <f t="shared" ref="S235:T235" si="60">RIGHT(L235,5)</f>
        <v/>
      </c>
      <c r="T235" s="17" t="str">
        <f t="shared" si="60"/>
        <v/>
      </c>
      <c r="U235" s="107"/>
      <c r="V235" s="107"/>
      <c r="W235" s="106"/>
      <c r="X235" s="106"/>
    </row>
    <row r="236" spans="1:24" ht="16.5" customHeight="1">
      <c r="A236" s="104"/>
      <c r="B236" s="104"/>
      <c r="C236" s="231"/>
      <c r="D236" s="231"/>
      <c r="E236" s="259" t="s">
        <v>253</v>
      </c>
      <c r="F236" s="99" t="s">
        <v>254</v>
      </c>
      <c r="G236" s="103"/>
      <c r="H236" s="101"/>
      <c r="I236" s="100"/>
      <c r="J236" s="103"/>
      <c r="K236" s="103"/>
      <c r="L236" s="102"/>
      <c r="M236" s="102"/>
      <c r="N236" s="102"/>
      <c r="O236" s="102"/>
      <c r="P236" s="105"/>
      <c r="Q236" s="105"/>
      <c r="R236" s="106"/>
      <c r="S236" s="107"/>
      <c r="T236" s="107"/>
      <c r="U236" s="107"/>
      <c r="V236" s="107"/>
      <c r="W236" s="106"/>
      <c r="X236" s="106"/>
    </row>
    <row r="237" spans="1:24" ht="16.5" customHeight="1">
      <c r="A237" s="104"/>
      <c r="B237" s="104"/>
      <c r="C237" s="231"/>
      <c r="D237" s="231"/>
      <c r="E237" s="231"/>
      <c r="F237" s="99" t="s">
        <v>255</v>
      </c>
      <c r="G237" s="103"/>
      <c r="H237" s="101"/>
      <c r="I237" s="100"/>
      <c r="J237" s="103"/>
      <c r="K237" s="103"/>
      <c r="L237" s="102"/>
      <c r="M237" s="102"/>
      <c r="N237" s="102"/>
      <c r="O237" s="102"/>
      <c r="P237" s="105"/>
      <c r="Q237" s="105"/>
      <c r="R237" s="106"/>
      <c r="S237" s="107"/>
      <c r="T237" s="107"/>
      <c r="U237" s="107"/>
      <c r="V237" s="107"/>
      <c r="W237" s="106"/>
      <c r="X237" s="106"/>
    </row>
    <row r="238" spans="1:24" ht="16.5" customHeight="1">
      <c r="A238" s="104"/>
      <c r="B238" s="104"/>
      <c r="C238" s="231"/>
      <c r="D238" s="232"/>
      <c r="E238" s="232"/>
      <c r="F238" s="99" t="s">
        <v>256</v>
      </c>
      <c r="G238" s="103"/>
      <c r="H238" s="101"/>
      <c r="I238" s="100"/>
      <c r="J238" s="103"/>
      <c r="K238" s="103"/>
      <c r="L238" s="102"/>
      <c r="M238" s="102"/>
      <c r="N238" s="102"/>
      <c r="O238" s="102"/>
      <c r="P238" s="105"/>
      <c r="Q238" s="105"/>
      <c r="R238" s="106"/>
      <c r="S238" s="17" t="str">
        <f t="shared" ref="S238:T238" si="61">RIGHT(L238,5)</f>
        <v/>
      </c>
      <c r="T238" s="17" t="str">
        <f t="shared" si="61"/>
        <v/>
      </c>
      <c r="U238" s="107"/>
      <c r="V238" s="107"/>
      <c r="W238" s="106"/>
      <c r="X238" s="106"/>
    </row>
    <row r="239" spans="1:24" ht="16.5" customHeight="1">
      <c r="A239" s="104"/>
      <c r="B239" s="104"/>
      <c r="C239" s="231"/>
      <c r="D239" s="259" t="s">
        <v>257</v>
      </c>
      <c r="E239" s="99" t="s">
        <v>316</v>
      </c>
      <c r="F239" s="99" t="s">
        <v>259</v>
      </c>
      <c r="G239" s="103"/>
      <c r="H239" s="101"/>
      <c r="I239" s="100"/>
      <c r="J239" s="103"/>
      <c r="K239" s="103"/>
      <c r="L239" s="102"/>
      <c r="M239" s="102"/>
      <c r="N239" s="102"/>
      <c r="O239" s="102"/>
      <c r="P239" s="105"/>
      <c r="Q239" s="105"/>
      <c r="R239" s="106"/>
      <c r="S239" s="17" t="str">
        <f t="shared" ref="S239:T239" si="62">RIGHT(L239,5)</f>
        <v/>
      </c>
      <c r="T239" s="17" t="str">
        <f t="shared" si="62"/>
        <v/>
      </c>
      <c r="U239" s="107"/>
      <c r="V239" s="107"/>
      <c r="W239" s="106"/>
      <c r="X239" s="106"/>
    </row>
    <row r="240" spans="1:24" ht="16.5" customHeight="1">
      <c r="A240" s="104"/>
      <c r="B240" s="104"/>
      <c r="C240" s="231"/>
      <c r="D240" s="231"/>
      <c r="E240" s="99" t="s">
        <v>317</v>
      </c>
      <c r="F240" s="99" t="s">
        <v>259</v>
      </c>
      <c r="G240" s="103"/>
      <c r="H240" s="187"/>
      <c r="I240" s="100"/>
      <c r="J240" s="103"/>
      <c r="K240" s="103"/>
      <c r="L240" s="102"/>
      <c r="M240" s="102"/>
      <c r="N240" s="102"/>
      <c r="O240" s="102"/>
      <c r="P240" s="105"/>
      <c r="Q240" s="105"/>
      <c r="R240" s="106"/>
      <c r="S240" s="17" t="str">
        <f t="shared" ref="S240:T240" si="63">RIGHT(L240,5)</f>
        <v/>
      </c>
      <c r="T240" s="17" t="str">
        <f t="shared" si="63"/>
        <v/>
      </c>
      <c r="U240" s="107"/>
      <c r="V240" s="107"/>
      <c r="W240" s="106"/>
      <c r="X240" s="106"/>
    </row>
    <row r="241" spans="1:24" ht="16.5" customHeight="1">
      <c r="A241" s="104"/>
      <c r="B241" s="104"/>
      <c r="C241" s="231"/>
      <c r="D241" s="231"/>
      <c r="E241" s="99" t="s">
        <v>318</v>
      </c>
      <c r="F241" s="99" t="s">
        <v>259</v>
      </c>
      <c r="G241" s="103"/>
      <c r="H241" s="100"/>
      <c r="I241" s="101"/>
      <c r="J241" s="103"/>
      <c r="K241" s="103"/>
      <c r="L241" s="102"/>
      <c r="M241" s="102"/>
      <c r="N241" s="102"/>
      <c r="O241" s="102"/>
      <c r="P241" s="105"/>
      <c r="Q241" s="105"/>
      <c r="R241" s="106"/>
      <c r="S241" s="17" t="str">
        <f t="shared" ref="S241:T241" si="64">RIGHT(L241,5)</f>
        <v/>
      </c>
      <c r="T241" s="17" t="str">
        <f t="shared" si="64"/>
        <v/>
      </c>
      <c r="U241" s="107"/>
      <c r="V241" s="107"/>
      <c r="W241" s="106"/>
      <c r="X241" s="106"/>
    </row>
    <row r="242" spans="1:24" ht="16.5" customHeight="1">
      <c r="A242" s="104"/>
      <c r="B242" s="104"/>
      <c r="C242" s="231"/>
      <c r="D242" s="231"/>
      <c r="E242" s="259" t="s">
        <v>262</v>
      </c>
      <c r="F242" s="99" t="s">
        <v>263</v>
      </c>
      <c r="G242" s="103"/>
      <c r="H242" s="100"/>
      <c r="I242" s="101"/>
      <c r="J242" s="103"/>
      <c r="K242" s="103"/>
      <c r="L242" s="102"/>
      <c r="M242" s="102"/>
      <c r="N242" s="102"/>
      <c r="O242" s="102"/>
      <c r="P242" s="105"/>
      <c r="Q242" s="105"/>
      <c r="R242" s="106"/>
      <c r="S242" s="17" t="str">
        <f t="shared" ref="S242:T242" si="65">RIGHT(L242,5)</f>
        <v/>
      </c>
      <c r="T242" s="17" t="str">
        <f t="shared" si="65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231"/>
      <c r="D243" s="232"/>
      <c r="E243" s="232"/>
      <c r="F243" s="99" t="s">
        <v>259</v>
      </c>
      <c r="G243" s="103"/>
      <c r="H243" s="100"/>
      <c r="I243" s="101"/>
      <c r="J243" s="103"/>
      <c r="K243" s="103"/>
      <c r="L243" s="102"/>
      <c r="M243" s="102"/>
      <c r="N243" s="102"/>
      <c r="O243" s="102"/>
      <c r="P243" s="105"/>
      <c r="Q243" s="105"/>
      <c r="R243" s="106"/>
      <c r="S243" s="17" t="str">
        <f t="shared" ref="S243:T243" si="66">RIGHT(L243,5)</f>
        <v/>
      </c>
      <c r="T243" s="17" t="str">
        <f t="shared" si="66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231"/>
      <c r="D244" s="259" t="s">
        <v>264</v>
      </c>
      <c r="E244" s="99" t="s">
        <v>86</v>
      </c>
      <c r="F244" s="99" t="s">
        <v>265</v>
      </c>
      <c r="G244" s="103"/>
      <c r="H244" s="100"/>
      <c r="I244" s="101"/>
      <c r="J244" s="103"/>
      <c r="K244" s="103"/>
      <c r="L244" s="102"/>
      <c r="M244" s="102"/>
      <c r="N244" s="102"/>
      <c r="O244" s="102"/>
      <c r="P244" s="105"/>
      <c r="Q244" s="105"/>
      <c r="R244" s="106"/>
      <c r="S244" s="17" t="str">
        <f t="shared" ref="S244:T244" si="67">RIGHT(L244,5)</f>
        <v/>
      </c>
      <c r="T244" s="17" t="str">
        <f t="shared" si="67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231"/>
      <c r="D245" s="231"/>
      <c r="E245" s="99" t="s">
        <v>266</v>
      </c>
      <c r="F245" s="99" t="s">
        <v>267</v>
      </c>
      <c r="G245" s="103"/>
      <c r="H245" s="101"/>
      <c r="I245" s="101"/>
      <c r="J245" s="103"/>
      <c r="K245" s="103"/>
      <c r="L245" s="102"/>
      <c r="M245" s="102"/>
      <c r="N245" s="102"/>
      <c r="O245" s="102"/>
      <c r="P245" s="105"/>
      <c r="Q245" s="105"/>
      <c r="R245" s="106"/>
      <c r="S245" s="17" t="str">
        <f t="shared" ref="S245:T245" si="68">RIGHT(L245,5)</f>
        <v/>
      </c>
      <c r="T245" s="17" t="str">
        <f t="shared" si="68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231"/>
      <c r="D246" s="231"/>
      <c r="E246" s="274" t="s">
        <v>109</v>
      </c>
      <c r="F246" s="99" t="s">
        <v>268</v>
      </c>
      <c r="G246" s="103"/>
      <c r="H246" s="101"/>
      <c r="I246" s="100"/>
      <c r="J246" s="103"/>
      <c r="K246" s="103"/>
      <c r="L246" s="102"/>
      <c r="M246" s="102"/>
      <c r="N246" s="102"/>
      <c r="O246" s="102"/>
      <c r="P246" s="105"/>
      <c r="Q246" s="105"/>
      <c r="R246" s="106"/>
      <c r="S246" s="107"/>
      <c r="T246" s="107"/>
      <c r="U246" s="107"/>
      <c r="V246" s="107"/>
      <c r="W246" s="106"/>
      <c r="X246" s="106"/>
    </row>
    <row r="247" spans="1:24" ht="16.5" customHeight="1">
      <c r="A247" s="104"/>
      <c r="B247" s="104"/>
      <c r="C247" s="231"/>
      <c r="D247" s="231"/>
      <c r="E247" s="232"/>
      <c r="F247" s="99" t="s">
        <v>269</v>
      </c>
      <c r="G247" s="103"/>
      <c r="H247" s="101"/>
      <c r="I247" s="100"/>
      <c r="J247" s="103"/>
      <c r="K247" s="103"/>
      <c r="L247" s="102"/>
      <c r="M247" s="102"/>
      <c r="N247" s="102"/>
      <c r="O247" s="102"/>
      <c r="P247" s="105"/>
      <c r="Q247" s="105"/>
      <c r="R247" s="106"/>
      <c r="S247" s="107"/>
      <c r="T247" s="107"/>
      <c r="U247" s="107"/>
      <c r="V247" s="107"/>
      <c r="W247" s="106"/>
      <c r="X247" s="106"/>
    </row>
    <row r="248" spans="1:24" ht="16.5" customHeight="1">
      <c r="A248" s="104"/>
      <c r="B248" s="104"/>
      <c r="C248" s="231"/>
      <c r="D248" s="231"/>
      <c r="E248" s="259" t="s">
        <v>270</v>
      </c>
      <c r="F248" s="99" t="s">
        <v>268</v>
      </c>
      <c r="G248" s="103"/>
      <c r="H248" s="101"/>
      <c r="I248" s="100"/>
      <c r="J248" s="103"/>
      <c r="K248" s="103"/>
      <c r="L248" s="102"/>
      <c r="M248" s="102"/>
      <c r="N248" s="102"/>
      <c r="O248" s="102"/>
      <c r="P248" s="105"/>
      <c r="Q248" s="105"/>
      <c r="R248" s="106"/>
      <c r="S248" s="17" t="str">
        <f t="shared" ref="S248:T248" si="69">RIGHT(L248,5)</f>
        <v/>
      </c>
      <c r="T248" s="17" t="str">
        <f t="shared" si="69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31"/>
      <c r="D249" s="231"/>
      <c r="E249" s="232"/>
      <c r="F249" s="99" t="s">
        <v>269</v>
      </c>
      <c r="G249" s="103"/>
      <c r="H249" s="101"/>
      <c r="I249" s="101"/>
      <c r="J249" s="103"/>
      <c r="K249" s="103"/>
      <c r="L249" s="102"/>
      <c r="M249" s="102"/>
      <c r="N249" s="102"/>
      <c r="O249" s="102"/>
      <c r="P249" s="105"/>
      <c r="Q249" s="105"/>
      <c r="R249" s="106"/>
      <c r="S249" s="17" t="str">
        <f t="shared" ref="S249:T249" si="70">RIGHT(L249,5)</f>
        <v/>
      </c>
      <c r="T249" s="17" t="str">
        <f t="shared" si="70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231"/>
      <c r="D250" s="231"/>
      <c r="E250" s="259" t="s">
        <v>126</v>
      </c>
      <c r="F250" s="99" t="s">
        <v>271</v>
      </c>
      <c r="G250" s="103"/>
      <c r="H250" s="101"/>
      <c r="I250" s="101"/>
      <c r="J250" s="103"/>
      <c r="K250" s="103"/>
      <c r="L250" s="102"/>
      <c r="M250" s="102"/>
      <c r="N250" s="102"/>
      <c r="O250" s="102"/>
      <c r="P250" s="105"/>
      <c r="Q250" s="105"/>
      <c r="R250" s="106"/>
      <c r="S250" s="17" t="str">
        <f t="shared" ref="S250:T250" si="71">RIGHT(L250,5)</f>
        <v/>
      </c>
      <c r="T250" s="17" t="str">
        <f t="shared" si="71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231"/>
      <c r="D251" s="232"/>
      <c r="E251" s="232"/>
      <c r="F251" s="99" t="s">
        <v>273</v>
      </c>
      <c r="G251" s="103"/>
      <c r="H251" s="100"/>
      <c r="I251" s="101"/>
      <c r="J251" s="103"/>
      <c r="K251" s="103"/>
      <c r="L251" s="102"/>
      <c r="M251" s="102"/>
      <c r="N251" s="102"/>
      <c r="O251" s="102"/>
      <c r="P251" s="105"/>
      <c r="Q251" s="105"/>
      <c r="R251" s="106"/>
      <c r="S251" s="17" t="str">
        <f t="shared" ref="S251:T251" si="72">RIGHT(L251,5)</f>
        <v/>
      </c>
      <c r="T251" s="17" t="str">
        <f t="shared" si="72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31"/>
      <c r="D252" s="266" t="s">
        <v>274</v>
      </c>
      <c r="E252" s="138" t="s">
        <v>249</v>
      </c>
      <c r="F252" s="138" t="s">
        <v>275</v>
      </c>
      <c r="G252" s="103"/>
      <c r="H252" s="101"/>
      <c r="I252" s="101"/>
      <c r="J252" s="103"/>
      <c r="K252" s="103"/>
      <c r="L252" s="102"/>
      <c r="M252" s="102"/>
      <c r="N252" s="102"/>
      <c r="O252" s="102"/>
      <c r="P252" s="105"/>
      <c r="Q252" s="105"/>
      <c r="R252" s="106"/>
      <c r="S252" s="17" t="str">
        <f t="shared" ref="S252:T252" si="73">RIGHT(L252,5)</f>
        <v/>
      </c>
      <c r="T252" s="17" t="str">
        <f t="shared" si="73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231"/>
      <c r="D253" s="231"/>
      <c r="E253" s="138" t="s">
        <v>276</v>
      </c>
      <c r="F253" s="138" t="s">
        <v>277</v>
      </c>
      <c r="G253" s="103"/>
      <c r="H253" s="101"/>
      <c r="I253" s="101"/>
      <c r="J253" s="103"/>
      <c r="K253" s="103"/>
      <c r="L253" s="102"/>
      <c r="M253" s="102"/>
      <c r="N253" s="102"/>
      <c r="O253" s="102"/>
      <c r="P253" s="105"/>
      <c r="Q253" s="105"/>
      <c r="R253" s="106"/>
      <c r="S253" s="17" t="str">
        <f t="shared" ref="S253:T253" si="74">RIGHT(L253,5)</f>
        <v/>
      </c>
      <c r="T253" s="17" t="str">
        <f t="shared" si="74"/>
        <v/>
      </c>
      <c r="U253" s="107"/>
      <c r="V253" s="107"/>
      <c r="W253" s="106"/>
      <c r="X253" s="106"/>
    </row>
    <row r="254" spans="1:24" ht="16.5" customHeight="1">
      <c r="A254" s="153"/>
      <c r="B254" s="153"/>
      <c r="C254" s="231"/>
      <c r="D254" s="232"/>
      <c r="E254" s="159" t="s">
        <v>278</v>
      </c>
      <c r="F254" s="159" t="s">
        <v>279</v>
      </c>
      <c r="G254" s="188"/>
      <c r="H254" s="189"/>
      <c r="I254" s="189"/>
      <c r="J254" s="188"/>
      <c r="K254" s="188"/>
      <c r="L254" s="190"/>
      <c r="M254" s="190"/>
      <c r="N254" s="190"/>
      <c r="O254" s="190"/>
      <c r="P254" s="105"/>
      <c r="Q254" s="105"/>
      <c r="R254" s="106"/>
      <c r="S254" s="17" t="str">
        <f t="shared" ref="S254:T254" si="75">RIGHT(L254,5)</f>
        <v/>
      </c>
      <c r="T254" s="17" t="str">
        <f t="shared" si="75"/>
        <v/>
      </c>
      <c r="U254" s="107"/>
      <c r="V254" s="107"/>
      <c r="W254" s="106"/>
      <c r="X254" s="106"/>
    </row>
    <row r="255" spans="1:24" ht="16.5" customHeight="1">
      <c r="A255" s="160"/>
      <c r="B255" s="161"/>
      <c r="C255" s="231"/>
      <c r="D255" s="269" t="s">
        <v>280</v>
      </c>
      <c r="E255" s="269"/>
      <c r="F255" s="162" t="s">
        <v>281</v>
      </c>
      <c r="G255" s="163"/>
      <c r="H255" s="164"/>
      <c r="I255" s="164"/>
      <c r="J255" s="165"/>
      <c r="K255" s="163"/>
      <c r="L255" s="166"/>
      <c r="M255" s="166"/>
      <c r="N255" s="166"/>
      <c r="O255" s="166"/>
      <c r="P255" s="167"/>
      <c r="Q255" s="167"/>
      <c r="R255" s="168"/>
      <c r="S255" s="168"/>
      <c r="T255" s="168"/>
      <c r="U255" s="168"/>
      <c r="V255" s="168"/>
      <c r="W255" s="168"/>
      <c r="X255" s="168"/>
    </row>
    <row r="256" spans="1:24" ht="16.5" customHeight="1">
      <c r="A256" s="169"/>
      <c r="B256" s="161"/>
      <c r="C256" s="231"/>
      <c r="D256" s="265"/>
      <c r="E256" s="265"/>
      <c r="F256" s="170" t="s">
        <v>282</v>
      </c>
      <c r="G256" s="163"/>
      <c r="H256" s="171"/>
      <c r="I256" s="171"/>
      <c r="J256" s="172"/>
      <c r="K256" s="163"/>
      <c r="L256" s="173"/>
      <c r="M256" s="173"/>
      <c r="N256" s="173"/>
      <c r="O256" s="173"/>
      <c r="P256" s="174"/>
      <c r="Q256" s="174"/>
      <c r="R256" s="168"/>
      <c r="S256" s="168"/>
      <c r="T256" s="168"/>
      <c r="U256" s="168"/>
      <c r="V256" s="168"/>
      <c r="W256" s="168"/>
      <c r="X256" s="168"/>
    </row>
    <row r="257" spans="1:24" ht="16.5" customHeight="1">
      <c r="A257" s="175"/>
      <c r="B257" s="176"/>
      <c r="C257" s="231"/>
      <c r="D257" s="237"/>
      <c r="E257" s="273"/>
      <c r="F257" s="138" t="s">
        <v>283</v>
      </c>
      <c r="G257" s="177"/>
      <c r="H257" s="178"/>
      <c r="I257" s="178"/>
      <c r="J257" s="177"/>
      <c r="K257" s="177"/>
      <c r="L257" s="179"/>
      <c r="M257" s="179"/>
      <c r="N257" s="179"/>
      <c r="O257" s="179"/>
      <c r="P257" s="180"/>
      <c r="Q257" s="180"/>
      <c r="R257" s="181"/>
      <c r="S257" s="181"/>
      <c r="T257" s="181"/>
      <c r="U257" s="181"/>
      <c r="V257" s="181"/>
      <c r="W257" s="181"/>
      <c r="X257" s="181"/>
    </row>
    <row r="258" spans="1:24" ht="16.5" customHeight="1">
      <c r="A258" s="120"/>
      <c r="B258" s="120"/>
      <c r="C258" s="277" t="s">
        <v>319</v>
      </c>
      <c r="D258" s="278"/>
      <c r="E258" s="278"/>
      <c r="F258" s="279"/>
      <c r="G258" s="121"/>
      <c r="H258" s="122"/>
      <c r="I258" s="122"/>
      <c r="J258" s="121"/>
      <c r="K258" s="121"/>
      <c r="L258" s="123"/>
      <c r="M258" s="123"/>
      <c r="N258" s="123"/>
      <c r="O258" s="123"/>
      <c r="P258" s="124"/>
      <c r="Q258" s="124"/>
      <c r="R258" s="125"/>
      <c r="S258" s="191" t="str">
        <f t="shared" ref="S258:T258" si="76">RIGHT(L258,5)</f>
        <v/>
      </c>
      <c r="T258" s="191" t="str">
        <f t="shared" si="76"/>
        <v/>
      </c>
      <c r="U258" s="126"/>
      <c r="V258" s="126"/>
      <c r="W258" s="125"/>
      <c r="X258" s="125"/>
    </row>
    <row r="259" spans="1:24" ht="16.5" customHeight="1">
      <c r="A259" s="104"/>
      <c r="B259" s="104"/>
      <c r="C259" s="257"/>
      <c r="D259" s="236"/>
      <c r="E259" s="236"/>
      <c r="F259" s="237"/>
      <c r="G259" s="103"/>
      <c r="H259" s="101"/>
      <c r="I259" s="101"/>
      <c r="J259" s="103"/>
      <c r="K259" s="103"/>
      <c r="L259" s="102"/>
      <c r="M259" s="102"/>
      <c r="N259" s="102"/>
      <c r="O259" s="102"/>
      <c r="P259" s="105"/>
      <c r="Q259" s="105"/>
      <c r="R259" s="106"/>
      <c r="S259" s="17" t="str">
        <f t="shared" ref="S259:T259" si="77">RIGHT(L259,5)</f>
        <v/>
      </c>
      <c r="T259" s="17" t="str">
        <f t="shared" si="77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103"/>
      <c r="D260" s="103"/>
      <c r="E260" s="103"/>
      <c r="F260" s="103"/>
      <c r="G260" s="103"/>
      <c r="H260" s="101"/>
      <c r="I260" s="101"/>
      <c r="J260" s="103"/>
      <c r="K260" s="103"/>
      <c r="L260" s="102"/>
      <c r="M260" s="102"/>
      <c r="N260" s="102"/>
      <c r="O260" s="102"/>
      <c r="P260" s="105"/>
      <c r="Q260" s="105"/>
      <c r="R260" s="106"/>
      <c r="S260" s="17" t="str">
        <f t="shared" ref="S260:T260" si="78">RIGHT(L260,5)</f>
        <v/>
      </c>
      <c r="T260" s="17" t="str">
        <f t="shared" si="78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103"/>
      <c r="D261" s="103"/>
      <c r="E261" s="103"/>
      <c r="F261" s="103"/>
      <c r="G261" s="103"/>
      <c r="H261" s="101"/>
      <c r="I261" s="101"/>
      <c r="J261" s="103"/>
      <c r="K261" s="103"/>
      <c r="L261" s="102"/>
      <c r="M261" s="102"/>
      <c r="N261" s="102"/>
      <c r="O261" s="102"/>
      <c r="P261" s="105"/>
      <c r="Q261" s="105"/>
      <c r="R261" s="106"/>
      <c r="S261" s="17" t="str">
        <f t="shared" ref="S261:T261" si="79">RIGHT(L261,5)</f>
        <v/>
      </c>
      <c r="T261" s="17" t="str">
        <f t="shared" si="79"/>
        <v/>
      </c>
      <c r="U261" s="107"/>
      <c r="V261" s="107"/>
      <c r="W261" s="106"/>
      <c r="X261" s="106"/>
    </row>
    <row r="262" spans="1:24" ht="16.5" customHeight="1">
      <c r="A262" s="104"/>
      <c r="B262" s="104"/>
      <c r="C262" s="103"/>
      <c r="D262" s="103"/>
      <c r="E262" s="103"/>
      <c r="F262" s="103"/>
      <c r="G262" s="103"/>
      <c r="H262" s="101"/>
      <c r="I262" s="101"/>
      <c r="J262" s="103"/>
      <c r="K262" s="103"/>
      <c r="L262" s="102"/>
      <c r="M262" s="102"/>
      <c r="N262" s="102"/>
      <c r="O262" s="102"/>
      <c r="P262" s="105"/>
      <c r="Q262" s="105"/>
      <c r="R262" s="106"/>
      <c r="S262" s="17" t="str">
        <f t="shared" ref="S262:T262" si="80">RIGHT(L262,5)</f>
        <v/>
      </c>
      <c r="T262" s="17" t="str">
        <f t="shared" si="80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103"/>
      <c r="D263" s="103"/>
      <c r="E263" s="103"/>
      <c r="F263" s="103"/>
      <c r="G263" s="103"/>
      <c r="H263" s="101"/>
      <c r="I263" s="101"/>
      <c r="J263" s="103"/>
      <c r="K263" s="103"/>
      <c r="L263" s="102"/>
      <c r="M263" s="102"/>
      <c r="N263" s="102"/>
      <c r="O263" s="102"/>
      <c r="P263" s="105"/>
      <c r="Q263" s="105"/>
      <c r="R263" s="106"/>
      <c r="S263" s="17" t="str">
        <f t="shared" ref="S263:T263" si="81">RIGHT(L263,5)</f>
        <v/>
      </c>
      <c r="T263" s="17" t="str">
        <f t="shared" si="81"/>
        <v/>
      </c>
      <c r="U263" s="107"/>
      <c r="V263" s="107"/>
      <c r="W263" s="106"/>
      <c r="X263" s="106"/>
    </row>
    <row r="264" spans="1:24" ht="16.5" customHeight="1">
      <c r="A264" s="104"/>
      <c r="B264" s="104"/>
      <c r="C264" s="103"/>
      <c r="D264" s="103"/>
      <c r="E264" s="103"/>
      <c r="F264" s="103"/>
      <c r="G264" s="103"/>
      <c r="H264" s="101"/>
      <c r="I264" s="101"/>
      <c r="J264" s="103"/>
      <c r="K264" s="103"/>
      <c r="L264" s="102"/>
      <c r="M264" s="102"/>
      <c r="N264" s="102"/>
      <c r="O264" s="102"/>
      <c r="P264" s="105"/>
      <c r="Q264" s="105"/>
      <c r="R264" s="106"/>
      <c r="S264" s="17" t="str">
        <f t="shared" ref="S264:T264" si="82">RIGHT(L264,5)</f>
        <v/>
      </c>
      <c r="T264" s="17" t="str">
        <f t="shared" si="82"/>
        <v/>
      </c>
      <c r="U264" s="107"/>
      <c r="V264" s="107"/>
      <c r="W264" s="106"/>
      <c r="X264" s="106"/>
    </row>
    <row r="265" spans="1:24" ht="16.5" customHeight="1">
      <c r="A265" s="104"/>
      <c r="B265" s="104"/>
      <c r="C265" s="103"/>
      <c r="D265" s="103"/>
      <c r="E265" s="103"/>
      <c r="F265" s="103"/>
      <c r="G265" s="103"/>
      <c r="H265" s="101"/>
      <c r="I265" s="101"/>
      <c r="J265" s="103"/>
      <c r="K265" s="103"/>
      <c r="L265" s="102"/>
      <c r="M265" s="102"/>
      <c r="N265" s="102"/>
      <c r="O265" s="102"/>
      <c r="P265" s="105"/>
      <c r="Q265" s="105"/>
      <c r="R265" s="106"/>
      <c r="S265" s="17" t="str">
        <f t="shared" ref="S265:T265" si="83">RIGHT(L265,5)</f>
        <v/>
      </c>
      <c r="T265" s="17" t="str">
        <f t="shared" si="83"/>
        <v/>
      </c>
      <c r="U265" s="107"/>
      <c r="V265" s="107"/>
      <c r="W265" s="106"/>
      <c r="X265" s="106"/>
    </row>
    <row r="266" spans="1:24" ht="16.5" customHeight="1">
      <c r="A266" s="104"/>
      <c r="B266" s="104"/>
      <c r="C266" s="103"/>
      <c r="D266" s="103"/>
      <c r="E266" s="103"/>
      <c r="F266" s="103"/>
      <c r="G266" s="103"/>
      <c r="H266" s="101"/>
      <c r="I266" s="101"/>
      <c r="J266" s="103"/>
      <c r="K266" s="103"/>
      <c r="L266" s="102"/>
      <c r="M266" s="102"/>
      <c r="N266" s="102"/>
      <c r="O266" s="102"/>
      <c r="P266" s="105"/>
      <c r="Q266" s="105"/>
      <c r="R266" s="106"/>
      <c r="S266" s="17" t="str">
        <f t="shared" ref="S266:T266" si="84">RIGHT(L266,5)</f>
        <v/>
      </c>
      <c r="T266" s="17" t="str">
        <f t="shared" si="84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103"/>
      <c r="D267" s="103"/>
      <c r="E267" s="103"/>
      <c r="F267" s="103"/>
      <c r="G267" s="103"/>
      <c r="H267" s="101"/>
      <c r="I267" s="101"/>
      <c r="J267" s="103"/>
      <c r="K267" s="103"/>
      <c r="L267" s="102"/>
      <c r="M267" s="102"/>
      <c r="N267" s="102"/>
      <c r="O267" s="102"/>
      <c r="P267" s="105"/>
      <c r="Q267" s="105"/>
      <c r="R267" s="106"/>
      <c r="S267" s="17" t="str">
        <f t="shared" ref="S267:T267" si="85">RIGHT(L267,5)</f>
        <v/>
      </c>
      <c r="T267" s="17" t="str">
        <f t="shared" si="85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103"/>
      <c r="D268" s="103"/>
      <c r="E268" s="103"/>
      <c r="F268" s="103"/>
      <c r="G268" s="103"/>
      <c r="H268" s="101"/>
      <c r="I268" s="101"/>
      <c r="J268" s="103"/>
      <c r="K268" s="103"/>
      <c r="L268" s="102"/>
      <c r="M268" s="102"/>
      <c r="N268" s="102"/>
      <c r="O268" s="102"/>
      <c r="P268" s="105"/>
      <c r="Q268" s="105"/>
      <c r="R268" s="106"/>
      <c r="S268" s="17" t="str">
        <f t="shared" ref="S268:T268" si="86">RIGHT(L268,5)</f>
        <v/>
      </c>
      <c r="T268" s="17" t="str">
        <f t="shared" si="86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103"/>
      <c r="D269" s="103"/>
      <c r="E269" s="103"/>
      <c r="F269" s="103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87">RIGHT(L269,5)</f>
        <v/>
      </c>
      <c r="T269" s="17" t="str">
        <f t="shared" si="87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88">RIGHT(L270,5)</f>
        <v/>
      </c>
      <c r="T270" s="17" t="str">
        <f t="shared" si="88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89">RIGHT(L271,5)</f>
        <v/>
      </c>
      <c r="T271" s="17" t="str">
        <f t="shared" si="89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90">RIGHT(L272,5)</f>
        <v/>
      </c>
      <c r="T272" s="17" t="str">
        <f t="shared" si="90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91">RIGHT(L273,5)</f>
        <v/>
      </c>
      <c r="T273" s="17" t="str">
        <f t="shared" si="91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92">RIGHT(L274,5)</f>
        <v/>
      </c>
      <c r="T274" s="17" t="str">
        <f t="shared" si="92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93">RIGHT(L275,5)</f>
        <v/>
      </c>
      <c r="T275" s="17" t="str">
        <f t="shared" si="93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94">RIGHT(L276,5)</f>
        <v/>
      </c>
      <c r="T276" s="17" t="str">
        <f t="shared" si="94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95">RIGHT(L277,5)</f>
        <v/>
      </c>
      <c r="T277" s="17" t="str">
        <f t="shared" si="95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96">RIGHT(L278,5)</f>
        <v/>
      </c>
      <c r="T278" s="17" t="str">
        <f t="shared" si="96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97">RIGHT(L279,5)</f>
        <v/>
      </c>
      <c r="T279" s="17" t="str">
        <f t="shared" si="97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98">RIGHT(L280,5)</f>
        <v/>
      </c>
      <c r="T280" s="17" t="str">
        <f t="shared" si="98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99">RIGHT(L281,5)</f>
        <v/>
      </c>
      <c r="T281" s="17" t="str">
        <f t="shared" si="99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100">RIGHT(L282,5)</f>
        <v/>
      </c>
      <c r="T282" s="17" t="str">
        <f t="shared" si="100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101">RIGHT(L283,5)</f>
        <v/>
      </c>
      <c r="T283" s="17" t="str">
        <f t="shared" si="101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102">RIGHT(L284,5)</f>
        <v/>
      </c>
      <c r="T284" s="17" t="str">
        <f t="shared" si="102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103">RIGHT(L285,5)</f>
        <v/>
      </c>
      <c r="T285" s="17" t="str">
        <f t="shared" si="103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104">RIGHT(L286,5)</f>
        <v/>
      </c>
      <c r="T286" s="17" t="str">
        <f t="shared" si="104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105">RIGHT(L287,5)</f>
        <v/>
      </c>
      <c r="T287" s="17" t="str">
        <f t="shared" si="105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106">RIGHT(L288,5)</f>
        <v/>
      </c>
      <c r="T288" s="17" t="str">
        <f t="shared" si="106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3"/>
      <c r="I289" s="103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107">RIGHT(L289,5)</f>
        <v/>
      </c>
      <c r="T289" s="17" t="str">
        <f t="shared" si="107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3"/>
      <c r="I290" s="103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108">RIGHT(L290,5)</f>
        <v/>
      </c>
      <c r="T290" s="17" t="str">
        <f t="shared" si="108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3"/>
      <c r="I291" s="103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109">RIGHT(L291,5)</f>
        <v/>
      </c>
      <c r="T291" s="17" t="str">
        <f t="shared" si="109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3"/>
      <c r="I292" s="103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10">RIGHT(L292,5)</f>
        <v/>
      </c>
      <c r="T292" s="17" t="str">
        <f t="shared" si="110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3"/>
      <c r="I293" s="103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11">RIGHT(L293,5)</f>
        <v/>
      </c>
      <c r="T293" s="17" t="str">
        <f t="shared" si="111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3"/>
      <c r="I294" s="103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12">RIGHT(L294,5)</f>
        <v/>
      </c>
      <c r="T294" s="17" t="str">
        <f t="shared" si="112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3"/>
      <c r="I295" s="103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13">RIGHT(L295,5)</f>
        <v/>
      </c>
      <c r="T295" s="17" t="str">
        <f t="shared" si="113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3"/>
      <c r="I296" s="103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14">RIGHT(L296,5)</f>
        <v/>
      </c>
      <c r="T296" s="17" t="str">
        <f t="shared" si="114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15">RIGHT(L297,5)</f>
        <v/>
      </c>
      <c r="T297" s="17" t="str">
        <f t="shared" si="115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16">RIGHT(L298,5)</f>
        <v/>
      </c>
      <c r="T298" s="17" t="str">
        <f t="shared" si="116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17">RIGHT(L299,5)</f>
        <v/>
      </c>
      <c r="T299" s="17" t="str">
        <f t="shared" si="117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18">RIGHT(L300,5)</f>
        <v/>
      </c>
      <c r="T300" s="17" t="str">
        <f t="shared" si="118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19">RIGHT(L301,5)</f>
        <v/>
      </c>
      <c r="T301" s="17" t="str">
        <f t="shared" si="119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20">RIGHT(L302,5)</f>
        <v/>
      </c>
      <c r="T302" s="17" t="str">
        <f t="shared" si="120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21">RIGHT(L303,5)</f>
        <v/>
      </c>
      <c r="T303" s="17" t="str">
        <f t="shared" si="121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22">RIGHT(L304,5)</f>
        <v/>
      </c>
      <c r="T304" s="17" t="str">
        <f t="shared" si="122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23">RIGHT(L305,5)</f>
        <v/>
      </c>
      <c r="T305" s="17" t="str">
        <f t="shared" si="123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24">RIGHT(L306,5)</f>
        <v/>
      </c>
      <c r="T306" s="17" t="str">
        <f t="shared" si="124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25">RIGHT(L307,5)</f>
        <v/>
      </c>
      <c r="T307" s="17" t="str">
        <f t="shared" si="125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26">RIGHT(L308,5)</f>
        <v/>
      </c>
      <c r="T308" s="17" t="str">
        <f t="shared" si="126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27">RIGHT(L309,5)</f>
        <v/>
      </c>
      <c r="T309" s="17" t="str">
        <f t="shared" si="127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28">RIGHT(L310,5)</f>
        <v/>
      </c>
      <c r="T310" s="17" t="str">
        <f t="shared" si="128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29">RIGHT(L311,5)</f>
        <v/>
      </c>
      <c r="T311" s="17" t="str">
        <f t="shared" si="129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30">RIGHT(L312,5)</f>
        <v/>
      </c>
      <c r="T312" s="17" t="str">
        <f t="shared" si="130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31">RIGHT(L313,5)</f>
        <v/>
      </c>
      <c r="T313" s="17" t="str">
        <f t="shared" si="131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32">RIGHT(L314,5)</f>
        <v/>
      </c>
      <c r="T314" s="17" t="str">
        <f t="shared" si="132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33">RIGHT(L315,5)</f>
        <v/>
      </c>
      <c r="T315" s="17" t="str">
        <f t="shared" si="133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34">RIGHT(L316,5)</f>
        <v/>
      </c>
      <c r="T316" s="17" t="str">
        <f t="shared" si="134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35">RIGHT(L317,5)</f>
        <v/>
      </c>
      <c r="T317" s="17" t="str">
        <f t="shared" si="135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36">RIGHT(L318,5)</f>
        <v/>
      </c>
      <c r="T318" s="17" t="str">
        <f t="shared" si="136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37">RIGHT(L319,5)</f>
        <v/>
      </c>
      <c r="T319" s="17" t="str">
        <f t="shared" si="137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38">RIGHT(L320,5)</f>
        <v/>
      </c>
      <c r="T320" s="17" t="str">
        <f t="shared" si="138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39">RIGHT(L321,5)</f>
        <v/>
      </c>
      <c r="T321" s="17" t="str">
        <f t="shared" si="139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40">RIGHT(L322,5)</f>
        <v/>
      </c>
      <c r="T322" s="17" t="str">
        <f t="shared" si="140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41">RIGHT(L323,5)</f>
        <v/>
      </c>
      <c r="T323" s="17" t="str">
        <f t="shared" si="141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42">RIGHT(L324,5)</f>
        <v/>
      </c>
      <c r="T324" s="17" t="str">
        <f t="shared" si="142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43">RIGHT(L325,5)</f>
        <v/>
      </c>
      <c r="T325" s="17" t="str">
        <f t="shared" si="143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44">RIGHT(L326,5)</f>
        <v/>
      </c>
      <c r="T326" s="17" t="str">
        <f t="shared" si="144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45">RIGHT(L327,5)</f>
        <v/>
      </c>
      <c r="T327" s="17" t="str">
        <f t="shared" si="145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46">RIGHT(L328,5)</f>
        <v/>
      </c>
      <c r="T328" s="17" t="str">
        <f t="shared" si="146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47">RIGHT(L329,5)</f>
        <v/>
      </c>
      <c r="T329" s="17" t="str">
        <f t="shared" si="147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48">RIGHT(L330,5)</f>
        <v/>
      </c>
      <c r="T330" s="17" t="str">
        <f t="shared" si="148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49">RIGHT(L331,5)</f>
        <v/>
      </c>
      <c r="T331" s="17" t="str">
        <f t="shared" si="149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50">RIGHT(L332,5)</f>
        <v/>
      </c>
      <c r="T332" s="17" t="str">
        <f t="shared" si="150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51">RIGHT(L333,5)</f>
        <v/>
      </c>
      <c r="T333" s="17" t="str">
        <f t="shared" si="151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52">RIGHT(L334,5)</f>
        <v/>
      </c>
      <c r="T334" s="17" t="str">
        <f t="shared" si="152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53">RIGHT(L335,5)</f>
        <v/>
      </c>
      <c r="T335" s="17" t="str">
        <f t="shared" si="153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54">RIGHT(L336,5)</f>
        <v/>
      </c>
      <c r="T336" s="17" t="str">
        <f t="shared" si="154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55">RIGHT(L337,5)</f>
        <v/>
      </c>
      <c r="T337" s="17" t="str">
        <f t="shared" si="155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56">RIGHT(L338,5)</f>
        <v/>
      </c>
      <c r="T338" s="17" t="str">
        <f t="shared" si="156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57">RIGHT(L339,5)</f>
        <v/>
      </c>
      <c r="T339" s="17" t="str">
        <f t="shared" si="157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58">RIGHT(L340,5)</f>
        <v/>
      </c>
      <c r="T340" s="17" t="str">
        <f t="shared" si="158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59">RIGHT(L341,5)</f>
        <v/>
      </c>
      <c r="T341" s="17" t="str">
        <f t="shared" si="159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60">RIGHT(L342,5)</f>
        <v/>
      </c>
      <c r="T342" s="17" t="str">
        <f t="shared" si="160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61">RIGHT(L343,5)</f>
        <v/>
      </c>
      <c r="T343" s="17" t="str">
        <f t="shared" si="161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62">RIGHT(L344,5)</f>
        <v/>
      </c>
      <c r="T344" s="17" t="str">
        <f t="shared" si="162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63">RIGHT(L345,5)</f>
        <v/>
      </c>
      <c r="T345" s="17" t="str">
        <f t="shared" si="163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64">RIGHT(L346,5)</f>
        <v/>
      </c>
      <c r="T346" s="17" t="str">
        <f t="shared" si="164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65">RIGHT(L347,5)</f>
        <v/>
      </c>
      <c r="T347" s="17" t="str">
        <f t="shared" si="165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66">RIGHT(L348,5)</f>
        <v/>
      </c>
      <c r="T348" s="17" t="str">
        <f t="shared" si="166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67">RIGHT(L349,5)</f>
        <v/>
      </c>
      <c r="T349" s="17" t="str">
        <f t="shared" si="167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68">RIGHT(L350,5)</f>
        <v/>
      </c>
      <c r="T350" s="17" t="str">
        <f t="shared" si="168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69">RIGHT(L351,5)</f>
        <v/>
      </c>
      <c r="T351" s="17" t="str">
        <f t="shared" si="169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70">RIGHT(L352,5)</f>
        <v/>
      </c>
      <c r="T352" s="17" t="str">
        <f t="shared" si="170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71">RIGHT(L353,5)</f>
        <v/>
      </c>
      <c r="T353" s="17" t="str">
        <f t="shared" si="171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72">RIGHT(L354,5)</f>
        <v/>
      </c>
      <c r="T354" s="17" t="str">
        <f t="shared" si="172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73">RIGHT(L355,5)</f>
        <v/>
      </c>
      <c r="T355" s="17" t="str">
        <f t="shared" si="173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74">RIGHT(L356,5)</f>
        <v/>
      </c>
      <c r="T356" s="17" t="str">
        <f t="shared" si="174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75">RIGHT(L357,5)</f>
        <v/>
      </c>
      <c r="T357" s="17" t="str">
        <f t="shared" si="175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76">RIGHT(L358,5)</f>
        <v/>
      </c>
      <c r="T358" s="17" t="str">
        <f t="shared" si="176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77">RIGHT(L359,5)</f>
        <v/>
      </c>
      <c r="T359" s="17" t="str">
        <f t="shared" si="177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78">RIGHT(L360,5)</f>
        <v/>
      </c>
      <c r="T360" s="17" t="str">
        <f t="shared" si="178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79">RIGHT(L361,5)</f>
        <v/>
      </c>
      <c r="T361" s="17" t="str">
        <f t="shared" si="179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80">RIGHT(L362,5)</f>
        <v/>
      </c>
      <c r="T362" s="17" t="str">
        <f t="shared" si="180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81">RIGHT(L363,5)</f>
        <v/>
      </c>
      <c r="T363" s="17" t="str">
        <f t="shared" si="181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82">RIGHT(L364,5)</f>
        <v/>
      </c>
      <c r="T364" s="17" t="str">
        <f t="shared" si="182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83">RIGHT(L365,5)</f>
        <v/>
      </c>
      <c r="T365" s="17" t="str">
        <f t="shared" si="183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84">RIGHT(L366,5)</f>
        <v/>
      </c>
      <c r="T366" s="17" t="str">
        <f t="shared" si="184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85">RIGHT(L367,5)</f>
        <v/>
      </c>
      <c r="T367" s="17" t="str">
        <f t="shared" si="185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86">RIGHT(L368,5)</f>
        <v/>
      </c>
      <c r="T368" s="17" t="str">
        <f t="shared" si="186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87">RIGHT(L369,5)</f>
        <v/>
      </c>
      <c r="T369" s="17" t="str">
        <f t="shared" si="187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88">RIGHT(L370,5)</f>
        <v/>
      </c>
      <c r="T370" s="17" t="str">
        <f t="shared" si="188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89">RIGHT(L371,5)</f>
        <v/>
      </c>
      <c r="T371" s="17" t="str">
        <f t="shared" si="189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90">RIGHT(L372,5)</f>
        <v/>
      </c>
      <c r="T372" s="17" t="str">
        <f t="shared" si="190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91">RIGHT(L373,5)</f>
        <v/>
      </c>
      <c r="T373" s="17" t="str">
        <f t="shared" si="191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92">RIGHT(L374,5)</f>
        <v/>
      </c>
      <c r="T374" s="17" t="str">
        <f t="shared" si="192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93">RIGHT(L375,5)</f>
        <v/>
      </c>
      <c r="T375" s="17" t="str">
        <f t="shared" si="193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94">RIGHT(L376,5)</f>
        <v/>
      </c>
      <c r="T376" s="17" t="str">
        <f t="shared" si="194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95">RIGHT(L377,5)</f>
        <v/>
      </c>
      <c r="T377" s="17" t="str">
        <f t="shared" si="195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96">RIGHT(L378,5)</f>
        <v/>
      </c>
      <c r="T378" s="17" t="str">
        <f t="shared" si="196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97">RIGHT(L379,5)</f>
        <v/>
      </c>
      <c r="T379" s="17" t="str">
        <f t="shared" si="197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98">RIGHT(L380,5)</f>
        <v/>
      </c>
      <c r="T380" s="17" t="str">
        <f t="shared" si="198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99">RIGHT(L381,5)</f>
        <v/>
      </c>
      <c r="T381" s="17" t="str">
        <f t="shared" si="199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200">RIGHT(L382,5)</f>
        <v/>
      </c>
      <c r="T382" s="17" t="str">
        <f t="shared" si="200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201">RIGHT(L383,5)</f>
        <v/>
      </c>
      <c r="T383" s="17" t="str">
        <f t="shared" si="201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202">RIGHT(L384,5)</f>
        <v/>
      </c>
      <c r="T384" s="17" t="str">
        <f t="shared" si="202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203">RIGHT(L385,5)</f>
        <v/>
      </c>
      <c r="T385" s="17" t="str">
        <f t="shared" si="203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204">RIGHT(L386,5)</f>
        <v/>
      </c>
      <c r="T386" s="17" t="str">
        <f t="shared" si="204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205">RIGHT(L387,5)</f>
        <v/>
      </c>
      <c r="T387" s="17" t="str">
        <f t="shared" si="205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206">RIGHT(L388,5)</f>
        <v/>
      </c>
      <c r="T388" s="17" t="str">
        <f t="shared" si="206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207">RIGHT(L389,5)</f>
        <v/>
      </c>
      <c r="T389" s="17" t="str">
        <f t="shared" si="207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208">RIGHT(L390,5)</f>
        <v/>
      </c>
      <c r="T390" s="17" t="str">
        <f t="shared" si="208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209">RIGHT(L391,5)</f>
        <v/>
      </c>
      <c r="T391" s="17" t="str">
        <f t="shared" si="209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10">RIGHT(L392,5)</f>
        <v/>
      </c>
      <c r="T392" s="17" t="str">
        <f t="shared" si="210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11">RIGHT(L393,5)</f>
        <v/>
      </c>
      <c r="T393" s="17" t="str">
        <f t="shared" si="211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12">RIGHT(L394,5)</f>
        <v/>
      </c>
      <c r="T394" s="17" t="str">
        <f t="shared" si="212"/>
        <v/>
      </c>
      <c r="U394" s="107"/>
      <c r="V394" s="107"/>
      <c r="W394" s="106"/>
      <c r="X394" s="106"/>
    </row>
  </sheetData>
  <mergeCells count="146">
    <mergeCell ref="C258:F259"/>
    <mergeCell ref="E255:E257"/>
    <mergeCell ref="E234:F234"/>
    <mergeCell ref="E202:F202"/>
    <mergeCell ref="C194:F194"/>
    <mergeCell ref="D244:D251"/>
    <mergeCell ref="C226:F226"/>
    <mergeCell ref="E191:E193"/>
    <mergeCell ref="E223:E225"/>
    <mergeCell ref="D202:D206"/>
    <mergeCell ref="E204:E206"/>
    <mergeCell ref="E236:E238"/>
    <mergeCell ref="E218:E219"/>
    <mergeCell ref="E210:E211"/>
    <mergeCell ref="D212:D219"/>
    <mergeCell ref="E214:E215"/>
    <mergeCell ref="E216:E217"/>
    <mergeCell ref="E242:E243"/>
    <mergeCell ref="E246:E247"/>
    <mergeCell ref="D207:D211"/>
    <mergeCell ref="E250:E251"/>
    <mergeCell ref="E248:E249"/>
    <mergeCell ref="D252:D254"/>
    <mergeCell ref="D255:D257"/>
    <mergeCell ref="E12:E13"/>
    <mergeCell ref="E48:E52"/>
    <mergeCell ref="E74:E75"/>
    <mergeCell ref="E120:E121"/>
    <mergeCell ref="E122:E123"/>
    <mergeCell ref="D109:D113"/>
    <mergeCell ref="E116:E117"/>
    <mergeCell ref="E109:F109"/>
    <mergeCell ref="D114:D117"/>
    <mergeCell ref="C102:F102"/>
    <mergeCell ref="E80:E82"/>
    <mergeCell ref="E55:E60"/>
    <mergeCell ref="E111:E113"/>
    <mergeCell ref="C55:C68"/>
    <mergeCell ref="D83:D87"/>
    <mergeCell ref="E94:E95"/>
    <mergeCell ref="E92:E93"/>
    <mergeCell ref="E86:E87"/>
    <mergeCell ref="D88:D95"/>
    <mergeCell ref="E90:E91"/>
    <mergeCell ref="E71:E73"/>
    <mergeCell ref="D71:D77"/>
    <mergeCell ref="D78:D82"/>
    <mergeCell ref="E78:F78"/>
    <mergeCell ref="E156:E157"/>
    <mergeCell ref="E148:E149"/>
    <mergeCell ref="E152:E153"/>
    <mergeCell ref="E154:E155"/>
    <mergeCell ref="D146:D149"/>
    <mergeCell ref="E129:E131"/>
    <mergeCell ref="D150:D157"/>
    <mergeCell ref="C134:F134"/>
    <mergeCell ref="E14:E22"/>
    <mergeCell ref="E23:E27"/>
    <mergeCell ref="E43:E47"/>
    <mergeCell ref="H4:H5"/>
    <mergeCell ref="A4:A5"/>
    <mergeCell ref="A1:F3"/>
    <mergeCell ref="C4:F4"/>
    <mergeCell ref="E141:F141"/>
    <mergeCell ref="E99:E101"/>
    <mergeCell ref="E10:E11"/>
    <mergeCell ref="D234:D238"/>
    <mergeCell ref="D118:D125"/>
    <mergeCell ref="D96:D98"/>
    <mergeCell ref="D99:D101"/>
    <mergeCell ref="D141:D145"/>
    <mergeCell ref="E124:E125"/>
    <mergeCell ref="D158:D160"/>
    <mergeCell ref="E105:E106"/>
    <mergeCell ref="E137:E138"/>
    <mergeCell ref="C70:F70"/>
    <mergeCell ref="C71:C101"/>
    <mergeCell ref="E186:E187"/>
    <mergeCell ref="E178:E179"/>
    <mergeCell ref="D180:D187"/>
    <mergeCell ref="E182:E183"/>
    <mergeCell ref="E184:E185"/>
    <mergeCell ref="D176:D179"/>
    <mergeCell ref="D223:D225"/>
    <mergeCell ref="E230:E231"/>
    <mergeCell ref="D195:D201"/>
    <mergeCell ref="C195:C225"/>
    <mergeCell ref="E227:E229"/>
    <mergeCell ref="D227:D233"/>
    <mergeCell ref="C103:C131"/>
    <mergeCell ref="C7:C52"/>
    <mergeCell ref="E67:E68"/>
    <mergeCell ref="E65:E66"/>
    <mergeCell ref="E61:E64"/>
    <mergeCell ref="E171:F171"/>
    <mergeCell ref="E161:E163"/>
    <mergeCell ref="D23:D52"/>
    <mergeCell ref="D53:D54"/>
    <mergeCell ref="E28:E32"/>
    <mergeCell ref="E33:E37"/>
    <mergeCell ref="E38:E42"/>
    <mergeCell ref="C53:C54"/>
    <mergeCell ref="D55:D58"/>
    <mergeCell ref="D61:D64"/>
    <mergeCell ref="D65:D66"/>
    <mergeCell ref="D67:D68"/>
    <mergeCell ref="E143:E145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39:D243"/>
    <mergeCell ref="C227:C257"/>
    <mergeCell ref="D9:D22"/>
    <mergeCell ref="D171:D175"/>
    <mergeCell ref="E173:E175"/>
    <mergeCell ref="C164:F164"/>
    <mergeCell ref="D161:D163"/>
    <mergeCell ref="E167:E168"/>
    <mergeCell ref="C166:C193"/>
    <mergeCell ref="D188:D190"/>
    <mergeCell ref="E198:E199"/>
    <mergeCell ref="E103:E104"/>
    <mergeCell ref="D103:D108"/>
    <mergeCell ref="E165:E166"/>
    <mergeCell ref="D165:D170"/>
    <mergeCell ref="E195:E197"/>
    <mergeCell ref="D126:D128"/>
    <mergeCell ref="D129:D131"/>
    <mergeCell ref="C132:O133"/>
    <mergeCell ref="E135:E136"/>
    <mergeCell ref="D135:D140"/>
    <mergeCell ref="C135:C163"/>
    <mergeCell ref="D220:D222"/>
    <mergeCell ref="D191:D193"/>
  </mergeCells>
  <phoneticPr fontId="3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92" t="s">
        <v>320</v>
      </c>
      <c r="C1" s="192" t="s">
        <v>321</v>
      </c>
      <c r="D1" s="192" t="s">
        <v>322</v>
      </c>
    </row>
    <row r="2" spans="2:4">
      <c r="B2" s="193" t="s">
        <v>183</v>
      </c>
      <c r="C2" s="193" t="s">
        <v>184</v>
      </c>
      <c r="D2" s="193" t="s">
        <v>185</v>
      </c>
    </row>
    <row r="3" spans="2:4">
      <c r="B3" s="16"/>
      <c r="C3" s="194"/>
      <c r="D3" s="194"/>
    </row>
    <row r="4" spans="2:4">
      <c r="B4" s="280" t="s">
        <v>83</v>
      </c>
      <c r="C4" s="282" t="s">
        <v>323</v>
      </c>
      <c r="D4" s="194" t="s">
        <v>324</v>
      </c>
    </row>
    <row r="5" spans="2:4">
      <c r="B5" s="234"/>
      <c r="C5" s="234"/>
      <c r="D5" s="194" t="s">
        <v>325</v>
      </c>
    </row>
    <row r="6" spans="2:4">
      <c r="B6" s="234"/>
      <c r="C6" s="282" t="s">
        <v>326</v>
      </c>
      <c r="D6" s="194" t="s">
        <v>327</v>
      </c>
    </row>
    <row r="7" spans="2:4">
      <c r="B7" s="234"/>
      <c r="C7" s="234"/>
      <c r="D7" s="194" t="s">
        <v>328</v>
      </c>
    </row>
    <row r="8" spans="2:4">
      <c r="B8" s="234"/>
      <c r="C8" s="282" t="s">
        <v>329</v>
      </c>
      <c r="D8" s="194" t="s">
        <v>330</v>
      </c>
    </row>
    <row r="9" spans="2:4">
      <c r="B9" s="234"/>
      <c r="C9" s="234"/>
      <c r="D9" s="194" t="s">
        <v>331</v>
      </c>
    </row>
    <row r="10" spans="2:4">
      <c r="B10" s="234"/>
      <c r="C10" s="234"/>
      <c r="D10" s="194" t="s">
        <v>332</v>
      </c>
    </row>
    <row r="11" spans="2:4">
      <c r="B11" s="234"/>
      <c r="C11" s="234"/>
      <c r="D11" s="194" t="s">
        <v>333</v>
      </c>
    </row>
    <row r="12" spans="2:4">
      <c r="B12" s="234"/>
      <c r="C12" s="282" t="s">
        <v>334</v>
      </c>
      <c r="D12" s="194" t="s">
        <v>335</v>
      </c>
    </row>
    <row r="13" spans="2:4">
      <c r="B13" s="234"/>
      <c r="C13" s="234"/>
      <c r="D13" s="194" t="s">
        <v>336</v>
      </c>
    </row>
    <row r="14" spans="2:4">
      <c r="B14" s="234"/>
      <c r="C14" s="234"/>
      <c r="D14" s="194" t="s">
        <v>337</v>
      </c>
    </row>
    <row r="15" spans="2:4">
      <c r="B15" s="234"/>
      <c r="C15" s="234"/>
      <c r="D15" s="194" t="s">
        <v>338</v>
      </c>
    </row>
    <row r="16" spans="2:4">
      <c r="B16" s="234"/>
      <c r="C16" s="234"/>
      <c r="D16" s="194" t="s">
        <v>339</v>
      </c>
    </row>
    <row r="17" spans="2:4">
      <c r="B17" s="234"/>
      <c r="C17" s="234"/>
      <c r="D17" s="194" t="s">
        <v>340</v>
      </c>
    </row>
    <row r="18" spans="2:4">
      <c r="B18" s="234"/>
      <c r="C18" s="282" t="s">
        <v>341</v>
      </c>
      <c r="D18" s="194" t="s">
        <v>342</v>
      </c>
    </row>
    <row r="19" spans="2:4">
      <c r="B19" s="234"/>
      <c r="C19" s="234"/>
      <c r="D19" s="194" t="s">
        <v>343</v>
      </c>
    </row>
    <row r="20" spans="2:4">
      <c r="B20" s="234"/>
      <c r="C20" s="282" t="s">
        <v>344</v>
      </c>
      <c r="D20" s="194" t="s">
        <v>345</v>
      </c>
    </row>
    <row r="21" spans="2:4">
      <c r="B21" s="234"/>
      <c r="C21" s="234"/>
      <c r="D21" s="194" t="s">
        <v>346</v>
      </c>
    </row>
    <row r="22" spans="2:4">
      <c r="B22" s="234"/>
      <c r="C22" s="282" t="s">
        <v>347</v>
      </c>
      <c r="D22" s="194" t="s">
        <v>348</v>
      </c>
    </row>
    <row r="23" spans="2:4">
      <c r="B23" s="234"/>
      <c r="C23" s="234"/>
      <c r="D23" s="194" t="s">
        <v>349</v>
      </c>
    </row>
    <row r="24" spans="2:4">
      <c r="B24" s="234"/>
      <c r="C24" s="282" t="s">
        <v>350</v>
      </c>
      <c r="D24" s="194" t="s">
        <v>351</v>
      </c>
    </row>
    <row r="25" spans="2:4">
      <c r="B25" s="234"/>
      <c r="C25" s="234"/>
      <c r="D25" s="194" t="s">
        <v>352</v>
      </c>
    </row>
    <row r="26" spans="2:4">
      <c r="B26" s="234"/>
      <c r="C26" s="234"/>
      <c r="D26" s="194" t="s">
        <v>353</v>
      </c>
    </row>
    <row r="27" spans="2:4">
      <c r="B27" s="234"/>
      <c r="C27" s="234"/>
      <c r="D27" s="194" t="s">
        <v>354</v>
      </c>
    </row>
    <row r="28" spans="2:4">
      <c r="B28" s="234"/>
      <c r="C28" s="234"/>
      <c r="D28" s="194" t="s">
        <v>355</v>
      </c>
    </row>
    <row r="29" spans="2:4">
      <c r="B29" s="281"/>
      <c r="C29" s="234"/>
      <c r="D29" s="194" t="s">
        <v>356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24" t="s">
        <v>6</v>
      </c>
      <c r="B1" s="6"/>
      <c r="C1" s="224" t="s">
        <v>7</v>
      </c>
      <c r="D1" s="234"/>
      <c r="E1" s="234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95"/>
      <c r="W1" s="195"/>
      <c r="X1" s="195"/>
      <c r="Y1" s="195"/>
      <c r="Z1" s="195"/>
    </row>
    <row r="2" spans="1:26" ht="15.75" customHeight="1">
      <c r="A2" s="281"/>
      <c r="B2" s="196"/>
      <c r="C2" s="196" t="s">
        <v>24</v>
      </c>
      <c r="D2" s="196" t="s">
        <v>25</v>
      </c>
      <c r="E2" s="196" t="s">
        <v>26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5"/>
      <c r="W2" s="195"/>
      <c r="X2" s="195"/>
      <c r="Y2" s="195"/>
      <c r="Z2" s="195"/>
    </row>
    <row r="3" spans="1:26" ht="15.75" customHeight="1">
      <c r="A3" s="16"/>
      <c r="B3" s="16"/>
      <c r="C3" s="282" t="s">
        <v>357</v>
      </c>
      <c r="D3" s="282" t="s">
        <v>358</v>
      </c>
      <c r="E3" s="197" t="s">
        <v>359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95"/>
      <c r="W3" s="195"/>
      <c r="X3" s="195"/>
      <c r="Y3" s="195"/>
      <c r="Z3" s="195"/>
    </row>
    <row r="4" spans="1:26" ht="15.75" customHeight="1">
      <c r="A4" s="16"/>
      <c r="B4" s="16"/>
      <c r="C4" s="234"/>
      <c r="D4" s="234"/>
      <c r="E4" s="194" t="s">
        <v>360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95"/>
      <c r="W4" s="195"/>
      <c r="X4" s="195"/>
      <c r="Y4" s="195"/>
      <c r="Z4" s="195"/>
    </row>
    <row r="5" spans="1:26" ht="15.75" customHeight="1">
      <c r="A5" s="16"/>
      <c r="B5" s="16"/>
      <c r="C5" s="234"/>
      <c r="D5" s="234"/>
      <c r="E5" s="194" t="s">
        <v>361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95"/>
      <c r="W5" s="195"/>
      <c r="X5" s="195"/>
      <c r="Y5" s="195"/>
      <c r="Z5" s="195"/>
    </row>
    <row r="6" spans="1:26" ht="15.75" customHeight="1">
      <c r="A6" s="16"/>
      <c r="B6" s="16"/>
      <c r="C6" s="234"/>
      <c r="D6" s="234"/>
      <c r="E6" s="194" t="s">
        <v>362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5"/>
      <c r="W6" s="195"/>
      <c r="X6" s="195"/>
      <c r="Y6" s="195"/>
      <c r="Z6" s="195"/>
    </row>
    <row r="7" spans="1:26" ht="15.75" customHeight="1">
      <c r="A7" s="16"/>
      <c r="B7" s="16"/>
      <c r="C7" s="234"/>
      <c r="D7" s="283" t="s">
        <v>363</v>
      </c>
      <c r="E7" s="197" t="s">
        <v>364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95"/>
      <c r="W7" s="195"/>
      <c r="X7" s="195"/>
      <c r="Y7" s="195"/>
      <c r="Z7" s="195"/>
    </row>
    <row r="8" spans="1:26" ht="15.75" customHeight="1">
      <c r="A8" s="16"/>
      <c r="B8" s="16"/>
      <c r="C8" s="234"/>
      <c r="D8" s="234"/>
      <c r="E8" s="197" t="s">
        <v>365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5"/>
      <c r="W8" s="195"/>
      <c r="X8" s="195"/>
      <c r="Y8" s="195"/>
      <c r="Z8" s="195"/>
    </row>
    <row r="9" spans="1:26" ht="15.75" customHeight="1">
      <c r="A9" s="16"/>
      <c r="B9" s="16"/>
      <c r="C9" s="234"/>
      <c r="D9" s="234"/>
      <c r="E9" s="194" t="s">
        <v>366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95"/>
      <c r="W9" s="195"/>
      <c r="X9" s="195"/>
      <c r="Y9" s="195"/>
      <c r="Z9" s="195"/>
    </row>
    <row r="10" spans="1:26" ht="15.75" customHeight="1">
      <c r="A10" s="16"/>
      <c r="B10" s="16"/>
      <c r="C10" s="234"/>
      <c r="D10" s="282" t="s">
        <v>362</v>
      </c>
      <c r="E10" s="194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5"/>
      <c r="W10" s="195"/>
      <c r="X10" s="195"/>
      <c r="Y10" s="195"/>
      <c r="Z10" s="195"/>
    </row>
    <row r="11" spans="1:26" ht="15.75" customHeight="1">
      <c r="A11" s="16"/>
      <c r="B11" s="16"/>
      <c r="C11" s="234"/>
      <c r="D11" s="234"/>
      <c r="E11" s="194" t="s">
        <v>367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95"/>
      <c r="W11" s="195"/>
      <c r="X11" s="195"/>
      <c r="Y11" s="195"/>
      <c r="Z11" s="195"/>
    </row>
    <row r="12" spans="1:26" ht="15.75" customHeight="1">
      <c r="A12" s="16"/>
      <c r="B12" s="16"/>
      <c r="C12" s="234"/>
      <c r="D12" s="234"/>
      <c r="E12" s="194" t="s">
        <v>368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95"/>
      <c r="W12" s="195"/>
      <c r="X12" s="195"/>
      <c r="Y12" s="195"/>
      <c r="Z12" s="195"/>
    </row>
    <row r="13" spans="1:26" ht="15.75" customHeight="1">
      <c r="A13" s="16"/>
      <c r="B13" s="16"/>
      <c r="C13" s="234"/>
      <c r="D13" s="234"/>
      <c r="E13" s="194" t="s">
        <v>369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95"/>
      <c r="W13" s="195"/>
      <c r="X13" s="195"/>
      <c r="Y13" s="195"/>
      <c r="Z13" s="195"/>
    </row>
    <row r="14" spans="1:26" ht="15.75" customHeight="1">
      <c r="A14" s="16"/>
      <c r="B14" s="16"/>
      <c r="C14" s="234"/>
      <c r="D14" s="234"/>
      <c r="E14" s="194" t="s">
        <v>370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95"/>
      <c r="W14" s="195"/>
      <c r="X14" s="195"/>
      <c r="Y14" s="195"/>
      <c r="Z14" s="195"/>
    </row>
    <row r="15" spans="1:26" ht="15.75" customHeight="1">
      <c r="A15" s="16"/>
      <c r="B15" s="16"/>
      <c r="C15" s="234"/>
      <c r="D15" s="234"/>
      <c r="E15" s="194" t="s">
        <v>371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95"/>
      <c r="W15" s="195"/>
      <c r="X15" s="195"/>
      <c r="Y15" s="195"/>
      <c r="Z15" s="195"/>
    </row>
    <row r="16" spans="1:26" ht="15.75" customHeight="1">
      <c r="A16" s="16"/>
      <c r="B16" s="16"/>
      <c r="C16" s="234"/>
      <c r="D16" s="234"/>
      <c r="E16" s="194" t="s">
        <v>372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95"/>
      <c r="W16" s="195"/>
      <c r="X16" s="195"/>
      <c r="Y16" s="195"/>
      <c r="Z16" s="195"/>
    </row>
    <row r="17" spans="1:26" ht="15.75" customHeight="1">
      <c r="A17" s="16"/>
      <c r="B17" s="16"/>
      <c r="C17" s="234"/>
      <c r="D17" s="234"/>
      <c r="E17" s="194" t="s">
        <v>373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95"/>
      <c r="W17" s="195"/>
      <c r="X17" s="195"/>
      <c r="Y17" s="195"/>
      <c r="Z17" s="195"/>
    </row>
    <row r="18" spans="1:26" ht="15.75" customHeight="1">
      <c r="A18" s="16"/>
      <c r="B18" s="16"/>
      <c r="C18" s="234"/>
      <c r="D18" s="234"/>
      <c r="E18" s="194" t="s">
        <v>374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5"/>
      <c r="W18" s="195"/>
      <c r="X18" s="195"/>
      <c r="Y18" s="195"/>
      <c r="Z18" s="195"/>
    </row>
    <row r="19" spans="1:26" ht="15.75" customHeight="1">
      <c r="A19" s="16"/>
      <c r="B19" s="16"/>
      <c r="C19" s="234"/>
      <c r="D19" s="234"/>
      <c r="E19" s="194" t="s">
        <v>375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95"/>
      <c r="W19" s="195"/>
      <c r="X19" s="195"/>
      <c r="Y19" s="195"/>
      <c r="Z19" s="195"/>
    </row>
    <row r="20" spans="1:26" ht="15.75" customHeight="1">
      <c r="A20" s="16"/>
      <c r="B20" s="16"/>
      <c r="C20" s="234"/>
      <c r="D20" s="234"/>
      <c r="E20" s="194" t="s">
        <v>376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95"/>
      <c r="W20" s="195"/>
      <c r="X20" s="195"/>
      <c r="Y20" s="195"/>
      <c r="Z20" s="195"/>
    </row>
    <row r="21" spans="1:26" ht="15.75" customHeight="1">
      <c r="A21" s="16"/>
      <c r="B21" s="16"/>
      <c r="C21" s="234"/>
      <c r="D21" s="234"/>
      <c r="E21" s="194" t="s">
        <v>377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95"/>
      <c r="W21" s="195"/>
      <c r="X21" s="195"/>
      <c r="Y21" s="195"/>
      <c r="Z21" s="195"/>
    </row>
    <row r="22" spans="1:26" ht="15.75" customHeight="1">
      <c r="A22" s="16"/>
      <c r="B22" s="16"/>
      <c r="C22" s="234"/>
      <c r="D22" s="282" t="s">
        <v>378</v>
      </c>
      <c r="E22" s="194" t="s">
        <v>379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95"/>
      <c r="W22" s="195"/>
      <c r="X22" s="195"/>
      <c r="Y22" s="195"/>
      <c r="Z22" s="195"/>
    </row>
    <row r="23" spans="1:26" ht="15.75" customHeight="1">
      <c r="A23" s="16"/>
      <c r="B23" s="16"/>
      <c r="C23" s="234"/>
      <c r="D23" s="234"/>
      <c r="E23" s="194" t="s">
        <v>380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95"/>
      <c r="W23" s="195"/>
      <c r="X23" s="195"/>
      <c r="Y23" s="195"/>
      <c r="Z23" s="195"/>
    </row>
    <row r="24" spans="1:26" ht="15.75" customHeight="1">
      <c r="A24" s="16"/>
      <c r="B24" s="16"/>
      <c r="C24" s="234"/>
      <c r="D24" s="234"/>
      <c r="E24" s="194" t="s">
        <v>381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95"/>
      <c r="W24" s="195"/>
      <c r="X24" s="195"/>
      <c r="Y24" s="195"/>
      <c r="Z24" s="195"/>
    </row>
    <row r="25" spans="1:26" ht="15.75" customHeight="1">
      <c r="A25" s="16"/>
      <c r="B25" s="16"/>
      <c r="C25" s="234"/>
      <c r="D25" s="234"/>
      <c r="E25" s="194" t="s">
        <v>382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95"/>
      <c r="W25" s="195"/>
      <c r="X25" s="195"/>
      <c r="Y25" s="195"/>
      <c r="Z25" s="195"/>
    </row>
    <row r="26" spans="1:26" ht="15.75" customHeight="1">
      <c r="A26" s="16"/>
      <c r="B26" s="16"/>
      <c r="C26" s="234"/>
      <c r="D26" s="234"/>
      <c r="E26" s="194" t="s">
        <v>383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95"/>
      <c r="W26" s="195"/>
      <c r="X26" s="195"/>
      <c r="Y26" s="195"/>
      <c r="Z26" s="195"/>
    </row>
    <row r="27" spans="1:26" ht="15.75" customHeight="1">
      <c r="A27" s="16"/>
      <c r="B27" s="16"/>
      <c r="C27" s="234"/>
      <c r="D27" s="234"/>
      <c r="E27" s="194" t="s">
        <v>384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95"/>
      <c r="W27" s="195"/>
      <c r="X27" s="195"/>
      <c r="Y27" s="195"/>
      <c r="Z27" s="195"/>
    </row>
    <row r="28" spans="1:26" ht="15.75" customHeight="1">
      <c r="A28" s="16"/>
      <c r="B28" s="16"/>
      <c r="C28" s="234"/>
      <c r="D28" s="234"/>
      <c r="E28" s="194" t="s">
        <v>385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95"/>
      <c r="W28" s="195"/>
      <c r="X28" s="195"/>
      <c r="Y28" s="195"/>
      <c r="Z28" s="195"/>
    </row>
    <row r="29" spans="1:26" ht="15.75" customHeight="1">
      <c r="A29" s="16"/>
      <c r="B29" s="16"/>
      <c r="C29" s="234"/>
      <c r="D29" s="234"/>
      <c r="E29" s="197" t="s">
        <v>386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95"/>
      <c r="W29" s="195"/>
      <c r="X29" s="195"/>
      <c r="Y29" s="195"/>
      <c r="Z29" s="195"/>
    </row>
    <row r="30" spans="1:26" ht="15.75" customHeight="1">
      <c r="A30" s="16"/>
      <c r="B30" s="16"/>
      <c r="C30" s="234"/>
      <c r="D30" s="234"/>
      <c r="E30" s="197" t="s">
        <v>387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95"/>
      <c r="W30" s="195"/>
      <c r="X30" s="195"/>
      <c r="Y30" s="195"/>
      <c r="Z30" s="195"/>
    </row>
    <row r="31" spans="1:26" ht="15.75" customHeight="1">
      <c r="A31" s="16"/>
      <c r="B31" s="16"/>
      <c r="C31" s="234"/>
      <c r="D31" s="234"/>
      <c r="E31" s="194" t="s">
        <v>388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95"/>
      <c r="W31" s="195"/>
      <c r="X31" s="195"/>
      <c r="Y31" s="195"/>
      <c r="Z31" s="195"/>
    </row>
    <row r="32" spans="1:26" ht="15.75" customHeight="1">
      <c r="A32" s="16"/>
      <c r="B32" s="16"/>
      <c r="C32" s="234"/>
      <c r="D32" s="282" t="s">
        <v>109</v>
      </c>
      <c r="E32" s="194" t="s">
        <v>389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95"/>
      <c r="W32" s="195"/>
      <c r="X32" s="195"/>
      <c r="Y32" s="195"/>
      <c r="Z32" s="195"/>
    </row>
    <row r="33" spans="1:26" ht="15.75" customHeight="1">
      <c r="A33" s="16"/>
      <c r="B33" s="16"/>
      <c r="C33" s="234"/>
      <c r="D33" s="234"/>
      <c r="E33" s="194" t="s">
        <v>390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95"/>
      <c r="W33" s="195"/>
      <c r="X33" s="195"/>
      <c r="Y33" s="195"/>
      <c r="Z33" s="195"/>
    </row>
    <row r="34" spans="1:26" ht="15.75" customHeight="1">
      <c r="A34" s="16"/>
      <c r="B34" s="16"/>
      <c r="C34" s="234"/>
      <c r="D34" s="234"/>
      <c r="E34" s="194" t="s">
        <v>391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95"/>
      <c r="W34" s="195"/>
      <c r="X34" s="195"/>
      <c r="Y34" s="195"/>
      <c r="Z34" s="195"/>
    </row>
    <row r="35" spans="1:26" ht="15.75" customHeight="1">
      <c r="A35" s="16"/>
      <c r="B35" s="16"/>
      <c r="C35" s="234"/>
      <c r="D35" s="234"/>
      <c r="E35" s="194" t="s">
        <v>392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95"/>
      <c r="W35" s="195"/>
      <c r="X35" s="195"/>
      <c r="Y35" s="195"/>
      <c r="Z35" s="195"/>
    </row>
    <row r="36" spans="1:26" ht="15.75" customHeight="1">
      <c r="A36" s="16"/>
      <c r="B36" s="16"/>
      <c r="C36" s="234"/>
      <c r="D36" s="234"/>
      <c r="E36" s="194" t="s">
        <v>393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95"/>
      <c r="W36" s="195"/>
      <c r="X36" s="195"/>
      <c r="Y36" s="195"/>
      <c r="Z36" s="195"/>
    </row>
    <row r="37" spans="1:26" ht="15.75" customHeight="1">
      <c r="A37" s="16"/>
      <c r="B37" s="16"/>
      <c r="C37" s="234"/>
      <c r="D37" s="234"/>
      <c r="E37" s="194" t="s">
        <v>394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5"/>
      <c r="W37" s="195"/>
      <c r="X37" s="195"/>
      <c r="Y37" s="195"/>
      <c r="Z37" s="195"/>
    </row>
    <row r="38" spans="1:26" ht="15.75" customHeight="1">
      <c r="A38" s="16"/>
      <c r="B38" s="16"/>
      <c r="C38" s="234"/>
      <c r="D38" s="282" t="s">
        <v>123</v>
      </c>
      <c r="E38" s="194" t="s">
        <v>395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95"/>
      <c r="W38" s="195"/>
      <c r="X38" s="195"/>
      <c r="Y38" s="195"/>
      <c r="Z38" s="195"/>
    </row>
    <row r="39" spans="1:26" ht="15.75" customHeight="1">
      <c r="A39" s="16"/>
      <c r="B39" s="16"/>
      <c r="C39" s="234"/>
      <c r="D39" s="234"/>
      <c r="E39" s="194" t="s">
        <v>390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95"/>
      <c r="W39" s="195"/>
      <c r="X39" s="195"/>
      <c r="Y39" s="195"/>
      <c r="Z39" s="195"/>
    </row>
    <row r="40" spans="1:26" ht="15.75" customHeight="1">
      <c r="A40" s="16"/>
      <c r="B40" s="16"/>
      <c r="C40" s="234"/>
      <c r="D40" s="234"/>
      <c r="E40" s="194" t="s">
        <v>391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95"/>
      <c r="W40" s="195"/>
      <c r="X40" s="195"/>
      <c r="Y40" s="195"/>
      <c r="Z40" s="195"/>
    </row>
    <row r="41" spans="1:26" ht="15.75" customHeight="1">
      <c r="A41" s="16"/>
      <c r="B41" s="16"/>
      <c r="C41" s="234"/>
      <c r="D41" s="234"/>
      <c r="E41" s="194" t="s">
        <v>392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95"/>
      <c r="W41" s="195"/>
      <c r="X41" s="195"/>
      <c r="Y41" s="195"/>
      <c r="Z41" s="195"/>
    </row>
    <row r="42" spans="1:26" ht="15.75" customHeight="1">
      <c r="A42" s="16"/>
      <c r="B42" s="16"/>
      <c r="C42" s="234"/>
      <c r="D42" s="234"/>
      <c r="E42" s="194" t="s">
        <v>393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95"/>
      <c r="W42" s="195"/>
      <c r="X42" s="195"/>
      <c r="Y42" s="195"/>
      <c r="Z42" s="195"/>
    </row>
    <row r="43" spans="1:26" ht="15.75" customHeight="1">
      <c r="A43" s="16"/>
      <c r="B43" s="16"/>
      <c r="C43" s="234"/>
      <c r="D43" s="234"/>
      <c r="E43" s="194" t="s">
        <v>394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95"/>
      <c r="W43" s="195"/>
      <c r="X43" s="195"/>
      <c r="Y43" s="195"/>
      <c r="Z43" s="195"/>
    </row>
    <row r="44" spans="1:26" ht="15.75" customHeight="1">
      <c r="A44" s="16"/>
      <c r="B44" s="16"/>
      <c r="C44" s="234"/>
      <c r="D44" s="282" t="s">
        <v>194</v>
      </c>
      <c r="E44" s="194" t="s">
        <v>396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95"/>
      <c r="W44" s="195"/>
      <c r="X44" s="195"/>
      <c r="Y44" s="195"/>
      <c r="Z44" s="195"/>
    </row>
    <row r="45" spans="1:26" ht="15.75" customHeight="1">
      <c r="A45" s="16"/>
      <c r="B45" s="16"/>
      <c r="C45" s="234"/>
      <c r="D45" s="234"/>
      <c r="E45" s="194" t="s">
        <v>397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95"/>
      <c r="W45" s="195"/>
      <c r="X45" s="195"/>
      <c r="Y45" s="195"/>
      <c r="Z45" s="195"/>
    </row>
    <row r="46" spans="1:26" ht="15.75" customHeight="1">
      <c r="A46" s="16"/>
      <c r="B46" s="16"/>
      <c r="C46" s="234"/>
      <c r="D46" s="234"/>
      <c r="E46" s="194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95"/>
      <c r="W46" s="195"/>
      <c r="X46" s="195"/>
      <c r="Y46" s="195"/>
      <c r="Z46" s="195"/>
    </row>
    <row r="47" spans="1:26" ht="15.75" customHeight="1">
      <c r="A47" s="16"/>
      <c r="B47" s="16"/>
      <c r="C47" s="234"/>
      <c r="D47" s="234"/>
      <c r="E47" s="194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95"/>
      <c r="W47" s="195"/>
      <c r="X47" s="195"/>
      <c r="Y47" s="195"/>
      <c r="Z47" s="195"/>
    </row>
    <row r="48" spans="1:26" ht="15.75" customHeight="1">
      <c r="A48" s="198"/>
      <c r="B48" s="198"/>
      <c r="C48" s="281"/>
      <c r="D48" s="281"/>
      <c r="E48" s="199" t="s">
        <v>398</v>
      </c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5"/>
      <c r="W48" s="195"/>
      <c r="X48" s="195"/>
      <c r="Y48" s="195"/>
      <c r="Z48" s="195"/>
    </row>
    <row r="49" spans="1:26" ht="15.75" customHeight="1">
      <c r="A49" s="16"/>
      <c r="B49" s="16"/>
      <c r="C49" s="282" t="s">
        <v>86</v>
      </c>
      <c r="D49" s="282" t="s">
        <v>399</v>
      </c>
      <c r="E49" s="194" t="s">
        <v>400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95"/>
      <c r="W49" s="195"/>
      <c r="X49" s="195"/>
      <c r="Y49" s="195"/>
      <c r="Z49" s="195"/>
    </row>
    <row r="50" spans="1:26" ht="15.75" customHeight="1">
      <c r="A50" s="16"/>
      <c r="B50" s="16"/>
      <c r="C50" s="234"/>
      <c r="D50" s="234"/>
      <c r="E50" s="197" t="s">
        <v>401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95"/>
      <c r="W50" s="195"/>
      <c r="X50" s="195"/>
      <c r="Y50" s="195"/>
      <c r="Z50" s="195"/>
    </row>
    <row r="51" spans="1:26" ht="15.75" customHeight="1">
      <c r="A51" s="16"/>
      <c r="B51" s="16"/>
      <c r="C51" s="234"/>
      <c r="D51" s="234"/>
      <c r="E51" s="194" t="s">
        <v>402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95"/>
      <c r="W51" s="195"/>
      <c r="X51" s="195"/>
      <c r="Y51" s="195"/>
      <c r="Z51" s="195"/>
    </row>
    <row r="52" spans="1:26" ht="15.75" customHeight="1">
      <c r="A52" s="16"/>
      <c r="B52" s="16"/>
      <c r="C52" s="234"/>
      <c r="D52" s="234"/>
      <c r="E52" s="194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95"/>
      <c r="W52" s="195"/>
      <c r="X52" s="195"/>
      <c r="Y52" s="195"/>
      <c r="Z52" s="195"/>
    </row>
    <row r="53" spans="1:26" ht="15.75" customHeight="1">
      <c r="A53" s="16"/>
      <c r="B53" s="16"/>
      <c r="C53" s="234"/>
      <c r="D53" s="282" t="s">
        <v>403</v>
      </c>
      <c r="E53" s="194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95"/>
      <c r="W53" s="195"/>
      <c r="X53" s="195"/>
      <c r="Y53" s="195"/>
      <c r="Z53" s="195"/>
    </row>
    <row r="54" spans="1:26" ht="15.75" customHeight="1">
      <c r="A54" s="16"/>
      <c r="B54" s="16"/>
      <c r="C54" s="234"/>
      <c r="D54" s="234"/>
      <c r="E54" s="194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95"/>
      <c r="W54" s="195"/>
      <c r="X54" s="195"/>
      <c r="Y54" s="195"/>
      <c r="Z54" s="195"/>
    </row>
    <row r="55" spans="1:26" ht="15.75" customHeight="1">
      <c r="A55" s="16"/>
      <c r="B55" s="16"/>
      <c r="C55" s="234"/>
      <c r="D55" s="234"/>
      <c r="E55" s="197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95"/>
      <c r="W55" s="195"/>
      <c r="X55" s="195"/>
      <c r="Y55" s="195"/>
      <c r="Z55" s="195"/>
    </row>
    <row r="56" spans="1:26" ht="15.75" customHeight="1">
      <c r="A56" s="16"/>
      <c r="B56" s="16"/>
      <c r="C56" s="234"/>
      <c r="D56" s="234"/>
      <c r="E56" s="197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95"/>
      <c r="W56" s="195"/>
      <c r="X56" s="195"/>
      <c r="Y56" s="195"/>
      <c r="Z56" s="195"/>
    </row>
    <row r="57" spans="1:26" ht="15.75" customHeight="1">
      <c r="A57" s="16"/>
      <c r="B57" s="16"/>
      <c r="C57" s="234"/>
      <c r="D57" s="234"/>
      <c r="E57" s="197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95"/>
      <c r="W57" s="195"/>
      <c r="X57" s="195"/>
      <c r="Y57" s="195"/>
      <c r="Z57" s="195"/>
    </row>
    <row r="58" spans="1:26" ht="15.75" customHeight="1">
      <c r="A58" s="16"/>
      <c r="B58" s="16"/>
      <c r="C58" s="234"/>
      <c r="D58" s="234"/>
      <c r="E58" s="194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95"/>
      <c r="W58" s="195"/>
      <c r="X58" s="195"/>
      <c r="Y58" s="195"/>
      <c r="Z58" s="195"/>
    </row>
    <row r="59" spans="1:26" ht="15.75" customHeight="1">
      <c r="A59" s="16"/>
      <c r="B59" s="16"/>
      <c r="C59" s="234"/>
      <c r="D59" s="234"/>
      <c r="E59" s="194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95"/>
      <c r="W59" s="195"/>
      <c r="X59" s="195"/>
      <c r="Y59" s="195"/>
      <c r="Z59" s="195"/>
    </row>
    <row r="60" spans="1:26" ht="15.75" customHeight="1">
      <c r="A60" s="16"/>
      <c r="B60" s="16"/>
      <c r="C60" s="234"/>
      <c r="D60" s="282" t="s">
        <v>165</v>
      </c>
      <c r="E60" s="194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95"/>
      <c r="W60" s="195"/>
      <c r="X60" s="195"/>
      <c r="Y60" s="195"/>
      <c r="Z60" s="195"/>
    </row>
    <row r="61" spans="1:26" ht="15.75" customHeight="1">
      <c r="A61" s="16"/>
      <c r="B61" s="16"/>
      <c r="C61" s="234"/>
      <c r="D61" s="234"/>
      <c r="E61" s="194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95"/>
      <c r="W61" s="195"/>
      <c r="X61" s="195"/>
      <c r="Y61" s="195"/>
      <c r="Z61" s="195"/>
    </row>
    <row r="62" spans="1:26" ht="15.75" customHeight="1">
      <c r="A62" s="16"/>
      <c r="B62" s="16"/>
      <c r="C62" s="234"/>
      <c r="D62" s="282" t="s">
        <v>404</v>
      </c>
      <c r="E62" s="194" t="s">
        <v>400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95"/>
      <c r="W62" s="195"/>
      <c r="X62" s="195"/>
      <c r="Y62" s="195"/>
      <c r="Z62" s="195"/>
    </row>
    <row r="63" spans="1:26" ht="15.75" customHeight="1">
      <c r="A63" s="16"/>
      <c r="B63" s="16"/>
      <c r="C63" s="234"/>
      <c r="D63" s="234"/>
      <c r="E63" s="197" t="s">
        <v>401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95"/>
      <c r="W63" s="195"/>
      <c r="X63" s="195"/>
      <c r="Y63" s="195"/>
      <c r="Z63" s="195"/>
    </row>
    <row r="64" spans="1:26" ht="15.75" customHeight="1">
      <c r="A64" s="16"/>
      <c r="B64" s="16"/>
      <c r="C64" s="234"/>
      <c r="D64" s="234"/>
      <c r="E64" s="194" t="s">
        <v>402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95"/>
      <c r="W64" s="195"/>
      <c r="X64" s="195"/>
      <c r="Y64" s="195"/>
      <c r="Z64" s="195"/>
    </row>
    <row r="65" spans="1:26" ht="15.75" customHeight="1">
      <c r="A65" s="16"/>
      <c r="B65" s="16"/>
      <c r="C65" s="234"/>
      <c r="D65" s="234"/>
      <c r="E65" s="194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95"/>
      <c r="W65" s="195"/>
      <c r="X65" s="195"/>
      <c r="Y65" s="195"/>
      <c r="Z65" s="195"/>
    </row>
    <row r="66" spans="1:26" ht="15.75" customHeight="1">
      <c r="A66" s="16"/>
      <c r="B66" s="16"/>
      <c r="C66" s="234"/>
      <c r="D66" s="282" t="s">
        <v>405</v>
      </c>
      <c r="E66" s="194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95"/>
      <c r="W66" s="195"/>
      <c r="X66" s="195"/>
      <c r="Y66" s="195"/>
      <c r="Z66" s="195"/>
    </row>
    <row r="67" spans="1:26" ht="15.75" customHeight="1">
      <c r="A67" s="16"/>
      <c r="B67" s="16"/>
      <c r="C67" s="234"/>
      <c r="D67" s="234"/>
      <c r="E67" s="194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95"/>
      <c r="W67" s="195"/>
      <c r="X67" s="195"/>
      <c r="Y67" s="195"/>
      <c r="Z67" s="195"/>
    </row>
    <row r="68" spans="1:26" ht="15.75" customHeight="1">
      <c r="A68" s="16"/>
      <c r="B68" s="16"/>
      <c r="C68" s="234"/>
      <c r="D68" s="234"/>
      <c r="E68" s="197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95"/>
      <c r="W68" s="195"/>
      <c r="X68" s="195"/>
      <c r="Y68" s="195"/>
      <c r="Z68" s="195"/>
    </row>
    <row r="69" spans="1:26" ht="15.75" customHeight="1">
      <c r="A69" s="16"/>
      <c r="B69" s="16"/>
      <c r="C69" s="234"/>
      <c r="D69" s="234"/>
      <c r="E69" s="197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95"/>
      <c r="W69" s="195"/>
      <c r="X69" s="195"/>
      <c r="Y69" s="195"/>
      <c r="Z69" s="195"/>
    </row>
    <row r="70" spans="1:26" ht="15.75" customHeight="1">
      <c r="A70" s="16"/>
      <c r="B70" s="16"/>
      <c r="C70" s="234"/>
      <c r="D70" s="234"/>
      <c r="E70" s="197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95"/>
      <c r="W70" s="195"/>
      <c r="X70" s="195"/>
      <c r="Y70" s="195"/>
      <c r="Z70" s="195"/>
    </row>
    <row r="71" spans="1:26" ht="15.75" customHeight="1">
      <c r="A71" s="16"/>
      <c r="B71" s="16"/>
      <c r="C71" s="234"/>
      <c r="D71" s="234"/>
      <c r="E71" s="194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95"/>
      <c r="W71" s="195"/>
      <c r="X71" s="195"/>
      <c r="Y71" s="195"/>
      <c r="Z71" s="195"/>
    </row>
    <row r="72" spans="1:26" ht="15.75" customHeight="1">
      <c r="A72" s="16"/>
      <c r="B72" s="16"/>
      <c r="C72" s="234"/>
      <c r="D72" s="234"/>
      <c r="E72" s="194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95"/>
      <c r="W72" s="195"/>
      <c r="X72" s="195"/>
      <c r="Y72" s="195"/>
      <c r="Z72" s="195"/>
    </row>
    <row r="73" spans="1:26" ht="15.75" customHeight="1">
      <c r="A73" s="16"/>
      <c r="B73" s="16"/>
      <c r="C73" s="234"/>
      <c r="D73" s="282" t="s">
        <v>165</v>
      </c>
      <c r="E73" s="194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95"/>
      <c r="W73" s="195"/>
      <c r="X73" s="195"/>
      <c r="Y73" s="195"/>
      <c r="Z73" s="195"/>
    </row>
    <row r="74" spans="1:26" ht="15.75" customHeight="1">
      <c r="A74" s="16"/>
      <c r="B74" s="16"/>
      <c r="C74" s="234"/>
      <c r="D74" s="234"/>
      <c r="E74" s="194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95"/>
      <c r="W74" s="195"/>
      <c r="X74" s="195"/>
      <c r="Y74" s="195"/>
      <c r="Z74" s="195"/>
    </row>
    <row r="75" spans="1:26" ht="15.75" customHeight="1">
      <c r="A75" s="16"/>
      <c r="B75" s="16"/>
      <c r="C75" s="234"/>
      <c r="D75" s="282" t="s">
        <v>406</v>
      </c>
      <c r="E75" s="194" t="s">
        <v>400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95"/>
      <c r="W75" s="195"/>
      <c r="X75" s="195"/>
      <c r="Y75" s="195"/>
      <c r="Z75" s="195"/>
    </row>
    <row r="76" spans="1:26" ht="15.75" customHeight="1">
      <c r="A76" s="16"/>
      <c r="B76" s="16"/>
      <c r="C76" s="234"/>
      <c r="D76" s="234"/>
      <c r="E76" s="197" t="s">
        <v>401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95"/>
      <c r="W76" s="195"/>
      <c r="X76" s="195"/>
      <c r="Y76" s="195"/>
      <c r="Z76" s="195"/>
    </row>
    <row r="77" spans="1:26" ht="15.75" customHeight="1">
      <c r="A77" s="16"/>
      <c r="B77" s="16"/>
      <c r="C77" s="234"/>
      <c r="D77" s="234"/>
      <c r="E77" s="194" t="s">
        <v>402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95"/>
      <c r="W77" s="195"/>
      <c r="X77" s="195"/>
      <c r="Y77" s="195"/>
      <c r="Z77" s="195"/>
    </row>
    <row r="78" spans="1:26" ht="15.75" customHeight="1">
      <c r="A78" s="16"/>
      <c r="B78" s="16"/>
      <c r="C78" s="234"/>
      <c r="D78" s="234"/>
      <c r="E78" s="194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95"/>
      <c r="W78" s="195"/>
      <c r="X78" s="195"/>
      <c r="Y78" s="195"/>
      <c r="Z78" s="195"/>
    </row>
    <row r="79" spans="1:26" ht="15.75" customHeight="1">
      <c r="A79" s="16"/>
      <c r="B79" s="16"/>
      <c r="C79" s="234"/>
      <c r="D79" s="282" t="s">
        <v>407</v>
      </c>
      <c r="E79" s="194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95"/>
      <c r="W79" s="195"/>
      <c r="X79" s="195"/>
      <c r="Y79" s="195"/>
      <c r="Z79" s="195"/>
    </row>
    <row r="80" spans="1:26" ht="15.75" customHeight="1">
      <c r="A80" s="16"/>
      <c r="B80" s="16"/>
      <c r="C80" s="234"/>
      <c r="D80" s="234"/>
      <c r="E80" s="194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95"/>
      <c r="W80" s="195"/>
      <c r="X80" s="195"/>
      <c r="Y80" s="195"/>
      <c r="Z80" s="195"/>
    </row>
    <row r="81" spans="1:26" ht="15.75" customHeight="1">
      <c r="A81" s="16"/>
      <c r="B81" s="16"/>
      <c r="C81" s="234"/>
      <c r="D81" s="234"/>
      <c r="E81" s="197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95"/>
      <c r="W81" s="195"/>
      <c r="X81" s="195"/>
      <c r="Y81" s="195"/>
      <c r="Z81" s="195"/>
    </row>
    <row r="82" spans="1:26" ht="15.75" customHeight="1">
      <c r="A82" s="16"/>
      <c r="B82" s="16"/>
      <c r="C82" s="234"/>
      <c r="D82" s="234"/>
      <c r="E82" s="197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95"/>
      <c r="W82" s="195"/>
      <c r="X82" s="195"/>
      <c r="Y82" s="195"/>
      <c r="Z82" s="195"/>
    </row>
    <row r="83" spans="1:26" ht="15.75" customHeight="1">
      <c r="A83" s="16"/>
      <c r="B83" s="16"/>
      <c r="C83" s="234"/>
      <c r="D83" s="234"/>
      <c r="E83" s="197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95"/>
      <c r="W83" s="195"/>
      <c r="X83" s="195"/>
      <c r="Y83" s="195"/>
      <c r="Z83" s="195"/>
    </row>
    <row r="84" spans="1:26" ht="15.75" customHeight="1">
      <c r="A84" s="16"/>
      <c r="B84" s="16"/>
      <c r="C84" s="234"/>
      <c r="D84" s="234"/>
      <c r="E84" s="194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95"/>
      <c r="W84" s="195"/>
      <c r="X84" s="195"/>
      <c r="Y84" s="195"/>
      <c r="Z84" s="195"/>
    </row>
    <row r="85" spans="1:26" ht="15.75" customHeight="1">
      <c r="A85" s="16"/>
      <c r="B85" s="16"/>
      <c r="C85" s="234"/>
      <c r="D85" s="234"/>
      <c r="E85" s="194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95"/>
      <c r="W85" s="195"/>
      <c r="X85" s="195"/>
      <c r="Y85" s="195"/>
      <c r="Z85" s="195"/>
    </row>
    <row r="86" spans="1:26" ht="15.75" customHeight="1">
      <c r="A86" s="16"/>
      <c r="B86" s="16"/>
      <c r="C86" s="234"/>
      <c r="D86" s="282" t="s">
        <v>165</v>
      </c>
      <c r="E86" s="194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95"/>
      <c r="W86" s="195"/>
      <c r="X86" s="195"/>
      <c r="Y86" s="195"/>
      <c r="Z86" s="195"/>
    </row>
    <row r="87" spans="1:26" ht="15.75" customHeight="1">
      <c r="A87" s="16"/>
      <c r="B87" s="16"/>
      <c r="C87" s="234"/>
      <c r="D87" s="234"/>
      <c r="E87" s="194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95"/>
      <c r="W87" s="195"/>
      <c r="X87" s="195"/>
      <c r="Y87" s="195"/>
      <c r="Z87" s="195"/>
    </row>
    <row r="88" spans="1:26" ht="15.75" customHeight="1">
      <c r="A88" s="16"/>
      <c r="B88" s="16"/>
      <c r="C88" s="234"/>
      <c r="D88" s="282" t="s">
        <v>408</v>
      </c>
      <c r="E88" s="194" t="s">
        <v>400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95"/>
      <c r="W88" s="195"/>
      <c r="X88" s="195"/>
      <c r="Y88" s="195"/>
      <c r="Z88" s="195"/>
    </row>
    <row r="89" spans="1:26" ht="15.75" customHeight="1">
      <c r="A89" s="16"/>
      <c r="B89" s="16"/>
      <c r="C89" s="234"/>
      <c r="D89" s="234"/>
      <c r="E89" s="197" t="s">
        <v>401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95"/>
      <c r="W89" s="195"/>
      <c r="X89" s="195"/>
      <c r="Y89" s="195"/>
      <c r="Z89" s="195"/>
    </row>
    <row r="90" spans="1:26" ht="15.75" customHeight="1">
      <c r="A90" s="16"/>
      <c r="B90" s="16"/>
      <c r="C90" s="234"/>
      <c r="D90" s="234"/>
      <c r="E90" s="194" t="s">
        <v>402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95"/>
      <c r="W90" s="195"/>
      <c r="X90" s="195"/>
      <c r="Y90" s="195"/>
      <c r="Z90" s="195"/>
    </row>
    <row r="91" spans="1:26" ht="15.75" customHeight="1">
      <c r="A91" s="16"/>
      <c r="B91" s="16"/>
      <c r="C91" s="234"/>
      <c r="D91" s="234"/>
      <c r="E91" s="194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95"/>
      <c r="W91" s="195"/>
      <c r="X91" s="195"/>
      <c r="Y91" s="195"/>
      <c r="Z91" s="195"/>
    </row>
    <row r="92" spans="1:26" ht="15.75" customHeight="1">
      <c r="A92" s="16"/>
      <c r="B92" s="16"/>
      <c r="C92" s="234"/>
      <c r="D92" s="282" t="s">
        <v>407</v>
      </c>
      <c r="E92" s="194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95"/>
      <c r="W92" s="195"/>
      <c r="X92" s="195"/>
      <c r="Y92" s="195"/>
      <c r="Z92" s="195"/>
    </row>
    <row r="93" spans="1:26" ht="15.75" customHeight="1">
      <c r="A93" s="16"/>
      <c r="B93" s="16"/>
      <c r="C93" s="234"/>
      <c r="D93" s="234"/>
      <c r="E93" s="194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95"/>
      <c r="W93" s="195"/>
      <c r="X93" s="195"/>
      <c r="Y93" s="195"/>
      <c r="Z93" s="195"/>
    </row>
    <row r="94" spans="1:26" ht="15.75" customHeight="1">
      <c r="A94" s="16"/>
      <c r="B94" s="16"/>
      <c r="C94" s="234"/>
      <c r="D94" s="234"/>
      <c r="E94" s="197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95"/>
      <c r="W94" s="195"/>
      <c r="X94" s="195"/>
      <c r="Y94" s="195"/>
      <c r="Z94" s="195"/>
    </row>
    <row r="95" spans="1:26" ht="15.75" customHeight="1">
      <c r="A95" s="16"/>
      <c r="B95" s="16"/>
      <c r="C95" s="234"/>
      <c r="D95" s="234"/>
      <c r="E95" s="197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95"/>
      <c r="W95" s="195"/>
      <c r="X95" s="195"/>
      <c r="Y95" s="195"/>
      <c r="Z95" s="195"/>
    </row>
    <row r="96" spans="1:26" ht="15.75" customHeight="1">
      <c r="A96" s="16"/>
      <c r="B96" s="16"/>
      <c r="C96" s="234"/>
      <c r="D96" s="234"/>
      <c r="E96" s="197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95"/>
      <c r="W96" s="195"/>
      <c r="X96" s="195"/>
      <c r="Y96" s="195"/>
      <c r="Z96" s="195"/>
    </row>
    <row r="97" spans="1:26" ht="15.75" customHeight="1">
      <c r="A97" s="16"/>
      <c r="B97" s="16"/>
      <c r="C97" s="234"/>
      <c r="D97" s="234"/>
      <c r="E97" s="194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95"/>
      <c r="W97" s="195"/>
      <c r="X97" s="195"/>
      <c r="Y97" s="195"/>
      <c r="Z97" s="195"/>
    </row>
    <row r="98" spans="1:26" ht="15.75" customHeight="1">
      <c r="A98" s="16"/>
      <c r="B98" s="16"/>
      <c r="C98" s="234"/>
      <c r="D98" s="234"/>
      <c r="E98" s="194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95"/>
      <c r="W98" s="195"/>
      <c r="X98" s="195"/>
      <c r="Y98" s="195"/>
      <c r="Z98" s="195"/>
    </row>
    <row r="99" spans="1:26" ht="15.75" customHeight="1">
      <c r="A99" s="16"/>
      <c r="B99" s="16"/>
      <c r="C99" s="234"/>
      <c r="D99" s="282" t="s">
        <v>165</v>
      </c>
      <c r="E99" s="194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95"/>
      <c r="W99" s="195"/>
      <c r="X99" s="195"/>
      <c r="Y99" s="195"/>
      <c r="Z99" s="195"/>
    </row>
    <row r="100" spans="1:26" ht="15.75" customHeight="1">
      <c r="A100" s="16"/>
      <c r="B100" s="16"/>
      <c r="C100" s="234"/>
      <c r="D100" s="234"/>
      <c r="E100" s="194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95"/>
      <c r="W100" s="195"/>
      <c r="X100" s="195"/>
      <c r="Y100" s="195"/>
      <c r="Z100" s="195"/>
    </row>
    <row r="101" spans="1:26" ht="15.75" customHeight="1">
      <c r="A101" s="16"/>
      <c r="B101" s="16"/>
      <c r="C101" s="234"/>
      <c r="D101" s="282" t="s">
        <v>409</v>
      </c>
      <c r="E101" s="194" t="s">
        <v>400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95"/>
      <c r="W101" s="195"/>
      <c r="X101" s="195"/>
      <c r="Y101" s="195"/>
      <c r="Z101" s="195"/>
    </row>
    <row r="102" spans="1:26" ht="15.75" customHeight="1">
      <c r="A102" s="16"/>
      <c r="B102" s="16"/>
      <c r="C102" s="234"/>
      <c r="D102" s="234"/>
      <c r="E102" s="197" t="s">
        <v>401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95"/>
      <c r="W102" s="195"/>
      <c r="X102" s="195"/>
      <c r="Y102" s="195"/>
      <c r="Z102" s="195"/>
    </row>
    <row r="103" spans="1:26" ht="15.75" customHeight="1">
      <c r="A103" s="16"/>
      <c r="B103" s="16"/>
      <c r="C103" s="234"/>
      <c r="D103" s="234"/>
      <c r="E103" s="194" t="s">
        <v>402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95"/>
      <c r="W103" s="195"/>
      <c r="X103" s="195"/>
      <c r="Y103" s="195"/>
      <c r="Z103" s="195"/>
    </row>
    <row r="104" spans="1:26" ht="15.75" customHeight="1">
      <c r="A104" s="16"/>
      <c r="B104" s="16"/>
      <c r="C104" s="234"/>
      <c r="D104" s="234"/>
      <c r="E104" s="194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95"/>
      <c r="W104" s="195"/>
      <c r="X104" s="195"/>
      <c r="Y104" s="195"/>
      <c r="Z104" s="195"/>
    </row>
    <row r="105" spans="1:26" ht="15.75" customHeight="1">
      <c r="A105" s="16"/>
      <c r="B105" s="16"/>
      <c r="C105" s="234"/>
      <c r="D105" s="282" t="s">
        <v>407</v>
      </c>
      <c r="E105" s="194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95"/>
      <c r="W105" s="195"/>
      <c r="X105" s="195"/>
      <c r="Y105" s="195"/>
      <c r="Z105" s="195"/>
    </row>
    <row r="106" spans="1:26" ht="15.75" customHeight="1">
      <c r="A106" s="16"/>
      <c r="B106" s="16"/>
      <c r="C106" s="234"/>
      <c r="D106" s="234"/>
      <c r="E106" s="194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95"/>
      <c r="W106" s="195"/>
      <c r="X106" s="195"/>
      <c r="Y106" s="195"/>
      <c r="Z106" s="195"/>
    </row>
    <row r="107" spans="1:26" ht="15.75" customHeight="1">
      <c r="A107" s="16"/>
      <c r="B107" s="16"/>
      <c r="C107" s="234"/>
      <c r="D107" s="234"/>
      <c r="E107" s="197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95"/>
      <c r="W107" s="195"/>
      <c r="X107" s="195"/>
      <c r="Y107" s="195"/>
      <c r="Z107" s="195"/>
    </row>
    <row r="108" spans="1:26" ht="15.75" customHeight="1">
      <c r="A108" s="16"/>
      <c r="B108" s="16"/>
      <c r="C108" s="234"/>
      <c r="D108" s="234"/>
      <c r="E108" s="197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95"/>
      <c r="W108" s="195"/>
      <c r="X108" s="195"/>
      <c r="Y108" s="195"/>
      <c r="Z108" s="195"/>
    </row>
    <row r="109" spans="1:26" ht="15.75" customHeight="1">
      <c r="A109" s="16"/>
      <c r="B109" s="16"/>
      <c r="C109" s="234"/>
      <c r="D109" s="234"/>
      <c r="E109" s="197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95"/>
      <c r="W109" s="195"/>
      <c r="X109" s="195"/>
      <c r="Y109" s="195"/>
      <c r="Z109" s="195"/>
    </row>
    <row r="110" spans="1:26" ht="15.75" customHeight="1">
      <c r="A110" s="16"/>
      <c r="B110" s="16"/>
      <c r="C110" s="234"/>
      <c r="D110" s="234"/>
      <c r="E110" s="194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95"/>
      <c r="W110" s="195"/>
      <c r="X110" s="195"/>
      <c r="Y110" s="195"/>
      <c r="Z110" s="195"/>
    </row>
    <row r="111" spans="1:26" ht="15.75" customHeight="1">
      <c r="A111" s="16"/>
      <c r="B111" s="16"/>
      <c r="C111" s="234"/>
      <c r="D111" s="234"/>
      <c r="E111" s="194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95"/>
      <c r="W111" s="195"/>
      <c r="X111" s="195"/>
      <c r="Y111" s="195"/>
      <c r="Z111" s="195"/>
    </row>
    <row r="112" spans="1:26" ht="15.75" customHeight="1">
      <c r="A112" s="16"/>
      <c r="B112" s="16"/>
      <c r="C112" s="234"/>
      <c r="D112" s="282" t="s">
        <v>165</v>
      </c>
      <c r="E112" s="194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95"/>
      <c r="W112" s="195"/>
      <c r="X112" s="195"/>
      <c r="Y112" s="195"/>
      <c r="Z112" s="195"/>
    </row>
    <row r="113" spans="1:26" ht="15.75" customHeight="1">
      <c r="A113" s="16"/>
      <c r="B113" s="16"/>
      <c r="C113" s="234"/>
      <c r="D113" s="234"/>
      <c r="E113" s="194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95"/>
      <c r="W113" s="195"/>
      <c r="X113" s="195"/>
      <c r="Y113" s="195"/>
      <c r="Z113" s="195"/>
    </row>
    <row r="114" spans="1:26" ht="15.75" customHeight="1">
      <c r="A114" s="16"/>
      <c r="B114" s="16"/>
      <c r="C114" s="234"/>
      <c r="D114" s="282" t="s">
        <v>410</v>
      </c>
      <c r="E114" s="194" t="s">
        <v>400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95"/>
      <c r="W114" s="195"/>
      <c r="X114" s="195"/>
      <c r="Y114" s="195"/>
      <c r="Z114" s="195"/>
    </row>
    <row r="115" spans="1:26" ht="15.75" customHeight="1">
      <c r="A115" s="16"/>
      <c r="B115" s="16"/>
      <c r="C115" s="234"/>
      <c r="D115" s="234"/>
      <c r="E115" s="197" t="s">
        <v>401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95"/>
      <c r="W115" s="195"/>
      <c r="X115" s="195"/>
      <c r="Y115" s="195"/>
      <c r="Z115" s="195"/>
    </row>
    <row r="116" spans="1:26" ht="15.75" customHeight="1">
      <c r="A116" s="16"/>
      <c r="B116" s="16"/>
      <c r="C116" s="234"/>
      <c r="D116" s="234"/>
      <c r="E116" s="194" t="s">
        <v>402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95"/>
      <c r="W116" s="195"/>
      <c r="X116" s="195"/>
      <c r="Y116" s="195"/>
      <c r="Z116" s="195"/>
    </row>
    <row r="117" spans="1:26" ht="15.75" customHeight="1">
      <c r="A117" s="16"/>
      <c r="B117" s="16"/>
      <c r="C117" s="234"/>
      <c r="D117" s="234"/>
      <c r="E117" s="194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95"/>
      <c r="W117" s="195"/>
      <c r="X117" s="195"/>
      <c r="Y117" s="195"/>
      <c r="Z117" s="195"/>
    </row>
    <row r="118" spans="1:26" ht="15.75" customHeight="1">
      <c r="A118" s="16"/>
      <c r="B118" s="16"/>
      <c r="C118" s="234"/>
      <c r="D118" s="282" t="s">
        <v>407</v>
      </c>
      <c r="E118" s="194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95"/>
      <c r="W118" s="195"/>
      <c r="X118" s="195"/>
      <c r="Y118" s="195"/>
      <c r="Z118" s="195"/>
    </row>
    <row r="119" spans="1:26" ht="15.75" customHeight="1">
      <c r="A119" s="16"/>
      <c r="B119" s="16"/>
      <c r="C119" s="234"/>
      <c r="D119" s="234"/>
      <c r="E119" s="194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95"/>
      <c r="W119" s="195"/>
      <c r="X119" s="195"/>
      <c r="Y119" s="195"/>
      <c r="Z119" s="195"/>
    </row>
    <row r="120" spans="1:26" ht="15.75" customHeight="1">
      <c r="A120" s="16"/>
      <c r="B120" s="16"/>
      <c r="C120" s="234"/>
      <c r="D120" s="234"/>
      <c r="E120" s="197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95"/>
      <c r="W120" s="195"/>
      <c r="X120" s="195"/>
      <c r="Y120" s="195"/>
      <c r="Z120" s="195"/>
    </row>
    <row r="121" spans="1:26" ht="15.75" customHeight="1">
      <c r="A121" s="16"/>
      <c r="B121" s="16"/>
      <c r="C121" s="234"/>
      <c r="D121" s="234"/>
      <c r="E121" s="197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95"/>
      <c r="W121" s="195"/>
      <c r="X121" s="195"/>
      <c r="Y121" s="195"/>
      <c r="Z121" s="195"/>
    </row>
    <row r="122" spans="1:26" ht="15.75" customHeight="1">
      <c r="A122" s="16"/>
      <c r="B122" s="16"/>
      <c r="C122" s="234"/>
      <c r="D122" s="234"/>
      <c r="E122" s="197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95"/>
      <c r="W122" s="195"/>
      <c r="X122" s="195"/>
      <c r="Y122" s="195"/>
      <c r="Z122" s="195"/>
    </row>
    <row r="123" spans="1:26" ht="15.75" customHeight="1">
      <c r="A123" s="16"/>
      <c r="B123" s="16"/>
      <c r="C123" s="234"/>
      <c r="D123" s="234"/>
      <c r="E123" s="194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95"/>
      <c r="W123" s="195"/>
      <c r="X123" s="195"/>
      <c r="Y123" s="195"/>
      <c r="Z123" s="195"/>
    </row>
    <row r="124" spans="1:26" ht="15.75" customHeight="1">
      <c r="A124" s="16"/>
      <c r="B124" s="16"/>
      <c r="C124" s="234"/>
      <c r="D124" s="234"/>
      <c r="E124" s="194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95"/>
      <c r="W124" s="195"/>
      <c r="X124" s="195"/>
      <c r="Y124" s="195"/>
      <c r="Z124" s="195"/>
    </row>
    <row r="125" spans="1:26" ht="15.75" customHeight="1">
      <c r="A125" s="16"/>
      <c r="B125" s="16"/>
      <c r="C125" s="234"/>
      <c r="D125" s="282" t="s">
        <v>165</v>
      </c>
      <c r="E125" s="194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95"/>
      <c r="W125" s="195"/>
      <c r="X125" s="195"/>
      <c r="Y125" s="195"/>
      <c r="Z125" s="195"/>
    </row>
    <row r="126" spans="1:26" ht="15.75" customHeight="1">
      <c r="A126" s="16"/>
      <c r="B126" s="16"/>
      <c r="C126" s="234"/>
      <c r="D126" s="234"/>
      <c r="E126" s="194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95"/>
      <c r="W126" s="195"/>
      <c r="X126" s="195"/>
      <c r="Y126" s="195"/>
      <c r="Z126" s="195"/>
    </row>
    <row r="127" spans="1:26" ht="15.75" customHeight="1">
      <c r="A127" s="16"/>
      <c r="B127" s="16"/>
      <c r="C127" s="234"/>
      <c r="D127" s="282" t="s">
        <v>396</v>
      </c>
      <c r="E127" s="194" t="s">
        <v>400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95"/>
      <c r="W127" s="195"/>
      <c r="X127" s="195"/>
      <c r="Y127" s="195"/>
      <c r="Z127" s="195"/>
    </row>
    <row r="128" spans="1:26" ht="15.75" customHeight="1">
      <c r="A128" s="16"/>
      <c r="B128" s="16"/>
      <c r="C128" s="234"/>
      <c r="D128" s="234"/>
      <c r="E128" s="194" t="s">
        <v>402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95"/>
      <c r="W128" s="195"/>
      <c r="X128" s="195"/>
      <c r="Y128" s="195"/>
      <c r="Z128" s="195"/>
    </row>
    <row r="129" spans="1:26" ht="15.75" customHeight="1">
      <c r="A129" s="16"/>
      <c r="B129" s="16"/>
      <c r="C129" s="234"/>
      <c r="D129" s="234"/>
      <c r="E129" s="194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95"/>
      <c r="W129" s="195"/>
      <c r="X129" s="195"/>
      <c r="Y129" s="195"/>
      <c r="Z129" s="195"/>
    </row>
    <row r="130" spans="1:26" ht="15.75" customHeight="1">
      <c r="A130" s="16"/>
      <c r="B130" s="16"/>
      <c r="C130" s="234"/>
      <c r="D130" s="282" t="s">
        <v>407</v>
      </c>
      <c r="E130" s="194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95"/>
      <c r="W130" s="195"/>
      <c r="X130" s="195"/>
      <c r="Y130" s="195"/>
      <c r="Z130" s="195"/>
    </row>
    <row r="131" spans="1:26" ht="15.75" customHeight="1">
      <c r="A131" s="16"/>
      <c r="B131" s="16"/>
      <c r="C131" s="234"/>
      <c r="D131" s="234"/>
      <c r="E131" s="194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95"/>
      <c r="W131" s="195"/>
      <c r="X131" s="195"/>
      <c r="Y131" s="195"/>
      <c r="Z131" s="195"/>
    </row>
    <row r="132" spans="1:26" ht="15.75" customHeight="1">
      <c r="A132" s="16"/>
      <c r="B132" s="16"/>
      <c r="C132" s="234"/>
      <c r="D132" s="234"/>
      <c r="E132" s="197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95"/>
      <c r="W132" s="195"/>
      <c r="X132" s="195"/>
      <c r="Y132" s="195"/>
      <c r="Z132" s="195"/>
    </row>
    <row r="133" spans="1:26" ht="15.75" customHeight="1">
      <c r="A133" s="16"/>
      <c r="B133" s="16"/>
      <c r="C133" s="234"/>
      <c r="D133" s="234"/>
      <c r="E133" s="197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95"/>
      <c r="W133" s="195"/>
      <c r="X133" s="195"/>
      <c r="Y133" s="195"/>
      <c r="Z133" s="195"/>
    </row>
    <row r="134" spans="1:26" ht="15.75" customHeight="1">
      <c r="A134" s="16"/>
      <c r="B134" s="16"/>
      <c r="C134" s="234"/>
      <c r="D134" s="234"/>
      <c r="E134" s="197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95"/>
      <c r="W134" s="195"/>
      <c r="X134" s="195"/>
      <c r="Y134" s="195"/>
      <c r="Z134" s="195"/>
    </row>
    <row r="135" spans="1:26" ht="15.75" customHeight="1">
      <c r="A135" s="16"/>
      <c r="B135" s="16"/>
      <c r="C135" s="234"/>
      <c r="D135" s="234"/>
      <c r="E135" s="194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95"/>
      <c r="W135" s="195"/>
      <c r="X135" s="195"/>
      <c r="Y135" s="195"/>
      <c r="Z135" s="195"/>
    </row>
    <row r="136" spans="1:26" ht="15.75" customHeight="1">
      <c r="A136" s="16"/>
      <c r="B136" s="16"/>
      <c r="C136" s="234"/>
      <c r="D136" s="234"/>
      <c r="E136" s="194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95"/>
      <c r="W136" s="195"/>
      <c r="X136" s="195"/>
      <c r="Y136" s="195"/>
      <c r="Z136" s="195"/>
    </row>
    <row r="137" spans="1:26" ht="15.75" customHeight="1">
      <c r="A137" s="16"/>
      <c r="B137" s="16"/>
      <c r="C137" s="234"/>
      <c r="D137" s="282" t="s">
        <v>165</v>
      </c>
      <c r="E137" s="194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95"/>
      <c r="W137" s="195"/>
      <c r="X137" s="195"/>
      <c r="Y137" s="195"/>
      <c r="Z137" s="195"/>
    </row>
    <row r="138" spans="1:26" ht="15.75" customHeight="1">
      <c r="A138" s="16"/>
      <c r="B138" s="16"/>
      <c r="C138" s="234"/>
      <c r="D138" s="234"/>
      <c r="E138" s="194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95"/>
      <c r="W138" s="195"/>
      <c r="X138" s="195"/>
      <c r="Y138" s="195"/>
      <c r="Z138" s="195"/>
    </row>
    <row r="139" spans="1:26" ht="15.75" customHeight="1">
      <c r="A139" s="16"/>
      <c r="B139" s="16"/>
      <c r="C139" s="234"/>
      <c r="D139" s="282" t="s">
        <v>397</v>
      </c>
      <c r="E139" s="194" t="s">
        <v>400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95"/>
      <c r="W139" s="195"/>
      <c r="X139" s="195"/>
      <c r="Y139" s="195"/>
      <c r="Z139" s="195"/>
    </row>
    <row r="140" spans="1:26" ht="15.75" customHeight="1">
      <c r="A140" s="16"/>
      <c r="B140" s="16"/>
      <c r="C140" s="234"/>
      <c r="D140" s="234"/>
      <c r="E140" s="194" t="s">
        <v>402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95"/>
      <c r="W140" s="195"/>
      <c r="X140" s="195"/>
      <c r="Y140" s="195"/>
      <c r="Z140" s="195"/>
    </row>
    <row r="141" spans="1:26" ht="15.75" customHeight="1">
      <c r="A141" s="16"/>
      <c r="B141" s="16"/>
      <c r="C141" s="234"/>
      <c r="D141" s="234"/>
      <c r="E141" s="194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95"/>
      <c r="W141" s="195"/>
      <c r="X141" s="195"/>
      <c r="Y141" s="195"/>
      <c r="Z141" s="195"/>
    </row>
    <row r="142" spans="1:26" ht="15.75" customHeight="1">
      <c r="A142" s="16"/>
      <c r="B142" s="16"/>
      <c r="C142" s="234"/>
      <c r="D142" s="282" t="s">
        <v>407</v>
      </c>
      <c r="E142" s="194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95"/>
      <c r="W142" s="195"/>
      <c r="X142" s="195"/>
      <c r="Y142" s="195"/>
      <c r="Z142" s="195"/>
    </row>
    <row r="143" spans="1:26" ht="15.75" customHeight="1">
      <c r="A143" s="16"/>
      <c r="B143" s="16"/>
      <c r="C143" s="234"/>
      <c r="D143" s="234"/>
      <c r="E143" s="194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95"/>
      <c r="W143" s="195"/>
      <c r="X143" s="195"/>
      <c r="Y143" s="195"/>
      <c r="Z143" s="195"/>
    </row>
    <row r="144" spans="1:26" ht="15.75" customHeight="1">
      <c r="A144" s="16"/>
      <c r="B144" s="16"/>
      <c r="C144" s="234"/>
      <c r="D144" s="234"/>
      <c r="E144" s="197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95"/>
      <c r="W144" s="195"/>
      <c r="X144" s="195"/>
      <c r="Y144" s="195"/>
      <c r="Z144" s="195"/>
    </row>
    <row r="145" spans="1:26" ht="15.75" customHeight="1">
      <c r="A145" s="16"/>
      <c r="B145" s="16"/>
      <c r="C145" s="234"/>
      <c r="D145" s="234"/>
      <c r="E145" s="197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95"/>
      <c r="W145" s="195"/>
      <c r="X145" s="195"/>
      <c r="Y145" s="195"/>
      <c r="Z145" s="195"/>
    </row>
    <row r="146" spans="1:26" ht="15.75" customHeight="1">
      <c r="A146" s="16"/>
      <c r="B146" s="16"/>
      <c r="C146" s="234"/>
      <c r="D146" s="234"/>
      <c r="E146" s="197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95"/>
      <c r="W146" s="195"/>
      <c r="X146" s="195"/>
      <c r="Y146" s="195"/>
      <c r="Z146" s="195"/>
    </row>
    <row r="147" spans="1:26" ht="15.75" customHeight="1">
      <c r="A147" s="16"/>
      <c r="B147" s="16"/>
      <c r="C147" s="234"/>
      <c r="D147" s="234"/>
      <c r="E147" s="194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95"/>
      <c r="W147" s="195"/>
      <c r="X147" s="195"/>
      <c r="Y147" s="195"/>
      <c r="Z147" s="195"/>
    </row>
    <row r="148" spans="1:26" ht="15.75" customHeight="1">
      <c r="A148" s="16"/>
      <c r="B148" s="16"/>
      <c r="C148" s="234"/>
      <c r="D148" s="234"/>
      <c r="E148" s="194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95"/>
      <c r="W148" s="195"/>
      <c r="X148" s="195"/>
      <c r="Y148" s="195"/>
      <c r="Z148" s="195"/>
    </row>
    <row r="149" spans="1:26" ht="15.75" customHeight="1">
      <c r="A149" s="16"/>
      <c r="B149" s="16"/>
      <c r="C149" s="234"/>
      <c r="D149" s="282" t="s">
        <v>165</v>
      </c>
      <c r="E149" s="194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95"/>
      <c r="W149" s="195"/>
      <c r="X149" s="195"/>
      <c r="Y149" s="195"/>
      <c r="Z149" s="195"/>
    </row>
    <row r="150" spans="1:26" ht="15.75" customHeight="1">
      <c r="A150" s="16"/>
      <c r="B150" s="16"/>
      <c r="C150" s="234"/>
      <c r="D150" s="234"/>
      <c r="E150" s="194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95"/>
      <c r="W150" s="195"/>
      <c r="X150" s="195"/>
      <c r="Y150" s="195"/>
      <c r="Z150" s="195"/>
    </row>
    <row r="151" spans="1:26" ht="15.75" customHeight="1">
      <c r="A151" s="16"/>
      <c r="B151" s="16"/>
      <c r="C151" s="234"/>
      <c r="D151" s="282"/>
      <c r="E151" s="194" t="s">
        <v>400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95"/>
      <c r="W151" s="195"/>
      <c r="X151" s="195"/>
      <c r="Y151" s="195"/>
      <c r="Z151" s="195"/>
    </row>
    <row r="152" spans="1:26" ht="15.75" customHeight="1">
      <c r="A152" s="16"/>
      <c r="B152" s="16"/>
      <c r="C152" s="234"/>
      <c r="D152" s="234"/>
      <c r="E152" s="194" t="s">
        <v>402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95"/>
      <c r="W152" s="195"/>
      <c r="X152" s="195"/>
      <c r="Y152" s="195"/>
      <c r="Z152" s="195"/>
    </row>
    <row r="153" spans="1:26" ht="15.75" customHeight="1">
      <c r="A153" s="16"/>
      <c r="B153" s="16"/>
      <c r="C153" s="234"/>
      <c r="D153" s="234"/>
      <c r="E153" s="194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95"/>
      <c r="W153" s="195"/>
      <c r="X153" s="195"/>
      <c r="Y153" s="195"/>
      <c r="Z153" s="195"/>
    </row>
    <row r="154" spans="1:26" ht="15.75" customHeight="1">
      <c r="A154" s="16"/>
      <c r="B154" s="16"/>
      <c r="C154" s="234"/>
      <c r="D154" s="282" t="s">
        <v>407</v>
      </c>
      <c r="E154" s="194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95"/>
      <c r="W154" s="195"/>
      <c r="X154" s="195"/>
      <c r="Y154" s="195"/>
      <c r="Z154" s="195"/>
    </row>
    <row r="155" spans="1:26" ht="15.75" customHeight="1">
      <c r="A155" s="16"/>
      <c r="B155" s="16"/>
      <c r="C155" s="234"/>
      <c r="D155" s="234"/>
      <c r="E155" s="194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95"/>
      <c r="W155" s="195"/>
      <c r="X155" s="195"/>
      <c r="Y155" s="195"/>
      <c r="Z155" s="195"/>
    </row>
    <row r="156" spans="1:26" ht="15.75" customHeight="1">
      <c r="A156" s="16"/>
      <c r="B156" s="16"/>
      <c r="C156" s="234"/>
      <c r="D156" s="234"/>
      <c r="E156" s="197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95"/>
      <c r="W156" s="195"/>
      <c r="X156" s="195"/>
      <c r="Y156" s="195"/>
      <c r="Z156" s="195"/>
    </row>
    <row r="157" spans="1:26" ht="15.75" customHeight="1">
      <c r="A157" s="16"/>
      <c r="B157" s="16"/>
      <c r="C157" s="234"/>
      <c r="D157" s="234"/>
      <c r="E157" s="197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95"/>
      <c r="W157" s="195"/>
      <c r="X157" s="195"/>
      <c r="Y157" s="195"/>
      <c r="Z157" s="195"/>
    </row>
    <row r="158" spans="1:26" ht="15.75" customHeight="1">
      <c r="A158" s="16"/>
      <c r="B158" s="16"/>
      <c r="C158" s="234"/>
      <c r="D158" s="234"/>
      <c r="E158" s="197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95"/>
      <c r="W158" s="195"/>
      <c r="X158" s="195"/>
      <c r="Y158" s="195"/>
      <c r="Z158" s="195"/>
    </row>
    <row r="159" spans="1:26" ht="15.75" customHeight="1">
      <c r="A159" s="16"/>
      <c r="B159" s="16"/>
      <c r="C159" s="234"/>
      <c r="D159" s="234"/>
      <c r="E159" s="194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95"/>
      <c r="W159" s="195"/>
      <c r="X159" s="195"/>
      <c r="Y159" s="195"/>
      <c r="Z159" s="195"/>
    </row>
    <row r="160" spans="1:26" ht="15.75" customHeight="1">
      <c r="A160" s="16"/>
      <c r="B160" s="16"/>
      <c r="C160" s="234"/>
      <c r="D160" s="234"/>
      <c r="E160" s="194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95"/>
      <c r="W160" s="195"/>
      <c r="X160" s="195"/>
      <c r="Y160" s="195"/>
      <c r="Z160" s="195"/>
    </row>
    <row r="161" spans="1:26" ht="15.75" customHeight="1">
      <c r="A161" s="16"/>
      <c r="B161" s="16"/>
      <c r="C161" s="234"/>
      <c r="D161" s="282" t="s">
        <v>165</v>
      </c>
      <c r="E161" s="194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95"/>
      <c r="W161" s="195"/>
      <c r="X161" s="195"/>
      <c r="Y161" s="195"/>
      <c r="Z161" s="195"/>
    </row>
    <row r="162" spans="1:26" ht="15.75" customHeight="1">
      <c r="A162" s="16"/>
      <c r="B162" s="16"/>
      <c r="C162" s="234"/>
      <c r="D162" s="234"/>
      <c r="E162" s="194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95"/>
      <c r="W162" s="195"/>
      <c r="X162" s="195"/>
      <c r="Y162" s="195"/>
      <c r="Z162" s="195"/>
    </row>
    <row r="163" spans="1:26" ht="15.75" customHeight="1">
      <c r="A163" s="16"/>
      <c r="B163" s="16"/>
      <c r="C163" s="234"/>
      <c r="D163" s="282"/>
      <c r="E163" s="194" t="s">
        <v>400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95"/>
      <c r="W163" s="195"/>
      <c r="X163" s="195"/>
      <c r="Y163" s="195"/>
      <c r="Z163" s="195"/>
    </row>
    <row r="164" spans="1:26" ht="15.75" customHeight="1">
      <c r="A164" s="16"/>
      <c r="B164" s="16"/>
      <c r="C164" s="234"/>
      <c r="D164" s="234"/>
      <c r="E164" s="194" t="s">
        <v>402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95"/>
      <c r="W164" s="195"/>
      <c r="X164" s="195"/>
      <c r="Y164" s="195"/>
      <c r="Z164" s="195"/>
    </row>
    <row r="165" spans="1:26" ht="15.75" customHeight="1">
      <c r="A165" s="16"/>
      <c r="B165" s="16"/>
      <c r="C165" s="234"/>
      <c r="D165" s="234"/>
      <c r="E165" s="194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95"/>
      <c r="W165" s="195"/>
      <c r="X165" s="195"/>
      <c r="Y165" s="195"/>
      <c r="Z165" s="195"/>
    </row>
    <row r="166" spans="1:26" ht="15.75" customHeight="1">
      <c r="A166" s="16"/>
      <c r="B166" s="16"/>
      <c r="C166" s="234"/>
      <c r="D166" s="282" t="s">
        <v>407</v>
      </c>
      <c r="E166" s="194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95"/>
      <c r="W166" s="195"/>
      <c r="X166" s="195"/>
      <c r="Y166" s="195"/>
      <c r="Z166" s="195"/>
    </row>
    <row r="167" spans="1:26" ht="15.75" customHeight="1">
      <c r="A167" s="16"/>
      <c r="B167" s="16"/>
      <c r="C167" s="234"/>
      <c r="D167" s="234"/>
      <c r="E167" s="194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95"/>
      <c r="W167" s="195"/>
      <c r="X167" s="195"/>
      <c r="Y167" s="195"/>
      <c r="Z167" s="195"/>
    </row>
    <row r="168" spans="1:26" ht="15.75" customHeight="1">
      <c r="A168" s="16"/>
      <c r="B168" s="16"/>
      <c r="C168" s="234"/>
      <c r="D168" s="234"/>
      <c r="E168" s="197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95"/>
      <c r="W168" s="195"/>
      <c r="X168" s="195"/>
      <c r="Y168" s="195"/>
      <c r="Z168" s="195"/>
    </row>
    <row r="169" spans="1:26" ht="15.75" customHeight="1">
      <c r="A169" s="16"/>
      <c r="B169" s="16"/>
      <c r="C169" s="234"/>
      <c r="D169" s="234"/>
      <c r="E169" s="197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95"/>
      <c r="W169" s="195"/>
      <c r="X169" s="195"/>
      <c r="Y169" s="195"/>
      <c r="Z169" s="195"/>
    </row>
    <row r="170" spans="1:26" ht="15.75" customHeight="1">
      <c r="A170" s="16"/>
      <c r="B170" s="16"/>
      <c r="C170" s="234"/>
      <c r="D170" s="234"/>
      <c r="E170" s="197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95"/>
      <c r="W170" s="195"/>
      <c r="X170" s="195"/>
      <c r="Y170" s="195"/>
      <c r="Z170" s="195"/>
    </row>
    <row r="171" spans="1:26" ht="15.75" customHeight="1">
      <c r="A171" s="16"/>
      <c r="B171" s="16"/>
      <c r="C171" s="234"/>
      <c r="D171" s="234"/>
      <c r="E171" s="194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95"/>
      <c r="W171" s="195"/>
      <c r="X171" s="195"/>
      <c r="Y171" s="195"/>
      <c r="Z171" s="195"/>
    </row>
    <row r="172" spans="1:26" ht="15.75" customHeight="1">
      <c r="A172" s="16"/>
      <c r="B172" s="16"/>
      <c r="C172" s="234"/>
      <c r="D172" s="234"/>
      <c r="E172" s="194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95"/>
      <c r="W172" s="195"/>
      <c r="X172" s="195"/>
      <c r="Y172" s="195"/>
      <c r="Z172" s="195"/>
    </row>
    <row r="173" spans="1:26" ht="15.75" customHeight="1">
      <c r="A173" s="16"/>
      <c r="B173" s="16"/>
      <c r="C173" s="234"/>
      <c r="D173" s="282" t="s">
        <v>165</v>
      </c>
      <c r="E173" s="194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95"/>
      <c r="W173" s="195"/>
      <c r="X173" s="195"/>
      <c r="Y173" s="195"/>
      <c r="Z173" s="195"/>
    </row>
    <row r="174" spans="1:26" ht="15.75" customHeight="1">
      <c r="A174" s="16"/>
      <c r="B174" s="16"/>
      <c r="C174" s="234"/>
      <c r="D174" s="234"/>
      <c r="E174" s="194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95"/>
      <c r="W174" s="195"/>
      <c r="X174" s="195"/>
      <c r="Y174" s="195"/>
      <c r="Z174" s="195"/>
    </row>
    <row r="175" spans="1:26" ht="15.75" customHeight="1">
      <c r="A175" s="16"/>
      <c r="B175" s="16"/>
      <c r="C175" s="234"/>
      <c r="D175" s="282"/>
      <c r="E175" s="194" t="s">
        <v>400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95"/>
      <c r="W175" s="195"/>
      <c r="X175" s="195"/>
      <c r="Y175" s="195"/>
      <c r="Z175" s="195"/>
    </row>
    <row r="176" spans="1:26" ht="15.75" customHeight="1">
      <c r="A176" s="16"/>
      <c r="B176" s="16"/>
      <c r="C176" s="234"/>
      <c r="D176" s="234"/>
      <c r="E176" s="194" t="s">
        <v>402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95"/>
      <c r="W176" s="195"/>
      <c r="X176" s="195"/>
      <c r="Y176" s="195"/>
      <c r="Z176" s="195"/>
    </row>
    <row r="177" spans="1:26" ht="15.75" customHeight="1">
      <c r="A177" s="16"/>
      <c r="B177" s="16"/>
      <c r="C177" s="234"/>
      <c r="D177" s="234"/>
      <c r="E177" s="194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95"/>
      <c r="W177" s="195"/>
      <c r="X177" s="195"/>
      <c r="Y177" s="195"/>
      <c r="Z177" s="195"/>
    </row>
    <row r="178" spans="1:26" ht="15.75" customHeight="1">
      <c r="A178" s="16"/>
      <c r="B178" s="16"/>
      <c r="C178" s="234"/>
      <c r="D178" s="282" t="s">
        <v>407</v>
      </c>
      <c r="E178" s="194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95"/>
      <c r="W178" s="195"/>
      <c r="X178" s="195"/>
      <c r="Y178" s="195"/>
      <c r="Z178" s="195"/>
    </row>
    <row r="179" spans="1:26" ht="15.75" customHeight="1">
      <c r="A179" s="16"/>
      <c r="B179" s="16"/>
      <c r="C179" s="234"/>
      <c r="D179" s="234"/>
      <c r="E179" s="194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95"/>
      <c r="W179" s="195"/>
      <c r="X179" s="195"/>
      <c r="Y179" s="195"/>
      <c r="Z179" s="195"/>
    </row>
    <row r="180" spans="1:26" ht="15.75" customHeight="1">
      <c r="A180" s="16"/>
      <c r="B180" s="16"/>
      <c r="C180" s="234"/>
      <c r="D180" s="234"/>
      <c r="E180" s="197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95"/>
      <c r="W180" s="195"/>
      <c r="X180" s="195"/>
      <c r="Y180" s="195"/>
      <c r="Z180" s="195"/>
    </row>
    <row r="181" spans="1:26" ht="15.75" customHeight="1">
      <c r="A181" s="16"/>
      <c r="B181" s="16"/>
      <c r="C181" s="234"/>
      <c r="D181" s="234"/>
      <c r="E181" s="197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95"/>
      <c r="W181" s="195"/>
      <c r="X181" s="195"/>
      <c r="Y181" s="195"/>
      <c r="Z181" s="195"/>
    </row>
    <row r="182" spans="1:26" ht="15.75" customHeight="1">
      <c r="A182" s="16"/>
      <c r="B182" s="16"/>
      <c r="C182" s="234"/>
      <c r="D182" s="234"/>
      <c r="E182" s="197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95"/>
      <c r="W182" s="195"/>
      <c r="X182" s="195"/>
      <c r="Y182" s="195"/>
      <c r="Z182" s="195"/>
    </row>
    <row r="183" spans="1:26" ht="15.75" customHeight="1">
      <c r="A183" s="16"/>
      <c r="B183" s="16"/>
      <c r="C183" s="234"/>
      <c r="D183" s="234"/>
      <c r="E183" s="194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95"/>
      <c r="W183" s="195"/>
      <c r="X183" s="195"/>
      <c r="Y183" s="195"/>
      <c r="Z183" s="195"/>
    </row>
    <row r="184" spans="1:26" ht="15.75" customHeight="1">
      <c r="A184" s="16"/>
      <c r="B184" s="16"/>
      <c r="C184" s="234"/>
      <c r="D184" s="234"/>
      <c r="E184" s="194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95"/>
      <c r="W184" s="195"/>
      <c r="X184" s="195"/>
      <c r="Y184" s="195"/>
      <c r="Z184" s="195"/>
    </row>
    <row r="185" spans="1:26" ht="15.75" customHeight="1">
      <c r="A185" s="16"/>
      <c r="B185" s="16"/>
      <c r="C185" s="234"/>
      <c r="D185" s="282" t="s">
        <v>165</v>
      </c>
      <c r="E185" s="194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95"/>
      <c r="W185" s="195"/>
      <c r="X185" s="195"/>
      <c r="Y185" s="195"/>
      <c r="Z185" s="195"/>
    </row>
    <row r="186" spans="1:26" ht="15.75" customHeight="1">
      <c r="A186" s="198"/>
      <c r="B186" s="198"/>
      <c r="C186" s="281"/>
      <c r="D186" s="281"/>
      <c r="E186" s="199" t="s">
        <v>168</v>
      </c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  <c r="V186" s="195"/>
      <c r="W186" s="195"/>
      <c r="X186" s="195"/>
      <c r="Y186" s="195"/>
      <c r="Z186" s="195"/>
    </row>
    <row r="187" spans="1:26" ht="15.75" customHeight="1">
      <c r="A187" s="16"/>
      <c r="B187" s="16"/>
      <c r="C187" s="284" t="s">
        <v>411</v>
      </c>
      <c r="D187" s="282" t="s">
        <v>93</v>
      </c>
      <c r="E187" s="194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95"/>
      <c r="W187" s="195"/>
      <c r="X187" s="195"/>
      <c r="Y187" s="195"/>
      <c r="Z187" s="195"/>
    </row>
    <row r="188" spans="1:26" ht="15.75" customHeight="1">
      <c r="A188" s="16"/>
      <c r="B188" s="16"/>
      <c r="C188" s="234"/>
      <c r="D188" s="234"/>
      <c r="E188" s="194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95"/>
      <c r="W188" s="195"/>
      <c r="X188" s="195"/>
      <c r="Y188" s="195"/>
      <c r="Z188" s="195"/>
    </row>
    <row r="189" spans="1:26" ht="15.75" customHeight="1">
      <c r="A189" s="16"/>
      <c r="B189" s="16"/>
      <c r="C189" s="234"/>
      <c r="D189" s="234"/>
      <c r="E189" s="194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95"/>
      <c r="W189" s="195"/>
      <c r="X189" s="195"/>
      <c r="Y189" s="195"/>
      <c r="Z189" s="195"/>
    </row>
    <row r="190" spans="1:26" ht="15.75" customHeight="1">
      <c r="A190" s="16"/>
      <c r="B190" s="16"/>
      <c r="C190" s="234"/>
      <c r="D190" s="234"/>
      <c r="E190" s="194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95"/>
      <c r="W190" s="195"/>
      <c r="X190" s="195"/>
      <c r="Y190" s="195"/>
      <c r="Z190" s="195"/>
    </row>
    <row r="191" spans="1:26" ht="15.75" customHeight="1">
      <c r="A191" s="16"/>
      <c r="B191" s="16"/>
      <c r="C191" s="234"/>
      <c r="D191" s="282" t="s">
        <v>412</v>
      </c>
      <c r="E191" s="194" t="s">
        <v>413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95"/>
      <c r="W191" s="195"/>
      <c r="X191" s="195"/>
      <c r="Y191" s="195"/>
      <c r="Z191" s="195"/>
    </row>
    <row r="192" spans="1:26" ht="15.75" customHeight="1">
      <c r="A192" s="16"/>
      <c r="B192" s="16"/>
      <c r="C192" s="234"/>
      <c r="D192" s="234"/>
      <c r="E192" s="194" t="s">
        <v>414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95"/>
      <c r="W192" s="195"/>
      <c r="X192" s="195"/>
      <c r="Y192" s="195"/>
      <c r="Z192" s="195"/>
    </row>
    <row r="193" spans="1:26" ht="15.75" customHeight="1">
      <c r="A193" s="16"/>
      <c r="B193" s="16"/>
      <c r="C193" s="234"/>
      <c r="D193" s="234"/>
      <c r="E193" s="194" t="s">
        <v>415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95"/>
      <c r="W193" s="195"/>
      <c r="X193" s="195"/>
      <c r="Y193" s="195"/>
      <c r="Z193" s="195"/>
    </row>
    <row r="194" spans="1:26" ht="15.75" customHeight="1">
      <c r="A194" s="16"/>
      <c r="B194" s="16"/>
      <c r="C194" s="234"/>
      <c r="D194" s="282" t="s">
        <v>323</v>
      </c>
      <c r="E194" s="194" t="s">
        <v>324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95"/>
      <c r="W194" s="195"/>
      <c r="X194" s="195"/>
      <c r="Y194" s="195"/>
      <c r="Z194" s="195"/>
    </row>
    <row r="195" spans="1:26" ht="15.75" customHeight="1">
      <c r="A195" s="16"/>
      <c r="B195" s="16"/>
      <c r="C195" s="234"/>
      <c r="D195" s="234"/>
      <c r="E195" s="194" t="s">
        <v>325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95"/>
      <c r="W195" s="195"/>
      <c r="X195" s="195"/>
      <c r="Y195" s="195"/>
      <c r="Z195" s="195"/>
    </row>
    <row r="196" spans="1:26" ht="15.75" customHeight="1">
      <c r="A196" s="16"/>
      <c r="B196" s="16"/>
      <c r="C196" s="234"/>
      <c r="D196" s="282" t="s">
        <v>126</v>
      </c>
      <c r="E196" s="194" t="s">
        <v>416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95"/>
      <c r="W196" s="195"/>
      <c r="X196" s="195"/>
      <c r="Y196" s="195"/>
      <c r="Z196" s="195"/>
    </row>
    <row r="197" spans="1:26" ht="15.75" customHeight="1">
      <c r="A197" s="16"/>
      <c r="B197" s="16"/>
      <c r="C197" s="234"/>
      <c r="D197" s="234"/>
      <c r="E197" s="194" t="s">
        <v>417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95"/>
      <c r="W197" s="195"/>
      <c r="X197" s="195"/>
      <c r="Y197" s="195"/>
      <c r="Z197" s="195"/>
    </row>
    <row r="198" spans="1:26" ht="15.75" customHeight="1">
      <c r="A198" s="16"/>
      <c r="B198" s="16"/>
      <c r="C198" s="234"/>
      <c r="D198" s="234"/>
      <c r="E198" s="194" t="s">
        <v>418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95"/>
      <c r="W198" s="195"/>
      <c r="X198" s="195"/>
      <c r="Y198" s="195"/>
      <c r="Z198" s="195"/>
    </row>
    <row r="199" spans="1:26" ht="15.75" customHeight="1">
      <c r="A199" s="16"/>
      <c r="B199" s="16"/>
      <c r="C199" s="234"/>
      <c r="D199" s="282" t="s">
        <v>326</v>
      </c>
      <c r="E199" s="194" t="s">
        <v>327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95"/>
      <c r="W199" s="195"/>
      <c r="X199" s="195"/>
      <c r="Y199" s="195"/>
      <c r="Z199" s="195"/>
    </row>
    <row r="200" spans="1:26" ht="15.75" customHeight="1">
      <c r="A200" s="16"/>
      <c r="B200" s="16"/>
      <c r="C200" s="234"/>
      <c r="D200" s="234"/>
      <c r="E200" s="194" t="s">
        <v>328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95"/>
      <c r="W200" s="195"/>
      <c r="X200" s="195"/>
      <c r="Y200" s="195"/>
      <c r="Z200" s="195"/>
    </row>
    <row r="201" spans="1:26" ht="15.75" customHeight="1">
      <c r="A201" s="16"/>
      <c r="B201" s="16"/>
      <c r="C201" s="234"/>
      <c r="D201" s="282" t="s">
        <v>329</v>
      </c>
      <c r="E201" s="194" t="s">
        <v>330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95"/>
      <c r="W201" s="195"/>
      <c r="X201" s="195"/>
      <c r="Y201" s="195"/>
      <c r="Z201" s="195"/>
    </row>
    <row r="202" spans="1:26" ht="15.75" customHeight="1">
      <c r="A202" s="16"/>
      <c r="B202" s="16"/>
      <c r="C202" s="234"/>
      <c r="D202" s="234"/>
      <c r="E202" s="194" t="s">
        <v>331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95"/>
      <c r="W202" s="195"/>
      <c r="X202" s="195"/>
      <c r="Y202" s="195"/>
      <c r="Z202" s="195"/>
    </row>
    <row r="203" spans="1:26" ht="15.75" customHeight="1">
      <c r="A203" s="16"/>
      <c r="B203" s="16"/>
      <c r="C203" s="234"/>
      <c r="D203" s="234"/>
      <c r="E203" s="194" t="s">
        <v>332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95"/>
      <c r="W203" s="195"/>
      <c r="X203" s="195"/>
      <c r="Y203" s="195"/>
      <c r="Z203" s="195"/>
    </row>
    <row r="204" spans="1:26" ht="15.75" customHeight="1">
      <c r="A204" s="16"/>
      <c r="B204" s="16"/>
      <c r="C204" s="234"/>
      <c r="D204" s="234"/>
      <c r="E204" s="194" t="s">
        <v>333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95"/>
      <c r="W204" s="195"/>
      <c r="X204" s="195"/>
      <c r="Y204" s="195"/>
      <c r="Z204" s="195"/>
    </row>
    <row r="205" spans="1:26" ht="15.75" customHeight="1">
      <c r="A205" s="16"/>
      <c r="B205" s="16"/>
      <c r="C205" s="234"/>
      <c r="D205" s="282" t="s">
        <v>334</v>
      </c>
      <c r="E205" s="194" t="s">
        <v>335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95"/>
      <c r="W205" s="195"/>
      <c r="X205" s="195"/>
      <c r="Y205" s="195"/>
      <c r="Z205" s="195"/>
    </row>
    <row r="206" spans="1:26" ht="15.75" customHeight="1">
      <c r="A206" s="16"/>
      <c r="B206" s="16"/>
      <c r="C206" s="234"/>
      <c r="D206" s="234"/>
      <c r="E206" s="194" t="s">
        <v>336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95"/>
      <c r="W206" s="195"/>
      <c r="X206" s="195"/>
      <c r="Y206" s="195"/>
      <c r="Z206" s="195"/>
    </row>
    <row r="207" spans="1:26" ht="15.75" customHeight="1">
      <c r="A207" s="16"/>
      <c r="B207" s="16"/>
      <c r="C207" s="234"/>
      <c r="D207" s="234"/>
      <c r="E207" s="194" t="s">
        <v>337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95"/>
      <c r="W207" s="195"/>
      <c r="X207" s="195"/>
      <c r="Y207" s="195"/>
      <c r="Z207" s="195"/>
    </row>
    <row r="208" spans="1:26" ht="15.75" customHeight="1">
      <c r="A208" s="16"/>
      <c r="B208" s="16"/>
      <c r="C208" s="234"/>
      <c r="D208" s="234"/>
      <c r="E208" s="194" t="s">
        <v>338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95"/>
      <c r="W208" s="195"/>
      <c r="X208" s="195"/>
      <c r="Y208" s="195"/>
      <c r="Z208" s="195"/>
    </row>
    <row r="209" spans="1:26" ht="15.75" customHeight="1">
      <c r="A209" s="16"/>
      <c r="B209" s="16"/>
      <c r="C209" s="234"/>
      <c r="D209" s="234"/>
      <c r="E209" s="194" t="s">
        <v>339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95"/>
      <c r="W209" s="195"/>
      <c r="X209" s="195"/>
      <c r="Y209" s="195"/>
      <c r="Z209" s="195"/>
    </row>
    <row r="210" spans="1:26" ht="15.75" customHeight="1">
      <c r="A210" s="16"/>
      <c r="B210" s="16"/>
      <c r="C210" s="234"/>
      <c r="D210" s="234"/>
      <c r="E210" s="194" t="s">
        <v>340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95"/>
      <c r="W210" s="195"/>
      <c r="X210" s="195"/>
      <c r="Y210" s="195"/>
      <c r="Z210" s="195"/>
    </row>
    <row r="211" spans="1:26" ht="15.75" customHeight="1">
      <c r="A211" s="16"/>
      <c r="B211" s="16"/>
      <c r="C211" s="234"/>
      <c r="D211" s="282" t="s">
        <v>101</v>
      </c>
      <c r="E211" s="194" t="s">
        <v>419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95"/>
      <c r="W211" s="195"/>
      <c r="X211" s="195"/>
      <c r="Y211" s="195"/>
      <c r="Z211" s="195"/>
    </row>
    <row r="212" spans="1:26" ht="15.75" customHeight="1">
      <c r="A212" s="16"/>
      <c r="B212" s="16"/>
      <c r="C212" s="234"/>
      <c r="D212" s="234"/>
      <c r="E212" s="194" t="s">
        <v>420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95"/>
      <c r="W212" s="195"/>
      <c r="X212" s="195"/>
      <c r="Y212" s="195"/>
      <c r="Z212" s="195"/>
    </row>
    <row r="213" spans="1:26" ht="15.75" customHeight="1">
      <c r="A213" s="16"/>
      <c r="B213" s="16"/>
      <c r="C213" s="234"/>
      <c r="D213" s="234"/>
      <c r="E213" s="194" t="s">
        <v>421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95"/>
      <c r="W213" s="195"/>
      <c r="X213" s="195"/>
      <c r="Y213" s="195"/>
      <c r="Z213" s="195"/>
    </row>
    <row r="214" spans="1:26" ht="15.75" customHeight="1">
      <c r="A214" s="16"/>
      <c r="B214" s="16"/>
      <c r="C214" s="234"/>
      <c r="D214" s="282" t="s">
        <v>341</v>
      </c>
      <c r="E214" s="194" t="s">
        <v>342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95"/>
      <c r="W214" s="195"/>
      <c r="X214" s="195"/>
      <c r="Y214" s="195"/>
      <c r="Z214" s="195"/>
    </row>
    <row r="215" spans="1:26" ht="15.75" customHeight="1">
      <c r="A215" s="16"/>
      <c r="B215" s="16"/>
      <c r="C215" s="234"/>
      <c r="D215" s="234"/>
      <c r="E215" s="194" t="s">
        <v>343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95"/>
      <c r="W215" s="195"/>
      <c r="X215" s="195"/>
      <c r="Y215" s="195"/>
      <c r="Z215" s="195"/>
    </row>
    <row r="216" spans="1:26" ht="15.75" customHeight="1">
      <c r="A216" s="16"/>
      <c r="B216" s="16"/>
      <c r="C216" s="234"/>
      <c r="D216" s="282" t="s">
        <v>344</v>
      </c>
      <c r="E216" s="194" t="s">
        <v>345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95"/>
      <c r="W216" s="195"/>
      <c r="X216" s="195"/>
      <c r="Y216" s="195"/>
      <c r="Z216" s="195"/>
    </row>
    <row r="217" spans="1:26" ht="15.75" customHeight="1">
      <c r="A217" s="16"/>
      <c r="B217" s="16"/>
      <c r="C217" s="234"/>
      <c r="D217" s="234"/>
      <c r="E217" s="194" t="s">
        <v>346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95"/>
      <c r="W217" s="195"/>
      <c r="X217" s="195"/>
      <c r="Y217" s="195"/>
      <c r="Z217" s="195"/>
    </row>
    <row r="218" spans="1:26" ht="15.75" customHeight="1">
      <c r="A218" s="16"/>
      <c r="B218" s="16"/>
      <c r="C218" s="234"/>
      <c r="D218" s="282" t="s">
        <v>347</v>
      </c>
      <c r="E218" s="194" t="s">
        <v>348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95"/>
      <c r="W218" s="195"/>
      <c r="X218" s="195"/>
      <c r="Y218" s="195"/>
      <c r="Z218" s="195"/>
    </row>
    <row r="219" spans="1:26" ht="15.75" customHeight="1">
      <c r="A219" s="16"/>
      <c r="B219" s="16"/>
      <c r="C219" s="234"/>
      <c r="D219" s="234"/>
      <c r="E219" s="194" t="s">
        <v>349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95"/>
      <c r="W219" s="195"/>
      <c r="X219" s="195"/>
      <c r="Y219" s="195"/>
      <c r="Z219" s="195"/>
    </row>
    <row r="220" spans="1:26" ht="15.75" customHeight="1">
      <c r="A220" s="16"/>
      <c r="B220" s="16"/>
      <c r="C220" s="234"/>
      <c r="D220" s="282" t="s">
        <v>350</v>
      </c>
      <c r="E220" s="194" t="s">
        <v>351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95"/>
      <c r="W220" s="195"/>
      <c r="X220" s="195"/>
      <c r="Y220" s="195"/>
      <c r="Z220" s="195"/>
    </row>
    <row r="221" spans="1:26" ht="15.75" customHeight="1">
      <c r="A221" s="16"/>
      <c r="B221" s="16"/>
      <c r="C221" s="234"/>
      <c r="D221" s="234"/>
      <c r="E221" s="194" t="s">
        <v>352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95"/>
      <c r="W221" s="195"/>
      <c r="X221" s="195"/>
      <c r="Y221" s="195"/>
      <c r="Z221" s="195"/>
    </row>
    <row r="222" spans="1:26" ht="15.75" customHeight="1">
      <c r="A222" s="16"/>
      <c r="B222" s="16"/>
      <c r="C222" s="234"/>
      <c r="D222" s="234"/>
      <c r="E222" s="194" t="s">
        <v>353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95"/>
      <c r="W222" s="195"/>
      <c r="X222" s="195"/>
      <c r="Y222" s="195"/>
      <c r="Z222" s="195"/>
    </row>
    <row r="223" spans="1:26" ht="15.75" customHeight="1">
      <c r="A223" s="16"/>
      <c r="B223" s="16"/>
      <c r="C223" s="234"/>
      <c r="D223" s="234"/>
      <c r="E223" s="194" t="s">
        <v>354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95"/>
      <c r="W223" s="195"/>
      <c r="X223" s="195"/>
      <c r="Y223" s="195"/>
      <c r="Z223" s="195"/>
    </row>
    <row r="224" spans="1:26" ht="15.75" customHeight="1">
      <c r="A224" s="16"/>
      <c r="B224" s="16"/>
      <c r="C224" s="234"/>
      <c r="D224" s="234"/>
      <c r="E224" s="194" t="s">
        <v>355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95"/>
      <c r="W224" s="195"/>
      <c r="X224" s="195"/>
      <c r="Y224" s="195"/>
      <c r="Z224" s="195"/>
    </row>
    <row r="225" spans="1:26" ht="15.75" customHeight="1">
      <c r="A225" s="16"/>
      <c r="B225" s="16"/>
      <c r="C225" s="234"/>
      <c r="D225" s="234"/>
      <c r="E225" s="194" t="s">
        <v>356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95"/>
      <c r="W225" s="195"/>
      <c r="X225" s="195"/>
      <c r="Y225" s="195"/>
      <c r="Z225" s="195"/>
    </row>
    <row r="226" spans="1:26" ht="15.75" customHeight="1">
      <c r="A226" s="16"/>
      <c r="B226" s="16"/>
      <c r="C226" s="234"/>
      <c r="D226" s="282" t="s">
        <v>274</v>
      </c>
      <c r="E226" s="194" t="s">
        <v>278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95"/>
      <c r="W226" s="195"/>
      <c r="X226" s="195"/>
      <c r="Y226" s="195"/>
      <c r="Z226" s="195"/>
    </row>
    <row r="227" spans="1:26" ht="15.75" customHeight="1">
      <c r="A227" s="198"/>
      <c r="B227" s="198"/>
      <c r="C227" s="281"/>
      <c r="D227" s="281"/>
      <c r="E227" s="199" t="s">
        <v>422</v>
      </c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5"/>
      <c r="W227" s="195"/>
      <c r="X227" s="195"/>
      <c r="Y227" s="195"/>
      <c r="Z227" s="195"/>
    </row>
    <row r="228" spans="1:26" ht="15.75" customHeight="1">
      <c r="A228" s="16"/>
      <c r="B228" s="16"/>
      <c r="C228" s="284" t="s">
        <v>264</v>
      </c>
      <c r="D228" s="282" t="s">
        <v>378</v>
      </c>
      <c r="E228" s="194" t="s">
        <v>423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95"/>
      <c r="W228" s="195"/>
      <c r="X228" s="195"/>
      <c r="Y228" s="195"/>
      <c r="Z228" s="195"/>
    </row>
    <row r="229" spans="1:26" ht="15.75" customHeight="1">
      <c r="A229" s="16"/>
      <c r="B229" s="16"/>
      <c r="C229" s="234"/>
      <c r="D229" s="234"/>
      <c r="E229" s="194" t="s">
        <v>424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95"/>
      <c r="W229" s="195"/>
      <c r="X229" s="195"/>
      <c r="Y229" s="195"/>
      <c r="Z229" s="195"/>
    </row>
    <row r="230" spans="1:26" ht="15.75" customHeight="1">
      <c r="A230" s="16"/>
      <c r="B230" s="16"/>
      <c r="C230" s="234"/>
      <c r="D230" s="234"/>
      <c r="E230" s="194" t="s">
        <v>425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95"/>
      <c r="W230" s="195"/>
      <c r="X230" s="195"/>
      <c r="Y230" s="195"/>
      <c r="Z230" s="195"/>
    </row>
    <row r="231" spans="1:26" ht="15.75" customHeight="1">
      <c r="A231" s="16"/>
      <c r="B231" s="16"/>
      <c r="C231" s="234"/>
      <c r="D231" s="282" t="s">
        <v>93</v>
      </c>
      <c r="E231" s="194" t="s">
        <v>426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95"/>
      <c r="W231" s="195"/>
      <c r="X231" s="195"/>
      <c r="Y231" s="195"/>
      <c r="Z231" s="195"/>
    </row>
    <row r="232" spans="1:26" ht="15.75" customHeight="1">
      <c r="A232" s="16"/>
      <c r="B232" s="16"/>
      <c r="C232" s="234"/>
      <c r="D232" s="234"/>
      <c r="E232" s="194" t="s">
        <v>424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95"/>
      <c r="W232" s="195"/>
      <c r="X232" s="195"/>
      <c r="Y232" s="195"/>
      <c r="Z232" s="195"/>
    </row>
    <row r="233" spans="1:26" ht="15.75" customHeight="1">
      <c r="A233" s="16"/>
      <c r="B233" s="16"/>
      <c r="C233" s="234"/>
      <c r="D233" s="234"/>
      <c r="E233" s="194" t="s">
        <v>425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95"/>
      <c r="W233" s="195"/>
      <c r="X233" s="195"/>
      <c r="Y233" s="195"/>
      <c r="Z233" s="195"/>
    </row>
    <row r="234" spans="1:26" ht="15.75" customHeight="1">
      <c r="A234" s="16"/>
      <c r="B234" s="16"/>
      <c r="C234" s="234"/>
      <c r="D234" s="234"/>
      <c r="E234" s="194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95"/>
      <c r="W234" s="195"/>
      <c r="X234" s="195"/>
      <c r="Y234" s="195"/>
      <c r="Z234" s="195"/>
    </row>
    <row r="235" spans="1:26" ht="15.75" customHeight="1">
      <c r="A235" s="16"/>
      <c r="B235" s="16"/>
      <c r="C235" s="234"/>
      <c r="D235" s="282" t="s">
        <v>412</v>
      </c>
      <c r="E235" s="194" t="s">
        <v>423</v>
      </c>
      <c r="F235" s="194"/>
      <c r="G235" s="194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95"/>
      <c r="W235" s="195"/>
      <c r="X235" s="195"/>
      <c r="Y235" s="195"/>
      <c r="Z235" s="195"/>
    </row>
    <row r="236" spans="1:26" ht="15.75" customHeight="1">
      <c r="A236" s="16"/>
      <c r="B236" s="16"/>
      <c r="C236" s="234"/>
      <c r="D236" s="234"/>
      <c r="E236" s="194" t="s">
        <v>427</v>
      </c>
      <c r="F236" s="194"/>
      <c r="G236" s="194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95"/>
      <c r="W236" s="195"/>
      <c r="X236" s="195"/>
      <c r="Y236" s="195"/>
      <c r="Z236" s="195"/>
    </row>
    <row r="237" spans="1:26" ht="15.75" customHeight="1">
      <c r="A237" s="16"/>
      <c r="B237" s="16"/>
      <c r="C237" s="234"/>
      <c r="D237" s="234"/>
      <c r="E237" s="194" t="s">
        <v>428</v>
      </c>
      <c r="F237" s="194"/>
      <c r="G237" s="194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95"/>
      <c r="W237" s="195"/>
      <c r="X237" s="195"/>
      <c r="Y237" s="195"/>
      <c r="Z237" s="195"/>
    </row>
    <row r="238" spans="1:26" ht="15.75" customHeight="1">
      <c r="A238" s="16"/>
      <c r="B238" s="16"/>
      <c r="C238" s="234"/>
      <c r="D238" s="234"/>
      <c r="E238" s="194" t="s">
        <v>429</v>
      </c>
      <c r="F238" s="194"/>
      <c r="G238" s="194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95"/>
      <c r="W238" s="195"/>
      <c r="X238" s="195"/>
      <c r="Y238" s="195"/>
      <c r="Z238" s="195"/>
    </row>
    <row r="239" spans="1:26" ht="15.75" customHeight="1">
      <c r="A239" s="16"/>
      <c r="B239" s="16"/>
      <c r="C239" s="234"/>
      <c r="D239" s="234"/>
      <c r="E239" s="194" t="s">
        <v>87</v>
      </c>
      <c r="F239" s="194"/>
      <c r="G239" s="194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95"/>
      <c r="W239" s="195"/>
      <c r="X239" s="195"/>
      <c r="Y239" s="195"/>
      <c r="Z239" s="195"/>
    </row>
    <row r="240" spans="1:26" ht="15.75" customHeight="1">
      <c r="A240" s="16"/>
      <c r="B240" s="16"/>
      <c r="C240" s="234"/>
      <c r="D240" s="282" t="s">
        <v>54</v>
      </c>
      <c r="E240" s="194" t="s">
        <v>430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95"/>
      <c r="W240" s="195"/>
      <c r="X240" s="195"/>
      <c r="Y240" s="195"/>
      <c r="Z240" s="195"/>
    </row>
    <row r="241" spans="1:26" ht="15.75" customHeight="1">
      <c r="A241" s="16"/>
      <c r="B241" s="16"/>
      <c r="C241" s="234"/>
      <c r="D241" s="234"/>
      <c r="E241" s="194" t="s">
        <v>426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95"/>
      <c r="W241" s="195"/>
      <c r="X241" s="195"/>
      <c r="Y241" s="195"/>
      <c r="Z241" s="195"/>
    </row>
    <row r="242" spans="1:26" ht="15.75" customHeight="1">
      <c r="A242" s="16"/>
      <c r="B242" s="16"/>
      <c r="C242" s="234"/>
      <c r="D242" s="234"/>
      <c r="E242" s="194" t="s">
        <v>423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95"/>
      <c r="W242" s="195"/>
      <c r="X242" s="195"/>
      <c r="Y242" s="195"/>
      <c r="Z242" s="195"/>
    </row>
    <row r="243" spans="1:26" ht="15.75" customHeight="1">
      <c r="A243" s="16"/>
      <c r="B243" s="16"/>
      <c r="C243" s="234"/>
      <c r="D243" s="234"/>
      <c r="E243" s="194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95"/>
      <c r="W243" s="195"/>
      <c r="X243" s="195"/>
      <c r="Y243" s="195"/>
      <c r="Z243" s="195"/>
    </row>
    <row r="244" spans="1:26" ht="15.75" customHeight="1">
      <c r="A244" s="16"/>
      <c r="B244" s="16"/>
      <c r="C244" s="234"/>
      <c r="D244" s="234"/>
      <c r="E244" s="194" t="s">
        <v>431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95"/>
      <c r="W244" s="195"/>
      <c r="X244" s="195"/>
      <c r="Y244" s="195"/>
      <c r="Z244" s="195"/>
    </row>
    <row r="245" spans="1:26" ht="15.75" customHeight="1">
      <c r="A245" s="16"/>
      <c r="B245" s="16"/>
      <c r="C245" s="234"/>
      <c r="D245" s="282" t="s">
        <v>101</v>
      </c>
      <c r="E245" s="194" t="s">
        <v>432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95"/>
      <c r="W245" s="195"/>
      <c r="X245" s="195"/>
      <c r="Y245" s="195"/>
      <c r="Z245" s="195"/>
    </row>
    <row r="246" spans="1:26" ht="15.75" customHeight="1">
      <c r="A246" s="16"/>
      <c r="B246" s="16"/>
      <c r="C246" s="234"/>
      <c r="D246" s="234"/>
      <c r="E246" s="194" t="s">
        <v>433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95"/>
      <c r="W246" s="195"/>
      <c r="X246" s="195"/>
      <c r="Y246" s="195"/>
      <c r="Z246" s="195"/>
    </row>
    <row r="247" spans="1:26" ht="15.75" customHeight="1">
      <c r="A247" s="16"/>
      <c r="B247" s="16"/>
      <c r="C247" s="234"/>
      <c r="D247" s="234"/>
      <c r="E247" s="194" t="s">
        <v>434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95"/>
      <c r="W247" s="195"/>
      <c r="X247" s="195"/>
      <c r="Y247" s="195"/>
      <c r="Z247" s="195"/>
    </row>
    <row r="248" spans="1:26" ht="15.75" customHeight="1">
      <c r="A248" s="16"/>
      <c r="B248" s="16"/>
      <c r="C248" s="234"/>
      <c r="D248" s="234"/>
      <c r="E248" s="194" t="s">
        <v>435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95"/>
      <c r="W248" s="195"/>
      <c r="X248" s="195"/>
      <c r="Y248" s="195"/>
      <c r="Z248" s="195"/>
    </row>
    <row r="249" spans="1:26" ht="15.75" customHeight="1">
      <c r="A249" s="16"/>
      <c r="B249" s="16"/>
      <c r="C249" s="234"/>
      <c r="D249" s="234"/>
      <c r="E249" s="194" t="s">
        <v>436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95"/>
      <c r="W249" s="195"/>
      <c r="X249" s="195"/>
      <c r="Y249" s="195"/>
      <c r="Z249" s="195"/>
    </row>
    <row r="250" spans="1:26" ht="15.75" customHeight="1">
      <c r="A250" s="16"/>
      <c r="B250" s="16"/>
      <c r="C250" s="234"/>
      <c r="D250" s="234"/>
      <c r="E250" s="194" t="s">
        <v>437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95"/>
      <c r="W250" s="195"/>
      <c r="X250" s="195"/>
      <c r="Y250" s="195"/>
      <c r="Z250" s="195"/>
    </row>
    <row r="251" spans="1:26" ht="15.75" customHeight="1">
      <c r="A251" s="16"/>
      <c r="B251" s="16"/>
      <c r="C251" s="234"/>
      <c r="D251" s="282" t="s">
        <v>438</v>
      </c>
      <c r="E251" s="194" t="s">
        <v>439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95"/>
      <c r="W251" s="195"/>
      <c r="X251" s="195"/>
      <c r="Y251" s="195"/>
      <c r="Z251" s="195"/>
    </row>
    <row r="252" spans="1:26" ht="15.75" customHeight="1">
      <c r="A252" s="16"/>
      <c r="B252" s="16"/>
      <c r="C252" s="234"/>
      <c r="D252" s="234"/>
      <c r="E252" s="194" t="s">
        <v>440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95"/>
      <c r="W252" s="195"/>
      <c r="X252" s="195"/>
      <c r="Y252" s="195"/>
      <c r="Z252" s="195"/>
    </row>
    <row r="253" spans="1:26" ht="15.75" customHeight="1">
      <c r="A253" s="16"/>
      <c r="B253" s="16"/>
      <c r="C253" s="234"/>
      <c r="D253" s="234"/>
      <c r="E253" s="194" t="s">
        <v>441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95"/>
      <c r="W253" s="195"/>
      <c r="X253" s="195"/>
      <c r="Y253" s="195"/>
      <c r="Z253" s="195"/>
    </row>
    <row r="254" spans="1:26" ht="15.75" customHeight="1">
      <c r="A254" s="16"/>
      <c r="B254" s="16"/>
      <c r="C254" s="234"/>
      <c r="D254" s="234"/>
      <c r="E254" s="194" t="s">
        <v>442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95"/>
      <c r="W254" s="195"/>
      <c r="X254" s="195"/>
      <c r="Y254" s="195"/>
      <c r="Z254" s="195"/>
    </row>
    <row r="255" spans="1:26" ht="15.75" customHeight="1">
      <c r="A255" s="16"/>
      <c r="B255" s="16"/>
      <c r="C255" s="234"/>
      <c r="D255" s="234"/>
      <c r="E255" s="194" t="s">
        <v>443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95"/>
      <c r="W255" s="195"/>
      <c r="X255" s="195"/>
      <c r="Y255" s="195"/>
      <c r="Z255" s="195"/>
    </row>
    <row r="256" spans="1:26" ht="15.75" customHeight="1">
      <c r="A256" s="16"/>
      <c r="B256" s="16"/>
      <c r="C256" s="234"/>
      <c r="D256" s="282" t="s">
        <v>350</v>
      </c>
      <c r="E256" s="194" t="s">
        <v>444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95"/>
      <c r="W256" s="195"/>
      <c r="X256" s="195"/>
      <c r="Y256" s="195"/>
      <c r="Z256" s="195"/>
    </row>
    <row r="257" spans="1:26" ht="15.75" customHeight="1">
      <c r="A257" s="16"/>
      <c r="B257" s="16"/>
      <c r="C257" s="234"/>
      <c r="D257" s="234"/>
      <c r="E257" s="194" t="s">
        <v>445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95"/>
      <c r="W257" s="195"/>
      <c r="X257" s="195"/>
      <c r="Y257" s="195"/>
      <c r="Z257" s="195"/>
    </row>
    <row r="258" spans="1:26" ht="15.75" customHeight="1">
      <c r="A258" s="16"/>
      <c r="B258" s="16"/>
      <c r="C258" s="234"/>
      <c r="D258" s="234"/>
      <c r="E258" s="194" t="s">
        <v>446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95"/>
      <c r="W258" s="195"/>
      <c r="X258" s="195"/>
      <c r="Y258" s="195"/>
      <c r="Z258" s="195"/>
    </row>
    <row r="259" spans="1:26" ht="15.75" customHeight="1">
      <c r="A259" s="16"/>
      <c r="B259" s="16"/>
      <c r="C259" s="234"/>
      <c r="D259" s="234"/>
      <c r="E259" s="194" t="s">
        <v>447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95"/>
      <c r="W259" s="195"/>
      <c r="X259" s="195"/>
      <c r="Y259" s="195"/>
      <c r="Z259" s="195"/>
    </row>
    <row r="260" spans="1:26" ht="15.75" customHeight="1">
      <c r="A260" s="16"/>
      <c r="B260" s="16"/>
      <c r="C260" s="234"/>
      <c r="D260" s="282" t="s">
        <v>341</v>
      </c>
      <c r="E260" s="194" t="s">
        <v>448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95"/>
      <c r="W260" s="195"/>
      <c r="X260" s="195"/>
      <c r="Y260" s="195"/>
      <c r="Z260" s="195"/>
    </row>
    <row r="261" spans="1:26" ht="15.75" customHeight="1">
      <c r="A261" s="16"/>
      <c r="B261" s="16"/>
      <c r="C261" s="234"/>
      <c r="D261" s="234"/>
      <c r="E261" s="194" t="s">
        <v>449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95"/>
      <c r="W261" s="195"/>
      <c r="X261" s="195"/>
      <c r="Y261" s="195"/>
      <c r="Z261" s="195"/>
    </row>
    <row r="262" spans="1:26" ht="15.75" customHeight="1">
      <c r="A262" s="16"/>
      <c r="B262" s="16"/>
      <c r="C262" s="234"/>
      <c r="D262" s="234"/>
      <c r="E262" s="194" t="s">
        <v>450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95"/>
      <c r="W262" s="195"/>
      <c r="X262" s="195"/>
      <c r="Y262" s="195"/>
      <c r="Z262" s="195"/>
    </row>
    <row r="263" spans="1:26" ht="15.75" customHeight="1">
      <c r="A263" s="16"/>
      <c r="B263" s="16"/>
      <c r="C263" s="234"/>
      <c r="D263" s="234"/>
      <c r="E263" s="194" t="s">
        <v>451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95"/>
      <c r="W263" s="195"/>
      <c r="X263" s="195"/>
      <c r="Y263" s="195"/>
      <c r="Z263" s="195"/>
    </row>
    <row r="264" spans="1:26" ht="15.75" customHeight="1">
      <c r="A264" s="16"/>
      <c r="B264" s="16"/>
      <c r="C264" s="234"/>
      <c r="D264" s="282" t="s">
        <v>323</v>
      </c>
      <c r="E264" s="194" t="s">
        <v>452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95"/>
      <c r="W264" s="195"/>
      <c r="X264" s="195"/>
      <c r="Y264" s="195"/>
      <c r="Z264" s="195"/>
    </row>
    <row r="265" spans="1:26" ht="15.75" customHeight="1">
      <c r="A265" s="16"/>
      <c r="B265" s="16"/>
      <c r="C265" s="234"/>
      <c r="D265" s="234"/>
      <c r="E265" s="194" t="s">
        <v>453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95"/>
      <c r="W265" s="195"/>
      <c r="X265" s="195"/>
      <c r="Y265" s="195"/>
      <c r="Z265" s="195"/>
    </row>
    <row r="266" spans="1:26" ht="15.75" customHeight="1">
      <c r="A266" s="16"/>
      <c r="B266" s="16"/>
      <c r="C266" s="16"/>
      <c r="D266" s="194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95"/>
      <c r="W266" s="195"/>
      <c r="X266" s="195"/>
      <c r="Y266" s="195"/>
      <c r="Z266" s="195"/>
    </row>
    <row r="267" spans="1:26" ht="15.75" customHeight="1">
      <c r="A267" s="16"/>
      <c r="B267" s="16"/>
      <c r="C267" s="16"/>
      <c r="D267" s="194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95"/>
      <c r="W267" s="195"/>
      <c r="X267" s="195"/>
      <c r="Y267" s="195"/>
      <c r="Z267" s="195"/>
    </row>
    <row r="268" spans="1:26" ht="15.75" customHeight="1">
      <c r="A268" s="16"/>
      <c r="B268" s="16"/>
      <c r="C268" s="16"/>
      <c r="D268" s="194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95"/>
      <c r="W268" s="195"/>
      <c r="X268" s="195"/>
      <c r="Y268" s="195"/>
      <c r="Z268" s="195"/>
    </row>
    <row r="269" spans="1:26" ht="15.75" customHeight="1">
      <c r="A269" s="16"/>
      <c r="B269" s="16"/>
      <c r="C269" s="16"/>
      <c r="D269" s="194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95"/>
      <c r="W269" s="195"/>
      <c r="X269" s="195"/>
      <c r="Y269" s="195"/>
      <c r="Z269" s="195"/>
    </row>
    <row r="270" spans="1:26" ht="15.75" customHeight="1">
      <c r="A270" s="16"/>
      <c r="B270" s="16"/>
      <c r="C270" s="16"/>
      <c r="D270" s="194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95"/>
      <c r="W270" s="195"/>
      <c r="X270" s="195"/>
      <c r="Y270" s="195"/>
      <c r="Z270" s="195"/>
    </row>
    <row r="271" spans="1:26" ht="15.75" customHeight="1">
      <c r="A271" s="16"/>
      <c r="B271" s="16"/>
      <c r="C271" s="16"/>
      <c r="D271" s="194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95"/>
      <c r="W271" s="195"/>
      <c r="X271" s="195"/>
      <c r="Y271" s="195"/>
      <c r="Z271" s="195"/>
    </row>
    <row r="272" spans="1:26" ht="15.75" customHeight="1">
      <c r="A272" s="16"/>
      <c r="B272" s="16"/>
      <c r="C272" s="16"/>
      <c r="D272" s="194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95"/>
      <c r="W272" s="195"/>
      <c r="X272" s="195"/>
      <c r="Y272" s="195"/>
      <c r="Z272" s="195"/>
    </row>
    <row r="273" spans="1:26" ht="15.75" customHeight="1">
      <c r="A273" s="16"/>
      <c r="B273" s="16"/>
      <c r="C273" s="16"/>
      <c r="D273" s="194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95"/>
      <c r="W273" s="195"/>
      <c r="X273" s="195"/>
      <c r="Y273" s="195"/>
      <c r="Z273" s="195"/>
    </row>
    <row r="274" spans="1:26" ht="15.75" customHeight="1">
      <c r="A274" s="16"/>
      <c r="B274" s="16"/>
      <c r="C274" s="16"/>
      <c r="D274" s="194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95"/>
      <c r="W274" s="195"/>
      <c r="X274" s="195"/>
      <c r="Y274" s="195"/>
      <c r="Z274" s="195"/>
    </row>
    <row r="275" spans="1:26" ht="15.75" customHeight="1">
      <c r="A275" s="16"/>
      <c r="B275" s="16"/>
      <c r="C275" s="16"/>
      <c r="D275" s="194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95"/>
      <c r="W275" s="195"/>
      <c r="X275" s="195"/>
      <c r="Y275" s="195"/>
      <c r="Z275" s="195"/>
    </row>
    <row r="276" spans="1:26" ht="15.75" customHeight="1">
      <c r="A276" s="16"/>
      <c r="B276" s="16"/>
      <c r="C276" s="16"/>
      <c r="D276" s="194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95"/>
      <c r="W276" s="195"/>
      <c r="X276" s="195"/>
      <c r="Y276" s="195"/>
      <c r="Z276" s="195"/>
    </row>
    <row r="277" spans="1:26" ht="15.75" customHeight="1">
      <c r="A277" s="16"/>
      <c r="B277" s="16"/>
      <c r="C277" s="16"/>
      <c r="D277" s="194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95"/>
      <c r="W277" s="195"/>
      <c r="X277" s="195"/>
      <c r="Y277" s="195"/>
      <c r="Z277" s="195"/>
    </row>
    <row r="278" spans="1:26" ht="15.75" customHeight="1">
      <c r="A278" s="16"/>
      <c r="B278" s="16"/>
      <c r="C278" s="16"/>
      <c r="D278" s="194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95"/>
      <c r="W278" s="195"/>
      <c r="X278" s="195"/>
      <c r="Y278" s="195"/>
      <c r="Z278" s="195"/>
    </row>
    <row r="279" spans="1:26" ht="15.75" customHeight="1">
      <c r="A279" s="16"/>
      <c r="B279" s="16"/>
      <c r="C279" s="16"/>
      <c r="D279" s="194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95"/>
      <c r="W279" s="195"/>
      <c r="X279" s="195"/>
      <c r="Y279" s="195"/>
      <c r="Z279" s="195"/>
    </row>
    <row r="280" spans="1:26" ht="15.75" customHeight="1">
      <c r="A280" s="16"/>
      <c r="B280" s="16"/>
      <c r="C280" s="16"/>
      <c r="D280" s="194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95"/>
      <c r="W280" s="195"/>
      <c r="X280" s="195"/>
      <c r="Y280" s="195"/>
      <c r="Z280" s="195"/>
    </row>
    <row r="281" spans="1:26" ht="15.75" customHeight="1">
      <c r="A281" s="16"/>
      <c r="B281" s="16"/>
      <c r="C281" s="16"/>
      <c r="D281" s="194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95"/>
      <c r="W281" s="195"/>
      <c r="X281" s="195"/>
      <c r="Y281" s="195"/>
      <c r="Z281" s="195"/>
    </row>
    <row r="282" spans="1:26" ht="15.75" customHeight="1">
      <c r="A282" s="16"/>
      <c r="B282" s="16"/>
      <c r="C282" s="16"/>
      <c r="D282" s="194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95"/>
      <c r="W282" s="195"/>
      <c r="X282" s="195"/>
      <c r="Y282" s="195"/>
      <c r="Z282" s="195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95"/>
      <c r="W283" s="195"/>
      <c r="X283" s="195"/>
      <c r="Y283" s="195"/>
      <c r="Z283" s="195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95"/>
      <c r="W284" s="195"/>
      <c r="X284" s="195"/>
      <c r="Y284" s="195"/>
      <c r="Z284" s="195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95"/>
      <c r="W285" s="195"/>
      <c r="X285" s="195"/>
      <c r="Y285" s="195"/>
      <c r="Z285" s="195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95"/>
      <c r="W286" s="195"/>
      <c r="X286" s="195"/>
      <c r="Y286" s="195"/>
      <c r="Z286" s="195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95"/>
      <c r="W287" s="195"/>
      <c r="X287" s="195"/>
      <c r="Y287" s="195"/>
      <c r="Z287" s="195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95"/>
      <c r="W288" s="195"/>
      <c r="X288" s="195"/>
      <c r="Y288" s="195"/>
      <c r="Z288" s="195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95"/>
      <c r="W289" s="195"/>
      <c r="X289" s="195"/>
      <c r="Y289" s="195"/>
      <c r="Z289" s="195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95"/>
      <c r="W290" s="195"/>
      <c r="X290" s="195"/>
      <c r="Y290" s="195"/>
      <c r="Z290" s="195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95"/>
      <c r="W291" s="195"/>
      <c r="X291" s="195"/>
      <c r="Y291" s="195"/>
      <c r="Z291" s="195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95"/>
      <c r="W292" s="195"/>
      <c r="X292" s="195"/>
      <c r="Y292" s="195"/>
      <c r="Z292" s="195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95"/>
      <c r="W293" s="195"/>
      <c r="X293" s="195"/>
      <c r="Y293" s="195"/>
      <c r="Z293" s="195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95"/>
      <c r="W294" s="195"/>
      <c r="X294" s="195"/>
      <c r="Y294" s="195"/>
      <c r="Z294" s="195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95"/>
      <c r="W295" s="195"/>
      <c r="X295" s="195"/>
      <c r="Y295" s="195"/>
      <c r="Z295" s="195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95"/>
      <c r="W296" s="195"/>
      <c r="X296" s="195"/>
      <c r="Y296" s="195"/>
      <c r="Z296" s="195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95"/>
      <c r="W297" s="195"/>
      <c r="X297" s="195"/>
      <c r="Y297" s="195"/>
      <c r="Z297" s="195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95"/>
      <c r="W298" s="195"/>
      <c r="X298" s="195"/>
      <c r="Y298" s="195"/>
      <c r="Z298" s="195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95"/>
      <c r="W299" s="195"/>
      <c r="X299" s="195"/>
      <c r="Y299" s="195"/>
      <c r="Z299" s="195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95"/>
      <c r="W300" s="195"/>
      <c r="X300" s="195"/>
      <c r="Y300" s="195"/>
      <c r="Z300" s="195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95"/>
      <c r="W301" s="195"/>
      <c r="X301" s="195"/>
      <c r="Y301" s="195"/>
      <c r="Z301" s="195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95"/>
      <c r="W302" s="195"/>
      <c r="X302" s="195"/>
      <c r="Y302" s="195"/>
      <c r="Z302" s="195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95"/>
      <c r="W303" s="195"/>
      <c r="X303" s="195"/>
      <c r="Y303" s="195"/>
      <c r="Z303" s="195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95"/>
      <c r="W304" s="195"/>
      <c r="X304" s="195"/>
      <c r="Y304" s="195"/>
      <c r="Z304" s="195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95"/>
      <c r="W305" s="195"/>
      <c r="X305" s="195"/>
      <c r="Y305" s="195"/>
      <c r="Z305" s="195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95"/>
      <c r="W306" s="195"/>
      <c r="X306" s="195"/>
      <c r="Y306" s="195"/>
      <c r="Z306" s="195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95"/>
      <c r="W307" s="195"/>
      <c r="X307" s="195"/>
      <c r="Y307" s="195"/>
      <c r="Z307" s="195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95"/>
      <c r="W308" s="195"/>
      <c r="X308" s="195"/>
      <c r="Y308" s="195"/>
      <c r="Z308" s="195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95"/>
      <c r="W309" s="195"/>
      <c r="X309" s="195"/>
      <c r="Y309" s="195"/>
      <c r="Z309" s="195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95"/>
      <c r="W310" s="195"/>
      <c r="X310" s="195"/>
      <c r="Y310" s="195"/>
      <c r="Z310" s="195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95"/>
      <c r="W311" s="195"/>
      <c r="X311" s="195"/>
      <c r="Y311" s="195"/>
      <c r="Z311" s="195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95"/>
      <c r="W312" s="195"/>
      <c r="X312" s="195"/>
      <c r="Y312" s="195"/>
      <c r="Z312" s="195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95"/>
      <c r="W313" s="195"/>
      <c r="X313" s="195"/>
      <c r="Y313" s="195"/>
      <c r="Z313" s="195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95"/>
      <c r="W314" s="195"/>
      <c r="X314" s="195"/>
      <c r="Y314" s="195"/>
      <c r="Z314" s="195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95"/>
      <c r="W315" s="195"/>
      <c r="X315" s="195"/>
      <c r="Y315" s="195"/>
      <c r="Z315" s="195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95"/>
      <c r="W316" s="195"/>
      <c r="X316" s="195"/>
      <c r="Y316" s="195"/>
      <c r="Z316" s="195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95"/>
      <c r="W317" s="195"/>
      <c r="X317" s="195"/>
      <c r="Y317" s="195"/>
      <c r="Z317" s="195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95"/>
      <c r="W318" s="195"/>
      <c r="X318" s="195"/>
      <c r="Y318" s="195"/>
      <c r="Z318" s="195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95"/>
      <c r="W319" s="195"/>
      <c r="X319" s="195"/>
      <c r="Y319" s="195"/>
      <c r="Z319" s="195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95"/>
      <c r="W320" s="195"/>
      <c r="X320" s="195"/>
      <c r="Y320" s="195"/>
      <c r="Z320" s="195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95"/>
      <c r="W321" s="195"/>
      <c r="X321" s="195"/>
      <c r="Y321" s="195"/>
      <c r="Z321" s="195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95"/>
      <c r="W322" s="195"/>
      <c r="X322" s="195"/>
      <c r="Y322" s="195"/>
      <c r="Z322" s="195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95"/>
      <c r="W323" s="195"/>
      <c r="X323" s="195"/>
      <c r="Y323" s="195"/>
      <c r="Z323" s="195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95"/>
      <c r="W324" s="195"/>
      <c r="X324" s="195"/>
      <c r="Y324" s="195"/>
      <c r="Z324" s="195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95"/>
      <c r="W325" s="195"/>
      <c r="X325" s="195"/>
      <c r="Y325" s="195"/>
      <c r="Z325" s="195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95"/>
      <c r="W326" s="195"/>
      <c r="X326" s="195"/>
      <c r="Y326" s="195"/>
      <c r="Z326" s="195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95"/>
      <c r="W327" s="195"/>
      <c r="X327" s="195"/>
      <c r="Y327" s="195"/>
      <c r="Z327" s="195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95"/>
      <c r="W328" s="195"/>
      <c r="X328" s="195"/>
      <c r="Y328" s="195"/>
      <c r="Z328" s="195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95"/>
      <c r="W329" s="195"/>
      <c r="X329" s="195"/>
      <c r="Y329" s="195"/>
      <c r="Z329" s="195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95"/>
      <c r="W330" s="195"/>
      <c r="X330" s="195"/>
      <c r="Y330" s="195"/>
      <c r="Z330" s="195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95"/>
      <c r="W331" s="195"/>
      <c r="X331" s="195"/>
      <c r="Y331" s="195"/>
      <c r="Z331" s="195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95"/>
      <c r="W332" s="195"/>
      <c r="X332" s="195"/>
      <c r="Y332" s="195"/>
      <c r="Z332" s="195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95"/>
      <c r="W333" s="195"/>
      <c r="X333" s="195"/>
      <c r="Y333" s="195"/>
      <c r="Z333" s="195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95"/>
      <c r="W334" s="195"/>
      <c r="X334" s="195"/>
      <c r="Y334" s="195"/>
      <c r="Z334" s="195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95"/>
      <c r="W335" s="195"/>
      <c r="X335" s="195"/>
      <c r="Y335" s="195"/>
      <c r="Z335" s="195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95"/>
      <c r="W336" s="195"/>
      <c r="X336" s="195"/>
      <c r="Y336" s="195"/>
      <c r="Z336" s="195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95"/>
      <c r="W337" s="195"/>
      <c r="X337" s="195"/>
      <c r="Y337" s="195"/>
      <c r="Z337" s="195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95"/>
      <c r="W338" s="195"/>
      <c r="X338" s="195"/>
      <c r="Y338" s="195"/>
      <c r="Z338" s="195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95"/>
      <c r="W339" s="195"/>
      <c r="X339" s="195"/>
      <c r="Y339" s="195"/>
      <c r="Z339" s="195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95"/>
      <c r="W340" s="195"/>
      <c r="X340" s="195"/>
      <c r="Y340" s="195"/>
      <c r="Z340" s="195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95"/>
      <c r="W341" s="195"/>
      <c r="X341" s="195"/>
      <c r="Y341" s="195"/>
      <c r="Z341" s="195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95"/>
      <c r="W342" s="195"/>
      <c r="X342" s="195"/>
      <c r="Y342" s="195"/>
      <c r="Z342" s="195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95"/>
      <c r="W343" s="195"/>
      <c r="X343" s="195"/>
      <c r="Y343" s="195"/>
      <c r="Z343" s="195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95"/>
      <c r="W344" s="195"/>
      <c r="X344" s="195"/>
      <c r="Y344" s="195"/>
      <c r="Z344" s="195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95"/>
      <c r="W345" s="195"/>
      <c r="X345" s="195"/>
      <c r="Y345" s="195"/>
      <c r="Z345" s="195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95"/>
      <c r="W346" s="195"/>
      <c r="X346" s="195"/>
      <c r="Y346" s="195"/>
      <c r="Z346" s="195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95"/>
      <c r="W347" s="195"/>
      <c r="X347" s="195"/>
      <c r="Y347" s="195"/>
      <c r="Z347" s="195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95"/>
      <c r="W348" s="195"/>
      <c r="X348" s="195"/>
      <c r="Y348" s="195"/>
      <c r="Z348" s="195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95"/>
      <c r="W349" s="195"/>
      <c r="X349" s="195"/>
      <c r="Y349" s="195"/>
      <c r="Z349" s="195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95"/>
      <c r="W350" s="195"/>
      <c r="X350" s="195"/>
      <c r="Y350" s="195"/>
      <c r="Z350" s="195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95"/>
      <c r="W351" s="195"/>
      <c r="X351" s="195"/>
      <c r="Y351" s="195"/>
      <c r="Z351" s="195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95"/>
      <c r="W352" s="195"/>
      <c r="X352" s="195"/>
      <c r="Y352" s="195"/>
      <c r="Z352" s="195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95"/>
      <c r="W353" s="195"/>
      <c r="X353" s="195"/>
      <c r="Y353" s="195"/>
      <c r="Z353" s="195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95"/>
      <c r="W354" s="195"/>
      <c r="X354" s="195"/>
      <c r="Y354" s="195"/>
      <c r="Z354" s="195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95"/>
      <c r="W355" s="195"/>
      <c r="X355" s="195"/>
      <c r="Y355" s="195"/>
      <c r="Z355" s="195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95"/>
      <c r="W356" s="195"/>
      <c r="X356" s="195"/>
      <c r="Y356" s="195"/>
      <c r="Z356" s="195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95"/>
      <c r="W357" s="195"/>
      <c r="X357" s="195"/>
      <c r="Y357" s="195"/>
      <c r="Z357" s="195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95"/>
      <c r="W358" s="195"/>
      <c r="X358" s="195"/>
      <c r="Y358" s="195"/>
      <c r="Z358" s="195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95"/>
      <c r="W359" s="195"/>
      <c r="X359" s="195"/>
      <c r="Y359" s="195"/>
      <c r="Z359" s="195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95"/>
      <c r="W360" s="195"/>
      <c r="X360" s="195"/>
      <c r="Y360" s="195"/>
      <c r="Z360" s="195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95"/>
      <c r="W361" s="195"/>
      <c r="X361" s="195"/>
      <c r="Y361" s="195"/>
      <c r="Z361" s="195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95"/>
      <c r="W362" s="195"/>
      <c r="X362" s="195"/>
      <c r="Y362" s="195"/>
      <c r="Z362" s="195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95"/>
      <c r="W363" s="195"/>
      <c r="X363" s="195"/>
      <c r="Y363" s="195"/>
      <c r="Z363" s="195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95"/>
      <c r="W364" s="195"/>
      <c r="X364" s="195"/>
      <c r="Y364" s="195"/>
      <c r="Z364" s="195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95"/>
      <c r="W365" s="195"/>
      <c r="X365" s="195"/>
      <c r="Y365" s="195"/>
      <c r="Z365" s="195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95"/>
      <c r="W366" s="195"/>
      <c r="X366" s="195"/>
      <c r="Y366" s="195"/>
      <c r="Z366" s="195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95"/>
      <c r="W367" s="195"/>
      <c r="X367" s="195"/>
      <c r="Y367" s="195"/>
      <c r="Z367" s="195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95"/>
      <c r="W368" s="195"/>
      <c r="X368" s="195"/>
      <c r="Y368" s="195"/>
      <c r="Z368" s="195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95"/>
      <c r="W369" s="195"/>
      <c r="X369" s="195"/>
      <c r="Y369" s="195"/>
      <c r="Z369" s="195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95"/>
      <c r="W370" s="195"/>
      <c r="X370" s="195"/>
      <c r="Y370" s="195"/>
      <c r="Z370" s="195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95"/>
      <c r="W371" s="195"/>
      <c r="X371" s="195"/>
      <c r="Y371" s="195"/>
      <c r="Z371" s="195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95"/>
      <c r="W372" s="195"/>
      <c r="X372" s="195"/>
      <c r="Y372" s="195"/>
      <c r="Z372" s="195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95"/>
      <c r="W373" s="195"/>
      <c r="X373" s="195"/>
      <c r="Y373" s="195"/>
      <c r="Z373" s="195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95"/>
      <c r="W374" s="195"/>
      <c r="X374" s="195"/>
      <c r="Y374" s="195"/>
      <c r="Z374" s="195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95"/>
      <c r="W375" s="195"/>
      <c r="X375" s="195"/>
      <c r="Y375" s="195"/>
      <c r="Z375" s="195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95"/>
      <c r="W376" s="195"/>
      <c r="X376" s="195"/>
      <c r="Y376" s="195"/>
      <c r="Z376" s="195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95"/>
      <c r="W377" s="195"/>
      <c r="X377" s="195"/>
      <c r="Y377" s="195"/>
      <c r="Z377" s="195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95"/>
      <c r="W378" s="195"/>
      <c r="X378" s="195"/>
      <c r="Y378" s="195"/>
      <c r="Z378" s="195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95"/>
      <c r="W379" s="195"/>
      <c r="X379" s="195"/>
      <c r="Y379" s="195"/>
      <c r="Z379" s="195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95"/>
      <c r="W380" s="195"/>
      <c r="X380" s="195"/>
      <c r="Y380" s="195"/>
      <c r="Z380" s="195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95"/>
      <c r="W381" s="195"/>
      <c r="X381" s="195"/>
      <c r="Y381" s="195"/>
      <c r="Z381" s="195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95"/>
      <c r="W382" s="195"/>
      <c r="X382" s="195"/>
      <c r="Y382" s="195"/>
      <c r="Z382" s="195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95"/>
      <c r="W383" s="195"/>
      <c r="X383" s="195"/>
      <c r="Y383" s="195"/>
      <c r="Z383" s="195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95"/>
      <c r="W384" s="195"/>
      <c r="X384" s="195"/>
      <c r="Y384" s="195"/>
      <c r="Z384" s="195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95"/>
      <c r="W385" s="195"/>
      <c r="X385" s="195"/>
      <c r="Y385" s="195"/>
      <c r="Z385" s="195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95"/>
      <c r="W386" s="195"/>
      <c r="X386" s="195"/>
      <c r="Y386" s="195"/>
      <c r="Z386" s="195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95"/>
      <c r="W387" s="195"/>
      <c r="X387" s="195"/>
      <c r="Y387" s="195"/>
      <c r="Z387" s="195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95"/>
      <c r="W388" s="195"/>
      <c r="X388" s="195"/>
      <c r="Y388" s="195"/>
      <c r="Z388" s="195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95"/>
      <c r="W389" s="195"/>
      <c r="X389" s="195"/>
      <c r="Y389" s="195"/>
      <c r="Z389" s="195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95"/>
      <c r="W390" s="195"/>
      <c r="X390" s="195"/>
      <c r="Y390" s="195"/>
      <c r="Z390" s="195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95"/>
      <c r="W391" s="195"/>
      <c r="X391" s="195"/>
      <c r="Y391" s="195"/>
      <c r="Z391" s="195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95"/>
      <c r="W392" s="195"/>
      <c r="X392" s="195"/>
      <c r="Y392" s="195"/>
      <c r="Z392" s="195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95"/>
      <c r="W393" s="195"/>
      <c r="X393" s="195"/>
      <c r="Y393" s="195"/>
      <c r="Z393" s="195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95"/>
      <c r="W394" s="195"/>
      <c r="X394" s="195"/>
      <c r="Y394" s="195"/>
      <c r="Z394" s="195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95"/>
      <c r="W395" s="195"/>
      <c r="X395" s="195"/>
      <c r="Y395" s="195"/>
      <c r="Z395" s="195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95"/>
      <c r="W396" s="195"/>
      <c r="X396" s="195"/>
      <c r="Y396" s="195"/>
      <c r="Z396" s="195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95"/>
      <c r="W397" s="195"/>
      <c r="X397" s="195"/>
      <c r="Y397" s="195"/>
      <c r="Z397" s="195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95"/>
      <c r="W398" s="195"/>
      <c r="X398" s="195"/>
      <c r="Y398" s="195"/>
      <c r="Z398" s="195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95"/>
      <c r="W399" s="195"/>
      <c r="X399" s="195"/>
      <c r="Y399" s="195"/>
      <c r="Z399" s="195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95"/>
      <c r="W400" s="195"/>
      <c r="X400" s="195"/>
      <c r="Y400" s="195"/>
      <c r="Z400" s="195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95"/>
      <c r="W401" s="195"/>
      <c r="X401" s="195"/>
      <c r="Y401" s="195"/>
      <c r="Z401" s="195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95"/>
      <c r="W402" s="195"/>
      <c r="X402" s="195"/>
      <c r="Y402" s="195"/>
      <c r="Z402" s="195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95"/>
      <c r="W403" s="195"/>
      <c r="X403" s="195"/>
      <c r="Y403" s="195"/>
      <c r="Z403" s="195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95"/>
      <c r="W404" s="195"/>
      <c r="X404" s="195"/>
      <c r="Y404" s="195"/>
      <c r="Z404" s="195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95"/>
      <c r="W405" s="195"/>
      <c r="X405" s="195"/>
      <c r="Y405" s="195"/>
      <c r="Z405" s="195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95"/>
      <c r="W406" s="195"/>
      <c r="X406" s="195"/>
      <c r="Y406" s="195"/>
      <c r="Z406" s="195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95"/>
      <c r="W407" s="195"/>
      <c r="X407" s="195"/>
      <c r="Y407" s="195"/>
      <c r="Z407" s="195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95"/>
      <c r="W408" s="195"/>
      <c r="X408" s="195"/>
      <c r="Y408" s="195"/>
      <c r="Z408" s="195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95"/>
      <c r="W409" s="195"/>
      <c r="X409" s="195"/>
      <c r="Y409" s="195"/>
      <c r="Z409" s="195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95"/>
      <c r="W410" s="195"/>
      <c r="X410" s="195"/>
      <c r="Y410" s="195"/>
      <c r="Z410" s="195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95"/>
      <c r="W411" s="195"/>
      <c r="X411" s="195"/>
      <c r="Y411" s="195"/>
      <c r="Z411" s="195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95"/>
      <c r="W412" s="195"/>
      <c r="X412" s="195"/>
      <c r="Y412" s="195"/>
      <c r="Z412" s="195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95"/>
      <c r="W413" s="195"/>
      <c r="X413" s="195"/>
      <c r="Y413" s="195"/>
      <c r="Z413" s="195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95"/>
      <c r="W414" s="195"/>
      <c r="X414" s="195"/>
      <c r="Y414" s="195"/>
      <c r="Z414" s="195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95"/>
      <c r="W415" s="195"/>
      <c r="X415" s="195"/>
      <c r="Y415" s="195"/>
      <c r="Z415" s="195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95"/>
      <c r="W416" s="195"/>
      <c r="X416" s="195"/>
      <c r="Y416" s="195"/>
      <c r="Z416" s="195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95"/>
      <c r="W417" s="195"/>
      <c r="X417" s="195"/>
      <c r="Y417" s="195"/>
      <c r="Z417" s="195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95"/>
      <c r="W418" s="195"/>
      <c r="X418" s="195"/>
      <c r="Y418" s="195"/>
      <c r="Z418" s="195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95"/>
      <c r="W419" s="195"/>
      <c r="X419" s="195"/>
      <c r="Y419" s="195"/>
      <c r="Z419" s="195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95"/>
      <c r="W420" s="195"/>
      <c r="X420" s="195"/>
      <c r="Y420" s="195"/>
      <c r="Z420" s="195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95"/>
      <c r="W421" s="195"/>
      <c r="X421" s="195"/>
      <c r="Y421" s="195"/>
      <c r="Z421" s="195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95"/>
      <c r="W422" s="195"/>
      <c r="X422" s="195"/>
      <c r="Y422" s="195"/>
      <c r="Z422" s="195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95"/>
      <c r="W423" s="195"/>
      <c r="X423" s="195"/>
      <c r="Y423" s="195"/>
      <c r="Z423" s="195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95"/>
      <c r="W424" s="195"/>
      <c r="X424" s="195"/>
      <c r="Y424" s="195"/>
      <c r="Z424" s="195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95"/>
      <c r="W425" s="195"/>
      <c r="X425" s="195"/>
      <c r="Y425" s="195"/>
      <c r="Z425" s="195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95"/>
      <c r="W426" s="195"/>
      <c r="X426" s="195"/>
      <c r="Y426" s="195"/>
      <c r="Z426" s="195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95"/>
      <c r="W427" s="195"/>
      <c r="X427" s="195"/>
      <c r="Y427" s="195"/>
      <c r="Z427" s="195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95"/>
      <c r="W428" s="195"/>
      <c r="X428" s="195"/>
      <c r="Y428" s="195"/>
      <c r="Z428" s="195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95"/>
      <c r="W429" s="195"/>
      <c r="X429" s="195"/>
      <c r="Y429" s="195"/>
      <c r="Z429" s="195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95"/>
      <c r="W430" s="195"/>
      <c r="X430" s="195"/>
      <c r="Y430" s="195"/>
      <c r="Z430" s="195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95"/>
      <c r="W431" s="195"/>
      <c r="X431" s="195"/>
      <c r="Y431" s="195"/>
      <c r="Z431" s="195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95"/>
      <c r="W432" s="195"/>
      <c r="X432" s="195"/>
      <c r="Y432" s="195"/>
      <c r="Z432" s="195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95"/>
      <c r="W433" s="195"/>
      <c r="X433" s="195"/>
      <c r="Y433" s="195"/>
      <c r="Z433" s="195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95"/>
      <c r="W434" s="195"/>
      <c r="X434" s="195"/>
      <c r="Y434" s="195"/>
      <c r="Z434" s="195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95"/>
      <c r="W435" s="195"/>
      <c r="X435" s="195"/>
      <c r="Y435" s="195"/>
      <c r="Z435" s="195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95"/>
      <c r="W436" s="195"/>
      <c r="X436" s="195"/>
      <c r="Y436" s="195"/>
      <c r="Z436" s="195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95"/>
      <c r="W437" s="195"/>
      <c r="X437" s="195"/>
      <c r="Y437" s="195"/>
      <c r="Z437" s="195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95"/>
      <c r="W438" s="195"/>
      <c r="X438" s="195"/>
      <c r="Y438" s="195"/>
      <c r="Z438" s="195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95"/>
      <c r="W439" s="195"/>
      <c r="X439" s="195"/>
      <c r="Y439" s="195"/>
      <c r="Z439" s="195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95"/>
      <c r="W440" s="195"/>
      <c r="X440" s="195"/>
      <c r="Y440" s="195"/>
      <c r="Z440" s="195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95"/>
      <c r="W441" s="195"/>
      <c r="X441" s="195"/>
      <c r="Y441" s="195"/>
      <c r="Z441" s="195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95"/>
      <c r="W442" s="195"/>
      <c r="X442" s="195"/>
      <c r="Y442" s="195"/>
      <c r="Z442" s="195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95"/>
      <c r="W443" s="195"/>
      <c r="X443" s="195"/>
      <c r="Y443" s="195"/>
      <c r="Z443" s="195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95"/>
      <c r="W444" s="195"/>
      <c r="X444" s="195"/>
      <c r="Y444" s="195"/>
      <c r="Z444" s="195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95"/>
      <c r="W445" s="195"/>
      <c r="X445" s="195"/>
      <c r="Y445" s="195"/>
      <c r="Z445" s="195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95"/>
      <c r="W446" s="195"/>
      <c r="X446" s="195"/>
      <c r="Y446" s="195"/>
      <c r="Z446" s="195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95"/>
      <c r="W447" s="195"/>
      <c r="X447" s="195"/>
      <c r="Y447" s="195"/>
      <c r="Z447" s="195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95"/>
      <c r="W448" s="195"/>
      <c r="X448" s="195"/>
      <c r="Y448" s="195"/>
      <c r="Z448" s="195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95"/>
      <c r="W449" s="195"/>
      <c r="X449" s="195"/>
      <c r="Y449" s="195"/>
      <c r="Z449" s="195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95"/>
      <c r="W450" s="195"/>
      <c r="X450" s="195"/>
      <c r="Y450" s="195"/>
      <c r="Z450" s="195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95"/>
      <c r="W451" s="195"/>
      <c r="X451" s="195"/>
      <c r="Y451" s="195"/>
      <c r="Z451" s="195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95"/>
      <c r="W452" s="195"/>
      <c r="X452" s="195"/>
      <c r="Y452" s="195"/>
      <c r="Z452" s="195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95"/>
      <c r="W453" s="195"/>
      <c r="X453" s="195"/>
      <c r="Y453" s="195"/>
      <c r="Z453" s="195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95"/>
      <c r="W454" s="195"/>
      <c r="X454" s="195"/>
      <c r="Y454" s="195"/>
      <c r="Z454" s="195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95"/>
      <c r="W455" s="195"/>
      <c r="X455" s="195"/>
      <c r="Y455" s="195"/>
      <c r="Z455" s="195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95"/>
      <c r="W456" s="195"/>
      <c r="X456" s="195"/>
      <c r="Y456" s="195"/>
      <c r="Z456" s="195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95"/>
      <c r="W457" s="195"/>
      <c r="X457" s="195"/>
      <c r="Y457" s="195"/>
      <c r="Z457" s="195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95"/>
      <c r="W458" s="195"/>
      <c r="X458" s="195"/>
      <c r="Y458" s="195"/>
      <c r="Z458" s="195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95"/>
      <c r="W459" s="195"/>
      <c r="X459" s="195"/>
      <c r="Y459" s="195"/>
      <c r="Z459" s="195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95"/>
      <c r="W460" s="195"/>
      <c r="X460" s="195"/>
      <c r="Y460" s="195"/>
      <c r="Z460" s="195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95"/>
      <c r="W461" s="195"/>
      <c r="X461" s="195"/>
      <c r="Y461" s="195"/>
      <c r="Z461" s="195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95"/>
      <c r="W462" s="195"/>
      <c r="X462" s="195"/>
      <c r="Y462" s="195"/>
      <c r="Z462" s="195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95"/>
      <c r="W463" s="195"/>
      <c r="X463" s="195"/>
      <c r="Y463" s="195"/>
      <c r="Z463" s="195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95"/>
      <c r="W464" s="195"/>
      <c r="X464" s="195"/>
      <c r="Y464" s="195"/>
      <c r="Z464" s="195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95"/>
      <c r="W465" s="195"/>
      <c r="X465" s="195"/>
      <c r="Y465" s="195"/>
      <c r="Z465" s="195"/>
    </row>
    <row r="466" spans="1:26" ht="15.75" customHeight="1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</row>
    <row r="467" spans="1:26" ht="15.75" customHeight="1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</row>
    <row r="468" spans="1:26" ht="15.75" customHeight="1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</row>
    <row r="469" spans="1:26" ht="15.75" customHeight="1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</row>
    <row r="470" spans="1:26" ht="15.75" customHeight="1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</row>
    <row r="471" spans="1:26" ht="15.75" customHeight="1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</row>
    <row r="472" spans="1:26" ht="15.75" customHeight="1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</row>
    <row r="473" spans="1:26" ht="15.75" customHeight="1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</row>
    <row r="474" spans="1:26" ht="15.75" customHeight="1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</row>
    <row r="475" spans="1:26" ht="15.75" customHeight="1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</row>
    <row r="476" spans="1:26" ht="15.75" customHeight="1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</row>
    <row r="477" spans="1:26" ht="15.75" customHeight="1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</row>
    <row r="478" spans="1:26" ht="15.75" customHeight="1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</row>
    <row r="479" spans="1:26" ht="15.75" customHeight="1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</row>
    <row r="480" spans="1:26" ht="15.75" customHeight="1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</row>
    <row r="481" spans="1:26" ht="15.75" customHeight="1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</row>
    <row r="482" spans="1:26" ht="15.75" customHeight="1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</row>
    <row r="483" spans="1:26" ht="15.75" customHeight="1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</row>
    <row r="484" spans="1:26" ht="15.75" customHeight="1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</row>
    <row r="485" spans="1:26" ht="15.75" customHeight="1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</row>
    <row r="486" spans="1:26" ht="15.75" customHeight="1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</row>
    <row r="487" spans="1:26" ht="15.75" customHeight="1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</row>
    <row r="488" spans="1:26" ht="15.75" customHeight="1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</row>
    <row r="489" spans="1:26" ht="15.75" customHeight="1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</row>
    <row r="490" spans="1:26" ht="15.75" customHeight="1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</row>
    <row r="491" spans="1:26" ht="15.75" customHeight="1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</row>
    <row r="492" spans="1:26" ht="15.75" customHeight="1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</row>
    <row r="493" spans="1:26" ht="15.75" customHeight="1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</row>
    <row r="494" spans="1:26" ht="15.75" customHeight="1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</row>
    <row r="495" spans="1:26" ht="15.75" customHeight="1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</row>
    <row r="496" spans="1:26" ht="15.75" customHeight="1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</row>
    <row r="497" spans="1:26" ht="15.75" customHeight="1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</row>
    <row r="498" spans="1:26" ht="15.75" customHeight="1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</row>
    <row r="499" spans="1:26" ht="15.75" customHeight="1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</row>
    <row r="500" spans="1:26" ht="15.75" customHeight="1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</row>
    <row r="501" spans="1:26" ht="15.75" customHeight="1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</row>
    <row r="502" spans="1:26" ht="15.75" customHeight="1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</row>
    <row r="503" spans="1:26" ht="15.75" customHeight="1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</row>
    <row r="504" spans="1:26" ht="15.75" customHeight="1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</row>
    <row r="505" spans="1:26" ht="15.75" customHeight="1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</row>
    <row r="506" spans="1:26" ht="15.75" customHeight="1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</row>
    <row r="507" spans="1:26" ht="15.75" customHeight="1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</row>
    <row r="508" spans="1:26" ht="15.75" customHeight="1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</row>
    <row r="509" spans="1:26" ht="15.75" customHeight="1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</row>
    <row r="510" spans="1:26" ht="15.75" customHeight="1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</row>
    <row r="511" spans="1:26" ht="15.75" customHeight="1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</row>
    <row r="512" spans="1:26" ht="15.75" customHeight="1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</row>
    <row r="513" spans="1:26" ht="15.75" customHeight="1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</row>
    <row r="514" spans="1:26" ht="15.75" customHeight="1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</row>
    <row r="515" spans="1:26" ht="15.75" customHeight="1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</row>
    <row r="516" spans="1:26" ht="15.75" customHeight="1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</row>
    <row r="517" spans="1:26" ht="15.75" customHeight="1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</row>
    <row r="518" spans="1:26" ht="15.75" customHeight="1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</row>
    <row r="519" spans="1:26" ht="15.75" customHeight="1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</row>
    <row r="520" spans="1:26" ht="15.75" customHeight="1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</row>
    <row r="521" spans="1:26" ht="15.75" customHeight="1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</row>
    <row r="522" spans="1:26" ht="15.75" customHeight="1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</row>
    <row r="523" spans="1:26" ht="15.75" customHeight="1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</row>
    <row r="524" spans="1:26" ht="15.75" customHeight="1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</row>
    <row r="525" spans="1:26" ht="15.75" customHeight="1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</row>
    <row r="526" spans="1:26" ht="15.75" customHeight="1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</row>
    <row r="527" spans="1:26" ht="15.75" customHeight="1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</row>
    <row r="528" spans="1:26" ht="15.75" customHeight="1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</row>
    <row r="529" spans="1:26" ht="15.75" customHeight="1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</row>
    <row r="530" spans="1:26" ht="15.75" customHeight="1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</row>
    <row r="531" spans="1:26" ht="15.75" customHeight="1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</row>
    <row r="532" spans="1:26" ht="15.75" customHeight="1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</row>
    <row r="533" spans="1:26" ht="15.75" customHeight="1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</row>
    <row r="534" spans="1:26" ht="15.75" customHeight="1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</row>
    <row r="535" spans="1:26" ht="15.75" customHeight="1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</row>
    <row r="536" spans="1:26" ht="15.75" customHeight="1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</row>
    <row r="537" spans="1:26" ht="15.75" customHeight="1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</row>
    <row r="538" spans="1:26" ht="15.75" customHeight="1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</row>
    <row r="539" spans="1:26" ht="15.75" customHeight="1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</row>
    <row r="540" spans="1:26" ht="15.75" customHeight="1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</row>
    <row r="541" spans="1:26" ht="15.75" customHeight="1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</row>
    <row r="542" spans="1:26" ht="15.75" customHeight="1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</row>
    <row r="543" spans="1:26" ht="15.75" customHeight="1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</row>
    <row r="544" spans="1:26" ht="15.75" customHeight="1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</row>
    <row r="545" spans="1:26" ht="15.75" customHeight="1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</row>
    <row r="546" spans="1:26" ht="15.75" customHeight="1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</row>
    <row r="547" spans="1:26" ht="15.75" customHeight="1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</row>
    <row r="548" spans="1:26" ht="15.75" customHeight="1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</row>
    <row r="549" spans="1:26" ht="15.75" customHeight="1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</row>
    <row r="550" spans="1:26" ht="15.75" customHeight="1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</row>
    <row r="551" spans="1:26" ht="15.75" customHeight="1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</row>
    <row r="552" spans="1:26" ht="15.75" customHeight="1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</row>
    <row r="553" spans="1:26" ht="15.75" customHeight="1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</row>
    <row r="554" spans="1:26" ht="15.75" customHeight="1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</row>
    <row r="555" spans="1:26" ht="15.75" customHeight="1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</row>
    <row r="556" spans="1:26" ht="15.75" customHeight="1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</row>
    <row r="557" spans="1:26" ht="15.75" customHeight="1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</row>
    <row r="558" spans="1:26" ht="15.75" customHeight="1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</row>
    <row r="559" spans="1:26" ht="15.75" customHeight="1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</row>
    <row r="560" spans="1:26" ht="15.75" customHeight="1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</row>
    <row r="561" spans="1:26" ht="15.75" customHeight="1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</row>
    <row r="562" spans="1:26" ht="15.75" customHeight="1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</row>
    <row r="563" spans="1:26" ht="15.75" customHeight="1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</row>
    <row r="564" spans="1:26" ht="15.75" customHeight="1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</row>
    <row r="565" spans="1:26" ht="15.75" customHeight="1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</row>
    <row r="566" spans="1:26" ht="15.75" customHeight="1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</row>
    <row r="567" spans="1:26" ht="15.75" customHeight="1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</row>
    <row r="568" spans="1:26" ht="15.75" customHeight="1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</row>
    <row r="569" spans="1:26" ht="15.75" customHeight="1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</row>
    <row r="570" spans="1:26" ht="15.75" customHeight="1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</row>
    <row r="571" spans="1:26" ht="15.75" customHeight="1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</row>
    <row r="572" spans="1:26" ht="15.75" customHeight="1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</row>
    <row r="573" spans="1:26" ht="15.75" customHeight="1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</row>
    <row r="574" spans="1:26" ht="15.75" customHeight="1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</row>
    <row r="575" spans="1:26" ht="15.75" customHeight="1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</row>
    <row r="576" spans="1:26" ht="15.75" customHeight="1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</row>
    <row r="577" spans="1:26" ht="15.75" customHeight="1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</row>
    <row r="578" spans="1:26" ht="15.75" customHeight="1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</row>
    <row r="579" spans="1:26" ht="15.75" customHeight="1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</row>
    <row r="580" spans="1:26" ht="15.75" customHeight="1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</row>
    <row r="581" spans="1:26" ht="15.75" customHeight="1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</row>
    <row r="582" spans="1:26" ht="15.75" customHeight="1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</row>
    <row r="583" spans="1:26" ht="15.75" customHeight="1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</row>
    <row r="584" spans="1:26" ht="15.75" customHeight="1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</row>
    <row r="585" spans="1:26" ht="15.75" customHeight="1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</row>
    <row r="586" spans="1:26" ht="15.75" customHeight="1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</row>
    <row r="587" spans="1:26" ht="15.75" customHeight="1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</row>
    <row r="588" spans="1:26" ht="15.75" customHeight="1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</row>
    <row r="589" spans="1:26" ht="15.75" customHeight="1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</row>
    <row r="590" spans="1:26" ht="15.75" customHeight="1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</row>
    <row r="591" spans="1:26" ht="15.75" customHeight="1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</row>
    <row r="592" spans="1:26" ht="15.75" customHeight="1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</row>
    <row r="593" spans="1:26" ht="15.75" customHeight="1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</row>
    <row r="594" spans="1:26" ht="15.75" customHeight="1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</row>
    <row r="595" spans="1:26" ht="15.75" customHeight="1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</row>
    <row r="596" spans="1:26" ht="15.75" customHeight="1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</row>
    <row r="597" spans="1:26" ht="15.75" customHeight="1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</row>
    <row r="598" spans="1:26" ht="15.75" customHeight="1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</row>
    <row r="599" spans="1:26" ht="15.75" customHeight="1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</row>
    <row r="600" spans="1:26" ht="15.75" customHeight="1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</row>
    <row r="601" spans="1:26" ht="15.75" customHeight="1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</row>
    <row r="602" spans="1:26" ht="15.75" customHeight="1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</row>
    <row r="603" spans="1:26" ht="15.75" customHeight="1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</row>
    <row r="604" spans="1:26" ht="15.75" customHeight="1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</row>
    <row r="605" spans="1:26" ht="15.75" customHeight="1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</row>
    <row r="606" spans="1:26" ht="15.75" customHeight="1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</row>
    <row r="607" spans="1:26" ht="15.75" customHeight="1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</row>
    <row r="608" spans="1:26" ht="15.75" customHeight="1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</row>
    <row r="609" spans="1:26" ht="15.75" customHeight="1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</row>
    <row r="610" spans="1:26" ht="15.75" customHeight="1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</row>
    <row r="611" spans="1:26" ht="15.75" customHeight="1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</row>
    <row r="612" spans="1:26" ht="15.75" customHeight="1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</row>
    <row r="613" spans="1:26" ht="15.75" customHeight="1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</row>
    <row r="614" spans="1:26" ht="15.75" customHeight="1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</row>
    <row r="615" spans="1:26" ht="15.75" customHeight="1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</row>
    <row r="616" spans="1:26" ht="15.75" customHeight="1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</row>
    <row r="617" spans="1:26" ht="15.75" customHeight="1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</row>
    <row r="618" spans="1:26" ht="15.75" customHeight="1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</row>
    <row r="619" spans="1:26" ht="15.75" customHeight="1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</row>
    <row r="620" spans="1:26" ht="15.75" customHeight="1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</row>
    <row r="621" spans="1:26" ht="15.75" customHeight="1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</row>
    <row r="622" spans="1:26" ht="15.75" customHeight="1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</row>
    <row r="623" spans="1:26" ht="15.75" customHeight="1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</row>
    <row r="624" spans="1:26" ht="15.75" customHeight="1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</row>
    <row r="625" spans="1:26" ht="15.75" customHeight="1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</row>
    <row r="626" spans="1:26" ht="15.75" customHeight="1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</row>
    <row r="627" spans="1:26" ht="15.75" customHeight="1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</row>
    <row r="628" spans="1:26" ht="15.75" customHeight="1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</row>
    <row r="629" spans="1:26" ht="15.75" customHeight="1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</row>
    <row r="630" spans="1:26" ht="15.75" customHeight="1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</row>
    <row r="631" spans="1:26" ht="15.75" customHeight="1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</row>
    <row r="632" spans="1:26" ht="15.75" customHeight="1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</row>
    <row r="633" spans="1:26" ht="15.75" customHeight="1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</row>
    <row r="634" spans="1:26" ht="15.75" customHeight="1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</row>
    <row r="635" spans="1:26" ht="15.75" customHeight="1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</row>
    <row r="636" spans="1:26" ht="15.75" customHeight="1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</row>
    <row r="637" spans="1:26" ht="15.75" customHeight="1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</row>
    <row r="638" spans="1:26" ht="15.75" customHeight="1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</row>
    <row r="639" spans="1:26" ht="15.75" customHeight="1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</row>
    <row r="640" spans="1:26" ht="15.75" customHeight="1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</row>
    <row r="641" spans="1:26" ht="15.75" customHeight="1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</row>
    <row r="642" spans="1:26" ht="15.75" customHeight="1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</row>
    <row r="643" spans="1:26" ht="15.75" customHeight="1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</row>
    <row r="644" spans="1:26" ht="15.75" customHeight="1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</row>
    <row r="645" spans="1:26" ht="15.75" customHeight="1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</row>
    <row r="646" spans="1:26" ht="15.75" customHeight="1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</row>
    <row r="647" spans="1:26" ht="15.75" customHeight="1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</row>
    <row r="648" spans="1:26" ht="15.75" customHeight="1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</row>
    <row r="649" spans="1:26" ht="15.75" customHeight="1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</row>
    <row r="650" spans="1:26" ht="15.75" customHeight="1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</row>
    <row r="651" spans="1:26" ht="15.75" customHeight="1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</row>
    <row r="652" spans="1:26" ht="15.75" customHeight="1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</row>
    <row r="653" spans="1:26" ht="15.75" customHeight="1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</row>
    <row r="654" spans="1:26" ht="15.75" customHeight="1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</row>
    <row r="655" spans="1:26" ht="15.75" customHeight="1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</row>
    <row r="656" spans="1:26" ht="15.75" customHeight="1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</row>
    <row r="657" spans="1:26" ht="15.75" customHeight="1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</row>
    <row r="658" spans="1:26" ht="15.75" customHeight="1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</row>
    <row r="659" spans="1:26" ht="15.75" customHeight="1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</row>
    <row r="660" spans="1:26" ht="15.75" customHeight="1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</row>
    <row r="661" spans="1:26" ht="15.75" customHeight="1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</row>
    <row r="662" spans="1:26" ht="15.75" customHeight="1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</row>
    <row r="663" spans="1:26" ht="15.75" customHeight="1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</row>
    <row r="664" spans="1:26" ht="15.75" customHeight="1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</row>
    <row r="665" spans="1:26" ht="15.75" customHeight="1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</row>
    <row r="666" spans="1:26" ht="15.75" customHeight="1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</row>
    <row r="667" spans="1:26" ht="15.75" customHeight="1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</row>
    <row r="668" spans="1:26" ht="15.75" customHeight="1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</row>
    <row r="669" spans="1:26" ht="15.75" customHeight="1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</row>
    <row r="670" spans="1:26" ht="15.75" customHeight="1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</row>
    <row r="671" spans="1:26" ht="15.75" customHeight="1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</row>
    <row r="672" spans="1:26" ht="15.75" customHeight="1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</row>
    <row r="673" spans="1:26" ht="15.75" customHeight="1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</row>
    <row r="674" spans="1:26" ht="15.75" customHeight="1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</row>
    <row r="675" spans="1:26" ht="15.75" customHeight="1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</row>
    <row r="676" spans="1:26" ht="15.75" customHeight="1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</row>
    <row r="677" spans="1:26" ht="15.75" customHeight="1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</row>
    <row r="678" spans="1:26" ht="15.75" customHeight="1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</row>
    <row r="679" spans="1:26" ht="15.75" customHeight="1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</row>
    <row r="680" spans="1:26" ht="15.75" customHeight="1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</row>
    <row r="681" spans="1:26" ht="15.75" customHeight="1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</row>
    <row r="682" spans="1:26" ht="15.75" customHeight="1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</row>
    <row r="683" spans="1:26" ht="15.75" customHeight="1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</row>
    <row r="684" spans="1:26" ht="15.75" customHeight="1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</row>
    <row r="685" spans="1:26" ht="15.75" customHeight="1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</row>
    <row r="686" spans="1:26" ht="15.75" customHeight="1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</row>
    <row r="687" spans="1:26" ht="15.75" customHeight="1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</row>
    <row r="688" spans="1:26" ht="15.75" customHeight="1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</row>
    <row r="689" spans="1:26" ht="15.75" customHeight="1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</row>
    <row r="690" spans="1:26" ht="15.75" customHeight="1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</row>
    <row r="691" spans="1:26" ht="15.75" customHeight="1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</row>
    <row r="692" spans="1:26" ht="15.75" customHeight="1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</row>
    <row r="693" spans="1:26" ht="15.75" customHeight="1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</row>
    <row r="694" spans="1:26" ht="15.75" customHeight="1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</row>
    <row r="695" spans="1:26" ht="15.75" customHeight="1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</row>
    <row r="696" spans="1:26" ht="15.75" customHeight="1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</row>
    <row r="697" spans="1:26" ht="15.75" customHeight="1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</row>
    <row r="698" spans="1:26" ht="15.75" customHeight="1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</row>
    <row r="699" spans="1:26" ht="15.75" customHeight="1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</row>
    <row r="700" spans="1:26" ht="15.75" customHeight="1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</row>
    <row r="701" spans="1:26" ht="15.75" customHeight="1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</row>
    <row r="702" spans="1:26" ht="15.75" customHeight="1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</row>
    <row r="703" spans="1:26" ht="15.75" customHeight="1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</row>
    <row r="704" spans="1:26" ht="15.75" customHeight="1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</row>
    <row r="705" spans="1:26" ht="15.75" customHeight="1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</row>
    <row r="706" spans="1:26" ht="15.75" customHeight="1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</row>
    <row r="707" spans="1:26" ht="15.75" customHeight="1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</row>
    <row r="708" spans="1:26" ht="15.75" customHeight="1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</row>
    <row r="709" spans="1:26" ht="15.75" customHeight="1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</row>
    <row r="710" spans="1:26" ht="15.75" customHeight="1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</row>
    <row r="711" spans="1:26" ht="15.75" customHeight="1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</row>
    <row r="712" spans="1:26" ht="15.75" customHeight="1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</row>
    <row r="713" spans="1:26" ht="15.75" customHeight="1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</row>
    <row r="714" spans="1:26" ht="15.75" customHeight="1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</row>
    <row r="715" spans="1:26" ht="15.75" customHeight="1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</row>
    <row r="716" spans="1:26" ht="15.75" customHeight="1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</row>
    <row r="717" spans="1:26" ht="15.75" customHeight="1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</row>
    <row r="718" spans="1:26" ht="15.75" customHeight="1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</row>
    <row r="719" spans="1:26" ht="15.75" customHeight="1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</row>
    <row r="720" spans="1:26" ht="15.75" customHeight="1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</row>
    <row r="721" spans="1:26" ht="15.75" customHeight="1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</row>
    <row r="722" spans="1:26" ht="15.75" customHeight="1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</row>
    <row r="723" spans="1:26" ht="15.75" customHeight="1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</row>
    <row r="724" spans="1:26" ht="15.75" customHeight="1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</row>
    <row r="725" spans="1:26" ht="15.75" customHeight="1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</row>
    <row r="726" spans="1:26" ht="15.75" customHeight="1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</row>
    <row r="727" spans="1:26" ht="15.75" customHeight="1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</row>
    <row r="728" spans="1:26" ht="15.75" customHeight="1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</row>
    <row r="729" spans="1:26" ht="15.75" customHeight="1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</row>
    <row r="730" spans="1:26" ht="15.75" customHeight="1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</row>
    <row r="731" spans="1:26" ht="15.75" customHeight="1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</row>
    <row r="732" spans="1:26" ht="15.75" customHeight="1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</row>
    <row r="733" spans="1:26" ht="15.75" customHeight="1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</row>
    <row r="734" spans="1:26" ht="15.75" customHeight="1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</row>
    <row r="735" spans="1:26" ht="15.75" customHeight="1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</row>
    <row r="736" spans="1:26" ht="15.75" customHeight="1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</row>
    <row r="737" spans="1:26" ht="15.75" customHeight="1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</row>
    <row r="738" spans="1:26" ht="15.75" customHeight="1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</row>
    <row r="739" spans="1:26" ht="15.75" customHeight="1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</row>
    <row r="740" spans="1:26" ht="15.75" customHeight="1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</row>
    <row r="741" spans="1:26" ht="15.75" customHeight="1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</row>
    <row r="742" spans="1:26" ht="15.75" customHeight="1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</row>
    <row r="743" spans="1:26" ht="15.75" customHeight="1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</row>
    <row r="744" spans="1:26" ht="15.75" customHeight="1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</row>
    <row r="745" spans="1:26" ht="15.75" customHeight="1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</row>
    <row r="746" spans="1:26" ht="15.75" customHeight="1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</row>
    <row r="747" spans="1:26" ht="15.75" customHeight="1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</row>
    <row r="748" spans="1:26" ht="15.75" customHeight="1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</row>
    <row r="749" spans="1:26" ht="15.75" customHeight="1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</row>
    <row r="750" spans="1:26" ht="15.75" customHeight="1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</row>
    <row r="751" spans="1:26" ht="15.75" customHeight="1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</row>
    <row r="752" spans="1:26" ht="15.75" customHeight="1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</row>
    <row r="753" spans="1:26" ht="15.75" customHeight="1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</row>
    <row r="754" spans="1:26" ht="15.75" customHeight="1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</row>
    <row r="755" spans="1:26" ht="15.75" customHeight="1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</row>
    <row r="756" spans="1:26" ht="15.75" customHeight="1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</row>
    <row r="757" spans="1:26" ht="15.75" customHeight="1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</row>
    <row r="758" spans="1:26" ht="15.75" customHeight="1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</row>
    <row r="759" spans="1:26" ht="15.75" customHeight="1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</row>
    <row r="760" spans="1:26" ht="15.75" customHeight="1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</row>
    <row r="761" spans="1:26" ht="15.75" customHeight="1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</row>
    <row r="762" spans="1:26" ht="15.75" customHeight="1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</row>
    <row r="763" spans="1:26" ht="15.75" customHeight="1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</row>
    <row r="764" spans="1:26" ht="15.75" customHeight="1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</row>
    <row r="765" spans="1:26" ht="15.75" customHeight="1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</row>
    <row r="766" spans="1:26" ht="15.75" customHeight="1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</row>
    <row r="767" spans="1:26" ht="15.75" customHeight="1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</row>
    <row r="768" spans="1:26" ht="15.75" customHeight="1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</row>
    <row r="769" spans="1:26" ht="15.75" customHeight="1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</row>
    <row r="770" spans="1:26" ht="15.75" customHeight="1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</row>
    <row r="771" spans="1:26" ht="15.75" customHeight="1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</row>
    <row r="772" spans="1:26" ht="15.75" customHeight="1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</row>
    <row r="773" spans="1:26" ht="15.75" customHeight="1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</row>
    <row r="774" spans="1:26" ht="15.75" customHeight="1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</row>
    <row r="775" spans="1:26" ht="15.75" customHeight="1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</row>
    <row r="776" spans="1:26" ht="15.75" customHeight="1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</row>
    <row r="777" spans="1:26" ht="15.75" customHeight="1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</row>
    <row r="778" spans="1:26" ht="15.75" customHeight="1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</row>
    <row r="779" spans="1:26" ht="15.75" customHeight="1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</row>
    <row r="780" spans="1:26" ht="15.75" customHeight="1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</row>
    <row r="781" spans="1:26" ht="15.75" customHeight="1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</row>
    <row r="782" spans="1:26" ht="15.75" customHeight="1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</row>
    <row r="783" spans="1:26" ht="15.75" customHeight="1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</row>
    <row r="784" spans="1:26" ht="15.75" customHeight="1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</row>
    <row r="785" spans="1:26" ht="15.75" customHeight="1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</row>
    <row r="786" spans="1:26" ht="15.75" customHeight="1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</row>
    <row r="787" spans="1:26" ht="15.75" customHeight="1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</row>
    <row r="788" spans="1:26" ht="15.75" customHeight="1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</row>
    <row r="789" spans="1:26" ht="15.75" customHeight="1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</row>
    <row r="790" spans="1:26" ht="15.75" customHeight="1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</row>
    <row r="791" spans="1:26" ht="15.75" customHeight="1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</row>
    <row r="792" spans="1:26" ht="15.75" customHeight="1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</row>
    <row r="793" spans="1:26" ht="15.75" customHeight="1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</row>
    <row r="794" spans="1:26" ht="15.75" customHeight="1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</row>
    <row r="795" spans="1:26" ht="15.75" customHeight="1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</row>
    <row r="796" spans="1:26" ht="15.75" customHeight="1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</row>
    <row r="797" spans="1:26" ht="15.75" customHeight="1">
      <c r="A797" s="195"/>
      <c r="B797" s="195"/>
      <c r="C797" s="195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</row>
    <row r="798" spans="1:26" ht="15.75" customHeight="1">
      <c r="A798" s="195"/>
      <c r="B798" s="195"/>
      <c r="C798" s="195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</row>
    <row r="799" spans="1:26" ht="15.75" customHeight="1">
      <c r="A799" s="195"/>
      <c r="B799" s="195"/>
      <c r="C799" s="195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</row>
    <row r="800" spans="1:26" ht="15.75" customHeight="1">
      <c r="A800" s="195"/>
      <c r="B800" s="195"/>
      <c r="C800" s="195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</row>
    <row r="801" spans="1:26" ht="15.75" customHeight="1">
      <c r="A801" s="195"/>
      <c r="B801" s="195"/>
      <c r="C801" s="195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</row>
    <row r="802" spans="1:26" ht="15.75" customHeight="1">
      <c r="A802" s="195"/>
      <c r="B802" s="195"/>
      <c r="C802" s="195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</row>
    <row r="803" spans="1:26" ht="15.75" customHeight="1">
      <c r="A803" s="195"/>
      <c r="B803" s="195"/>
      <c r="C803" s="195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</row>
    <row r="804" spans="1:26" ht="15.75" customHeight="1">
      <c r="A804" s="195"/>
      <c r="B804" s="195"/>
      <c r="C804" s="195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</row>
    <row r="805" spans="1:26" ht="15.75" customHeight="1">
      <c r="A805" s="195"/>
      <c r="B805" s="195"/>
      <c r="C805" s="195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</row>
    <row r="806" spans="1:26" ht="15.75" customHeight="1">
      <c r="A806" s="195"/>
      <c r="B806" s="195"/>
      <c r="C806" s="195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</row>
    <row r="807" spans="1:26" ht="15.75" customHeight="1">
      <c r="A807" s="195"/>
      <c r="B807" s="195"/>
      <c r="C807" s="195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</row>
    <row r="808" spans="1:26" ht="15.75" customHeight="1">
      <c r="A808" s="195"/>
      <c r="B808" s="195"/>
      <c r="C808" s="195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</row>
    <row r="809" spans="1:26" ht="15.75" customHeight="1">
      <c r="A809" s="195"/>
      <c r="B809" s="195"/>
      <c r="C809" s="195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</row>
    <row r="810" spans="1:26" ht="15.75" customHeight="1">
      <c r="A810" s="195"/>
      <c r="B810" s="195"/>
      <c r="C810" s="195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</row>
    <row r="811" spans="1:26" ht="15.75" customHeight="1">
      <c r="A811" s="195"/>
      <c r="B811" s="195"/>
      <c r="C811" s="195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</row>
    <row r="812" spans="1:26" ht="15.75" customHeight="1">
      <c r="A812" s="195"/>
      <c r="B812" s="195"/>
      <c r="C812" s="195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</row>
    <row r="813" spans="1:26" ht="15.75" customHeight="1">
      <c r="A813" s="195"/>
      <c r="B813" s="195"/>
      <c r="C813" s="195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</row>
    <row r="814" spans="1:26" ht="15.75" customHeight="1">
      <c r="A814" s="195"/>
      <c r="B814" s="195"/>
      <c r="C814" s="195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</row>
    <row r="815" spans="1:26" ht="15.75" customHeight="1">
      <c r="A815" s="195"/>
      <c r="B815" s="195"/>
      <c r="C815" s="195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</row>
    <row r="816" spans="1:26" ht="15.75" customHeight="1">
      <c r="A816" s="195"/>
      <c r="B816" s="195"/>
      <c r="C816" s="195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</row>
    <row r="817" spans="1:26" ht="15.75" customHeight="1">
      <c r="A817" s="195"/>
      <c r="B817" s="195"/>
      <c r="C817" s="195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</row>
    <row r="818" spans="1:26" ht="15.75" customHeight="1">
      <c r="A818" s="195"/>
      <c r="B818" s="195"/>
      <c r="C818" s="195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</row>
    <row r="819" spans="1:26" ht="15.75" customHeight="1">
      <c r="A819" s="195"/>
      <c r="B819" s="195"/>
      <c r="C819" s="195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</row>
    <row r="820" spans="1:26" ht="15.75" customHeight="1">
      <c r="A820" s="195"/>
      <c r="B820" s="195"/>
      <c r="C820" s="195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</row>
    <row r="821" spans="1:26" ht="15.75" customHeight="1">
      <c r="A821" s="195"/>
      <c r="B821" s="195"/>
      <c r="C821" s="195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</row>
    <row r="822" spans="1:26" ht="15.75" customHeight="1">
      <c r="A822" s="195"/>
      <c r="B822" s="195"/>
      <c r="C822" s="195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</row>
    <row r="823" spans="1:26" ht="15.75" customHeight="1">
      <c r="A823" s="195"/>
      <c r="B823" s="195"/>
      <c r="C823" s="195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</row>
    <row r="824" spans="1:26" ht="15.75" customHeight="1">
      <c r="A824" s="195"/>
      <c r="B824" s="195"/>
      <c r="C824" s="195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</row>
    <row r="825" spans="1:26" ht="15.75" customHeight="1">
      <c r="A825" s="195"/>
      <c r="B825" s="195"/>
      <c r="C825" s="195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</row>
    <row r="826" spans="1:26" ht="15.75" customHeight="1">
      <c r="A826" s="195"/>
      <c r="B826" s="195"/>
      <c r="C826" s="195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</row>
    <row r="827" spans="1:26" ht="15.75" customHeight="1">
      <c r="A827" s="195"/>
      <c r="B827" s="195"/>
      <c r="C827" s="195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</row>
    <row r="828" spans="1:26" ht="15.75" customHeight="1">
      <c r="A828" s="195"/>
      <c r="B828" s="195"/>
      <c r="C828" s="195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</row>
    <row r="829" spans="1:26" ht="15.75" customHeight="1">
      <c r="A829" s="195"/>
      <c r="B829" s="195"/>
      <c r="C829" s="195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</row>
    <row r="830" spans="1:26" ht="15.75" customHeight="1">
      <c r="A830" s="195"/>
      <c r="B830" s="195"/>
      <c r="C830" s="195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</row>
    <row r="831" spans="1:26" ht="15.75" customHeight="1">
      <c r="A831" s="195"/>
      <c r="B831" s="195"/>
      <c r="C831" s="195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</row>
    <row r="832" spans="1:26" ht="15.75" customHeight="1">
      <c r="A832" s="195"/>
      <c r="B832" s="195"/>
      <c r="C832" s="195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</row>
    <row r="833" spans="1:26" ht="15.75" customHeight="1">
      <c r="A833" s="195"/>
      <c r="B833" s="195"/>
      <c r="C833" s="195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</row>
    <row r="834" spans="1:26" ht="15.75" customHeight="1">
      <c r="A834" s="195"/>
      <c r="B834" s="195"/>
      <c r="C834" s="195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</row>
    <row r="835" spans="1:26" ht="15.75" customHeight="1">
      <c r="A835" s="195"/>
      <c r="B835" s="195"/>
      <c r="C835" s="195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</row>
    <row r="836" spans="1:26" ht="15.75" customHeight="1">
      <c r="A836" s="195"/>
      <c r="B836" s="195"/>
      <c r="C836" s="195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</row>
    <row r="837" spans="1:26" ht="15.75" customHeight="1">
      <c r="A837" s="195"/>
      <c r="B837" s="195"/>
      <c r="C837" s="195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</row>
    <row r="838" spans="1:26" ht="15.75" customHeight="1">
      <c r="A838" s="195"/>
      <c r="B838" s="195"/>
      <c r="C838" s="195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</row>
    <row r="839" spans="1:26" ht="15.75" customHeight="1">
      <c r="A839" s="195"/>
      <c r="B839" s="195"/>
      <c r="C839" s="195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</row>
    <row r="840" spans="1:26" ht="15.75" customHeight="1">
      <c r="A840" s="195"/>
      <c r="B840" s="195"/>
      <c r="C840" s="195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</row>
    <row r="841" spans="1:26" ht="15.75" customHeight="1">
      <c r="A841" s="195"/>
      <c r="B841" s="195"/>
      <c r="C841" s="195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</row>
    <row r="842" spans="1:26" ht="15.75" customHeight="1">
      <c r="A842" s="195"/>
      <c r="B842" s="195"/>
      <c r="C842" s="195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</row>
    <row r="843" spans="1:26" ht="15.75" customHeight="1">
      <c r="A843" s="195"/>
      <c r="B843" s="195"/>
      <c r="C843" s="195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</row>
    <row r="844" spans="1:26" ht="15.75" customHeight="1">
      <c r="A844" s="195"/>
      <c r="B844" s="195"/>
      <c r="C844" s="195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</row>
    <row r="845" spans="1:26" ht="15.75" customHeight="1">
      <c r="A845" s="195"/>
      <c r="B845" s="195"/>
      <c r="C845" s="195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</row>
    <row r="846" spans="1:26" ht="15.75" customHeight="1">
      <c r="A846" s="195"/>
      <c r="B846" s="195"/>
      <c r="C846" s="195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</row>
    <row r="847" spans="1:26" ht="15.75" customHeight="1">
      <c r="A847" s="195"/>
      <c r="B847" s="195"/>
      <c r="C847" s="195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</row>
    <row r="848" spans="1:26" ht="15.75" customHeight="1">
      <c r="A848" s="195"/>
      <c r="B848" s="195"/>
      <c r="C848" s="195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</row>
    <row r="849" spans="1:26" ht="15.75" customHeight="1">
      <c r="A849" s="195"/>
      <c r="B849" s="195"/>
      <c r="C849" s="195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</row>
    <row r="850" spans="1:26" ht="15.75" customHeight="1">
      <c r="A850" s="195"/>
      <c r="B850" s="195"/>
      <c r="C850" s="195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</row>
    <row r="851" spans="1:26" ht="15.75" customHeight="1">
      <c r="A851" s="195"/>
      <c r="B851" s="195"/>
      <c r="C851" s="195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</row>
    <row r="852" spans="1:26" ht="15.75" customHeight="1">
      <c r="A852" s="195"/>
      <c r="B852" s="195"/>
      <c r="C852" s="195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</row>
    <row r="853" spans="1:26" ht="15.75" customHeight="1">
      <c r="A853" s="195"/>
      <c r="B853" s="195"/>
      <c r="C853" s="195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</row>
    <row r="854" spans="1:26" ht="15.75" customHeight="1">
      <c r="A854" s="195"/>
      <c r="B854" s="195"/>
      <c r="C854" s="195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</row>
    <row r="855" spans="1:26" ht="15.75" customHeight="1">
      <c r="A855" s="195"/>
      <c r="B855" s="195"/>
      <c r="C855" s="195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</row>
    <row r="856" spans="1:26" ht="15.75" customHeight="1">
      <c r="A856" s="195"/>
      <c r="B856" s="195"/>
      <c r="C856" s="195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</row>
    <row r="857" spans="1:26" ht="15.75" customHeight="1">
      <c r="A857" s="195"/>
      <c r="B857" s="195"/>
      <c r="C857" s="195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</row>
    <row r="858" spans="1:26" ht="15.75" customHeight="1">
      <c r="A858" s="195"/>
      <c r="B858" s="195"/>
      <c r="C858" s="195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</row>
    <row r="859" spans="1:26" ht="15.75" customHeight="1">
      <c r="A859" s="195"/>
      <c r="B859" s="195"/>
      <c r="C859" s="195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</row>
    <row r="860" spans="1:26" ht="15.75" customHeight="1">
      <c r="A860" s="195"/>
      <c r="B860" s="195"/>
      <c r="C860" s="195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</row>
    <row r="861" spans="1:26" ht="15.75" customHeight="1">
      <c r="A861" s="195"/>
      <c r="B861" s="195"/>
      <c r="C861" s="195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</row>
    <row r="862" spans="1:26" ht="15.75" customHeight="1">
      <c r="A862" s="195"/>
      <c r="B862" s="195"/>
      <c r="C862" s="195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</row>
    <row r="863" spans="1:26" ht="15.75" customHeight="1">
      <c r="A863" s="195"/>
      <c r="B863" s="195"/>
      <c r="C863" s="195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</row>
    <row r="864" spans="1:26" ht="15.75" customHeight="1">
      <c r="A864" s="195"/>
      <c r="B864" s="195"/>
      <c r="C864" s="195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</row>
    <row r="865" spans="1:26" ht="15.75" customHeight="1">
      <c r="A865" s="195"/>
      <c r="B865" s="195"/>
      <c r="C865" s="195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</row>
    <row r="866" spans="1:26" ht="15.75" customHeight="1">
      <c r="A866" s="195"/>
      <c r="B866" s="195"/>
      <c r="C866" s="195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</row>
    <row r="867" spans="1:26" ht="15.75" customHeight="1">
      <c r="A867" s="195"/>
      <c r="B867" s="195"/>
      <c r="C867" s="195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</row>
    <row r="868" spans="1:26" ht="15.75" customHeight="1">
      <c r="A868" s="195"/>
      <c r="B868" s="195"/>
      <c r="C868" s="195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</row>
    <row r="869" spans="1:26" ht="15.75" customHeight="1">
      <c r="A869" s="195"/>
      <c r="B869" s="195"/>
      <c r="C869" s="195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</row>
    <row r="870" spans="1:26" ht="15.75" customHeight="1">
      <c r="A870" s="195"/>
      <c r="B870" s="195"/>
      <c r="C870" s="195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</row>
    <row r="871" spans="1:26" ht="15.75" customHeight="1">
      <c r="A871" s="195"/>
      <c r="B871" s="195"/>
      <c r="C871" s="195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</row>
    <row r="872" spans="1:26" ht="15.75" customHeight="1">
      <c r="A872" s="195"/>
      <c r="B872" s="195"/>
      <c r="C872" s="195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</row>
    <row r="873" spans="1:26" ht="15.75" customHeight="1">
      <c r="A873" s="195"/>
      <c r="B873" s="195"/>
      <c r="C873" s="195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</row>
    <row r="874" spans="1:26" ht="15.75" customHeight="1">
      <c r="A874" s="195"/>
      <c r="B874" s="195"/>
      <c r="C874" s="195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</row>
    <row r="875" spans="1:26" ht="15.75" customHeight="1">
      <c r="A875" s="195"/>
      <c r="B875" s="195"/>
      <c r="C875" s="195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</row>
    <row r="876" spans="1:26" ht="15.75" customHeight="1">
      <c r="A876" s="195"/>
      <c r="B876" s="195"/>
      <c r="C876" s="195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</row>
    <row r="877" spans="1:26" ht="15.75" customHeight="1">
      <c r="A877" s="195"/>
      <c r="B877" s="195"/>
      <c r="C877" s="195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</row>
    <row r="878" spans="1:26" ht="15.75" customHeight="1">
      <c r="A878" s="195"/>
      <c r="B878" s="195"/>
      <c r="C878" s="195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</row>
    <row r="879" spans="1:26" ht="15.75" customHeight="1">
      <c r="A879" s="195"/>
      <c r="B879" s="195"/>
      <c r="C879" s="195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</row>
    <row r="880" spans="1:26" ht="15.75" customHeight="1">
      <c r="A880" s="195"/>
      <c r="B880" s="195"/>
      <c r="C880" s="195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</row>
    <row r="881" spans="1:26" ht="15.75" customHeight="1">
      <c r="A881" s="195"/>
      <c r="B881" s="195"/>
      <c r="C881" s="195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</row>
    <row r="882" spans="1:26" ht="15.75" customHeight="1">
      <c r="A882" s="195"/>
      <c r="B882" s="195"/>
      <c r="C882" s="195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</row>
    <row r="883" spans="1:26" ht="15.75" customHeight="1">
      <c r="A883" s="195"/>
      <c r="B883" s="195"/>
      <c r="C883" s="195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</row>
    <row r="884" spans="1:26" ht="15.75" customHeight="1">
      <c r="A884" s="195"/>
      <c r="B884" s="195"/>
      <c r="C884" s="195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</row>
    <row r="885" spans="1:26" ht="15.75" customHeight="1">
      <c r="A885" s="195"/>
      <c r="B885" s="195"/>
      <c r="C885" s="195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</row>
    <row r="886" spans="1:26" ht="15.75" customHeight="1">
      <c r="A886" s="195"/>
      <c r="B886" s="195"/>
      <c r="C886" s="195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</row>
    <row r="887" spans="1:26" ht="15.75" customHeight="1">
      <c r="A887" s="195"/>
      <c r="B887" s="195"/>
      <c r="C887" s="195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</row>
    <row r="888" spans="1:26" ht="15.75" customHeight="1">
      <c r="A888" s="195"/>
      <c r="B888" s="195"/>
      <c r="C888" s="195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</row>
    <row r="889" spans="1:26" ht="15.75" customHeight="1">
      <c r="A889" s="195"/>
      <c r="B889" s="195"/>
      <c r="C889" s="195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</row>
    <row r="890" spans="1:26" ht="15.75" customHeight="1">
      <c r="A890" s="195"/>
      <c r="B890" s="195"/>
      <c r="C890" s="195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</row>
    <row r="891" spans="1:26" ht="15.75" customHeight="1">
      <c r="A891" s="195"/>
      <c r="B891" s="195"/>
      <c r="C891" s="195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</row>
    <row r="892" spans="1:26" ht="15.75" customHeight="1">
      <c r="A892" s="195"/>
      <c r="B892" s="195"/>
      <c r="C892" s="195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</row>
    <row r="893" spans="1:26" ht="15.75" customHeight="1">
      <c r="A893" s="195"/>
      <c r="B893" s="195"/>
      <c r="C893" s="195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</row>
    <row r="894" spans="1:26" ht="15.75" customHeight="1">
      <c r="A894" s="195"/>
      <c r="B894" s="195"/>
      <c r="C894" s="195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</row>
    <row r="895" spans="1:26" ht="15.75" customHeight="1">
      <c r="A895" s="195"/>
      <c r="B895" s="195"/>
      <c r="C895" s="195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</row>
    <row r="896" spans="1:26" ht="15.75" customHeight="1">
      <c r="A896" s="195"/>
      <c r="B896" s="195"/>
      <c r="C896" s="195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</row>
    <row r="897" spans="1:26" ht="15.75" customHeight="1">
      <c r="A897" s="195"/>
      <c r="B897" s="195"/>
      <c r="C897" s="195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</row>
    <row r="898" spans="1:26" ht="15.75" customHeight="1">
      <c r="A898" s="195"/>
      <c r="B898" s="195"/>
      <c r="C898" s="195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</row>
    <row r="899" spans="1:26" ht="15.75" customHeight="1">
      <c r="A899" s="195"/>
      <c r="B899" s="195"/>
      <c r="C899" s="195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</row>
    <row r="900" spans="1:26" ht="15.75" customHeight="1">
      <c r="A900" s="195"/>
      <c r="B900" s="195"/>
      <c r="C900" s="195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</row>
    <row r="901" spans="1:26" ht="15.75" customHeight="1">
      <c r="A901" s="195"/>
      <c r="B901" s="195"/>
      <c r="C901" s="195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</row>
    <row r="902" spans="1:26" ht="15.75" customHeight="1">
      <c r="A902" s="195"/>
      <c r="B902" s="195"/>
      <c r="C902" s="195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</row>
    <row r="903" spans="1:26" ht="15.75" customHeight="1">
      <c r="A903" s="195"/>
      <c r="B903" s="195"/>
      <c r="C903" s="195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</row>
    <row r="904" spans="1:26" ht="15.75" customHeight="1">
      <c r="A904" s="195"/>
      <c r="B904" s="195"/>
      <c r="C904" s="195"/>
      <c r="D904" s="195"/>
      <c r="E904" s="195"/>
      <c r="F904" s="195"/>
      <c r="G904" s="195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</row>
    <row r="905" spans="1:26" ht="15.75" customHeight="1">
      <c r="A905" s="195"/>
      <c r="B905" s="195"/>
      <c r="C905" s="195"/>
      <c r="D905" s="195"/>
      <c r="E905" s="195"/>
      <c r="F905" s="195"/>
      <c r="G905" s="195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</row>
    <row r="906" spans="1:26" ht="15.75" customHeight="1">
      <c r="A906" s="195"/>
      <c r="B906" s="195"/>
      <c r="C906" s="195"/>
      <c r="D906" s="195"/>
      <c r="E906" s="195"/>
      <c r="F906" s="195"/>
      <c r="G906" s="195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</row>
    <row r="907" spans="1:26" ht="15.75" customHeight="1">
      <c r="A907" s="195"/>
      <c r="B907" s="195"/>
      <c r="C907" s="195"/>
      <c r="D907" s="195"/>
      <c r="E907" s="195"/>
      <c r="F907" s="195"/>
      <c r="G907" s="195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</row>
    <row r="908" spans="1:26" ht="15.75" customHeight="1">
      <c r="A908" s="195"/>
      <c r="B908" s="195"/>
      <c r="C908" s="195"/>
      <c r="D908" s="195"/>
      <c r="E908" s="195"/>
      <c r="F908" s="195"/>
      <c r="G908" s="195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</row>
    <row r="909" spans="1:26" ht="15.75" customHeight="1">
      <c r="A909" s="195"/>
      <c r="B909" s="195"/>
      <c r="C909" s="195"/>
      <c r="D909" s="195"/>
      <c r="E909" s="195"/>
      <c r="F909" s="195"/>
      <c r="G909" s="195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</row>
    <row r="910" spans="1:26" ht="15.75" customHeight="1">
      <c r="A910" s="195"/>
      <c r="B910" s="195"/>
      <c r="C910" s="195"/>
      <c r="D910" s="195"/>
      <c r="E910" s="195"/>
      <c r="F910" s="195"/>
      <c r="G910" s="195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</row>
    <row r="911" spans="1:26" ht="15.75" customHeight="1">
      <c r="A911" s="195"/>
      <c r="B911" s="195"/>
      <c r="C911" s="195"/>
      <c r="D911" s="195"/>
      <c r="E911" s="195"/>
      <c r="F911" s="195"/>
      <c r="G911" s="195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</row>
    <row r="912" spans="1:26" ht="15.75" customHeight="1">
      <c r="A912" s="195"/>
      <c r="B912" s="195"/>
      <c r="C912" s="195"/>
      <c r="D912" s="195"/>
      <c r="E912" s="195"/>
      <c r="F912" s="195"/>
      <c r="G912" s="195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</row>
    <row r="913" spans="1:26" ht="15.75" customHeight="1">
      <c r="A913" s="195"/>
      <c r="B913" s="195"/>
      <c r="C913" s="195"/>
      <c r="D913" s="195"/>
      <c r="E913" s="195"/>
      <c r="F913" s="195"/>
      <c r="G913" s="195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</row>
    <row r="914" spans="1:26" ht="15.75" customHeight="1">
      <c r="A914" s="195"/>
      <c r="B914" s="195"/>
      <c r="C914" s="195"/>
      <c r="D914" s="195"/>
      <c r="E914" s="195"/>
      <c r="F914" s="195"/>
      <c r="G914" s="195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</row>
    <row r="915" spans="1:26" ht="15.75" customHeight="1">
      <c r="A915" s="195"/>
      <c r="B915" s="195"/>
      <c r="C915" s="195"/>
      <c r="D915" s="195"/>
      <c r="E915" s="195"/>
      <c r="F915" s="195"/>
      <c r="G915" s="195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</row>
    <row r="916" spans="1:26" ht="15.75" customHeight="1">
      <c r="A916" s="195"/>
      <c r="B916" s="195"/>
      <c r="C916" s="195"/>
      <c r="D916" s="195"/>
      <c r="E916" s="195"/>
      <c r="F916" s="195"/>
      <c r="G916" s="195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</row>
    <row r="917" spans="1:26" ht="15.75" customHeight="1">
      <c r="A917" s="195"/>
      <c r="B917" s="195"/>
      <c r="C917" s="195"/>
      <c r="D917" s="195"/>
      <c r="E917" s="195"/>
      <c r="F917" s="195"/>
      <c r="G917" s="195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</row>
    <row r="918" spans="1:26" ht="15.75" customHeight="1">
      <c r="A918" s="195"/>
      <c r="B918" s="195"/>
      <c r="C918" s="195"/>
      <c r="D918" s="195"/>
      <c r="E918" s="195"/>
      <c r="F918" s="195"/>
      <c r="G918" s="195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</row>
    <row r="919" spans="1:26" ht="15.75" customHeight="1">
      <c r="A919" s="195"/>
      <c r="B919" s="195"/>
      <c r="C919" s="195"/>
      <c r="D919" s="195"/>
      <c r="E919" s="195"/>
      <c r="F919" s="195"/>
      <c r="G919" s="195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</row>
    <row r="920" spans="1:26" ht="15.75" customHeight="1">
      <c r="A920" s="195"/>
      <c r="B920" s="195"/>
      <c r="C920" s="195"/>
      <c r="D920" s="195"/>
      <c r="E920" s="195"/>
      <c r="F920" s="195"/>
      <c r="G920" s="195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</row>
    <row r="921" spans="1:26" ht="15.75" customHeight="1">
      <c r="A921" s="195"/>
      <c r="B921" s="195"/>
      <c r="C921" s="195"/>
      <c r="D921" s="195"/>
      <c r="E921" s="195"/>
      <c r="F921" s="195"/>
      <c r="G921" s="195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</row>
    <row r="922" spans="1:26" ht="15.75" customHeight="1">
      <c r="A922" s="195"/>
      <c r="B922" s="195"/>
      <c r="C922" s="195"/>
      <c r="D922" s="195"/>
      <c r="E922" s="195"/>
      <c r="F922" s="195"/>
      <c r="G922" s="195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</row>
    <row r="923" spans="1:26" ht="15.75" customHeight="1">
      <c r="A923" s="195"/>
      <c r="B923" s="195"/>
      <c r="C923" s="195"/>
      <c r="D923" s="195"/>
      <c r="E923" s="195"/>
      <c r="F923" s="195"/>
      <c r="G923" s="195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</row>
    <row r="924" spans="1:26" ht="15.75" customHeight="1">
      <c r="A924" s="195"/>
      <c r="B924" s="195"/>
      <c r="C924" s="195"/>
      <c r="D924" s="195"/>
      <c r="E924" s="195"/>
      <c r="F924" s="195"/>
      <c r="G924" s="195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</row>
    <row r="925" spans="1:26" ht="15.75" customHeight="1">
      <c r="A925" s="195"/>
      <c r="B925" s="195"/>
      <c r="C925" s="195"/>
      <c r="D925" s="195"/>
      <c r="E925" s="195"/>
      <c r="F925" s="195"/>
      <c r="G925" s="195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</row>
    <row r="926" spans="1:26" ht="15.75" customHeight="1">
      <c r="A926" s="195"/>
      <c r="B926" s="195"/>
      <c r="C926" s="195"/>
      <c r="D926" s="195"/>
      <c r="E926" s="195"/>
      <c r="F926" s="195"/>
      <c r="G926" s="195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</row>
    <row r="927" spans="1:26" ht="15.75" customHeight="1">
      <c r="A927" s="195"/>
      <c r="B927" s="195"/>
      <c r="C927" s="195"/>
      <c r="D927" s="195"/>
      <c r="E927" s="195"/>
      <c r="F927" s="195"/>
      <c r="G927" s="195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</row>
    <row r="928" spans="1:26" ht="15.75" customHeight="1">
      <c r="A928" s="195"/>
      <c r="B928" s="195"/>
      <c r="C928" s="195"/>
      <c r="D928" s="195"/>
      <c r="E928" s="195"/>
      <c r="F928" s="195"/>
      <c r="G928" s="195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</row>
    <row r="929" spans="1:26" ht="15.75" customHeight="1">
      <c r="A929" s="195"/>
      <c r="B929" s="195"/>
      <c r="C929" s="195"/>
      <c r="D929" s="195"/>
      <c r="E929" s="195"/>
      <c r="F929" s="195"/>
      <c r="G929" s="195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</row>
    <row r="930" spans="1:26" ht="15.75" customHeight="1">
      <c r="A930" s="195"/>
      <c r="B930" s="195"/>
      <c r="C930" s="195"/>
      <c r="D930" s="195"/>
      <c r="E930" s="195"/>
      <c r="F930" s="195"/>
      <c r="G930" s="195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</row>
    <row r="931" spans="1:26" ht="15.75" customHeight="1">
      <c r="A931" s="195"/>
      <c r="B931" s="195"/>
      <c r="C931" s="195"/>
      <c r="D931" s="195"/>
      <c r="E931" s="195"/>
      <c r="F931" s="195"/>
      <c r="G931" s="195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</row>
    <row r="932" spans="1:26" ht="15.75" customHeight="1">
      <c r="A932" s="195"/>
      <c r="B932" s="195"/>
      <c r="C932" s="195"/>
      <c r="D932" s="195"/>
      <c r="E932" s="195"/>
      <c r="F932" s="195"/>
      <c r="G932" s="195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</row>
    <row r="933" spans="1:26" ht="15.75" customHeight="1">
      <c r="A933" s="195"/>
      <c r="B933" s="195"/>
      <c r="C933" s="195"/>
      <c r="D933" s="195"/>
      <c r="E933" s="195"/>
      <c r="F933" s="195"/>
      <c r="G933" s="195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</row>
    <row r="934" spans="1:26" ht="15.75" customHeight="1">
      <c r="A934" s="195"/>
      <c r="B934" s="195"/>
      <c r="C934" s="195"/>
      <c r="D934" s="195"/>
      <c r="E934" s="195"/>
      <c r="F934" s="195"/>
      <c r="G934" s="195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</row>
    <row r="935" spans="1:26" ht="15.75" customHeight="1">
      <c r="A935" s="195"/>
      <c r="B935" s="195"/>
      <c r="C935" s="195"/>
      <c r="D935" s="195"/>
      <c r="E935" s="195"/>
      <c r="F935" s="195"/>
      <c r="G935" s="195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</row>
    <row r="936" spans="1:26" ht="15.75" customHeight="1">
      <c r="A936" s="195"/>
      <c r="B936" s="195"/>
      <c r="C936" s="195"/>
      <c r="D936" s="195"/>
      <c r="E936" s="195"/>
      <c r="F936" s="195"/>
      <c r="G936" s="195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</row>
    <row r="937" spans="1:26" ht="15.75" customHeight="1">
      <c r="A937" s="195"/>
      <c r="B937" s="195"/>
      <c r="C937" s="195"/>
      <c r="D937" s="195"/>
      <c r="E937" s="195"/>
      <c r="F937" s="195"/>
      <c r="G937" s="195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</row>
    <row r="938" spans="1:26" ht="15.75" customHeight="1">
      <c r="A938" s="195"/>
      <c r="B938" s="195"/>
      <c r="C938" s="195"/>
      <c r="D938" s="195"/>
      <c r="E938" s="195"/>
      <c r="F938" s="195"/>
      <c r="G938" s="195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</row>
    <row r="939" spans="1:26" ht="15.75" customHeight="1">
      <c r="A939" s="195"/>
      <c r="B939" s="195"/>
      <c r="C939" s="195"/>
      <c r="D939" s="195"/>
      <c r="E939" s="195"/>
      <c r="F939" s="195"/>
      <c r="G939" s="195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</row>
    <row r="940" spans="1:26" ht="15.75" customHeight="1">
      <c r="A940" s="195"/>
      <c r="B940" s="195"/>
      <c r="C940" s="195"/>
      <c r="D940" s="195"/>
      <c r="E940" s="195"/>
      <c r="F940" s="195"/>
      <c r="G940" s="195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</row>
    <row r="941" spans="1:26" ht="15.75" customHeight="1">
      <c r="A941" s="195"/>
      <c r="B941" s="195"/>
      <c r="C941" s="195"/>
      <c r="D941" s="195"/>
      <c r="E941" s="195"/>
      <c r="F941" s="195"/>
      <c r="G941" s="195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</row>
    <row r="942" spans="1:26" ht="15.75" customHeight="1">
      <c r="A942" s="195"/>
      <c r="B942" s="195"/>
      <c r="C942" s="195"/>
      <c r="D942" s="195"/>
      <c r="E942" s="195"/>
      <c r="F942" s="195"/>
      <c r="G942" s="195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</row>
    <row r="943" spans="1:26" ht="15.75" customHeight="1">
      <c r="A943" s="195"/>
      <c r="B943" s="195"/>
      <c r="C943" s="195"/>
      <c r="D943" s="195"/>
      <c r="E943" s="195"/>
      <c r="F943" s="195"/>
      <c r="G943" s="195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</row>
    <row r="944" spans="1:26" ht="15.75" customHeight="1">
      <c r="A944" s="195"/>
      <c r="B944" s="195"/>
      <c r="C944" s="195"/>
      <c r="D944" s="195"/>
      <c r="E944" s="195"/>
      <c r="F944" s="195"/>
      <c r="G944" s="195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</row>
    <row r="945" spans="1:26" ht="15.75" customHeight="1">
      <c r="A945" s="195"/>
      <c r="B945" s="195"/>
      <c r="C945" s="195"/>
      <c r="D945" s="195"/>
      <c r="E945" s="195"/>
      <c r="F945" s="195"/>
      <c r="G945" s="195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</row>
    <row r="946" spans="1:26" ht="15.75" customHeight="1">
      <c r="A946" s="195"/>
      <c r="B946" s="195"/>
      <c r="C946" s="195"/>
      <c r="D946" s="195"/>
      <c r="E946" s="195"/>
      <c r="F946" s="195"/>
      <c r="G946" s="195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</row>
    <row r="947" spans="1:26" ht="15.75" customHeight="1">
      <c r="A947" s="195"/>
      <c r="B947" s="195"/>
      <c r="C947" s="195"/>
      <c r="D947" s="195"/>
      <c r="E947" s="195"/>
      <c r="F947" s="195"/>
      <c r="G947" s="195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</row>
    <row r="948" spans="1:26" ht="15.75" customHeight="1">
      <c r="A948" s="195"/>
      <c r="B948" s="195"/>
      <c r="C948" s="195"/>
      <c r="D948" s="195"/>
      <c r="E948" s="195"/>
      <c r="F948" s="195"/>
      <c r="G948" s="195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</row>
    <row r="949" spans="1:26" ht="15.75" customHeight="1">
      <c r="A949" s="195"/>
      <c r="B949" s="195"/>
      <c r="C949" s="195"/>
      <c r="D949" s="195"/>
      <c r="E949" s="195"/>
      <c r="F949" s="195"/>
      <c r="G949" s="195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</row>
    <row r="950" spans="1:26" ht="15.75" customHeight="1">
      <c r="A950" s="195"/>
      <c r="B950" s="195"/>
      <c r="C950" s="195"/>
      <c r="D950" s="195"/>
      <c r="E950" s="195"/>
      <c r="F950" s="195"/>
      <c r="G950" s="195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</row>
    <row r="951" spans="1:26" ht="15.75" customHeight="1">
      <c r="A951" s="195"/>
      <c r="B951" s="195"/>
      <c r="C951" s="195"/>
      <c r="D951" s="195"/>
      <c r="E951" s="195"/>
      <c r="F951" s="195"/>
      <c r="G951" s="195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</row>
    <row r="952" spans="1:26" ht="15.75" customHeight="1">
      <c r="A952" s="195"/>
      <c r="B952" s="195"/>
      <c r="C952" s="195"/>
      <c r="D952" s="195"/>
      <c r="E952" s="195"/>
      <c r="F952" s="195"/>
      <c r="G952" s="195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</row>
    <row r="953" spans="1:26" ht="15.75" customHeight="1">
      <c r="A953" s="195"/>
      <c r="B953" s="195"/>
      <c r="C953" s="195"/>
      <c r="D953" s="195"/>
      <c r="E953" s="195"/>
      <c r="F953" s="195"/>
      <c r="G953" s="195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</row>
    <row r="954" spans="1:26" ht="15.75" customHeight="1">
      <c r="A954" s="195"/>
      <c r="B954" s="195"/>
      <c r="C954" s="195"/>
      <c r="D954" s="195"/>
      <c r="E954" s="195"/>
      <c r="F954" s="195"/>
      <c r="G954" s="195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</row>
    <row r="955" spans="1:26" ht="15.75" customHeight="1">
      <c r="A955" s="195"/>
      <c r="B955" s="195"/>
      <c r="C955" s="195"/>
      <c r="D955" s="195"/>
      <c r="E955" s="195"/>
      <c r="F955" s="195"/>
      <c r="G955" s="195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</row>
    <row r="956" spans="1:26" ht="15.75" customHeight="1">
      <c r="A956" s="195"/>
      <c r="B956" s="195"/>
      <c r="C956" s="195"/>
      <c r="D956" s="195"/>
      <c r="E956" s="195"/>
      <c r="F956" s="195"/>
      <c r="G956" s="195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</row>
    <row r="957" spans="1:26" ht="15.75" customHeight="1">
      <c r="A957" s="195"/>
      <c r="B957" s="195"/>
      <c r="C957" s="195"/>
      <c r="D957" s="195"/>
      <c r="E957" s="195"/>
      <c r="F957" s="195"/>
      <c r="G957" s="195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</row>
    <row r="958" spans="1:26" ht="15.75" customHeight="1">
      <c r="A958" s="195"/>
      <c r="B958" s="195"/>
      <c r="C958" s="195"/>
      <c r="D958" s="195"/>
      <c r="E958" s="195"/>
      <c r="F958" s="195"/>
      <c r="G958" s="195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</row>
    <row r="959" spans="1:26" ht="15.75" customHeight="1">
      <c r="A959" s="195"/>
      <c r="B959" s="195"/>
      <c r="C959" s="195"/>
      <c r="D959" s="195"/>
      <c r="E959" s="195"/>
      <c r="F959" s="195"/>
      <c r="G959" s="195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</row>
    <row r="960" spans="1:26" ht="15.75" customHeight="1">
      <c r="A960" s="195"/>
      <c r="B960" s="195"/>
      <c r="C960" s="195"/>
      <c r="D960" s="195"/>
      <c r="E960" s="195"/>
      <c r="F960" s="195"/>
      <c r="G960" s="195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</row>
    <row r="961" spans="1:26" ht="15.75" customHeight="1">
      <c r="A961" s="195"/>
      <c r="B961" s="195"/>
      <c r="C961" s="195"/>
      <c r="D961" s="195"/>
      <c r="E961" s="195"/>
      <c r="F961" s="195"/>
      <c r="G961" s="195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</row>
    <row r="962" spans="1:26" ht="15.75" customHeight="1">
      <c r="A962" s="195"/>
      <c r="B962" s="195"/>
      <c r="C962" s="195"/>
      <c r="D962" s="195"/>
      <c r="E962" s="195"/>
      <c r="F962" s="195"/>
      <c r="G962" s="195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</row>
    <row r="963" spans="1:26" ht="15.75" customHeight="1">
      <c r="A963" s="195"/>
      <c r="B963" s="195"/>
      <c r="C963" s="195"/>
      <c r="D963" s="195"/>
      <c r="E963" s="195"/>
      <c r="F963" s="195"/>
      <c r="G963" s="195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</row>
    <row r="964" spans="1:26" ht="15.75" customHeight="1">
      <c r="A964" s="195"/>
      <c r="B964" s="195"/>
      <c r="C964" s="195"/>
      <c r="D964" s="195"/>
      <c r="E964" s="195"/>
      <c r="F964" s="195"/>
      <c r="G964" s="195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</row>
    <row r="965" spans="1:26" ht="15.75" customHeight="1">
      <c r="A965" s="195"/>
      <c r="B965" s="195"/>
      <c r="C965" s="195"/>
      <c r="D965" s="195"/>
      <c r="E965" s="195"/>
      <c r="F965" s="195"/>
      <c r="G965" s="195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</row>
    <row r="966" spans="1:26" ht="15.75" customHeight="1">
      <c r="A966" s="195"/>
      <c r="B966" s="195"/>
      <c r="C966" s="195"/>
      <c r="D966" s="195"/>
      <c r="E966" s="195"/>
      <c r="F966" s="195"/>
      <c r="G966" s="195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</row>
    <row r="967" spans="1:26" ht="15.75" customHeight="1">
      <c r="A967" s="195"/>
      <c r="B967" s="195"/>
      <c r="C967" s="195"/>
      <c r="D967" s="195"/>
      <c r="E967" s="195"/>
      <c r="F967" s="195"/>
      <c r="G967" s="195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</row>
    <row r="968" spans="1:26" ht="15.75" customHeight="1">
      <c r="A968" s="195"/>
      <c r="B968" s="195"/>
      <c r="C968" s="195"/>
      <c r="D968" s="195"/>
      <c r="E968" s="195"/>
      <c r="F968" s="195"/>
      <c r="G968" s="195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</row>
    <row r="969" spans="1:26" ht="15.75" customHeight="1">
      <c r="A969" s="195"/>
      <c r="B969" s="195"/>
      <c r="C969" s="195"/>
      <c r="D969" s="195"/>
      <c r="E969" s="195"/>
      <c r="F969" s="195"/>
      <c r="G969" s="195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</row>
    <row r="970" spans="1:26" ht="15.75" customHeight="1">
      <c r="A970" s="195"/>
      <c r="B970" s="195"/>
      <c r="C970" s="195"/>
      <c r="D970" s="195"/>
      <c r="E970" s="195"/>
      <c r="F970" s="195"/>
      <c r="G970" s="195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</row>
    <row r="971" spans="1:26" ht="15.75" customHeight="1">
      <c r="A971" s="195"/>
      <c r="B971" s="195"/>
      <c r="C971" s="195"/>
      <c r="D971" s="195"/>
      <c r="E971" s="195"/>
      <c r="F971" s="195"/>
      <c r="G971" s="195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</row>
    <row r="972" spans="1:26" ht="15.75" customHeight="1">
      <c r="A972" s="195"/>
      <c r="B972" s="195"/>
      <c r="C972" s="195"/>
      <c r="D972" s="195"/>
      <c r="E972" s="195"/>
      <c r="F972" s="195"/>
      <c r="G972" s="195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</row>
    <row r="973" spans="1:26" ht="15.75" customHeight="1">
      <c r="A973" s="195"/>
      <c r="B973" s="195"/>
      <c r="C973" s="195"/>
      <c r="D973" s="195"/>
      <c r="E973" s="195"/>
      <c r="F973" s="195"/>
      <c r="G973" s="195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</row>
    <row r="974" spans="1:26" ht="15.75" customHeight="1">
      <c r="A974" s="195"/>
      <c r="B974" s="195"/>
      <c r="C974" s="195"/>
      <c r="D974" s="195"/>
      <c r="E974" s="195"/>
      <c r="F974" s="195"/>
      <c r="G974" s="195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</row>
    <row r="975" spans="1:26" ht="15.75" customHeight="1">
      <c r="A975" s="195"/>
      <c r="B975" s="195"/>
      <c r="C975" s="195"/>
      <c r="D975" s="195"/>
      <c r="E975" s="195"/>
      <c r="F975" s="195"/>
      <c r="G975" s="195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</row>
    <row r="976" spans="1:26" ht="15.75" customHeight="1">
      <c r="A976" s="195"/>
      <c r="B976" s="195"/>
      <c r="C976" s="195"/>
      <c r="D976" s="195"/>
      <c r="E976" s="195"/>
      <c r="F976" s="195"/>
      <c r="G976" s="195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</row>
    <row r="977" spans="1:26" ht="15.75" customHeight="1">
      <c r="A977" s="195"/>
      <c r="B977" s="195"/>
      <c r="C977" s="195"/>
      <c r="D977" s="195"/>
      <c r="E977" s="195"/>
      <c r="F977" s="195"/>
      <c r="G977" s="195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</row>
    <row r="978" spans="1:26" ht="15.75" customHeight="1">
      <c r="A978" s="195"/>
      <c r="B978" s="195"/>
      <c r="C978" s="195"/>
      <c r="D978" s="195"/>
      <c r="E978" s="195"/>
      <c r="F978" s="195"/>
      <c r="G978" s="195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</row>
    <row r="979" spans="1:26" ht="15.75" customHeight="1">
      <c r="A979" s="195"/>
      <c r="B979" s="195"/>
      <c r="C979" s="195"/>
      <c r="D979" s="195"/>
      <c r="E979" s="195"/>
      <c r="F979" s="195"/>
      <c r="G979" s="195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</row>
    <row r="980" spans="1:26" ht="15.75" customHeight="1">
      <c r="A980" s="195"/>
      <c r="B980" s="195"/>
      <c r="C980" s="195"/>
      <c r="D980" s="195"/>
      <c r="E980" s="195"/>
      <c r="F980" s="195"/>
      <c r="G980" s="195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</row>
    <row r="981" spans="1:26" ht="15.75" customHeight="1">
      <c r="A981" s="195"/>
      <c r="B981" s="195"/>
      <c r="C981" s="195"/>
      <c r="D981" s="195"/>
      <c r="E981" s="195"/>
      <c r="F981" s="195"/>
      <c r="G981" s="195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</row>
    <row r="982" spans="1:26" ht="15.75" customHeight="1">
      <c r="A982" s="195"/>
      <c r="B982" s="195"/>
      <c r="C982" s="195"/>
      <c r="D982" s="195"/>
      <c r="E982" s="195"/>
      <c r="F982" s="195"/>
      <c r="G982" s="195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</row>
    <row r="983" spans="1:26" ht="15.75" customHeight="1">
      <c r="A983" s="195"/>
      <c r="B983" s="195"/>
      <c r="C983" s="195"/>
      <c r="D983" s="195"/>
      <c r="E983" s="195"/>
      <c r="F983" s="195"/>
      <c r="G983" s="195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</row>
    <row r="984" spans="1:26" ht="15.75" customHeight="1">
      <c r="A984" s="195"/>
      <c r="B984" s="195"/>
      <c r="C984" s="195"/>
      <c r="D984" s="195"/>
      <c r="E984" s="195"/>
      <c r="F984" s="195"/>
      <c r="G984" s="195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</row>
    <row r="985" spans="1:26" ht="15.75" customHeight="1">
      <c r="A985" s="195"/>
      <c r="B985" s="195"/>
      <c r="C985" s="195"/>
      <c r="D985" s="195"/>
      <c r="E985" s="195"/>
      <c r="F985" s="195"/>
      <c r="G985" s="195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</row>
    <row r="986" spans="1:26" ht="15.75" customHeight="1">
      <c r="A986" s="195"/>
      <c r="B986" s="195"/>
      <c r="C986" s="195"/>
      <c r="D986" s="195"/>
      <c r="E986" s="195"/>
      <c r="F986" s="195"/>
      <c r="G986" s="195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</row>
    <row r="987" spans="1:26" ht="15.75" customHeight="1">
      <c r="A987" s="195"/>
      <c r="B987" s="195"/>
      <c r="C987" s="195"/>
      <c r="D987" s="195"/>
      <c r="E987" s="195"/>
      <c r="F987" s="195"/>
      <c r="G987" s="195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</row>
    <row r="988" spans="1:26" ht="15.75" customHeight="1">
      <c r="A988" s="195"/>
      <c r="B988" s="195"/>
      <c r="C988" s="195"/>
      <c r="D988" s="195"/>
      <c r="E988" s="195"/>
      <c r="F988" s="195"/>
      <c r="G988" s="195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</row>
    <row r="989" spans="1:26" ht="15.75" customHeight="1">
      <c r="A989" s="195"/>
      <c r="B989" s="195"/>
      <c r="C989" s="195"/>
      <c r="D989" s="195"/>
      <c r="E989" s="195"/>
      <c r="F989" s="195"/>
      <c r="G989" s="195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</row>
    <row r="990" spans="1:26" ht="15.75" customHeight="1">
      <c r="A990" s="195"/>
      <c r="B990" s="195"/>
      <c r="C990" s="195"/>
      <c r="D990" s="195"/>
      <c r="E990" s="195"/>
      <c r="F990" s="195"/>
      <c r="G990" s="195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</row>
    <row r="991" spans="1:26" ht="15.75" customHeight="1">
      <c r="A991" s="195"/>
      <c r="B991" s="195"/>
      <c r="C991" s="195"/>
      <c r="D991" s="195"/>
      <c r="E991" s="195"/>
      <c r="F991" s="195"/>
      <c r="G991" s="195"/>
      <c r="H991" s="195"/>
      <c r="I991" s="195"/>
      <c r="J991" s="195"/>
      <c r="K991" s="195"/>
      <c r="L991" s="195"/>
      <c r="M991" s="1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</row>
    <row r="992" spans="1:26" ht="15.75" customHeight="1">
      <c r="A992" s="195"/>
      <c r="B992" s="195"/>
      <c r="C992" s="195"/>
      <c r="D992" s="195"/>
      <c r="E992" s="195"/>
      <c r="F992" s="195"/>
      <c r="G992" s="195"/>
      <c r="H992" s="195"/>
      <c r="I992" s="195"/>
      <c r="J992" s="195"/>
      <c r="K992" s="195"/>
      <c r="L992" s="195"/>
      <c r="M992" s="1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</row>
    <row r="993" spans="1:26" ht="15.75" customHeight="1">
      <c r="A993" s="195"/>
      <c r="B993" s="195"/>
      <c r="C993" s="195"/>
      <c r="D993" s="195"/>
      <c r="E993" s="195"/>
      <c r="F993" s="195"/>
      <c r="G993" s="195"/>
      <c r="H993" s="195"/>
      <c r="I993" s="195"/>
      <c r="J993" s="195"/>
      <c r="K993" s="195"/>
      <c r="L993" s="195"/>
      <c r="M993" s="1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</row>
    <row r="994" spans="1:26" ht="15.75" customHeight="1">
      <c r="A994" s="195"/>
      <c r="B994" s="195"/>
      <c r="C994" s="195"/>
      <c r="D994" s="195"/>
      <c r="E994" s="195"/>
      <c r="F994" s="195"/>
      <c r="G994" s="195"/>
      <c r="H994" s="195"/>
      <c r="I994" s="195"/>
      <c r="J994" s="195"/>
      <c r="K994" s="195"/>
      <c r="L994" s="195"/>
      <c r="M994" s="1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</row>
    <row r="995" spans="1:26" ht="15.75" customHeight="1">
      <c r="A995" s="195"/>
      <c r="B995" s="195"/>
      <c r="C995" s="195"/>
      <c r="D995" s="195"/>
      <c r="E995" s="195"/>
      <c r="F995" s="195"/>
      <c r="G995" s="195"/>
      <c r="H995" s="195"/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</row>
    <row r="996" spans="1:26" ht="15.75" customHeight="1">
      <c r="A996" s="195"/>
      <c r="B996" s="195"/>
      <c r="C996" s="195"/>
      <c r="D996" s="195"/>
      <c r="E996" s="195"/>
      <c r="F996" s="195"/>
      <c r="G996" s="195"/>
      <c r="H996" s="195"/>
      <c r="I996" s="195"/>
      <c r="J996" s="195"/>
      <c r="K996" s="195"/>
      <c r="L996" s="195"/>
      <c r="M996" s="195"/>
      <c r="N996" s="195"/>
      <c r="O996" s="195"/>
      <c r="P996" s="195"/>
      <c r="Q996" s="195"/>
      <c r="R996" s="195"/>
      <c r="S996" s="195"/>
      <c r="T996" s="195"/>
      <c r="U996" s="195"/>
      <c r="V996" s="195"/>
      <c r="W996" s="195"/>
      <c r="X996" s="195"/>
      <c r="Y996" s="195"/>
      <c r="Z996" s="195"/>
    </row>
    <row r="997" spans="1:26" ht="15.75" customHeight="1">
      <c r="A997" s="195"/>
      <c r="B997" s="195"/>
      <c r="C997" s="195"/>
      <c r="D997" s="195"/>
      <c r="E997" s="195"/>
      <c r="F997" s="195"/>
      <c r="G997" s="195"/>
      <c r="H997" s="195"/>
      <c r="I997" s="195"/>
      <c r="J997" s="195"/>
      <c r="K997" s="195"/>
      <c r="L997" s="195"/>
      <c r="M997" s="195"/>
      <c r="N997" s="195"/>
      <c r="O997" s="195"/>
      <c r="P997" s="195"/>
      <c r="Q997" s="195"/>
      <c r="R997" s="195"/>
      <c r="S997" s="195"/>
      <c r="T997" s="195"/>
      <c r="U997" s="195"/>
      <c r="V997" s="195"/>
      <c r="W997" s="195"/>
      <c r="X997" s="195"/>
      <c r="Y997" s="195"/>
      <c r="Z997" s="195"/>
    </row>
    <row r="998" spans="1:26" ht="15.75" customHeight="1">
      <c r="A998" s="195"/>
      <c r="B998" s="195"/>
      <c r="C998" s="195"/>
      <c r="D998" s="195"/>
      <c r="E998" s="195"/>
      <c r="F998" s="195"/>
      <c r="G998" s="195"/>
      <c r="H998" s="195"/>
      <c r="I998" s="195"/>
      <c r="J998" s="195"/>
      <c r="K998" s="195"/>
      <c r="L998" s="195"/>
      <c r="M998" s="195"/>
      <c r="N998" s="195"/>
      <c r="O998" s="195"/>
      <c r="P998" s="195"/>
      <c r="Q998" s="195"/>
      <c r="R998" s="195"/>
      <c r="S998" s="195"/>
      <c r="T998" s="195"/>
      <c r="U998" s="195"/>
      <c r="V998" s="195"/>
      <c r="W998" s="195"/>
      <c r="X998" s="195"/>
      <c r="Y998" s="195"/>
      <c r="Z998" s="195"/>
    </row>
    <row r="999" spans="1:26" ht="15.75" customHeight="1">
      <c r="A999" s="195"/>
      <c r="B999" s="195"/>
      <c r="C999" s="195"/>
      <c r="D999" s="195"/>
      <c r="E999" s="195"/>
      <c r="F999" s="195"/>
      <c r="G999" s="195"/>
      <c r="H999" s="195"/>
      <c r="I999" s="195"/>
      <c r="J999" s="195"/>
      <c r="K999" s="195"/>
      <c r="L999" s="195"/>
      <c r="M999" s="195"/>
      <c r="N999" s="195"/>
      <c r="O999" s="195"/>
      <c r="P999" s="195"/>
      <c r="Q999" s="195"/>
      <c r="R999" s="195"/>
      <c r="S999" s="195"/>
      <c r="T999" s="195"/>
      <c r="U999" s="195"/>
      <c r="V999" s="195"/>
      <c r="W999" s="195"/>
      <c r="X999" s="195"/>
      <c r="Y999" s="195"/>
      <c r="Z999" s="195"/>
    </row>
    <row r="1000" spans="1:26" ht="15.75" customHeight="1">
      <c r="A1000" s="195"/>
      <c r="B1000" s="195"/>
      <c r="C1000" s="195"/>
      <c r="D1000" s="195"/>
      <c r="E1000" s="195"/>
      <c r="F1000" s="195"/>
      <c r="G1000" s="195"/>
      <c r="H1000" s="195"/>
      <c r="I1000" s="195"/>
      <c r="J1000" s="195"/>
      <c r="K1000" s="195"/>
      <c r="L1000" s="195"/>
      <c r="M1000" s="195"/>
      <c r="N1000" s="195"/>
      <c r="O1000" s="195"/>
      <c r="P1000" s="195"/>
      <c r="Q1000" s="195"/>
      <c r="R1000" s="195"/>
      <c r="S1000" s="195"/>
      <c r="T1000" s="195"/>
      <c r="U1000" s="195"/>
      <c r="V1000" s="195"/>
      <c r="W1000" s="195"/>
      <c r="X1000" s="195"/>
      <c r="Y1000" s="195"/>
      <c r="Z1000" s="195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2020-11-29T10:28:03Z</dcterms:modified>
</cp:coreProperties>
</file>