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영민\Desktop\"/>
    </mc:Choice>
  </mc:AlternateContent>
  <xr:revisionPtr revIDLastSave="0" documentId="13_ncr:1_{BE0A3368-477F-424B-B404-D650C58F5ECD}" xr6:coauthVersionLast="45" xr6:coauthVersionMax="45" xr10:uidLastSave="{00000000-0000-0000-0000-000000000000}"/>
  <bookViews>
    <workbookView xWindow="3276" yWindow="1068" windowWidth="12492" windowHeight="8964" activeTab="1" xr2:uid="{ACADC8BF-F68C-43EB-AC0F-BA59FD9B760B}"/>
  </bookViews>
  <sheets>
    <sheet name="sim1" sheetId="1" r:id="rId1"/>
    <sheet name="sim2" sheetId="2" r:id="rId2"/>
    <sheet name="sim3" sheetId="3" r:id="rId3"/>
    <sheet name="sim4" sheetId="4" r:id="rId4"/>
    <sheet name="sim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2" l="1"/>
  <c r="E7" i="2" l="1"/>
  <c r="C7" i="4"/>
  <c r="C6" i="4"/>
  <c r="C5" i="4"/>
  <c r="C4" i="4"/>
  <c r="I8" i="3"/>
  <c r="I7" i="3"/>
  <c r="I6" i="3"/>
  <c r="I5" i="3"/>
  <c r="I4" i="3"/>
  <c r="I3" i="3"/>
  <c r="G8" i="3"/>
  <c r="G7" i="3"/>
  <c r="G6" i="3"/>
  <c r="G5" i="3"/>
  <c r="G4" i="3"/>
  <c r="G3" i="3"/>
  <c r="E8" i="3"/>
  <c r="E7" i="3"/>
  <c r="E6" i="3"/>
  <c r="E5" i="3"/>
  <c r="E4" i="3"/>
  <c r="E3" i="3"/>
  <c r="C3" i="3"/>
  <c r="E10" i="5" l="1"/>
  <c r="E11" i="5"/>
  <c r="E12" i="5"/>
  <c r="E13" i="5"/>
  <c r="E3" i="5"/>
  <c r="E4" i="5"/>
  <c r="E5" i="5"/>
  <c r="E6" i="5"/>
  <c r="E9" i="5"/>
  <c r="E2" i="5"/>
  <c r="C17" i="5" l="1"/>
  <c r="C3" i="4"/>
  <c r="J2" i="5" l="1"/>
  <c r="J3" i="5"/>
  <c r="J4" i="5"/>
  <c r="J5" i="5"/>
  <c r="J6" i="5"/>
  <c r="C19" i="3"/>
  <c r="C8" i="3" l="1"/>
  <c r="C7" i="3"/>
  <c r="C6" i="3"/>
  <c r="C5" i="3"/>
  <c r="C4" i="3"/>
  <c r="C11" i="2"/>
  <c r="E6" i="2" l="1"/>
  <c r="E5" i="2"/>
  <c r="E4" i="2"/>
  <c r="C6" i="1" l="1"/>
  <c r="C4" i="1"/>
  <c r="C5" i="1"/>
  <c r="C3" i="1"/>
  <c r="C10" i="1"/>
  <c r="F3" i="1" s="1"/>
  <c r="F4" i="1" l="1"/>
  <c r="F6" i="1"/>
  <c r="F5" i="1"/>
</calcChain>
</file>

<file path=xl/sharedStrings.xml><?xml version="1.0" encoding="utf-8"?>
<sst xmlns="http://schemas.openxmlformats.org/spreadsheetml/2006/main" count="70" uniqueCount="46">
  <si>
    <t># of Sets</t>
  </si>
  <si>
    <t>Unified cache</t>
  </si>
  <si>
    <t>AMAT</t>
  </si>
  <si>
    <t>Split cache</t>
  </si>
  <si>
    <t>Split cache AMAT</t>
  </si>
  <si>
    <t>Inst. Miss rate</t>
  </si>
  <si>
    <t>Data Miss rate</t>
  </si>
  <si>
    <t>Unified cache 
Miss rate</t>
    <phoneticPr fontId="2" type="noConversion"/>
  </si>
  <si>
    <t>inst access</t>
    <phoneticPr fontId="2" type="noConversion"/>
  </si>
  <si>
    <t>data access</t>
    <phoneticPr fontId="2" type="noConversion"/>
  </si>
  <si>
    <t>total</t>
    <phoneticPr fontId="2" type="noConversion"/>
  </si>
  <si>
    <t>**색칠한 부분 건들지 말것</t>
    <phoneticPr fontId="2" type="noConversion"/>
  </si>
  <si>
    <t>.trace file의 miss rate과 access 양 집어넣으면 AMAT자동계산</t>
  </si>
  <si>
    <t xml:space="preserve">리눅스로 직접 프로그램 돌려서 흰 부분에 </t>
    <phoneticPr fontId="2" type="noConversion"/>
  </si>
  <si>
    <t>L1l,L1d,L2u</t>
  </si>
  <si>
    <t>Inst.Miss rate</t>
  </si>
  <si>
    <t>Data.Miss rate</t>
  </si>
  <si>
    <t>Miss rate</t>
  </si>
  <si>
    <t>8/8/1024</t>
  </si>
  <si>
    <t>16/16/512</t>
  </si>
  <si>
    <t>32/32/256</t>
  </si>
  <si>
    <t>64/64/128</t>
  </si>
  <si>
    <t>128/128/0</t>
  </si>
  <si>
    <t>/</t>
  </si>
  <si>
    <t># of sets</t>
  </si>
  <si>
    <t>Split cache: Miss rate / AMAT</t>
  </si>
  <si>
    <t>1-way</t>
  </si>
  <si>
    <t>2-way</t>
  </si>
  <si>
    <t>4-way</t>
  </si>
  <si>
    <t>8-way</t>
  </si>
  <si>
    <t>dl1</t>
    <phoneticPr fontId="2" type="noConversion"/>
  </si>
  <si>
    <t>il1</t>
    <phoneticPr fontId="2" type="noConversion"/>
  </si>
  <si>
    <t>Block Size</t>
  </si>
  <si>
    <t>Blocksize-L1</t>
    <phoneticPr fontId="2" type="noConversion"/>
  </si>
  <si>
    <t>Associativity</t>
    <phoneticPr fontId="2" type="noConversion"/>
  </si>
  <si>
    <t>Inst Miss Rate</t>
    <phoneticPr fontId="2" type="noConversion"/>
  </si>
  <si>
    <t>Data Miss rate</t>
    <phoneticPr fontId="2" type="noConversion"/>
  </si>
  <si>
    <t>L2 Miss rate</t>
    <phoneticPr fontId="2" type="noConversion"/>
  </si>
  <si>
    <t>AMAT</t>
    <phoneticPr fontId="2" type="noConversion"/>
  </si>
  <si>
    <t># of set</t>
    <phoneticPr fontId="2" type="noConversion"/>
  </si>
  <si>
    <t>Split=1, Unified=0</t>
    <phoneticPr fontId="2" type="noConversion"/>
  </si>
  <si>
    <t>L1_CacheSize</t>
    <phoneticPr fontId="2" type="noConversion"/>
  </si>
  <si>
    <t>L2_CacheSize</t>
    <phoneticPr fontId="2" type="noConversion"/>
  </si>
  <si>
    <t>** Miss Rate는 Linux에서 직접 입력해서 돌려봐야댐</t>
    <phoneticPr fontId="2" type="noConversion"/>
  </si>
  <si>
    <t>** 알아서 숫자 입력하고 실험해보기</t>
    <phoneticPr fontId="2" type="noConversion"/>
  </si>
  <si>
    <t>** Cache Size는 고정하고 실험했음 따라서 1.04 ^ n 은 고려하지 않음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</si>
</sst>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FD82-67D7-4CA0-B060-2CF851CA35C5}">
  <dimension ref="A1:F15"/>
  <sheetViews>
    <sheetView zoomScale="96" workbookViewId="0">
      <selection activeCell="E6" sqref="E6"/>
    </sheetView>
  </sheetViews>
  <sheetFormatPr defaultRowHeight="17.399999999999999" x14ac:dyDescent="0.4"/>
  <cols>
    <col min="1" max="1" width="12.69921875" customWidth="1"/>
    <col min="2" max="2" width="15.8984375" customWidth="1"/>
    <col min="3" max="3" width="16.796875" customWidth="1"/>
    <col min="4" max="4" width="16.59765625" customWidth="1"/>
    <col min="5" max="5" width="18.8984375" customWidth="1"/>
    <col min="6" max="6" width="18.5" customWidth="1"/>
  </cols>
  <sheetData>
    <row r="1" spans="1:6" ht="18" thickBot="1" x14ac:dyDescent="0.45">
      <c r="A1" s="21" t="s">
        <v>0</v>
      </c>
      <c r="B1" s="21" t="s">
        <v>7</v>
      </c>
      <c r="C1" s="5" t="s">
        <v>1</v>
      </c>
      <c r="D1" s="23" t="s">
        <v>3</v>
      </c>
      <c r="E1" s="24"/>
      <c r="F1" s="21" t="s">
        <v>4</v>
      </c>
    </row>
    <row r="2" spans="1:6" ht="18" thickBot="1" x14ac:dyDescent="0.45">
      <c r="A2" s="22"/>
      <c r="B2" s="22"/>
      <c r="C2" s="6" t="s">
        <v>2</v>
      </c>
      <c r="D2" s="6" t="s">
        <v>5</v>
      </c>
      <c r="E2" s="6" t="s">
        <v>6</v>
      </c>
      <c r="F2" s="22"/>
    </row>
    <row r="3" spans="1:6" ht="18" thickBot="1" x14ac:dyDescent="0.45">
      <c r="A3" s="3">
        <v>64</v>
      </c>
      <c r="B3" s="7">
        <v>2.76E-2</v>
      </c>
      <c r="C3" s="19">
        <f>1*POWER(1.04,A12)+(B3*30)</f>
        <v>1.8279999999999998</v>
      </c>
      <c r="D3" s="7">
        <v>5.7000000000000002E-3</v>
      </c>
      <c r="E3" s="8">
        <v>4.24E-2</v>
      </c>
      <c r="F3" s="19">
        <f>1*POWER(1.04,A12)+(((D3*($A$10/$C$10))+(E3*($B$10/$C$10)))*30)</f>
        <v>1.4246787492862505</v>
      </c>
    </row>
    <row r="4" spans="1:6" ht="18" thickBot="1" x14ac:dyDescent="0.45">
      <c r="A4" s="3">
        <v>128</v>
      </c>
      <c r="B4" s="9">
        <v>1.78E-2</v>
      </c>
      <c r="C4" s="19">
        <f t="shared" ref="C4:C5" si="0">1*POWER(1.04,A13)+(B4*30)</f>
        <v>1.5740000000000001</v>
      </c>
      <c r="D4" s="9">
        <v>4.4000000000000003E-3</v>
      </c>
      <c r="E4" s="10">
        <v>3.2899999999999999E-2</v>
      </c>
      <c r="F4" s="19">
        <f t="shared" ref="F4:F6" si="1">1*POWER(1.04,A13)+(((D4*($A$10/$C$10))+(E4*($B$10/$C$10)))*30)</f>
        <v>1.368998483778151</v>
      </c>
    </row>
    <row r="5" spans="1:6" ht="18" thickBot="1" x14ac:dyDescent="0.45">
      <c r="A5" s="3">
        <v>256</v>
      </c>
      <c r="B5" s="9">
        <v>1.17E-2</v>
      </c>
      <c r="C5" s="19">
        <f t="shared" si="0"/>
        <v>1.4326000000000001</v>
      </c>
      <c r="D5" s="9">
        <v>3.3999999999999998E-3</v>
      </c>
      <c r="E5" s="10">
        <v>2.8299999999999999E-2</v>
      </c>
      <c r="F5" s="19">
        <f t="shared" si="1"/>
        <v>1.3557144647745951</v>
      </c>
    </row>
    <row r="6" spans="1:6" ht="18" thickBot="1" x14ac:dyDescent="0.45">
      <c r="A6" s="4">
        <v>512</v>
      </c>
      <c r="B6" s="9">
        <v>8.6999999999999994E-3</v>
      </c>
      <c r="C6" s="19">
        <f>1*POWER(1.04,A15)+(B6*30)</f>
        <v>1.3858640000000002</v>
      </c>
      <c r="D6" s="9">
        <v>1.6999999999999999E-3</v>
      </c>
      <c r="E6" s="10">
        <v>2.5999999999999999E-2</v>
      </c>
      <c r="F6" s="19">
        <f t="shared" si="1"/>
        <v>1.3438311282740025</v>
      </c>
    </row>
    <row r="9" spans="1:6" x14ac:dyDescent="0.4">
      <c r="A9" s="1" t="s">
        <v>8</v>
      </c>
      <c r="B9" s="1" t="s">
        <v>9</v>
      </c>
      <c r="C9" s="1" t="s">
        <v>10</v>
      </c>
    </row>
    <row r="10" spans="1:6" x14ac:dyDescent="0.4">
      <c r="A10" s="2">
        <v>3537035774</v>
      </c>
      <c r="B10" s="2">
        <v>1058949968</v>
      </c>
      <c r="C10" s="1">
        <f>A10+B10</f>
        <v>4595985742</v>
      </c>
      <c r="E10" t="s">
        <v>11</v>
      </c>
    </row>
    <row r="11" spans="1:6" x14ac:dyDescent="0.4">
      <c r="E11" t="s">
        <v>13</v>
      </c>
    </row>
    <row r="12" spans="1:6" x14ac:dyDescent="0.4">
      <c r="A12" s="1">
        <v>0</v>
      </c>
      <c r="E12" t="s">
        <v>12</v>
      </c>
    </row>
    <row r="13" spans="1:6" x14ac:dyDescent="0.4">
      <c r="A13" s="1">
        <v>1</v>
      </c>
    </row>
    <row r="14" spans="1:6" x14ac:dyDescent="0.4">
      <c r="A14" s="1">
        <v>2</v>
      </c>
    </row>
    <row r="15" spans="1:6" x14ac:dyDescent="0.4">
      <c r="A15" s="1">
        <v>3</v>
      </c>
    </row>
  </sheetData>
  <mergeCells count="4">
    <mergeCell ref="A1:A2"/>
    <mergeCell ref="B1:B2"/>
    <mergeCell ref="D1:E1"/>
    <mergeCell ref="F1:F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B7B8-4726-4340-A9B2-42E30EC5D7E5}">
  <dimension ref="A1:E18"/>
  <sheetViews>
    <sheetView tabSelected="1" zoomScale="70" zoomScaleNormal="70" workbookViewId="0">
      <selection activeCell="G8" sqref="G8"/>
    </sheetView>
  </sheetViews>
  <sheetFormatPr defaultRowHeight="17.399999999999999" x14ac:dyDescent="0.4"/>
  <cols>
    <col min="1" max="1" width="16.19921875" customWidth="1"/>
    <col min="2" max="2" width="16.09765625" customWidth="1"/>
    <col min="3" max="3" width="16.3984375" customWidth="1"/>
    <col min="4" max="4" width="16.5" customWidth="1"/>
    <col min="5" max="5" width="16.796875" customWidth="1"/>
  </cols>
  <sheetData>
    <row r="1" spans="1:5" x14ac:dyDescent="0.4">
      <c r="A1" s="21" t="s">
        <v>14</v>
      </c>
      <c r="B1" s="21" t="s">
        <v>15</v>
      </c>
      <c r="C1" s="21" t="s">
        <v>16</v>
      </c>
      <c r="D1" s="5" t="s">
        <v>1</v>
      </c>
      <c r="E1" s="21" t="s">
        <v>2</v>
      </c>
    </row>
    <row r="2" spans="1:5" ht="18" thickBot="1" x14ac:dyDescent="0.45">
      <c r="A2" s="22"/>
      <c r="B2" s="22"/>
      <c r="C2" s="22"/>
      <c r="D2" s="6" t="s">
        <v>17</v>
      </c>
      <c r="E2" s="22"/>
    </row>
    <row r="3" spans="1:5" ht="18" thickBot="1" x14ac:dyDescent="0.45">
      <c r="A3" s="11" t="s">
        <v>18</v>
      </c>
      <c r="B3" s="7">
        <v>0.46529999999999999</v>
      </c>
      <c r="C3" s="8">
        <v>9.8299999999999998E-2</v>
      </c>
      <c r="D3" s="8">
        <v>1.6400000000000001E-2</v>
      </c>
      <c r="E3" s="19">
        <f>1*POWER(1.04,A14)+((($A$11/$C$11)*B3)+(($B$11/$C$11)*C3))*((20+POWER(1.04,B14))+(D3*200))</f>
        <v>10.291918093859653</v>
      </c>
    </row>
    <row r="4" spans="1:5" ht="18" thickBot="1" x14ac:dyDescent="0.45">
      <c r="A4" s="11" t="s">
        <v>19</v>
      </c>
      <c r="B4" s="9">
        <v>0.27389999999999998</v>
      </c>
      <c r="C4" s="10">
        <v>6.1100000000000002E-2</v>
      </c>
      <c r="D4" s="10">
        <v>3.09E-2</v>
      </c>
      <c r="E4" s="19">
        <f t="shared" ref="E4:E6" si="0">1*POWER(1.04,A15)+((($A$11/$C$11)*B4)+(($B$11/$C$11)*C4))*((20+POWER(1.04,B15))+(D4*200))</f>
        <v>7.1702959890643525</v>
      </c>
    </row>
    <row r="5" spans="1:5" ht="18" thickBot="1" x14ac:dyDescent="0.45">
      <c r="A5" s="11" t="s">
        <v>20</v>
      </c>
      <c r="B5" s="9">
        <v>5.7000000000000002E-3</v>
      </c>
      <c r="C5" s="10">
        <v>4.24E-2</v>
      </c>
      <c r="D5" s="10">
        <v>0.41370000000000001</v>
      </c>
      <c r="E5" s="19">
        <f t="shared" si="0"/>
        <v>2.5507053533642363</v>
      </c>
    </row>
    <row r="6" spans="1:5" ht="18" thickBot="1" x14ac:dyDescent="0.45">
      <c r="A6" s="11" t="s">
        <v>21</v>
      </c>
      <c r="B6" s="9">
        <v>4.4000000000000003E-3</v>
      </c>
      <c r="C6" s="10">
        <v>3.2899999999999999E-2</v>
      </c>
      <c r="D6" s="10">
        <v>0.65329999999999999</v>
      </c>
      <c r="E6" s="19">
        <f t="shared" si="0"/>
        <v>2.7880610016598126</v>
      </c>
    </row>
    <row r="7" spans="1:5" ht="18" thickBot="1" x14ac:dyDescent="0.45">
      <c r="A7" s="11" t="s">
        <v>22</v>
      </c>
      <c r="B7" s="9">
        <v>3.3999999999999998E-3</v>
      </c>
      <c r="C7" s="10">
        <v>2.8299999999999999E-2</v>
      </c>
      <c r="D7" s="10" t="s">
        <v>23</v>
      </c>
      <c r="E7" s="19">
        <f>1*POWER(1.04,A14)+((((A11/C11)*B7)+((B11/C11)*C7))*200)</f>
        <v>2.8274297651639668</v>
      </c>
    </row>
    <row r="10" spans="1:5" x14ac:dyDescent="0.4">
      <c r="A10" s="1" t="s">
        <v>8</v>
      </c>
      <c r="B10" s="1" t="s">
        <v>9</v>
      </c>
      <c r="C10" s="1" t="s">
        <v>10</v>
      </c>
    </row>
    <row r="11" spans="1:5" x14ac:dyDescent="0.4">
      <c r="A11" s="2">
        <v>3537035774</v>
      </c>
      <c r="B11" s="2">
        <v>1058949968</v>
      </c>
      <c r="C11" s="1">
        <f>A11+B11</f>
        <v>4595985742</v>
      </c>
    </row>
    <row r="14" spans="1:5" x14ac:dyDescent="0.4">
      <c r="A14" s="1">
        <v>0</v>
      </c>
      <c r="B14" s="1">
        <v>3</v>
      </c>
    </row>
    <row r="15" spans="1:5" x14ac:dyDescent="0.4">
      <c r="A15" s="1">
        <v>1</v>
      </c>
      <c r="B15" s="1">
        <v>2</v>
      </c>
    </row>
    <row r="16" spans="1:5" x14ac:dyDescent="0.4">
      <c r="A16" s="1">
        <v>2</v>
      </c>
      <c r="B16" s="1">
        <v>1</v>
      </c>
    </row>
    <row r="17" spans="1:2" x14ac:dyDescent="0.4">
      <c r="A17" s="1">
        <v>3</v>
      </c>
      <c r="B17" s="1">
        <v>0</v>
      </c>
    </row>
    <row r="18" spans="1:2" x14ac:dyDescent="0.4">
      <c r="A18" s="1">
        <v>4</v>
      </c>
    </row>
  </sheetData>
  <mergeCells count="4">
    <mergeCell ref="A1:A2"/>
    <mergeCell ref="B1:B2"/>
    <mergeCell ref="C1:C2"/>
    <mergeCell ref="E1:E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0446-6EA4-4ECF-AC26-905DA9859E8E}">
  <dimension ref="A1:M26"/>
  <sheetViews>
    <sheetView zoomScale="66" workbookViewId="0">
      <selection activeCell="G5" sqref="B3:G5"/>
    </sheetView>
  </sheetViews>
  <sheetFormatPr defaultRowHeight="17.399999999999999" x14ac:dyDescent="0.4"/>
  <cols>
    <col min="1" max="1" width="11.59765625" customWidth="1"/>
    <col min="2" max="2" width="11.69921875" customWidth="1"/>
    <col min="3" max="3" width="13" customWidth="1"/>
    <col min="4" max="4" width="12.19921875" customWidth="1"/>
    <col min="5" max="5" width="13.3984375" customWidth="1"/>
    <col min="6" max="6" width="11.296875" customWidth="1"/>
    <col min="7" max="7" width="13.09765625" customWidth="1"/>
    <col min="8" max="8" width="12.19921875" customWidth="1"/>
    <col min="9" max="9" width="13.796875" customWidth="1"/>
    <col min="11" max="11" width="11.8984375" customWidth="1"/>
    <col min="12" max="12" width="12" customWidth="1"/>
    <col min="13" max="13" width="11" customWidth="1"/>
  </cols>
  <sheetData>
    <row r="1" spans="1:13" ht="18" thickBot="1" x14ac:dyDescent="0.45">
      <c r="A1" s="21" t="s">
        <v>24</v>
      </c>
      <c r="B1" s="23" t="s">
        <v>25</v>
      </c>
      <c r="C1" s="25"/>
      <c r="D1" s="25"/>
      <c r="E1" s="25"/>
      <c r="F1" s="25"/>
      <c r="G1" s="25"/>
      <c r="H1" s="25"/>
      <c r="I1" s="24"/>
    </row>
    <row r="2" spans="1:13" ht="18" thickBot="1" x14ac:dyDescent="0.45">
      <c r="A2" s="22"/>
      <c r="B2" s="23" t="s">
        <v>26</v>
      </c>
      <c r="C2" s="24"/>
      <c r="D2" s="23" t="s">
        <v>27</v>
      </c>
      <c r="E2" s="24"/>
      <c r="F2" s="23" t="s">
        <v>28</v>
      </c>
      <c r="G2" s="24"/>
      <c r="H2" s="23" t="s">
        <v>29</v>
      </c>
      <c r="I2" s="24"/>
    </row>
    <row r="3" spans="1:13" ht="18" thickBot="1" x14ac:dyDescent="0.45">
      <c r="A3" s="11">
        <v>64</v>
      </c>
      <c r="B3" s="19">
        <v>1.9E-2</v>
      </c>
      <c r="C3" s="19">
        <f>1*POWER(1.04,E18)*POWER(1.02,E18) + (B3*30)</f>
        <v>1.5699999999999998</v>
      </c>
      <c r="D3" s="19">
        <v>1.1299999999999999E-2</v>
      </c>
      <c r="E3" s="19">
        <f>1*POWER(1.04,E19)*POWER(1.02,$E$19) + (D3*30)</f>
        <v>1.3997999999999999</v>
      </c>
      <c r="F3" s="19">
        <v>1.04E-2</v>
      </c>
      <c r="G3" s="19">
        <f>1*POWER(1.04,E20)*POWER(1.02,$E$20) + (F3*30)</f>
        <v>1.4372966400000002</v>
      </c>
      <c r="H3" s="19">
        <v>0.16209999999999999</v>
      </c>
      <c r="I3" s="19">
        <f>1*POWER(1.04,E21)*POWER(1.02,$E$21) + (H3*30)</f>
        <v>6.0567146757119996</v>
      </c>
      <c r="K3" s="15"/>
      <c r="L3" s="15"/>
      <c r="M3" s="15"/>
    </row>
    <row r="4" spans="1:13" ht="18" thickBot="1" x14ac:dyDescent="0.45">
      <c r="A4" s="11">
        <v>128</v>
      </c>
      <c r="B4" s="19">
        <v>1.47E-2</v>
      </c>
      <c r="C4" s="19">
        <f t="shared" ref="C4:C8" si="0">1*POWER(1.04,E19)*POWER(1.02,$E$18) + (B4*30)</f>
        <v>1.4810000000000001</v>
      </c>
      <c r="D4" s="19">
        <v>1.03E-2</v>
      </c>
      <c r="E4" s="19">
        <f>1*POWER(1.04,E20)*POWER(1.02,$E$19) + (D4*30)</f>
        <v>1.4122320000000002</v>
      </c>
      <c r="F4" s="19">
        <v>9.5999999999999992E-3</v>
      </c>
      <c r="G4" s="19">
        <f>1*POWER(1.04,E21)*POWER(1.02,$E$20) + (F4*30)</f>
        <v>1.4583085056</v>
      </c>
      <c r="H4" s="19">
        <v>0.1477</v>
      </c>
      <c r="I4" s="19">
        <f>1*POWER(1.04,E22)*POWER(1.02,$E$21) + (H4*30)</f>
        <v>5.6724632627404805</v>
      </c>
      <c r="K4" s="15"/>
      <c r="L4" s="15"/>
      <c r="M4" s="15"/>
    </row>
    <row r="5" spans="1:13" ht="18" thickBot="1" x14ac:dyDescent="0.45">
      <c r="A5" s="11">
        <v>256</v>
      </c>
      <c r="B5" s="19">
        <v>1.24E-2</v>
      </c>
      <c r="C5" s="19">
        <f t="shared" si="0"/>
        <v>1.4536000000000002</v>
      </c>
      <c r="D5" s="19">
        <v>9.4999999999999998E-3</v>
      </c>
      <c r="E5" s="19">
        <f>1*POWER(1.04,E21)*POWER(1.02,$E$19) + (D5*30)</f>
        <v>1.4323612800000001</v>
      </c>
      <c r="F5" s="19">
        <v>8.6999999999999994E-3</v>
      </c>
      <c r="G5" s="19">
        <f>1*POWER(1.04,E22)*POWER(1.02,$E$20) + (F5*30)</f>
        <v>1.4781208458240003</v>
      </c>
      <c r="H5" s="19">
        <v>0.1414</v>
      </c>
      <c r="I5" s="19">
        <f>1*POWER(1.04,E23)*POWER(1.02,$E$21) + (H5*30)</f>
        <v>5.5331217932500998</v>
      </c>
    </row>
    <row r="6" spans="1:13" ht="18" thickBot="1" x14ac:dyDescent="0.45">
      <c r="A6" s="11">
        <v>512</v>
      </c>
      <c r="B6" s="19">
        <v>1.0500000000000001E-2</v>
      </c>
      <c r="C6" s="19">
        <f t="shared" si="0"/>
        <v>1.439864</v>
      </c>
      <c r="D6" s="19">
        <v>8.6999999999999994E-3</v>
      </c>
      <c r="E6" s="19">
        <f>1*POWER(1.04,E22)*POWER(1.02,$E$19) + (D6*30)</f>
        <v>1.4542557312000004</v>
      </c>
      <c r="F6" s="19">
        <v>8.6E-3</v>
      </c>
      <c r="G6" s="19">
        <f>1*POWER(1.04,E23)*POWER(1.02,$E$20) + (F6*30)</f>
        <v>1.5238056796569603</v>
      </c>
      <c r="H6" s="19">
        <v>0.1414</v>
      </c>
      <c r="I6" s="19">
        <f>1*POWER(1.04,E24)*POWER(1.02,$E$21) + (H6*30)</f>
        <v>5.5847666649801031</v>
      </c>
    </row>
    <row r="7" spans="1:13" ht="18" thickBot="1" x14ac:dyDescent="0.45">
      <c r="A7" s="11">
        <v>1024</v>
      </c>
      <c r="B7" s="19">
        <v>9.5999999999999992E-3</v>
      </c>
      <c r="C7" s="19">
        <f t="shared" si="0"/>
        <v>1.4578585600000002</v>
      </c>
      <c r="D7" s="19">
        <v>0.14410000000000001</v>
      </c>
      <c r="E7" s="19">
        <f>1*POWER(1.04,E23)*POWER(1.02,$E$19) + (D7*30)</f>
        <v>5.5639859604480009</v>
      </c>
      <c r="F7" s="19">
        <v>7.7000000000000002E-3</v>
      </c>
      <c r="G7" s="19">
        <f>1*POWER(1.04,E24)*POWER(1.02,$E$20) + (F7*30)</f>
        <v>1.5474379068432389</v>
      </c>
      <c r="H7" s="19">
        <v>0.1414</v>
      </c>
      <c r="I7" s="19">
        <f>1*POWER(1.04,E25)*POWER(1.02,$E$21) + (H7*30)</f>
        <v>5.638477331579308</v>
      </c>
    </row>
    <row r="8" spans="1:13" ht="18" thickBot="1" x14ac:dyDescent="0.45">
      <c r="A8" s="11">
        <v>2048</v>
      </c>
      <c r="B8" s="19">
        <v>9.1000000000000004E-3</v>
      </c>
      <c r="C8" s="19">
        <f t="shared" si="0"/>
        <v>1.4896529024000005</v>
      </c>
      <c r="D8" s="19">
        <v>0.1414</v>
      </c>
      <c r="E8" s="19">
        <f>1*POWER(1.04,E24)*POWER(1.02,$E$19) + (D8*30)</f>
        <v>5.5326253988659202</v>
      </c>
      <c r="F8" s="19">
        <v>0</v>
      </c>
      <c r="G8" s="19">
        <f>1*POWER(1.04,E25)*POWER(1.02,$E$20) + (F8*30)</f>
        <v>1.3690954231169683</v>
      </c>
      <c r="H8" s="19">
        <v>0.1414</v>
      </c>
      <c r="I8" s="19">
        <f>1*POWER(1.04,E26)*POWER(1.02,$E$21) + (H8*30)</f>
        <v>5.6943364248424801</v>
      </c>
    </row>
    <row r="10" spans="1:13" x14ac:dyDescent="0.4">
      <c r="A10" s="16"/>
      <c r="B10" s="17" t="s">
        <v>31</v>
      </c>
      <c r="C10" s="17" t="s">
        <v>30</v>
      </c>
      <c r="D10" s="17" t="s">
        <v>31</v>
      </c>
      <c r="E10" s="17" t="s">
        <v>30</v>
      </c>
      <c r="F10" s="17" t="s">
        <v>31</v>
      </c>
      <c r="G10" s="17" t="s">
        <v>30</v>
      </c>
      <c r="H10" s="17" t="s">
        <v>31</v>
      </c>
      <c r="I10" s="17" t="s">
        <v>30</v>
      </c>
    </row>
    <row r="11" spans="1:13" x14ac:dyDescent="0.4">
      <c r="A11" s="16">
        <v>64</v>
      </c>
      <c r="B11" s="14">
        <v>0.38269999999999998</v>
      </c>
      <c r="C11" s="14">
        <v>0.2346</v>
      </c>
      <c r="D11" s="12">
        <v>0.32119999999999999</v>
      </c>
      <c r="E11" s="12">
        <v>0.13780000000000001</v>
      </c>
      <c r="F11" s="12">
        <v>0.25330000000000003</v>
      </c>
      <c r="G11" s="12">
        <v>8.09E-2</v>
      </c>
      <c r="H11" s="12">
        <v>0.2026</v>
      </c>
      <c r="I11" s="12">
        <v>4.3099999999999999E-2</v>
      </c>
    </row>
    <row r="12" spans="1:13" x14ac:dyDescent="0.4">
      <c r="A12" s="16">
        <v>128</v>
      </c>
      <c r="B12" s="14">
        <v>0.32490000000000002</v>
      </c>
      <c r="C12" s="14">
        <v>0.17069999999999999</v>
      </c>
      <c r="D12" s="12">
        <v>0.26440000000000002</v>
      </c>
      <c r="E12" s="12">
        <v>8.8999999999999996E-2</v>
      </c>
      <c r="F12" s="12">
        <v>0.20580000000000001</v>
      </c>
      <c r="G12" s="12">
        <v>4.5999999999999999E-2</v>
      </c>
      <c r="H12" s="12">
        <v>0.13500000000000001</v>
      </c>
      <c r="I12" s="12">
        <v>2.86E-2</v>
      </c>
    </row>
    <row r="13" spans="1:13" x14ac:dyDescent="0.4">
      <c r="A13" s="16">
        <v>256</v>
      </c>
      <c r="B13" s="14">
        <v>0.26910000000000001</v>
      </c>
      <c r="C13" s="14">
        <v>0.1106</v>
      </c>
      <c r="D13" s="12">
        <v>0.20499999999999999</v>
      </c>
      <c r="E13" s="12">
        <v>5.3699999999999998E-2</v>
      </c>
      <c r="F13" s="12">
        <v>0.13650000000000001</v>
      </c>
      <c r="G13" s="12">
        <v>3.0300000000000001E-2</v>
      </c>
      <c r="H13" s="12">
        <v>6.0600000000000001E-2</v>
      </c>
      <c r="I13" s="12">
        <v>1.89E-2</v>
      </c>
    </row>
    <row r="14" spans="1:13" x14ac:dyDescent="0.4">
      <c r="A14" s="16">
        <v>512</v>
      </c>
      <c r="B14" s="14">
        <v>0.23230000000000001</v>
      </c>
      <c r="C14" s="14">
        <v>7.46E-2</v>
      </c>
      <c r="D14" s="12">
        <v>0.15079999999999999</v>
      </c>
      <c r="E14" s="12">
        <v>3.4799999999999998E-2</v>
      </c>
      <c r="F14" s="12">
        <v>7.4099999999999999E-2</v>
      </c>
      <c r="G14" s="12">
        <v>1.9699999999999999E-2</v>
      </c>
      <c r="H14" s="12">
        <v>3.2800000000000003E-2</v>
      </c>
      <c r="I14" s="12">
        <v>1.24E-2</v>
      </c>
    </row>
    <row r="15" spans="1:13" x14ac:dyDescent="0.4">
      <c r="A15" s="16">
        <v>1024</v>
      </c>
      <c r="B15" s="14">
        <v>0.16420000000000001</v>
      </c>
      <c r="C15" s="14">
        <v>4.9099999999999998E-2</v>
      </c>
      <c r="D15" s="12">
        <v>8.7599999999999997E-2</v>
      </c>
      <c r="E15" s="12">
        <v>2.2499999999999999E-2</v>
      </c>
      <c r="F15" s="12">
        <v>3.5200000000000002E-2</v>
      </c>
      <c r="G15" s="12">
        <v>1.2800000000000001E-2</v>
      </c>
      <c r="H15" s="12">
        <v>1.7100000000000001E-2</v>
      </c>
      <c r="I15" s="12">
        <v>6.6E-3</v>
      </c>
    </row>
    <row r="16" spans="1:13" x14ac:dyDescent="0.4">
      <c r="A16" s="16">
        <v>2048</v>
      </c>
      <c r="B16" s="14">
        <v>0.1192</v>
      </c>
      <c r="C16" s="14">
        <v>3.2500000000000001E-2</v>
      </c>
      <c r="D16" s="12">
        <v>5.2400000000000002E-2</v>
      </c>
      <c r="E16" s="12">
        <v>1.41E-2</v>
      </c>
      <c r="F16" s="12">
        <v>1.9699999999999999E-2</v>
      </c>
      <c r="G16" s="12">
        <v>6.7999999999999996E-3</v>
      </c>
      <c r="H16" s="12">
        <v>8.3999999999999995E-3</v>
      </c>
      <c r="I16" s="12">
        <v>2.7000000000000001E-3</v>
      </c>
    </row>
    <row r="17" spans="1:9" x14ac:dyDescent="0.4">
      <c r="A17" s="13"/>
      <c r="B17" s="13"/>
      <c r="C17" s="13"/>
      <c r="D17" s="13"/>
      <c r="E17" s="13"/>
      <c r="F17" s="13"/>
      <c r="G17" s="13"/>
      <c r="H17" s="13"/>
      <c r="I17" s="13"/>
    </row>
    <row r="18" spans="1:9" x14ac:dyDescent="0.4">
      <c r="A18" s="1" t="s">
        <v>8</v>
      </c>
      <c r="B18" s="1" t="s">
        <v>9</v>
      </c>
      <c r="C18" s="1" t="s">
        <v>10</v>
      </c>
      <c r="E18" s="18">
        <v>0</v>
      </c>
      <c r="F18" s="14"/>
      <c r="G18" s="14"/>
      <c r="H18" s="14"/>
    </row>
    <row r="19" spans="1:9" x14ac:dyDescent="0.4">
      <c r="A19" s="15">
        <v>7070</v>
      </c>
      <c r="B19" s="15">
        <v>4007</v>
      </c>
      <c r="C19" s="1">
        <f>A19+B19</f>
        <v>11077</v>
      </c>
      <c r="E19" s="18">
        <v>1</v>
      </c>
    </row>
    <row r="20" spans="1:9" x14ac:dyDescent="0.4">
      <c r="E20" s="18">
        <v>2</v>
      </c>
    </row>
    <row r="21" spans="1:9" x14ac:dyDescent="0.4">
      <c r="E21" s="18">
        <v>3</v>
      </c>
    </row>
    <row r="22" spans="1:9" x14ac:dyDescent="0.4">
      <c r="E22" s="18">
        <v>4</v>
      </c>
    </row>
    <row r="23" spans="1:9" x14ac:dyDescent="0.4">
      <c r="E23" s="18">
        <v>5</v>
      </c>
    </row>
    <row r="24" spans="1:9" x14ac:dyDescent="0.4">
      <c r="E24" s="18">
        <v>6</v>
      </c>
    </row>
    <row r="25" spans="1:9" x14ac:dyDescent="0.4">
      <c r="E25" s="18">
        <v>7</v>
      </c>
    </row>
    <row r="26" spans="1:9" x14ac:dyDescent="0.4">
      <c r="E26" s="18">
        <v>8</v>
      </c>
    </row>
  </sheetData>
  <mergeCells count="6">
    <mergeCell ref="A1:A2"/>
    <mergeCell ref="B1:I1"/>
    <mergeCell ref="B2:C2"/>
    <mergeCell ref="D2:E2"/>
    <mergeCell ref="F2:G2"/>
    <mergeCell ref="H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5A5D-2AD8-43E8-B427-C8E8699816C5}">
  <dimension ref="A1:D18"/>
  <sheetViews>
    <sheetView workbookViewId="0">
      <selection activeCell="C7" sqref="C7"/>
    </sheetView>
  </sheetViews>
  <sheetFormatPr defaultRowHeight="17.399999999999999" x14ac:dyDescent="0.4"/>
  <cols>
    <col min="1" max="1" width="16.8984375" customWidth="1"/>
    <col min="2" max="2" width="18.59765625" customWidth="1"/>
    <col min="3" max="3" width="16.69921875" customWidth="1"/>
  </cols>
  <sheetData>
    <row r="1" spans="1:4" x14ac:dyDescent="0.4">
      <c r="A1" s="21" t="s">
        <v>32</v>
      </c>
      <c r="B1" s="5" t="s">
        <v>1</v>
      </c>
      <c r="C1" s="21" t="s">
        <v>2</v>
      </c>
    </row>
    <row r="2" spans="1:4" ht="18" thickBot="1" x14ac:dyDescent="0.45">
      <c r="A2" s="22"/>
      <c r="B2" s="6" t="s">
        <v>17</v>
      </c>
      <c r="C2" s="22"/>
    </row>
    <row r="3" spans="1:4" ht="18" thickBot="1" x14ac:dyDescent="0.45">
      <c r="A3" s="11">
        <v>16</v>
      </c>
      <c r="B3" s="10">
        <v>8.6999999999999994E-3</v>
      </c>
      <c r="C3" s="19">
        <f>1+B3*30</f>
        <v>1.2610000000000001</v>
      </c>
    </row>
    <row r="4" spans="1:4" ht="18" thickBot="1" x14ac:dyDescent="0.45">
      <c r="A4" s="11">
        <v>64</v>
      </c>
      <c r="B4" s="10">
        <v>1.2999999999999999E-3</v>
      </c>
      <c r="C4" s="19">
        <f>1.04*1.04+B4*30</f>
        <v>1.1206</v>
      </c>
    </row>
    <row r="5" spans="1:4" ht="18" thickBot="1" x14ac:dyDescent="0.45">
      <c r="A5" s="11">
        <v>128</v>
      </c>
      <c r="B5" s="10">
        <v>8.0000000000000004E-4</v>
      </c>
      <c r="C5" s="19">
        <f>1.04*1.04*1.04+B5*30</f>
        <v>1.1488640000000001</v>
      </c>
    </row>
    <row r="6" spans="1:4" ht="18" thickBot="1" x14ac:dyDescent="0.45">
      <c r="A6" s="11">
        <v>256</v>
      </c>
      <c r="B6" s="10">
        <v>0</v>
      </c>
      <c r="C6" s="19">
        <f>1.04*1.04*1.04*1.04+B6*30</f>
        <v>1.1698585600000002</v>
      </c>
    </row>
    <row r="7" spans="1:4" ht="18" thickBot="1" x14ac:dyDescent="0.45">
      <c r="A7" s="11">
        <v>512</v>
      </c>
      <c r="B7" s="10">
        <v>0</v>
      </c>
      <c r="C7" s="19">
        <f>1.04*1.04*1.04*1.04*1.04+B7*30</f>
        <v>1.2166529024000003</v>
      </c>
    </row>
    <row r="10" spans="1:4" x14ac:dyDescent="0.4">
      <c r="A10" s="20"/>
      <c r="B10" s="20"/>
      <c r="C10" s="20"/>
    </row>
    <row r="11" spans="1:4" x14ac:dyDescent="0.4">
      <c r="A11" s="20"/>
      <c r="B11" s="20"/>
      <c r="C11" s="20"/>
    </row>
    <row r="12" spans="1:4" x14ac:dyDescent="0.4">
      <c r="A12" s="20"/>
      <c r="B12" s="20"/>
      <c r="C12" s="20"/>
    </row>
    <row r="13" spans="1:4" x14ac:dyDescent="0.4">
      <c r="A13" s="20"/>
      <c r="B13" s="20"/>
      <c r="C13" s="20"/>
    </row>
    <row r="14" spans="1:4" x14ac:dyDescent="0.4">
      <c r="A14" s="20"/>
      <c r="B14" s="20"/>
      <c r="C14" s="20"/>
      <c r="D14" s="13"/>
    </row>
    <row r="15" spans="1:4" x14ac:dyDescent="0.4">
      <c r="A15" s="20"/>
      <c r="B15" s="20"/>
      <c r="C15" s="20"/>
      <c r="D15" s="13"/>
    </row>
    <row r="16" spans="1:4" x14ac:dyDescent="0.4">
      <c r="A16" s="13"/>
      <c r="B16" s="13"/>
      <c r="C16" s="13"/>
      <c r="D16" s="13"/>
    </row>
    <row r="17" spans="1:4" x14ac:dyDescent="0.4">
      <c r="A17" s="13"/>
      <c r="B17" s="13"/>
      <c r="C17" s="13"/>
      <c r="D17" s="13"/>
    </row>
    <row r="18" spans="1:4" x14ac:dyDescent="0.4">
      <c r="A18" s="13"/>
      <c r="B18" s="13"/>
      <c r="C18" s="13"/>
      <c r="D18" s="13"/>
    </row>
  </sheetData>
  <mergeCells count="2">
    <mergeCell ref="A1:A2"/>
    <mergeCell ref="C1:C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6FE8-5D54-4064-97A3-3848E25C52A0}">
  <dimension ref="A1:J22"/>
  <sheetViews>
    <sheetView topLeftCell="A7" workbookViewId="0">
      <selection activeCell="J2" sqref="J2"/>
    </sheetView>
  </sheetViews>
  <sheetFormatPr defaultRowHeight="17.399999999999999" x14ac:dyDescent="0.4"/>
  <cols>
    <col min="1" max="1" width="12.69921875" customWidth="1"/>
    <col min="2" max="2" width="14.296875" customWidth="1"/>
    <col min="3" max="3" width="14.19921875" customWidth="1"/>
    <col min="4" max="4" width="16.8984375" customWidth="1"/>
    <col min="5" max="5" width="13.296875" customWidth="1"/>
    <col min="6" max="6" width="13.09765625" customWidth="1"/>
    <col min="7" max="7" width="15.19921875" customWidth="1"/>
    <col min="8" max="8" width="13.8984375" customWidth="1"/>
    <col min="9" max="9" width="13.69921875" customWidth="1"/>
    <col min="10" max="10" width="12.796875" customWidth="1"/>
  </cols>
  <sheetData>
    <row r="1" spans="1:10" x14ac:dyDescent="0.4">
      <c r="A1" s="1" t="s">
        <v>39</v>
      </c>
      <c r="B1" s="1" t="s">
        <v>33</v>
      </c>
      <c r="C1" s="1" t="s">
        <v>34</v>
      </c>
      <c r="D1" s="1" t="s">
        <v>40</v>
      </c>
      <c r="E1" s="1" t="s">
        <v>41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x14ac:dyDescent="0.4">
      <c r="A2">
        <v>16</v>
      </c>
      <c r="B2">
        <v>16</v>
      </c>
      <c r="C2">
        <v>2</v>
      </c>
      <c r="D2">
        <v>1</v>
      </c>
      <c r="E2">
        <f>B2*A2*C2*+IF(D2&gt;0,2,1)</f>
        <v>1024</v>
      </c>
      <c r="G2">
        <v>5.8999999999999999E-3</v>
      </c>
      <c r="H2">
        <v>2.41E-2</v>
      </c>
      <c r="I2">
        <v>0.55320000000000003</v>
      </c>
      <c r="J2">
        <f>1*POWER(1.02,(C2-1))+(((G2*($A$17/$C$17))+(H2*($B$17/$C$17)))*(20*POWER(1.02,(C9-1))+(I2*200)))</f>
        <v>2.3386041297756175</v>
      </c>
    </row>
    <row r="3" spans="1:10" x14ac:dyDescent="0.4">
      <c r="A3">
        <v>32</v>
      </c>
      <c r="B3">
        <v>16</v>
      </c>
      <c r="C3">
        <v>1</v>
      </c>
      <c r="D3">
        <v>1</v>
      </c>
      <c r="E3">
        <f t="shared" ref="E3:E6" si="0">B3*A3*C3*+IF(D3&gt;0,2,1)</f>
        <v>1024</v>
      </c>
      <c r="J3">
        <f t="shared" ref="J3:J6" si="1">1*POWER(1.04,E18)*POWER(1.02,(C3-1))+(((G3*($A$17/$C$17))+(H3*($B$17/$C$17)))*(20*POWER(1.04,F18)*POWER(1.02,(C10-1))+(I3*200)))</f>
        <v>1</v>
      </c>
    </row>
    <row r="4" spans="1:10" x14ac:dyDescent="0.4">
      <c r="E4">
        <f t="shared" si="0"/>
        <v>0</v>
      </c>
      <c r="J4">
        <f t="shared" si="1"/>
        <v>0.98039215686274506</v>
      </c>
    </row>
    <row r="5" spans="1:10" x14ac:dyDescent="0.4">
      <c r="E5">
        <f t="shared" si="0"/>
        <v>0</v>
      </c>
      <c r="J5">
        <f t="shared" si="1"/>
        <v>0.98039215686274506</v>
      </c>
    </row>
    <row r="6" spans="1:10" x14ac:dyDescent="0.4">
      <c r="E6">
        <f t="shared" si="0"/>
        <v>0</v>
      </c>
      <c r="J6">
        <f t="shared" si="1"/>
        <v>0.98039215686274506</v>
      </c>
    </row>
    <row r="8" spans="1:10" x14ac:dyDescent="0.4">
      <c r="A8" s="1" t="s">
        <v>39</v>
      </c>
      <c r="B8" s="1" t="s">
        <v>33</v>
      </c>
      <c r="C8" s="1" t="s">
        <v>34</v>
      </c>
      <c r="D8" s="1" t="s">
        <v>40</v>
      </c>
      <c r="E8" s="1" t="s">
        <v>42</v>
      </c>
    </row>
    <row r="9" spans="1:10" x14ac:dyDescent="0.4">
      <c r="A9">
        <v>256</v>
      </c>
      <c r="B9">
        <v>16</v>
      </c>
      <c r="C9">
        <v>1</v>
      </c>
      <c r="D9">
        <v>0</v>
      </c>
      <c r="E9">
        <f>B9*A9*C9*+IF(D9&gt;0,2,1)</f>
        <v>4096</v>
      </c>
    </row>
    <row r="10" spans="1:10" x14ac:dyDescent="0.4">
      <c r="A10">
        <v>512</v>
      </c>
      <c r="B10">
        <v>8</v>
      </c>
      <c r="C10">
        <v>1</v>
      </c>
      <c r="E10">
        <f t="shared" ref="E10:E13" si="2">B10*A10*C10*+IF(D10&gt;0,2,1)</f>
        <v>4096</v>
      </c>
    </row>
    <row r="11" spans="1:10" x14ac:dyDescent="0.4">
      <c r="E11">
        <f t="shared" si="2"/>
        <v>0</v>
      </c>
      <c r="G11" t="s">
        <v>44</v>
      </c>
    </row>
    <row r="12" spans="1:10" x14ac:dyDescent="0.4">
      <c r="E12">
        <f t="shared" si="2"/>
        <v>0</v>
      </c>
      <c r="G12" t="s">
        <v>43</v>
      </c>
    </row>
    <row r="13" spans="1:10" x14ac:dyDescent="0.4">
      <c r="E13">
        <f t="shared" si="2"/>
        <v>0</v>
      </c>
      <c r="G13" t="s">
        <v>45</v>
      </c>
    </row>
    <row r="15" spans="1:10" x14ac:dyDescent="0.4">
      <c r="D15" s="15"/>
      <c r="E15" s="15"/>
      <c r="F15" s="15"/>
      <c r="G15" s="15"/>
    </row>
    <row r="16" spans="1:10" x14ac:dyDescent="0.4">
      <c r="A16" s="1" t="s">
        <v>8</v>
      </c>
      <c r="B16" s="1" t="s">
        <v>9</v>
      </c>
      <c r="C16" s="1" t="s">
        <v>10</v>
      </c>
      <c r="D16" s="15"/>
      <c r="E16" s="15"/>
      <c r="F16" s="15"/>
      <c r="G16" s="15"/>
    </row>
    <row r="17" spans="1:7" x14ac:dyDescent="0.4">
      <c r="A17" s="15">
        <v>3537035774</v>
      </c>
      <c r="B17" s="15">
        <v>1058949968</v>
      </c>
      <c r="C17" s="1">
        <f>A17+B17</f>
        <v>4595985742</v>
      </c>
      <c r="D17" s="15"/>
      <c r="E17" s="15"/>
      <c r="F17" s="15"/>
      <c r="G17" s="15"/>
    </row>
    <row r="18" spans="1:7" x14ac:dyDescent="0.4">
      <c r="D18" s="15"/>
      <c r="E18" s="15"/>
      <c r="F18" s="15"/>
      <c r="G18" s="15"/>
    </row>
    <row r="19" spans="1:7" x14ac:dyDescent="0.4">
      <c r="D19" s="15"/>
      <c r="E19" s="15"/>
      <c r="F19" s="15"/>
      <c r="G19" s="15"/>
    </row>
    <row r="20" spans="1:7" x14ac:dyDescent="0.4">
      <c r="D20" s="15"/>
      <c r="E20" s="15"/>
      <c r="F20" s="15"/>
      <c r="G20" s="15"/>
    </row>
    <row r="21" spans="1:7" x14ac:dyDescent="0.4">
      <c r="D21" s="15"/>
      <c r="E21" s="15"/>
      <c r="F21" s="15"/>
      <c r="G21" s="15"/>
    </row>
    <row r="22" spans="1:7" x14ac:dyDescent="0.4">
      <c r="D22" s="15"/>
      <c r="E22" s="15"/>
      <c r="F22" s="15"/>
      <c r="G22" s="1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sim1</vt:lpstr>
      <vt:lpstr>sim2</vt:lpstr>
      <vt:lpstr>sim3</vt:lpstr>
      <vt:lpstr>sim4</vt:lpstr>
      <vt:lpstr>sim5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Nam</dc:creator>
  <cp:lastModifiedBy>정영민</cp:lastModifiedBy>
  <dcterms:created xsi:type="dcterms:W3CDTF">2020-06-10T16:18:46Z</dcterms:created>
  <dcterms:modified xsi:type="dcterms:W3CDTF">2020-06-15T22:45:53Z</dcterms:modified>
</cp:coreProperties>
</file>