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. ARCHIVOS 2022\7. HORAS AEROPUERTO\"/>
    </mc:Choice>
  </mc:AlternateContent>
  <xr:revisionPtr revIDLastSave="0" documentId="13_ncr:1_{E4ECBBCE-6E89-423A-B88D-AFE42ADE0CFF}" xr6:coauthVersionLast="47" xr6:coauthVersionMax="47" xr10:uidLastSave="{00000000-0000-0000-0000-000000000000}"/>
  <bookViews>
    <workbookView xWindow="-120" yWindow="-120" windowWidth="29040" windowHeight="17520" firstSheet="4" activeTab="10" xr2:uid="{00000000-000D-0000-FFFF-FFFF00000000}"/>
  </bookViews>
  <sheets>
    <sheet name="Jose Contreras" sheetId="72" state="hidden" r:id="rId1"/>
    <sheet name="Jairo Chisaba" sheetId="71" state="hidden" r:id="rId2"/>
    <sheet name="Jhon Mario Surmay (2)" sheetId="76" r:id="rId3"/>
    <sheet name="CONTRERAS MENDEZ JOSE JACOBO" sheetId="75" r:id="rId4"/>
    <sheet name="CHISABA RINCON JAIRO " sheetId="74" r:id="rId5"/>
    <sheet name="Jose Luis Bejarano" sheetId="70" r:id="rId6"/>
    <sheet name="Wilmer Beltran" sheetId="68" state="hidden" r:id="rId7"/>
    <sheet name="Hoja1" sheetId="69" state="hidden" r:id="rId8"/>
    <sheet name="Diego Castiblanco" sheetId="66" r:id="rId9"/>
    <sheet name="Jhon Mario Surmay" sheetId="64" r:id="rId10"/>
    <sheet name="Rafael Rodriguez" sheetId="73" r:id="rId11"/>
    <sheet name="Jacpier Jose Ariza" sheetId="65" r:id="rId12"/>
  </sheets>
  <definedNames>
    <definedName name="_xlnm.Print_Area" localSheetId="4">'CHISABA RINCON JAIRO '!$B$2:$Q$27</definedName>
    <definedName name="_xlnm.Print_Area" localSheetId="3">'CONTRERAS MENDEZ JOSE JACOBO'!$B$2:$Q$26</definedName>
    <definedName name="_xlnm.Print_Area" localSheetId="8">'Diego Castiblanco'!$B$2:$Q$26</definedName>
    <definedName name="_xlnm.Print_Area" localSheetId="11">'Jacpier Jose Ariza'!$B$2:$P$31</definedName>
    <definedName name="_xlnm.Print_Area" localSheetId="1">'Jairo Chisaba'!$B$2:$P$28</definedName>
    <definedName name="_xlnm.Print_Area" localSheetId="9">'Jhon Mario Surmay'!$B$2:$P$31</definedName>
    <definedName name="_xlnm.Print_Area" localSheetId="2">'Jhon Mario Surmay (2)'!$B$2:$P$35</definedName>
    <definedName name="_xlnm.Print_Area" localSheetId="0">'Jose Contreras'!$B$2:$P$27</definedName>
    <definedName name="_xlnm.Print_Area" localSheetId="5">'Jose Luis Bejarano'!$B$2:$Q$27</definedName>
    <definedName name="_xlnm.Print_Area" localSheetId="10">'Rafael Rodriguez'!$B$2:$P$31</definedName>
    <definedName name="_xlnm.Print_Area" localSheetId="6">'Wilmer Beltran'!$B$2:$Q$23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73" l="1"/>
  <c r="L18" i="73"/>
  <c r="J18" i="73"/>
  <c r="I18" i="73"/>
  <c r="H18" i="73"/>
  <c r="G16" i="73"/>
  <c r="G15" i="73"/>
  <c r="G13" i="73"/>
  <c r="G12" i="73"/>
  <c r="G9" i="73"/>
  <c r="G8" i="73"/>
  <c r="G7" i="73"/>
  <c r="K18" i="65"/>
  <c r="J18" i="65"/>
  <c r="I18" i="65"/>
  <c r="H18" i="65"/>
  <c r="G17" i="65"/>
  <c r="G14" i="65"/>
  <c r="G10" i="65"/>
  <c r="G16" i="65"/>
  <c r="G15" i="65"/>
  <c r="G13" i="65"/>
  <c r="G12" i="65"/>
  <c r="G9" i="65"/>
  <c r="G8" i="65"/>
  <c r="G7" i="65"/>
  <c r="I18" i="64"/>
  <c r="H18" i="64"/>
  <c r="G17" i="64"/>
  <c r="G16" i="64"/>
  <c r="G14" i="64"/>
  <c r="G13" i="64"/>
  <c r="G12" i="64"/>
  <c r="G11" i="64"/>
  <c r="G9" i="64"/>
  <c r="G8" i="64"/>
  <c r="G7" i="64"/>
  <c r="O14" i="74"/>
  <c r="N14" i="74"/>
  <c r="M14" i="74"/>
  <c r="J14" i="74"/>
  <c r="I14" i="74"/>
  <c r="O13" i="66"/>
  <c r="N13" i="66"/>
  <c r="M13" i="66"/>
  <c r="L13" i="66"/>
  <c r="K13" i="66"/>
  <c r="J13" i="66"/>
  <c r="I13" i="66"/>
  <c r="H13" i="66"/>
  <c r="G9" i="66"/>
  <c r="G8" i="66"/>
  <c r="G7" i="66"/>
  <c r="G9" i="68"/>
  <c r="G12" i="66"/>
  <c r="G11" i="66"/>
  <c r="G10" i="66"/>
  <c r="N23" i="76"/>
  <c r="M23" i="76"/>
  <c r="L23" i="76"/>
  <c r="K23" i="76"/>
  <c r="I23" i="76"/>
  <c r="H23" i="76"/>
  <c r="N22" i="76"/>
  <c r="M22" i="76"/>
  <c r="L22" i="76"/>
  <c r="K22" i="76"/>
  <c r="J22" i="76"/>
  <c r="I22" i="76"/>
  <c r="H22" i="76"/>
  <c r="G21" i="76"/>
  <c r="G18" i="76"/>
  <c r="G17" i="76"/>
  <c r="G16" i="76"/>
  <c r="G15" i="76"/>
  <c r="G14" i="76"/>
  <c r="G12" i="76"/>
  <c r="G11" i="76"/>
  <c r="G10" i="76"/>
  <c r="G8" i="76"/>
  <c r="G7" i="76"/>
  <c r="O13" i="75"/>
  <c r="N13" i="75"/>
  <c r="M13" i="75"/>
  <c r="L13" i="75"/>
  <c r="K13" i="75"/>
  <c r="J13" i="75"/>
  <c r="I13" i="75"/>
  <c r="N18" i="73" l="1"/>
  <c r="M18" i="73"/>
  <c r="N18" i="64"/>
  <c r="M18" i="64"/>
  <c r="L18" i="64"/>
  <c r="K18" i="64"/>
  <c r="J18" i="64"/>
  <c r="N18" i="65" l="1"/>
  <c r="M18" i="65"/>
  <c r="L18" i="65"/>
  <c r="L14" i="74"/>
  <c r="K14" i="74"/>
  <c r="H14" i="74"/>
  <c r="D22" i="75" l="1"/>
  <c r="D21" i="75"/>
  <c r="H13" i="75"/>
  <c r="D23" i="74"/>
  <c r="D22" i="74"/>
  <c r="O14" i="70"/>
  <c r="N14" i="70"/>
  <c r="M14" i="70"/>
  <c r="L14" i="70"/>
  <c r="K14" i="70"/>
  <c r="J14" i="70"/>
  <c r="I14" i="70"/>
  <c r="G13" i="70"/>
  <c r="G12" i="70"/>
  <c r="G11" i="70"/>
  <c r="G10" i="70"/>
  <c r="G9" i="70"/>
  <c r="G8" i="70"/>
  <c r="G7" i="70"/>
  <c r="D23" i="75" l="1"/>
  <c r="D24" i="74"/>
  <c r="H14" i="70" l="1"/>
  <c r="O10" i="68" l="1"/>
  <c r="N10" i="68"/>
  <c r="M10" i="68"/>
  <c r="J10" i="68"/>
  <c r="I10" i="68"/>
  <c r="H10" i="68"/>
  <c r="L10" i="68" l="1"/>
  <c r="K10" i="68"/>
  <c r="G8" i="68"/>
  <c r="G7" i="68"/>
  <c r="D19" i="68"/>
  <c r="D18" i="68"/>
  <c r="D23" i="70"/>
  <c r="D22" i="70"/>
  <c r="D24" i="70" l="1"/>
  <c r="D20" i="68"/>
  <c r="H17" i="71" l="1"/>
  <c r="N15" i="71"/>
  <c r="N17" i="71" s="1"/>
  <c r="M15" i="71"/>
  <c r="M17" i="71" s="1"/>
  <c r="L15" i="71"/>
  <c r="L17" i="71" s="1"/>
  <c r="J15" i="71"/>
  <c r="J17" i="71" s="1"/>
  <c r="I15" i="71"/>
  <c r="I17" i="71" s="1"/>
  <c r="O17" i="71" s="1"/>
  <c r="H15" i="71"/>
  <c r="G14" i="71"/>
  <c r="G13" i="71"/>
  <c r="G12" i="71"/>
  <c r="G11" i="71"/>
  <c r="G10" i="71"/>
  <c r="G9" i="71"/>
  <c r="G8" i="71"/>
  <c r="G7" i="71"/>
  <c r="N14" i="72"/>
  <c r="M14" i="72"/>
  <c r="L14" i="72"/>
  <c r="K14" i="72"/>
  <c r="J14" i="72"/>
  <c r="I14" i="72"/>
  <c r="H14" i="72"/>
  <c r="K15" i="71"/>
</calcChain>
</file>

<file path=xl/sharedStrings.xml><?xml version="1.0" encoding="utf-8"?>
<sst xmlns="http://schemas.openxmlformats.org/spreadsheetml/2006/main" count="483" uniqueCount="157">
  <si>
    <t>Observaciones</t>
  </si>
  <si>
    <t>Fecha</t>
  </si>
  <si>
    <t>Entrada</t>
  </si>
  <si>
    <t>Salida</t>
  </si>
  <si>
    <t>Trabajador</t>
  </si>
  <si>
    <t>Giovanny Reyes</t>
  </si>
  <si>
    <t>Jefe Comercio Exterior</t>
  </si>
  <si>
    <t>Autorizo</t>
  </si>
  <si>
    <t>Maria Briceida Diaz</t>
  </si>
  <si>
    <t>Directora Recursos Humanos</t>
  </si>
  <si>
    <t>Vo. Bo</t>
  </si>
  <si>
    <t>C.C 1.143.154.096</t>
  </si>
  <si>
    <t>Jacpier Jose Ariza Pereira</t>
  </si>
  <si>
    <t>Jhon Mario Surmay Padilla</t>
  </si>
  <si>
    <t>C.C 1.007.613.558</t>
  </si>
  <si>
    <t>HED</t>
  </si>
  <si>
    <t>HEN</t>
  </si>
  <si>
    <t>RN</t>
  </si>
  <si>
    <t>DOM</t>
  </si>
  <si>
    <t>HEDN</t>
  </si>
  <si>
    <t>1,25/02</t>
  </si>
  <si>
    <t>1,75/03</t>
  </si>
  <si>
    <t>0,35/12</t>
  </si>
  <si>
    <t>1,75/08</t>
  </si>
  <si>
    <t>2,5/11</t>
  </si>
  <si>
    <t>1,75/04</t>
  </si>
  <si>
    <t>TOTALES</t>
  </si>
  <si>
    <t>Total Horas</t>
  </si>
  <si>
    <t>Horas Laboradas</t>
  </si>
  <si>
    <t xml:space="preserve">Nota:  </t>
  </si>
  <si>
    <t>CACHIPAY TURNO DE LUCES</t>
  </si>
  <si>
    <t>02/1,25</t>
  </si>
  <si>
    <t>12/,35</t>
  </si>
  <si>
    <t>2,10/09</t>
  </si>
  <si>
    <t>Dominical con recargo noc</t>
  </si>
  <si>
    <t>Diego Alexander Castiblanco</t>
  </si>
  <si>
    <t>William Vargas</t>
  </si>
  <si>
    <t>C.C 1007155496</t>
  </si>
  <si>
    <t>Jefe de Propagación</t>
  </si>
  <si>
    <t>Jose Luis Bejarano Fisco</t>
  </si>
  <si>
    <t>C.C 1073326308</t>
  </si>
  <si>
    <t xml:space="preserve">Wilmer Alexander Beltran </t>
  </si>
  <si>
    <t>C.C 1075667889</t>
  </si>
  <si>
    <t>FEST</t>
  </si>
  <si>
    <t>CUARTO FRIO / AEROPUERTO</t>
  </si>
  <si>
    <t>AEROPUERTO / CUARTO FRIO</t>
  </si>
  <si>
    <t>HEND</t>
  </si>
  <si>
    <t>FECHA INGRESO</t>
  </si>
  <si>
    <t>N° DE CEDULA</t>
  </si>
  <si>
    <t>NOMBRE</t>
  </si>
  <si>
    <t>BELTRAN URREGO WILMER ALEXANDER</t>
  </si>
  <si>
    <t>CASTIBLANCO HERNANDEZ DIEGO ALEXANDER</t>
  </si>
  <si>
    <t xml:space="preserve">DIAZ PARRA JORGE ANDRES </t>
  </si>
  <si>
    <t xml:space="preserve">DIAZ REYES FLOR ALBA </t>
  </si>
  <si>
    <t>DIAZ REYES VICTOR FABIO</t>
  </si>
  <si>
    <t xml:space="preserve">FONSECA IZQUIERDO LAURA YAZMIN </t>
  </si>
  <si>
    <t>GAONA CARDENAS DANIELA</t>
  </si>
  <si>
    <t>GUERRERO BAUTISTA GERMAN</t>
  </si>
  <si>
    <t>HERRERA GALLARDO GEOVANNY</t>
  </si>
  <si>
    <t>HERRERA SANCHEZ ANTONIO JUAN</t>
  </si>
  <si>
    <t>LUNA TORRES JUAN GABRIEL</t>
  </si>
  <si>
    <t xml:space="preserve">MARTINEZ JIMENEZ ALEJANDRA </t>
  </si>
  <si>
    <t>MAYORGA SANCHEZ CRISTIAN GUILLERMO</t>
  </si>
  <si>
    <t>MORALES OVALLE LEIDY JHOANA</t>
  </si>
  <si>
    <t>NARVAEZ CHARRY KEVIN ANDRES</t>
  </si>
  <si>
    <t>PORRAS PEDREROS BLANCA LIGIA</t>
  </si>
  <si>
    <t>QUICASAQUE DIAZ EDWIN FERNANDO</t>
  </si>
  <si>
    <t>QUICASAQUE DIAZ OLGA LUCIA</t>
  </si>
  <si>
    <t>RAMIREZ CASTRO LUZ NYDIA</t>
  </si>
  <si>
    <t>REALPE HERNANDEZ PAOLIN ANDREA</t>
  </si>
  <si>
    <t>RINCON VILLA LINA MARIA</t>
  </si>
  <si>
    <t>ROMERO OVALLE JOSE GONZALO</t>
  </si>
  <si>
    <t>RUIZ RINCON JUAN GABRIEL</t>
  </si>
  <si>
    <t>SANCHEZ SUAREZ PAULA ANDREA</t>
  </si>
  <si>
    <t>SILVA CASTILLO NESTOR JAVIER</t>
  </si>
  <si>
    <t>TORRES GUTIERREZ MIRYAM</t>
  </si>
  <si>
    <t>ZAMORA MORA LEONARDO</t>
  </si>
  <si>
    <t>FECHA ACTUAL</t>
  </si>
  <si>
    <t>ANT. EN MESES</t>
  </si>
  <si>
    <t>ANT. EN DIAS</t>
  </si>
  <si>
    <t xml:space="preserve"> JOSE LUIS BEJARANO Cod 1219 2Q noviembre</t>
  </si>
  <si>
    <t>Valor de recargo nocturno de 3 horas</t>
  </si>
  <si>
    <t>Diferencia ajustar</t>
  </si>
  <si>
    <t>Valor de horas extras diurnas 3 horas</t>
  </si>
  <si>
    <t>Se ajusta este valor (horas laboradas en sabado de noviembre)</t>
  </si>
  <si>
    <t>Valor de recargo nocturno de 6 horas</t>
  </si>
  <si>
    <t>Valor de horas extras diurnas 6 horas</t>
  </si>
  <si>
    <t>2,5/07</t>
  </si>
  <si>
    <t>HEFN</t>
  </si>
  <si>
    <t>Rafel Angel Rodriguez Carpio</t>
  </si>
  <si>
    <t>C.C 1.051.742.445</t>
  </si>
  <si>
    <t>Madrugado</t>
  </si>
  <si>
    <t>Postcosecha</t>
  </si>
  <si>
    <t>FUNZA TURNO DE LUCES</t>
  </si>
  <si>
    <t>Jairo Chisaba Rincon</t>
  </si>
  <si>
    <t>Miguel Villalba</t>
  </si>
  <si>
    <t>Jefe deMantenimiento</t>
  </si>
  <si>
    <t>C.C 79236719</t>
  </si>
  <si>
    <t>Jose Jacobo Contreras</t>
  </si>
  <si>
    <t>C.C 5481320</t>
  </si>
  <si>
    <t>Postcosecha / Aeropuerto</t>
  </si>
  <si>
    <t>DOMINGO</t>
  </si>
  <si>
    <t>Nota: Cuarto Frio</t>
  </si>
  <si>
    <r>
      <rPr>
        <b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. </t>
    </r>
    <r>
      <rPr>
        <b/>
        <sz val="10"/>
        <color theme="1"/>
        <rFont val="Calibri"/>
        <family val="2"/>
        <scheme val="minor"/>
      </rPr>
      <t>Festivo:</t>
    </r>
    <r>
      <rPr>
        <sz val="10"/>
        <color theme="1"/>
        <rFont val="Calibri"/>
        <family val="2"/>
        <scheme val="minor"/>
      </rPr>
      <t xml:space="preserve">  (0) </t>
    </r>
  </si>
  <si>
    <r>
      <t xml:space="preserve">3. </t>
    </r>
    <r>
      <rPr>
        <b/>
        <sz val="10"/>
        <color theme="1"/>
        <rFont val="Calibri"/>
        <family val="2"/>
        <scheme val="minor"/>
      </rPr>
      <t xml:space="preserve">Aeropuerto: </t>
    </r>
  </si>
  <si>
    <t>2,00/10</t>
  </si>
  <si>
    <t>RDN</t>
  </si>
  <si>
    <t>HEDD</t>
  </si>
  <si>
    <t>Aeropuerto / salida 1 feb</t>
  </si>
  <si>
    <t>Aeropuerto / salida 2 feb</t>
  </si>
  <si>
    <t>Aeropuerto / salida 5 feb</t>
  </si>
  <si>
    <t>Aeropuerto / salida 6 feb</t>
  </si>
  <si>
    <t>Aeropuerto / salida 8 feb</t>
  </si>
  <si>
    <t>Aeropuerto / salida 12 feb</t>
  </si>
  <si>
    <t>Aeropuerto / salida 15 feb</t>
  </si>
  <si>
    <r>
      <rPr>
        <b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. </t>
    </r>
    <r>
      <rPr>
        <b/>
        <sz val="10"/>
        <color theme="1"/>
        <rFont val="Calibri"/>
        <family val="2"/>
        <scheme val="minor"/>
      </rPr>
      <t>Madrugado:</t>
    </r>
    <r>
      <rPr>
        <sz val="10"/>
        <color theme="1"/>
        <rFont val="Calibri"/>
        <family val="2"/>
        <scheme val="minor"/>
      </rPr>
      <t xml:space="preserve">  (8) 31 enero, 1, 4, 5,7, 8, 11, 14</t>
    </r>
  </si>
  <si>
    <r>
      <t xml:space="preserve">3. </t>
    </r>
    <r>
      <rPr>
        <b/>
        <sz val="10"/>
        <color theme="1"/>
        <rFont val="Calibri"/>
        <family val="2"/>
        <scheme val="minor"/>
      </rPr>
      <t xml:space="preserve">Domingo: </t>
    </r>
    <r>
      <rPr>
        <sz val="10"/>
        <color theme="1"/>
        <rFont val="Calibri"/>
        <family val="2"/>
        <scheme val="minor"/>
      </rPr>
      <t xml:space="preserve">(0) </t>
    </r>
  </si>
  <si>
    <r>
      <rPr>
        <b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. </t>
    </r>
    <r>
      <rPr>
        <b/>
        <sz val="10"/>
        <color theme="1"/>
        <rFont val="Calibri"/>
        <family val="2"/>
        <scheme val="minor"/>
      </rPr>
      <t>Festivo:</t>
    </r>
    <r>
      <rPr>
        <sz val="10"/>
        <color theme="1"/>
        <rFont val="Calibri"/>
        <family val="2"/>
        <scheme val="minor"/>
      </rPr>
      <t xml:space="preserve"> (1) 6 febrero</t>
    </r>
  </si>
  <si>
    <r>
      <t>2. Madrugado:</t>
    </r>
    <r>
      <rPr>
        <sz val="10"/>
        <rFont val="Calibri"/>
        <family val="2"/>
        <scheme val="minor"/>
      </rPr>
      <t xml:space="preserve"> (2) 2, 6 febrero</t>
    </r>
  </si>
  <si>
    <r>
      <t xml:space="preserve">3. Aeropuerto: </t>
    </r>
    <r>
      <rPr>
        <sz val="10"/>
        <rFont val="Calibri"/>
        <family val="2"/>
        <scheme val="minor"/>
      </rPr>
      <t xml:space="preserve"> (3) 2</t>
    </r>
    <r>
      <rPr>
        <b/>
        <sz val="10"/>
        <rFont val="Calibri"/>
        <family val="2"/>
        <scheme val="minor"/>
      </rPr>
      <t>, 6, 12, febrero</t>
    </r>
  </si>
  <si>
    <r>
      <rPr>
        <b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. </t>
    </r>
    <r>
      <rPr>
        <b/>
        <sz val="10"/>
        <color theme="1"/>
        <rFont val="Calibri"/>
        <family val="2"/>
        <scheme val="minor"/>
      </rPr>
      <t>Festivo:</t>
    </r>
    <r>
      <rPr>
        <sz val="10"/>
        <color theme="1"/>
        <rFont val="Calibri"/>
        <family val="2"/>
        <scheme val="minor"/>
      </rPr>
      <t xml:space="preserve"> (0) </t>
    </r>
  </si>
  <si>
    <r>
      <t>2. Madrugado:</t>
    </r>
    <r>
      <rPr>
        <sz val="10"/>
        <rFont val="Calibri"/>
        <family val="2"/>
        <scheme val="minor"/>
      </rPr>
      <t xml:space="preserve"> (0) </t>
    </r>
  </si>
  <si>
    <t>Auxiliar: Jhon Mario Surmay Padilla cod 1009 1q Febrero ajuste para la 2q de febrero</t>
  </si>
  <si>
    <t>Jose Jacobo Contreras Cod 655 2Q Febrero</t>
  </si>
  <si>
    <t>Jairo Chisaba Cod 14 2Q Febrero</t>
  </si>
  <si>
    <t>Jose Luis Bejarano Cod 1219 2Q Febrero</t>
  </si>
  <si>
    <t xml:space="preserve"> Wilmer Beltran Cod 1270 2Q Febrero</t>
  </si>
  <si>
    <t>Diego Alexander castiblanco Cod 1277 2Q Febrero</t>
  </si>
  <si>
    <t>Auxiliar: Jhon Mario Surmay Padilla cod 1009 2q Febrero</t>
  </si>
  <si>
    <t>POSTCOSECHA</t>
  </si>
  <si>
    <t xml:space="preserve">Aeropuerto 9:30 pm / salida 3:35 am </t>
  </si>
  <si>
    <r>
      <rPr>
        <b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. </t>
    </r>
    <r>
      <rPr>
        <b/>
        <sz val="10"/>
        <color theme="1"/>
        <rFont val="Calibri"/>
        <family val="2"/>
        <scheme val="minor"/>
      </rPr>
      <t>Madrugado:</t>
    </r>
    <r>
      <rPr>
        <sz val="10"/>
        <color theme="1"/>
        <rFont val="Calibri"/>
        <family val="2"/>
        <scheme val="minor"/>
      </rPr>
      <t xml:space="preserve">  (1) 25 febrero</t>
    </r>
  </si>
  <si>
    <r>
      <t xml:space="preserve">3. </t>
    </r>
    <r>
      <rPr>
        <b/>
        <sz val="10"/>
        <color theme="1"/>
        <rFont val="Calibri"/>
        <family val="2"/>
        <scheme val="minor"/>
      </rPr>
      <t xml:space="preserve">Aeropuerto: </t>
    </r>
    <r>
      <rPr>
        <sz val="10"/>
        <color theme="1"/>
        <rFont val="Calibri"/>
        <family val="2"/>
        <scheme val="minor"/>
      </rPr>
      <t>(1) 24 febrero</t>
    </r>
  </si>
  <si>
    <t>Mercadeo y Aeropuerto</t>
  </si>
  <si>
    <t>Mercadeo</t>
  </si>
  <si>
    <t>Aeropuerto Madrugo / Mercadeo</t>
  </si>
  <si>
    <t>Aeropuerto Madrugo / Mercadeo / Aeropuerto</t>
  </si>
  <si>
    <r>
      <t xml:space="preserve">3. Aeropuerto: </t>
    </r>
    <r>
      <rPr>
        <sz val="10"/>
        <rFont val="Calibri"/>
        <family val="2"/>
        <scheme val="minor"/>
      </rPr>
      <t xml:space="preserve"> (4) 19, 22, 23, 26 febrero</t>
    </r>
  </si>
  <si>
    <t>Auxiliar: Jacpier Jose Ariza Pereira Cod 1038 2Q Febrero</t>
  </si>
  <si>
    <t>Auxiliar: Rafel Angel Rodriguez Carpio cod 1300 2Q Febrero</t>
  </si>
  <si>
    <t>06:30 am</t>
  </si>
  <si>
    <t>07:45 am</t>
  </si>
  <si>
    <t>01:00 pm</t>
  </si>
  <si>
    <t>04:20 pm</t>
  </si>
  <si>
    <t>11:00 am</t>
  </si>
  <si>
    <t>11:30 am</t>
  </si>
  <si>
    <t>05:00 am</t>
  </si>
  <si>
    <t>11:000 am</t>
  </si>
  <si>
    <t>10:00 pm</t>
  </si>
  <si>
    <t>04:00 am del 18</t>
  </si>
  <si>
    <t>07:30 am del 19</t>
  </si>
  <si>
    <t>11:30 pm</t>
  </si>
  <si>
    <t>03:30 am del 23</t>
  </si>
  <si>
    <t>04:30 pm</t>
  </si>
  <si>
    <t>10:00 PM</t>
  </si>
  <si>
    <t>02:15 am del 26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</si>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</sst>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[$-F800]dddd\,\ mmmm\ dd\,\ yyyy"/>
  </numFmts>
  <fonts count="3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color rgb="FFFF0000"/>
      <name val="Arial"/>
      <family val="2"/>
    </font>
    <font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color theme="0"/>
      <name val="Arial"/>
      <family val="2"/>
    </font>
    <font>
      <sz val="10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5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1" fillId="0" borderId="0" xfId="0" applyFont="1" applyBorder="1"/>
    <xf numFmtId="0" fontId="7" fillId="0" borderId="4" xfId="0" applyFont="1" applyBorder="1"/>
    <xf numFmtId="18" fontId="5" fillId="0" borderId="10" xfId="0" applyNumberFormat="1" applyFont="1" applyBorder="1" applyAlignment="1">
      <alignment horizontal="right"/>
    </xf>
    <xf numFmtId="2" fontId="1" fillId="0" borderId="10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7" fillId="0" borderId="0" xfId="0" applyFont="1" applyBorder="1"/>
    <xf numFmtId="0" fontId="8" fillId="0" borderId="14" xfId="0" applyFont="1" applyBorder="1" applyAlignment="1">
      <alignment horizontal="center" wrapText="1"/>
    </xf>
    <xf numFmtId="16" fontId="8" fillId="0" borderId="14" xfId="0" applyNumberFormat="1" applyFont="1" applyBorder="1" applyAlignment="1">
      <alignment horizontal="center" wrapText="1"/>
    </xf>
    <xf numFmtId="2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2" fontId="16" fillId="0" borderId="17" xfId="0" applyNumberFormat="1" applyFont="1" applyBorder="1" applyAlignment="1">
      <alignment horizontal="center"/>
    </xf>
    <xf numFmtId="0" fontId="17" fillId="0" borderId="0" xfId="0" applyFont="1"/>
    <xf numFmtId="0" fontId="18" fillId="0" borderId="1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left"/>
    </xf>
    <xf numFmtId="0" fontId="18" fillId="0" borderId="14" xfId="0" applyFont="1" applyBorder="1" applyAlignment="1">
      <alignment horizontal="center" vertical="center" wrapText="1"/>
    </xf>
    <xf numFmtId="2" fontId="5" fillId="0" borderId="2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7" xfId="0" applyFont="1" applyBorder="1" applyAlignment="1">
      <alignment horizontal="left"/>
    </xf>
    <xf numFmtId="2" fontId="2" fillId="0" borderId="17" xfId="0" applyNumberFormat="1" applyFont="1" applyBorder="1" applyAlignment="1">
      <alignment horizontal="left"/>
    </xf>
    <xf numFmtId="2" fontId="6" fillId="0" borderId="29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5" fillId="0" borderId="10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left"/>
    </xf>
    <xf numFmtId="0" fontId="0" fillId="0" borderId="0" xfId="0"/>
    <xf numFmtId="0" fontId="1" fillId="0" borderId="4" xfId="0" applyFont="1" applyBorder="1"/>
    <xf numFmtId="0" fontId="0" fillId="0" borderId="0" xfId="0" applyFill="1"/>
    <xf numFmtId="14" fontId="0" fillId="0" borderId="0" xfId="0" applyNumberFormat="1" applyFill="1"/>
    <xf numFmtId="14" fontId="21" fillId="0" borderId="10" xfId="0" applyNumberFormat="1" applyFont="1" applyFill="1" applyBorder="1" applyAlignment="1">
      <alignment horizontal="center" vertical="center" wrapText="1"/>
    </xf>
    <xf numFmtId="14" fontId="22" fillId="0" borderId="10" xfId="0" applyNumberFormat="1" applyFont="1" applyFill="1" applyBorder="1" applyAlignment="1">
      <alignment horizontal="left"/>
    </xf>
    <xf numFmtId="0" fontId="23" fillId="0" borderId="10" xfId="0" applyFont="1" applyFill="1" applyBorder="1"/>
    <xf numFmtId="0" fontId="0" fillId="2" borderId="0" xfId="0" applyFill="1"/>
    <xf numFmtId="2" fontId="5" fillId="0" borderId="22" xfId="0" applyNumberFormat="1" applyFont="1" applyFill="1" applyBorder="1" applyAlignment="1">
      <alignment horizontal="center"/>
    </xf>
    <xf numFmtId="2" fontId="5" fillId="0" borderId="22" xfId="0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 wrapText="1"/>
    </xf>
    <xf numFmtId="0" fontId="24" fillId="0" borderId="0" xfId="0" applyFont="1"/>
    <xf numFmtId="0" fontId="18" fillId="0" borderId="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0" xfId="0" applyFill="1" applyBorder="1"/>
    <xf numFmtId="164" fontId="20" fillId="0" borderId="10" xfId="0" applyNumberFormat="1" applyFont="1" applyBorder="1" applyAlignment="1">
      <alignment horizontal="left"/>
    </xf>
    <xf numFmtId="2" fontId="6" fillId="0" borderId="10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42" fontId="0" fillId="0" borderId="0" xfId="0" applyNumberFormat="1"/>
    <xf numFmtId="2" fontId="5" fillId="0" borderId="29" xfId="0" applyNumberFormat="1" applyFont="1" applyBorder="1" applyAlignment="1">
      <alignment horizontal="center"/>
    </xf>
    <xf numFmtId="0" fontId="28" fillId="0" borderId="0" xfId="0" applyFont="1"/>
    <xf numFmtId="2" fontId="5" fillId="0" borderId="10" xfId="0" applyNumberFormat="1" applyFont="1" applyFill="1" applyBorder="1" applyAlignment="1">
      <alignment horizontal="center"/>
    </xf>
    <xf numFmtId="0" fontId="27" fillId="0" borderId="30" xfId="0" applyFont="1" applyFill="1" applyBorder="1" applyAlignment="1">
      <alignment horizontal="center" wrapText="1"/>
    </xf>
    <xf numFmtId="0" fontId="28" fillId="0" borderId="0" xfId="0" applyFont="1" applyFill="1"/>
    <xf numFmtId="164" fontId="10" fillId="0" borderId="10" xfId="0" applyNumberFormat="1" applyFont="1" applyFill="1" applyBorder="1" applyAlignment="1">
      <alignment horizontal="left"/>
    </xf>
    <xf numFmtId="164" fontId="20" fillId="0" borderId="10" xfId="0" applyNumberFormat="1" applyFont="1" applyFill="1" applyBorder="1" applyAlignment="1">
      <alignment horizontal="left"/>
    </xf>
    <xf numFmtId="164" fontId="26" fillId="0" borderId="10" xfId="0" applyNumberFormat="1" applyFont="1" applyFill="1" applyBorder="1" applyAlignment="1">
      <alignment horizontal="left"/>
    </xf>
    <xf numFmtId="0" fontId="29" fillId="0" borderId="0" xfId="0" applyFont="1"/>
    <xf numFmtId="42" fontId="1" fillId="0" borderId="0" xfId="0" applyNumberFormat="1" applyFont="1"/>
    <xf numFmtId="0" fontId="12" fillId="0" borderId="0" xfId="0" applyFont="1"/>
    <xf numFmtId="42" fontId="2" fillId="0" borderId="0" xfId="0" applyNumberFormat="1" applyFont="1"/>
    <xf numFmtId="0" fontId="24" fillId="0" borderId="0" xfId="0" applyFont="1" applyFill="1"/>
    <xf numFmtId="2" fontId="6" fillId="0" borderId="22" xfId="0" applyNumberFormat="1" applyFont="1" applyFill="1" applyBorder="1" applyAlignment="1">
      <alignment horizontal="center"/>
    </xf>
    <xf numFmtId="2" fontId="6" fillId="0" borderId="22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wrapText="1"/>
    </xf>
    <xf numFmtId="0" fontId="24" fillId="2" borderId="0" xfId="0" applyFont="1" applyFill="1"/>
    <xf numFmtId="0" fontId="0" fillId="0" borderId="0" xfId="0"/>
    <xf numFmtId="0" fontId="1" fillId="0" borderId="0" xfId="0" applyFont="1"/>
    <xf numFmtId="164" fontId="1" fillId="0" borderId="0" xfId="0" applyNumberFormat="1" applyFont="1" applyBorder="1" applyAlignment="1">
      <alignment horizontal="left"/>
    </xf>
    <xf numFmtId="0" fontId="0" fillId="0" borderId="4" xfId="0" applyBorder="1"/>
    <xf numFmtId="18" fontId="5" fillId="0" borderId="10" xfId="0" applyNumberFormat="1" applyFont="1" applyBorder="1" applyAlignment="1">
      <alignment horizontal="right"/>
    </xf>
    <xf numFmtId="2" fontId="6" fillId="0" borderId="10" xfId="0" applyNumberFormat="1" applyFont="1" applyBorder="1" applyAlignment="1">
      <alignment horizontal="center"/>
    </xf>
    <xf numFmtId="18" fontId="1" fillId="0" borderId="10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14" xfId="0" applyFont="1" applyBorder="1" applyAlignment="1">
      <alignment horizontal="center" wrapText="1"/>
    </xf>
    <xf numFmtId="164" fontId="10" fillId="0" borderId="15" xfId="0" applyNumberFormat="1" applyFont="1" applyBorder="1" applyAlignment="1">
      <alignment horizontal="left"/>
    </xf>
    <xf numFmtId="0" fontId="8" fillId="0" borderId="16" xfId="0" applyFont="1" applyBorder="1" applyAlignment="1">
      <alignment horizontal="center"/>
    </xf>
    <xf numFmtId="2" fontId="16" fillId="0" borderId="17" xfId="0" applyNumberFormat="1" applyFont="1" applyBorder="1" applyAlignment="1">
      <alignment horizontal="center"/>
    </xf>
    <xf numFmtId="18" fontId="5" fillId="0" borderId="2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center"/>
    </xf>
    <xf numFmtId="0" fontId="30" fillId="0" borderId="0" xfId="0" applyFont="1"/>
    <xf numFmtId="0" fontId="25" fillId="0" borderId="16" xfId="0" applyFont="1" applyBorder="1" applyAlignment="1">
      <alignment horizontal="center"/>
    </xf>
    <xf numFmtId="0" fontId="8" fillId="0" borderId="25" xfId="0" applyFont="1" applyBorder="1" applyAlignment="1">
      <alignment horizontal="center" wrapText="1"/>
    </xf>
    <xf numFmtId="49" fontId="8" fillId="0" borderId="14" xfId="0" applyNumberFormat="1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42" fontId="32" fillId="0" borderId="0" xfId="0" applyNumberFormat="1" applyFont="1"/>
    <xf numFmtId="42" fontId="34" fillId="0" borderId="0" xfId="0" applyNumberFormat="1" applyFont="1"/>
    <xf numFmtId="2" fontId="1" fillId="0" borderId="10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/>
    <xf numFmtId="0" fontId="35" fillId="0" borderId="0" xfId="0" applyFont="1"/>
    <xf numFmtId="0" fontId="19" fillId="0" borderId="35" xfId="0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2" fontId="19" fillId="0" borderId="32" xfId="0" applyNumberFormat="1" applyFont="1" applyBorder="1" applyAlignment="1">
      <alignment horizontal="center"/>
    </xf>
    <xf numFmtId="164" fontId="10" fillId="0" borderId="36" xfId="0" applyNumberFormat="1" applyFont="1" applyBorder="1" applyAlignment="1">
      <alignment horizontal="left"/>
    </xf>
    <xf numFmtId="0" fontId="37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164" fontId="10" fillId="0" borderId="37" xfId="0" applyNumberFormat="1" applyFont="1" applyBorder="1" applyAlignment="1">
      <alignment horizontal="left"/>
    </xf>
    <xf numFmtId="0" fontId="19" fillId="0" borderId="0" xfId="0" applyFont="1"/>
    <xf numFmtId="0" fontId="25" fillId="0" borderId="35" xfId="0" applyFont="1" applyBorder="1" applyAlignment="1">
      <alignment horizontal="center"/>
    </xf>
    <xf numFmtId="0" fontId="37" fillId="0" borderId="3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8" fillId="0" borderId="40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49" fontId="8" fillId="0" borderId="41" xfId="0" applyNumberFormat="1" applyFont="1" applyBorder="1" applyAlignment="1">
      <alignment horizontal="center" wrapText="1"/>
    </xf>
    <xf numFmtId="0" fontId="8" fillId="0" borderId="42" xfId="0" applyFont="1" applyBorder="1" applyAlignment="1">
      <alignment horizontal="center" wrapText="1"/>
    </xf>
    <xf numFmtId="0" fontId="18" fillId="0" borderId="43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8" fontId="5" fillId="0" borderId="10" xfId="0" applyNumberFormat="1" applyFont="1" applyFill="1" applyBorder="1" applyAlignment="1">
      <alignment horizontal="right"/>
    </xf>
    <xf numFmtId="18" fontId="1" fillId="0" borderId="10" xfId="0" applyNumberFormat="1" applyFont="1" applyFill="1" applyBorder="1" applyAlignment="1">
      <alignment horizontal="right"/>
    </xf>
    <xf numFmtId="2" fontId="1" fillId="0" borderId="32" xfId="0" applyNumberFormat="1" applyFont="1" applyFill="1" applyBorder="1" applyAlignment="1">
      <alignment horizontal="center"/>
    </xf>
    <xf numFmtId="2" fontId="5" fillId="0" borderId="29" xfId="0" applyNumberFormat="1" applyFont="1" applyFill="1" applyBorder="1" applyAlignment="1">
      <alignment horizontal="center"/>
    </xf>
    <xf numFmtId="2" fontId="5" fillId="0" borderId="32" xfId="0" applyNumberFormat="1" applyFont="1" applyFill="1" applyBorder="1" applyAlignment="1">
      <alignment horizontal="center"/>
    </xf>
    <xf numFmtId="2" fontId="36" fillId="0" borderId="29" xfId="0" applyNumberFormat="1" applyFont="1" applyFill="1" applyBorder="1" applyAlignment="1">
      <alignment horizontal="center" vertical="center" wrapText="1"/>
    </xf>
    <xf numFmtId="164" fontId="10" fillId="0" borderId="40" xfId="0" applyNumberFormat="1" applyFont="1" applyBorder="1" applyAlignment="1">
      <alignment horizontal="left"/>
    </xf>
    <xf numFmtId="18" fontId="5" fillId="0" borderId="41" xfId="0" applyNumberFormat="1" applyFont="1" applyBorder="1" applyAlignment="1">
      <alignment horizontal="right"/>
    </xf>
    <xf numFmtId="0" fontId="8" fillId="0" borderId="42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164" fontId="10" fillId="0" borderId="44" xfId="0" applyNumberFormat="1" applyFont="1" applyBorder="1" applyAlignment="1">
      <alignment horizontal="left"/>
    </xf>
    <xf numFmtId="164" fontId="20" fillId="0" borderId="36" xfId="0" applyNumberFormat="1" applyFont="1" applyFill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16" fontId="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vertical="center" wrapText="1"/>
    </xf>
    <xf numFmtId="2" fontId="5" fillId="0" borderId="10" xfId="0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wrapText="1"/>
    </xf>
    <xf numFmtId="2" fontId="1" fillId="0" borderId="10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left"/>
    </xf>
    <xf numFmtId="2" fontId="2" fillId="0" borderId="10" xfId="0" applyNumberFormat="1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7" fillId="0" borderId="0" xfId="0" applyFont="1"/>
    <xf numFmtId="164" fontId="9" fillId="0" borderId="19" xfId="0" applyNumberFormat="1" applyFont="1" applyBorder="1" applyAlignment="1">
      <alignment horizontal="center"/>
    </xf>
    <xf numFmtId="164" fontId="9" fillId="0" borderId="20" xfId="0" applyNumberFormat="1" applyFont="1" applyBorder="1" applyAlignment="1">
      <alignment horizontal="center"/>
    </xf>
    <xf numFmtId="164" fontId="9" fillId="0" borderId="2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9" fillId="0" borderId="23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9" fillId="0" borderId="3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/>
    </xf>
    <xf numFmtId="18" fontId="37" fillId="0" borderId="0" xfId="0" applyNumberFormat="1" applyFont="1" applyAlignment="1">
      <alignment horizontal="left"/>
    </xf>
    <xf numFmtId="18" fontId="1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141933</xdr:colOff>
      <xdr:row>1</xdr:row>
      <xdr:rowOff>110776</xdr:rowOff>
    </xdr:from>
    <xdr:to>
      <xdr:col>2</xdr:col>
      <xdr:colOff>1351608</xdr:colOff>
      <xdr:row>3</xdr:row>
      <xdr:rowOff>159988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40BACDFF-9271-4FC4-83F8-5B3C7B186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83" y="244126"/>
          <a:ext cx="1209675" cy="563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141933</xdr:colOff>
      <xdr:row>1</xdr:row>
      <xdr:rowOff>110776</xdr:rowOff>
    </xdr:from>
    <xdr:to>
      <xdr:col>2</xdr:col>
      <xdr:colOff>1351608</xdr:colOff>
      <xdr:row>3</xdr:row>
      <xdr:rowOff>159988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FEDFDE2-0EB0-4504-BBBC-1890D2320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83" y="244126"/>
          <a:ext cx="1209675" cy="563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79375</xdr:rowOff>
    </xdr:from>
    <xdr:to>
      <xdr:col>2</xdr:col>
      <xdr:colOff>1362075</xdr:colOff>
      <xdr:row>3</xdr:row>
      <xdr:rowOff>128587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7ABD2FD8-9E65-4282-9C93-B81653CF8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900"/>
          <a:ext cx="1206500" cy="557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1</xdr:row>
      <xdr:rowOff>79375</xdr:rowOff>
    </xdr:from>
    <xdr:to>
      <xdr:col>2</xdr:col>
      <xdr:colOff>1362075</xdr:colOff>
      <xdr:row>3</xdr:row>
      <xdr:rowOff>128587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83DC8B83-00E8-4AC2-A785-DA1DFEFF9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900"/>
          <a:ext cx="1206500" cy="557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141817</xdr:colOff>
      <xdr:row>1</xdr:row>
      <xdr:rowOff>121708</xdr:rowOff>
    </xdr:from>
    <xdr:to>
      <xdr:col>2</xdr:col>
      <xdr:colOff>1351492</xdr:colOff>
      <xdr:row>3</xdr:row>
      <xdr:rowOff>170920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3793E670-45CA-4E24-874A-4259DEFEE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192" y="258233"/>
          <a:ext cx="1206500" cy="560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141933</xdr:colOff>
      <xdr:row>1</xdr:row>
      <xdr:rowOff>110776</xdr:rowOff>
    </xdr:from>
    <xdr:to>
      <xdr:col>2</xdr:col>
      <xdr:colOff>1351608</xdr:colOff>
      <xdr:row>3</xdr:row>
      <xdr:rowOff>159988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F3582B27-C162-4D9E-B513-F9219EC71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258" y="244126"/>
          <a:ext cx="1206500" cy="573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141933</xdr:colOff>
      <xdr:row>1</xdr:row>
      <xdr:rowOff>110776</xdr:rowOff>
    </xdr:from>
    <xdr:to>
      <xdr:col>2</xdr:col>
      <xdr:colOff>1351608</xdr:colOff>
      <xdr:row>3</xdr:row>
      <xdr:rowOff>159988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722B0D-18C6-44C9-B913-C4A8A35AC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258" y="244126"/>
          <a:ext cx="1206500" cy="573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141933</xdr:colOff>
      <xdr:row>1</xdr:row>
      <xdr:rowOff>110776</xdr:rowOff>
    </xdr:from>
    <xdr:to>
      <xdr:col>2</xdr:col>
      <xdr:colOff>1351608</xdr:colOff>
      <xdr:row>3</xdr:row>
      <xdr:rowOff>159988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EF838C5B-AFA2-419A-BA5F-50B988DF0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308" y="240951"/>
          <a:ext cx="1206500" cy="569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79375</xdr:rowOff>
    </xdr:from>
    <xdr:to>
      <xdr:col>2</xdr:col>
      <xdr:colOff>1362075</xdr:colOff>
      <xdr:row>3</xdr:row>
      <xdr:rowOff>128587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12725"/>
          <a:ext cx="1209675" cy="563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1</xdr:row>
      <xdr:rowOff>79375</xdr:rowOff>
    </xdr:from>
    <xdr:to>
      <xdr:col>2</xdr:col>
      <xdr:colOff>1362075</xdr:colOff>
      <xdr:row>3</xdr:row>
      <xdr:rowOff>128587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9B7738CD-A386-414D-B97D-8E354F221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12725"/>
          <a:ext cx="1209675" cy="563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141817</xdr:colOff>
      <xdr:row>1</xdr:row>
      <xdr:rowOff>121708</xdr:rowOff>
    </xdr:from>
    <xdr:to>
      <xdr:col>2</xdr:col>
      <xdr:colOff>1351492</xdr:colOff>
      <xdr:row>3</xdr:row>
      <xdr:rowOff>170920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1C70F2F8-DF91-4741-816B-053027DA0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317" y="259291"/>
          <a:ext cx="1209675" cy="557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79375</xdr:rowOff>
    </xdr:from>
    <xdr:to>
      <xdr:col>2</xdr:col>
      <xdr:colOff>1362075</xdr:colOff>
      <xdr:row>3</xdr:row>
      <xdr:rowOff>128587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1F3F58EA-29A7-453D-90B0-8E37E0BCC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12725"/>
          <a:ext cx="1209675" cy="563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1</xdr:row>
      <xdr:rowOff>79375</xdr:rowOff>
    </xdr:from>
    <xdr:to>
      <xdr:col>2</xdr:col>
      <xdr:colOff>1362075</xdr:colOff>
      <xdr:row>3</xdr:row>
      <xdr:rowOff>128587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705C6739-0EF6-4B32-A8A8-2F75913E7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12725"/>
          <a:ext cx="1209675" cy="563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141817</xdr:colOff>
      <xdr:row>1</xdr:row>
      <xdr:rowOff>121708</xdr:rowOff>
    </xdr:from>
    <xdr:to>
      <xdr:col>2</xdr:col>
      <xdr:colOff>1351492</xdr:colOff>
      <xdr:row>3</xdr:row>
      <xdr:rowOff>170920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552F2424-4DCA-447D-8E72-EFB51580E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967" y="255058"/>
          <a:ext cx="1209675" cy="563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141933</xdr:colOff>
      <xdr:row>1</xdr:row>
      <xdr:rowOff>110776</xdr:rowOff>
    </xdr:from>
    <xdr:to>
      <xdr:col>2</xdr:col>
      <xdr:colOff>1351608</xdr:colOff>
      <xdr:row>3</xdr:row>
      <xdr:rowOff>159988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548" y="246847"/>
          <a:ext cx="1209675" cy="572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DA6F-A19C-492A-8163-732BCD78C477}">
  <sheetPr>
    <tabColor rgb="FFFFC000"/>
  </sheetPr>
  <dimension ref="C1:P28"/>
  <sheetViews>
    <sheetView showGridLines="0" view="pageBreakPreview" zoomScale="91" zoomScaleNormal="90" zoomScaleSheetLayoutView="91" workbookViewId="0">
      <selection activeCell="C14" sqref="A14:XFD18"/>
    </sheetView>
  </sheetViews>
  <sheetFormatPr baseColWidth="10" defaultColWidth="11.42578125" defaultRowHeight="15" x14ac:dyDescent="0.25"/>
  <cols>
    <col min="1" max="1" width="3.140625" style="42" customWidth="1"/>
    <col min="2" max="2" width="3.42578125" style="42" customWidth="1"/>
    <col min="3" max="3" width="34.7109375" style="42" bestFit="1" customWidth="1"/>
    <col min="4" max="5" width="16" style="42" customWidth="1"/>
    <col min="6" max="6" width="10.5703125" style="42" customWidth="1"/>
    <col min="7" max="7" width="9.7109375" style="42" customWidth="1"/>
    <col min="8" max="8" width="9.85546875" style="42" customWidth="1"/>
    <col min="9" max="9" width="12.140625" style="42" bestFit="1" customWidth="1"/>
    <col min="10" max="10" width="8.28515625" style="42" bestFit="1" customWidth="1"/>
    <col min="11" max="11" width="8.28515625" style="42" hidden="1" customWidth="1"/>
    <col min="12" max="12" width="9.42578125" style="42" customWidth="1"/>
    <col min="13" max="13" width="9.140625" style="42" customWidth="1"/>
    <col min="14" max="14" width="8.140625" style="42" customWidth="1"/>
    <col min="15" max="15" width="23.85546875" style="42" customWidth="1"/>
    <col min="16" max="16" width="5.85546875" style="42" customWidth="1"/>
    <col min="17" max="16384" width="11.42578125" style="42"/>
  </cols>
  <sheetData>
    <row r="1" spans="3:16" ht="10.5" customHeight="1" x14ac:dyDescent="0.25"/>
    <row r="2" spans="3:16" ht="20.25" x14ac:dyDescent="0.3">
      <c r="C2" s="167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9"/>
    </row>
    <row r="3" spans="3:16" ht="20.25" x14ac:dyDescent="0.3">
      <c r="C3" s="167" t="s">
        <v>30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9"/>
    </row>
    <row r="4" spans="3:16" ht="16.5" thickBot="1" x14ac:dyDescent="0.3">
      <c r="C4" s="170" t="s">
        <v>80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2"/>
    </row>
    <row r="5" spans="3:16" ht="15.75" thickBot="1" x14ac:dyDescent="0.3">
      <c r="C5" s="173" t="s">
        <v>1</v>
      </c>
      <c r="D5" s="175" t="s">
        <v>2</v>
      </c>
      <c r="E5" s="177" t="s">
        <v>3</v>
      </c>
      <c r="F5" s="175" t="s">
        <v>27</v>
      </c>
      <c r="G5" s="175" t="s">
        <v>28</v>
      </c>
      <c r="H5" s="24" t="s">
        <v>31</v>
      </c>
      <c r="I5" s="24" t="s">
        <v>32</v>
      </c>
      <c r="J5" s="24" t="s">
        <v>21</v>
      </c>
      <c r="K5" s="24" t="s">
        <v>25</v>
      </c>
      <c r="L5" s="24" t="s">
        <v>33</v>
      </c>
      <c r="M5" s="24" t="s">
        <v>23</v>
      </c>
      <c r="N5" s="25" t="s">
        <v>24</v>
      </c>
      <c r="O5" s="179" t="s">
        <v>0</v>
      </c>
    </row>
    <row r="6" spans="3:16" s="12" customFormat="1" ht="45" x14ac:dyDescent="0.25">
      <c r="C6" s="174"/>
      <c r="D6" s="176"/>
      <c r="E6" s="178"/>
      <c r="F6" s="176"/>
      <c r="G6" s="176"/>
      <c r="H6" s="56" t="s">
        <v>15</v>
      </c>
      <c r="I6" s="56" t="s">
        <v>17</v>
      </c>
      <c r="J6" s="56" t="s">
        <v>16</v>
      </c>
      <c r="K6" s="56"/>
      <c r="L6" s="59" t="s">
        <v>34</v>
      </c>
      <c r="M6" s="56" t="s">
        <v>18</v>
      </c>
      <c r="N6" s="56" t="s">
        <v>19</v>
      </c>
      <c r="O6" s="180"/>
    </row>
    <row r="7" spans="3:16" ht="18" x14ac:dyDescent="0.25">
      <c r="C7" s="41">
        <v>44534</v>
      </c>
      <c r="D7" s="17">
        <v>0.75</v>
      </c>
      <c r="E7" s="17">
        <v>0.25</v>
      </c>
      <c r="F7" s="60"/>
      <c r="G7" s="40"/>
      <c r="H7" s="40"/>
      <c r="I7" s="18"/>
      <c r="J7" s="19"/>
      <c r="K7" s="19"/>
      <c r="L7" s="19"/>
      <c r="M7" s="19"/>
      <c r="N7" s="19"/>
      <c r="O7" s="61"/>
      <c r="P7" s="62">
        <v>6</v>
      </c>
    </row>
    <row r="8" spans="3:16" s="54" customFormat="1" ht="18" x14ac:dyDescent="0.25">
      <c r="C8" s="63">
        <v>44535</v>
      </c>
      <c r="D8" s="17">
        <v>0.75</v>
      </c>
      <c r="E8" s="17">
        <v>0.25</v>
      </c>
      <c r="F8" s="19"/>
      <c r="G8" s="64"/>
      <c r="H8" s="64"/>
      <c r="I8" s="19"/>
      <c r="J8" s="19"/>
      <c r="K8" s="19"/>
      <c r="L8" s="19"/>
      <c r="M8" s="19"/>
      <c r="N8" s="19"/>
      <c r="O8" s="65"/>
    </row>
    <row r="9" spans="3:16" ht="18" x14ac:dyDescent="0.25">
      <c r="C9" s="41">
        <v>44536</v>
      </c>
      <c r="D9" s="17">
        <v>0.75</v>
      </c>
      <c r="E9" s="17">
        <v>0.25</v>
      </c>
      <c r="F9" s="60"/>
      <c r="G9" s="40"/>
      <c r="H9" s="40"/>
      <c r="I9" s="18"/>
      <c r="J9" s="19"/>
      <c r="K9" s="19"/>
      <c r="L9" s="19"/>
      <c r="M9" s="19"/>
      <c r="N9" s="19"/>
      <c r="O9" s="61"/>
      <c r="P9" s="42">
        <v>8.75</v>
      </c>
    </row>
    <row r="10" spans="3:16" ht="18" x14ac:dyDescent="0.25">
      <c r="C10" s="41">
        <v>44537</v>
      </c>
      <c r="D10" s="17">
        <v>0.75</v>
      </c>
      <c r="E10" s="17">
        <v>0.25</v>
      </c>
      <c r="F10" s="60"/>
      <c r="G10" s="40"/>
      <c r="H10" s="40"/>
      <c r="I10" s="18"/>
      <c r="J10" s="19"/>
      <c r="K10" s="19"/>
      <c r="L10" s="19"/>
      <c r="M10" s="19"/>
      <c r="N10" s="19"/>
      <c r="O10" s="61"/>
      <c r="P10" s="42">
        <v>7.75</v>
      </c>
    </row>
    <row r="11" spans="3:16" s="54" customFormat="1" ht="18" x14ac:dyDescent="0.25">
      <c r="C11" s="63">
        <v>44538</v>
      </c>
      <c r="D11" s="17">
        <v>0.75</v>
      </c>
      <c r="E11" s="17">
        <v>0.25</v>
      </c>
      <c r="F11" s="19"/>
      <c r="G11" s="64"/>
      <c r="H11" s="64"/>
      <c r="I11" s="19"/>
      <c r="J11" s="19"/>
      <c r="K11" s="19"/>
      <c r="L11" s="19"/>
      <c r="M11" s="19"/>
      <c r="N11" s="19"/>
      <c r="O11" s="65"/>
      <c r="P11" s="54">
        <v>7.75</v>
      </c>
    </row>
    <row r="12" spans="3:16" ht="18" x14ac:dyDescent="0.25">
      <c r="C12" s="41">
        <v>44539</v>
      </c>
      <c r="D12" s="17">
        <v>0.75</v>
      </c>
      <c r="E12" s="17">
        <v>0.25</v>
      </c>
      <c r="F12" s="60"/>
      <c r="G12" s="40"/>
      <c r="H12" s="40"/>
      <c r="I12" s="18"/>
      <c r="J12" s="19"/>
      <c r="K12" s="19"/>
      <c r="L12" s="19"/>
      <c r="M12" s="19"/>
      <c r="N12" s="19"/>
      <c r="O12" s="61"/>
      <c r="P12" s="42">
        <v>8.75</v>
      </c>
    </row>
    <row r="13" spans="3:16" ht="18" x14ac:dyDescent="0.25">
      <c r="C13" s="41">
        <v>44540</v>
      </c>
      <c r="D13" s="17">
        <v>0.75</v>
      </c>
      <c r="E13" s="17">
        <v>0.25</v>
      </c>
      <c r="F13" s="60"/>
      <c r="G13" s="40"/>
      <c r="H13" s="40"/>
      <c r="I13" s="18"/>
      <c r="J13" s="19"/>
      <c r="K13" s="19"/>
      <c r="L13" s="19"/>
      <c r="M13" s="19"/>
      <c r="N13" s="19"/>
      <c r="O13" s="61"/>
      <c r="P13" s="42">
        <v>8.75</v>
      </c>
    </row>
    <row r="14" spans="3:16" ht="18.75" thickBot="1" x14ac:dyDescent="0.3">
      <c r="C14" s="164" t="s">
        <v>26</v>
      </c>
      <c r="D14" s="165"/>
      <c r="E14" s="165"/>
      <c r="F14" s="166"/>
      <c r="G14" s="36"/>
      <c r="H14" s="37">
        <f t="shared" ref="H14:N14" si="0">SUM(H7:H13)</f>
        <v>0</v>
      </c>
      <c r="I14" s="37">
        <f t="shared" si="0"/>
        <v>0</v>
      </c>
      <c r="J14" s="37">
        <f t="shared" si="0"/>
        <v>0</v>
      </c>
      <c r="K14" s="37">
        <f t="shared" si="0"/>
        <v>0</v>
      </c>
      <c r="L14" s="37">
        <f t="shared" si="0"/>
        <v>0</v>
      </c>
      <c r="M14" s="37">
        <f t="shared" si="0"/>
        <v>0</v>
      </c>
      <c r="N14" s="37">
        <f t="shared" si="0"/>
        <v>0</v>
      </c>
      <c r="O14" s="27"/>
    </row>
    <row r="15" spans="3:16" ht="18" x14ac:dyDescent="0.25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2"/>
    </row>
    <row r="17" spans="3:16" ht="15.75" thickBot="1" x14ac:dyDescent="0.3">
      <c r="C17" s="5"/>
      <c r="N17" s="11"/>
    </row>
    <row r="18" spans="3:16" ht="18.75" thickTop="1" x14ac:dyDescent="0.25">
      <c r="C18" s="4" t="s">
        <v>39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4" t="s">
        <v>36</v>
      </c>
      <c r="O18" s="4"/>
    </row>
    <row r="19" spans="3:16" ht="18" x14ac:dyDescent="0.25">
      <c r="C19" s="2" t="s">
        <v>40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2" t="s">
        <v>38</v>
      </c>
      <c r="O19" s="2"/>
    </row>
    <row r="20" spans="3:16" ht="18" x14ac:dyDescent="0.25">
      <c r="C20" s="2" t="s">
        <v>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2" t="s">
        <v>7</v>
      </c>
      <c r="O20" s="2"/>
    </row>
    <row r="21" spans="3:16" ht="18" x14ac:dyDescent="0.25">
      <c r="C21" s="21" t="s">
        <v>29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3:16" ht="18" x14ac:dyDescent="0.25">
      <c r="C22" s="2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3:16" ht="18.75" thickBot="1" x14ac:dyDescent="0.3">
      <c r="C23" s="22"/>
      <c r="D23" s="3"/>
      <c r="E23" s="3"/>
      <c r="F23" s="3"/>
      <c r="G23" s="3"/>
      <c r="H23" s="3"/>
      <c r="I23" s="3"/>
      <c r="J23" s="3"/>
      <c r="K23" s="3"/>
      <c r="L23" s="3"/>
      <c r="M23" s="3"/>
      <c r="N23" s="16"/>
      <c r="O23" s="3"/>
    </row>
    <row r="24" spans="3:16" ht="18" x14ac:dyDescent="0.25">
      <c r="C24" s="20"/>
      <c r="D24" s="3"/>
      <c r="E24" s="3"/>
      <c r="F24" s="3"/>
      <c r="G24" s="3"/>
      <c r="H24" s="3"/>
      <c r="I24" s="3"/>
      <c r="J24" s="3"/>
      <c r="K24" s="3"/>
      <c r="L24" s="3"/>
      <c r="M24" s="3"/>
      <c r="N24" s="4" t="s">
        <v>8</v>
      </c>
      <c r="O24" s="3"/>
      <c r="P24" s="4"/>
    </row>
    <row r="25" spans="3:16" ht="18" x14ac:dyDescent="0.25"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2" t="s">
        <v>9</v>
      </c>
      <c r="O25" s="3"/>
      <c r="P25" s="2"/>
    </row>
    <row r="26" spans="3:16" ht="18" x14ac:dyDescent="0.25">
      <c r="C26" s="22"/>
      <c r="D26" s="3"/>
      <c r="E26" s="3"/>
      <c r="F26" s="3"/>
      <c r="G26" s="3"/>
      <c r="H26" s="3"/>
      <c r="I26" s="3"/>
      <c r="J26" s="3"/>
      <c r="K26" s="3"/>
      <c r="L26" s="3"/>
      <c r="M26" s="3"/>
      <c r="N26" s="2" t="s">
        <v>10</v>
      </c>
      <c r="O26" s="3"/>
      <c r="P26" s="2"/>
    </row>
    <row r="27" spans="3:16" ht="18.75" x14ac:dyDescent="0.3">
      <c r="C27" s="9"/>
    </row>
    <row r="28" spans="3:16" ht="18.75" x14ac:dyDescent="0.3">
      <c r="C28" s="9"/>
    </row>
  </sheetData>
  <mergeCells count="10">
    <mergeCell ref="C14:F14"/>
    <mergeCell ref="C2:O2"/>
    <mergeCell ref="C3:O3"/>
    <mergeCell ref="C4:O4"/>
    <mergeCell ref="C5:C6"/>
    <mergeCell ref="D5:D6"/>
    <mergeCell ref="E5:E6"/>
    <mergeCell ref="F5:F6"/>
    <mergeCell ref="G5:G6"/>
    <mergeCell ref="O5:O6"/>
  </mergeCells>
  <pageMargins left="0.70866141732283472" right="0.70866141732283472" top="0.74803149606299213" bottom="0.74803149606299213" header="0.31496062992125984" footer="0.31496062992125984"/>
  <pageSetup scale="65" orientation="landscape" verticalDpi="288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2"/>
  <sheetViews>
    <sheetView showGridLines="0" view="pageBreakPreview" topLeftCell="C1" zoomScale="90" zoomScaleNormal="90" zoomScaleSheetLayoutView="90" workbookViewId="0">
      <pane xSplit="1" ySplit="6" topLeftCell="D7" activePane="bottomRight" state="frozen"/>
      <selection activeCell="C1" sqref="C1"/>
      <selection pane="topRight" activeCell="D1" sqref="D1"/>
      <selection pane="bottomLeft" activeCell="C7" sqref="C7"/>
      <selection pane="bottomRight" activeCell="O14" sqref="O14"/>
    </sheetView>
  </sheetViews>
  <sheetFormatPr baseColWidth="10" defaultColWidth="11.42578125" defaultRowHeight="15" x14ac:dyDescent="0.25"/>
  <cols>
    <col min="1" max="1" width="3.140625" style="1" customWidth="1"/>
    <col min="2" max="2" width="3.42578125" style="1" customWidth="1"/>
    <col min="3" max="3" width="31" style="1" customWidth="1"/>
    <col min="4" max="4" width="14.85546875" style="1" bestFit="1" customWidth="1"/>
    <col min="5" max="5" width="14.28515625" style="1" customWidth="1"/>
    <col min="6" max="6" width="10.140625" style="1" customWidth="1"/>
    <col min="7" max="7" width="9.7109375" style="1" customWidth="1"/>
    <col min="8" max="9" width="8.28515625" style="1" bestFit="1" customWidth="1"/>
    <col min="10" max="10" width="8.42578125" style="1" hidden="1" customWidth="1"/>
    <col min="11" max="11" width="7.5703125" style="1" hidden="1" customWidth="1"/>
    <col min="12" max="12" width="7.5703125" style="84" hidden="1" customWidth="1"/>
    <col min="13" max="13" width="8.140625" style="84" hidden="1" customWidth="1"/>
    <col min="14" max="14" width="9.42578125" style="84" hidden="1" customWidth="1"/>
    <col min="15" max="15" width="32.140625" style="1" customWidth="1"/>
    <col min="16" max="16" width="5.5703125" style="1" customWidth="1"/>
    <col min="17" max="16384" width="11.42578125" style="1"/>
  </cols>
  <sheetData>
    <row r="1" spans="3:16" ht="10.5" customHeight="1" x14ac:dyDescent="0.25"/>
    <row r="2" spans="3:16" ht="20.25" x14ac:dyDescent="0.3">
      <c r="C2" s="167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69"/>
    </row>
    <row r="3" spans="3:16" ht="20.25" x14ac:dyDescent="0.3">
      <c r="C3" s="167" t="s">
        <v>45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69"/>
    </row>
    <row r="4" spans="3:16" ht="16.5" thickBot="1" x14ac:dyDescent="0.3">
      <c r="C4" s="170" t="s">
        <v>128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2"/>
    </row>
    <row r="5" spans="3:16" ht="15.75" thickBot="1" x14ac:dyDescent="0.3">
      <c r="C5" s="173" t="s">
        <v>1</v>
      </c>
      <c r="D5" s="175" t="s">
        <v>2</v>
      </c>
      <c r="E5" s="177" t="s">
        <v>3</v>
      </c>
      <c r="F5" s="175" t="s">
        <v>27</v>
      </c>
      <c r="G5" s="175" t="s">
        <v>28</v>
      </c>
      <c r="H5" s="24" t="s">
        <v>20</v>
      </c>
      <c r="I5" s="24" t="s">
        <v>21</v>
      </c>
      <c r="J5" s="103" t="s">
        <v>22</v>
      </c>
      <c r="K5" s="24" t="s">
        <v>23</v>
      </c>
      <c r="L5" s="102" t="s">
        <v>33</v>
      </c>
      <c r="M5" s="102" t="s">
        <v>105</v>
      </c>
      <c r="N5" s="94" t="s">
        <v>24</v>
      </c>
      <c r="O5" s="179" t="s">
        <v>0</v>
      </c>
    </row>
    <row r="6" spans="3:16" s="12" customFormat="1" ht="31.5" customHeight="1" thickBot="1" x14ac:dyDescent="0.3">
      <c r="C6" s="182"/>
      <c r="D6" s="183"/>
      <c r="E6" s="184"/>
      <c r="F6" s="176"/>
      <c r="G6" s="176"/>
      <c r="H6" s="56" t="s">
        <v>15</v>
      </c>
      <c r="I6" s="56" t="s">
        <v>16</v>
      </c>
      <c r="J6" s="56" t="s">
        <v>17</v>
      </c>
      <c r="K6" s="56" t="s">
        <v>18</v>
      </c>
      <c r="L6" s="55" t="s">
        <v>106</v>
      </c>
      <c r="M6" s="57" t="s">
        <v>107</v>
      </c>
      <c r="N6" s="30" t="s">
        <v>46</v>
      </c>
      <c r="O6" s="185"/>
    </row>
    <row r="7" spans="3:16" s="29" customFormat="1" ht="18" x14ac:dyDescent="0.25">
      <c r="C7" s="95">
        <v>44609</v>
      </c>
      <c r="D7" s="88">
        <v>0.27083333333333331</v>
      </c>
      <c r="E7" s="88">
        <v>0.67708333333333337</v>
      </c>
      <c r="F7" s="135">
        <v>9.75</v>
      </c>
      <c r="G7" s="69">
        <f>+F7-0.5</f>
        <v>9.25</v>
      </c>
      <c r="H7" s="136">
        <v>0.5</v>
      </c>
      <c r="I7" s="136"/>
      <c r="J7" s="136"/>
      <c r="K7" s="136"/>
      <c r="L7" s="136"/>
      <c r="M7" s="136"/>
      <c r="N7" s="136"/>
      <c r="O7" s="96" t="s">
        <v>129</v>
      </c>
      <c r="P7" s="1">
        <v>8.75</v>
      </c>
    </row>
    <row r="8" spans="3:16" s="29" customFormat="1" ht="18" x14ac:dyDescent="0.25">
      <c r="C8" s="95">
        <v>44610</v>
      </c>
      <c r="D8" s="88">
        <v>0.27083333333333331</v>
      </c>
      <c r="E8" s="88">
        <v>0.67708333333333337</v>
      </c>
      <c r="F8" s="135">
        <v>9.75</v>
      </c>
      <c r="G8" s="69">
        <f>+F8-0.5</f>
        <v>9.25</v>
      </c>
      <c r="H8" s="136">
        <v>0.5</v>
      </c>
      <c r="I8" s="136"/>
      <c r="J8" s="136"/>
      <c r="K8" s="136"/>
      <c r="L8" s="136"/>
      <c r="M8" s="136"/>
      <c r="N8" s="136"/>
      <c r="O8" s="96" t="s">
        <v>129</v>
      </c>
      <c r="P8" s="1">
        <v>8.75</v>
      </c>
    </row>
    <row r="9" spans="3:16" s="112" customFormat="1" ht="18" x14ac:dyDescent="0.25">
      <c r="C9" s="95">
        <v>44611</v>
      </c>
      <c r="D9" s="88">
        <v>0.27083333333333331</v>
      </c>
      <c r="E9" s="88">
        <v>0.625</v>
      </c>
      <c r="F9" s="137">
        <v>8.5</v>
      </c>
      <c r="G9" s="69">
        <f>+F9-0.5</f>
        <v>8</v>
      </c>
      <c r="H9" s="136">
        <v>2</v>
      </c>
      <c r="I9" s="136"/>
      <c r="J9" s="136"/>
      <c r="K9" s="136"/>
      <c r="L9" s="136"/>
      <c r="M9" s="136"/>
      <c r="N9" s="136"/>
      <c r="O9" s="96"/>
      <c r="P9" s="68">
        <v>6</v>
      </c>
    </row>
    <row r="10" spans="3:16" s="112" customFormat="1" ht="18" x14ac:dyDescent="0.25">
      <c r="C10" s="95">
        <v>44612</v>
      </c>
      <c r="D10" s="88"/>
      <c r="E10" s="90"/>
      <c r="F10" s="137"/>
      <c r="G10" s="138"/>
      <c r="H10" s="136"/>
      <c r="I10" s="136"/>
      <c r="J10" s="136"/>
      <c r="K10" s="136"/>
      <c r="L10" s="136"/>
      <c r="M10" s="136"/>
      <c r="N10" s="136"/>
      <c r="O10" s="101" t="s">
        <v>101</v>
      </c>
      <c r="P10" s="68"/>
    </row>
    <row r="11" spans="3:16" s="29" customFormat="1" ht="18" x14ac:dyDescent="0.25">
      <c r="C11" s="95">
        <v>44613</v>
      </c>
      <c r="D11" s="88">
        <v>0.27083333333333331</v>
      </c>
      <c r="E11" s="90">
        <v>0.67708333333333337</v>
      </c>
      <c r="F11" s="135">
        <v>9.75</v>
      </c>
      <c r="G11" s="69">
        <f>+F11-0.5</f>
        <v>9.25</v>
      </c>
      <c r="H11" s="136">
        <v>0.5</v>
      </c>
      <c r="I11" s="136"/>
      <c r="J11" s="136"/>
      <c r="K11" s="136"/>
      <c r="L11" s="136"/>
      <c r="M11" s="136"/>
      <c r="N11" s="136"/>
      <c r="O11" s="96" t="s">
        <v>129</v>
      </c>
      <c r="P11" s="42">
        <v>8.75</v>
      </c>
    </row>
    <row r="12" spans="3:16" s="29" customFormat="1" ht="18" x14ac:dyDescent="0.25">
      <c r="C12" s="95">
        <v>44614</v>
      </c>
      <c r="D12" s="88">
        <v>0.27083333333333331</v>
      </c>
      <c r="E12" s="90">
        <v>0.6875</v>
      </c>
      <c r="F12" s="135">
        <v>10</v>
      </c>
      <c r="G12" s="69">
        <f>+F12-0.5</f>
        <v>9.5</v>
      </c>
      <c r="H12" s="136">
        <v>1.75</v>
      </c>
      <c r="I12" s="136"/>
      <c r="J12" s="136"/>
      <c r="K12" s="136"/>
      <c r="L12" s="136"/>
      <c r="M12" s="136"/>
      <c r="N12" s="136"/>
      <c r="O12" s="96" t="s">
        <v>129</v>
      </c>
      <c r="P12" s="84">
        <v>7.75</v>
      </c>
    </row>
    <row r="13" spans="3:16" s="29" customFormat="1" ht="18" x14ac:dyDescent="0.25">
      <c r="C13" s="95">
        <v>44615</v>
      </c>
      <c r="D13" s="88">
        <v>0.27083333333333331</v>
      </c>
      <c r="E13" s="90">
        <v>0.6875</v>
      </c>
      <c r="F13" s="135">
        <v>10</v>
      </c>
      <c r="G13" s="69">
        <f>+F13-0.5</f>
        <v>9.5</v>
      </c>
      <c r="H13" s="136">
        <v>1.75</v>
      </c>
      <c r="I13" s="136"/>
      <c r="J13" s="136"/>
      <c r="K13" s="136"/>
      <c r="L13" s="136"/>
      <c r="M13" s="136"/>
      <c r="N13" s="136"/>
      <c r="O13" s="96" t="s">
        <v>129</v>
      </c>
      <c r="P13" s="84">
        <v>7.75</v>
      </c>
    </row>
    <row r="14" spans="3:16" s="29" customFormat="1" ht="18" x14ac:dyDescent="0.25">
      <c r="C14" s="95">
        <v>44616</v>
      </c>
      <c r="D14" s="88">
        <v>0.27083333333333331</v>
      </c>
      <c r="E14" s="90">
        <v>0.6875</v>
      </c>
      <c r="F14" s="135">
        <v>10</v>
      </c>
      <c r="G14" s="69">
        <f>+F14-0.5</f>
        <v>9.5</v>
      </c>
      <c r="H14" s="136">
        <v>0.75</v>
      </c>
      <c r="I14" s="136"/>
      <c r="J14" s="136"/>
      <c r="K14" s="136"/>
      <c r="L14" s="136"/>
      <c r="M14" s="136"/>
      <c r="N14" s="136"/>
      <c r="O14" s="96" t="s">
        <v>130</v>
      </c>
      <c r="P14" s="84">
        <v>8.75</v>
      </c>
    </row>
    <row r="15" spans="3:16" s="29" customFormat="1" ht="18" x14ac:dyDescent="0.25">
      <c r="C15" s="95">
        <v>44616</v>
      </c>
      <c r="D15" s="88">
        <v>0.89583333333333337</v>
      </c>
      <c r="E15" s="90">
        <v>0.14930555555555555</v>
      </c>
      <c r="F15" s="135"/>
      <c r="G15" s="69">
        <v>6</v>
      </c>
      <c r="H15" s="136"/>
      <c r="I15" s="136">
        <v>6</v>
      </c>
      <c r="J15" s="136"/>
      <c r="K15" s="136"/>
      <c r="L15" s="136"/>
      <c r="M15" s="136"/>
      <c r="N15" s="136"/>
      <c r="O15" s="96"/>
      <c r="P15" s="84"/>
    </row>
    <row r="16" spans="3:16" s="29" customFormat="1" ht="18" x14ac:dyDescent="0.25">
      <c r="C16" s="95">
        <v>44617</v>
      </c>
      <c r="D16" s="88">
        <v>0.41666666666666669</v>
      </c>
      <c r="E16" s="90">
        <v>0.67708333333333337</v>
      </c>
      <c r="F16" s="135">
        <v>6.25</v>
      </c>
      <c r="G16" s="69">
        <f>+F16-0.5</f>
        <v>5.75</v>
      </c>
      <c r="H16" s="136">
        <v>-3</v>
      </c>
      <c r="I16" s="136"/>
      <c r="J16" s="136"/>
      <c r="K16" s="136"/>
      <c r="L16" s="136"/>
      <c r="M16" s="136"/>
      <c r="N16" s="136"/>
      <c r="O16" s="96" t="s">
        <v>129</v>
      </c>
      <c r="P16" s="84">
        <v>8.75</v>
      </c>
    </row>
    <row r="17" spans="3:16" s="29" customFormat="1" ht="18" x14ac:dyDescent="0.25">
      <c r="C17" s="95">
        <v>44618</v>
      </c>
      <c r="D17" s="88">
        <v>0.27083333333333331</v>
      </c>
      <c r="E17" s="90">
        <v>0.625</v>
      </c>
      <c r="F17" s="137">
        <v>8.5</v>
      </c>
      <c r="G17" s="69">
        <f>+F17-0.5</f>
        <v>8</v>
      </c>
      <c r="H17" s="136">
        <v>2</v>
      </c>
      <c r="I17" s="136"/>
      <c r="J17" s="136"/>
      <c r="K17" s="136"/>
      <c r="L17" s="136"/>
      <c r="M17" s="136"/>
      <c r="N17" s="136"/>
      <c r="O17" s="96" t="s">
        <v>129</v>
      </c>
      <c r="P17" s="84">
        <v>6</v>
      </c>
    </row>
    <row r="18" spans="3:16" ht="18.75" thickBot="1" x14ac:dyDescent="0.3">
      <c r="C18" s="164" t="s">
        <v>26</v>
      </c>
      <c r="D18" s="165"/>
      <c r="E18" s="165"/>
      <c r="F18" s="166"/>
      <c r="G18" s="26"/>
      <c r="H18" s="28">
        <f t="shared" ref="H18:N18" si="0">SUM(H7:H17)</f>
        <v>6.75</v>
      </c>
      <c r="I18" s="97">
        <f t="shared" si="0"/>
        <v>6</v>
      </c>
      <c r="J18" s="97">
        <f t="shared" si="0"/>
        <v>0</v>
      </c>
      <c r="K18" s="97">
        <f t="shared" si="0"/>
        <v>0</v>
      </c>
      <c r="L18" s="97">
        <f t="shared" si="0"/>
        <v>0</v>
      </c>
      <c r="M18" s="97">
        <f t="shared" si="0"/>
        <v>0</v>
      </c>
      <c r="N18" s="97">
        <f t="shared" si="0"/>
        <v>0</v>
      </c>
      <c r="O18" s="96"/>
    </row>
    <row r="19" spans="3:16" ht="18" x14ac:dyDescent="0.25">
      <c r="C19" s="6"/>
      <c r="D19" s="6"/>
      <c r="E19" s="6"/>
      <c r="F19" s="6"/>
      <c r="G19" s="6"/>
      <c r="H19" s="6"/>
      <c r="I19" s="6"/>
      <c r="J19" s="6"/>
      <c r="K19" s="6"/>
      <c r="L19" s="86"/>
      <c r="M19" s="86"/>
      <c r="N19" s="86"/>
      <c r="O19" s="7"/>
    </row>
    <row r="21" spans="3:16" ht="15.75" thickBot="1" x14ac:dyDescent="0.3">
      <c r="C21" s="5"/>
      <c r="K21" s="11"/>
      <c r="L21" s="87"/>
      <c r="M21" s="87"/>
      <c r="N21" s="87"/>
      <c r="O21" s="10"/>
    </row>
    <row r="22" spans="3:16" ht="18.75" thickTop="1" x14ac:dyDescent="0.25">
      <c r="C22" s="4" t="s">
        <v>13</v>
      </c>
      <c r="D22" s="3"/>
      <c r="E22" s="3"/>
      <c r="F22" s="3"/>
      <c r="G22" s="3"/>
      <c r="H22" s="3"/>
      <c r="I22" s="4" t="s">
        <v>5</v>
      </c>
      <c r="O22" s="8"/>
    </row>
    <row r="23" spans="3:16" ht="18" x14ac:dyDescent="0.25">
      <c r="C23" s="2" t="s">
        <v>14</v>
      </c>
      <c r="D23" s="3"/>
      <c r="E23" s="3"/>
      <c r="F23" s="3"/>
      <c r="G23" s="3"/>
      <c r="H23" s="3"/>
      <c r="I23" s="2" t="s">
        <v>6</v>
      </c>
      <c r="O23" s="2"/>
    </row>
    <row r="24" spans="3:16" ht="18" x14ac:dyDescent="0.25">
      <c r="C24" s="2" t="s">
        <v>4</v>
      </c>
      <c r="D24" s="3"/>
      <c r="E24" s="3"/>
      <c r="F24" s="3"/>
      <c r="G24" s="3"/>
      <c r="H24" s="3"/>
      <c r="I24" s="2" t="s">
        <v>7</v>
      </c>
      <c r="O24" s="2"/>
    </row>
    <row r="25" spans="3:16" ht="18" x14ac:dyDescent="0.25">
      <c r="C25" s="3"/>
      <c r="D25" s="3"/>
      <c r="E25" s="3"/>
      <c r="F25" s="3"/>
      <c r="G25" s="3"/>
      <c r="H25" s="3"/>
      <c r="I25" s="3"/>
      <c r="O25" s="3"/>
    </row>
    <row r="26" spans="3:16" ht="18" x14ac:dyDescent="0.25">
      <c r="C26" s="92" t="s">
        <v>102</v>
      </c>
      <c r="D26" s="3"/>
      <c r="E26" s="3"/>
      <c r="F26" s="3"/>
      <c r="G26" s="3"/>
      <c r="H26" s="3"/>
      <c r="I26" s="3"/>
      <c r="O26" s="3"/>
    </row>
    <row r="27" spans="3:16" ht="18.75" thickBot="1" x14ac:dyDescent="0.3">
      <c r="C27" s="91" t="s">
        <v>103</v>
      </c>
      <c r="D27" s="3"/>
      <c r="E27" s="3"/>
      <c r="F27" s="3"/>
      <c r="G27" s="3"/>
      <c r="H27" s="3"/>
      <c r="I27" s="16"/>
      <c r="O27" s="15"/>
    </row>
    <row r="28" spans="3:16" ht="18" x14ac:dyDescent="0.25">
      <c r="C28" s="91" t="s">
        <v>131</v>
      </c>
      <c r="D28" s="3"/>
      <c r="E28" s="3"/>
      <c r="F28" s="3"/>
      <c r="G28" s="3"/>
      <c r="H28" s="3"/>
      <c r="I28" s="4" t="s">
        <v>8</v>
      </c>
      <c r="O28" s="4"/>
    </row>
    <row r="29" spans="3:16" ht="18" x14ac:dyDescent="0.25">
      <c r="C29" s="91" t="s">
        <v>132</v>
      </c>
      <c r="D29" s="3"/>
      <c r="E29" s="3"/>
      <c r="F29" s="3"/>
      <c r="G29" s="3"/>
      <c r="H29" s="3"/>
      <c r="I29" s="2" t="s">
        <v>9</v>
      </c>
      <c r="O29" s="2"/>
    </row>
    <row r="30" spans="3:16" ht="18" x14ac:dyDescent="0.25">
      <c r="C30" s="91" t="s">
        <v>116</v>
      </c>
      <c r="D30" s="3"/>
      <c r="E30" s="3"/>
      <c r="F30" s="3"/>
      <c r="G30" s="3"/>
      <c r="H30" s="3"/>
      <c r="I30" s="2" t="s">
        <v>10</v>
      </c>
      <c r="O30" s="2"/>
    </row>
    <row r="31" spans="3:16" ht="18.75" x14ac:dyDescent="0.3">
      <c r="C31" s="9"/>
    </row>
    <row r="32" spans="3:16" ht="18.75" x14ac:dyDescent="0.3">
      <c r="C32" s="9"/>
    </row>
  </sheetData>
  <mergeCells count="10">
    <mergeCell ref="C2:O2"/>
    <mergeCell ref="C3:O3"/>
    <mergeCell ref="C4:O4"/>
    <mergeCell ref="C18:F18"/>
    <mergeCell ref="C5:C6"/>
    <mergeCell ref="D5:D6"/>
    <mergeCell ref="E5:E6"/>
    <mergeCell ref="F5:F6"/>
    <mergeCell ref="G5:G6"/>
    <mergeCell ref="O5:O6"/>
  </mergeCells>
  <pageMargins left="0.70866141732283472" right="0.70866141732283472" top="0.74803149606299213" bottom="0.74803149606299213" header="0.31496062992125984" footer="0.31496062992125984"/>
  <pageSetup scale="85" orientation="landscape" verticalDpi="288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E910-56D0-468D-B307-779222CD2DC3}">
  <dimension ref="C1:P32"/>
  <sheetViews>
    <sheetView showGridLines="0" tabSelected="1" view="pageBreakPreview" zoomScale="90" zoomScaleNormal="90" zoomScaleSheetLayoutView="9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H18" sqref="H18"/>
    </sheetView>
  </sheetViews>
  <sheetFormatPr baseColWidth="10" defaultColWidth="11.42578125" defaultRowHeight="15" x14ac:dyDescent="0.25"/>
  <cols>
    <col min="1" max="1" width="3.140625" style="42" customWidth="1"/>
    <col min="2" max="2" width="3.42578125" style="42" customWidth="1"/>
    <col min="3" max="3" width="32.42578125" style="42" customWidth="1"/>
    <col min="4" max="4" width="14.140625" style="91" bestFit="1" customWidth="1"/>
    <col min="5" max="5" width="19" style="91" customWidth="1"/>
    <col min="6" max="6" width="12.140625" style="42" bestFit="1" customWidth="1"/>
    <col min="7" max="7" width="10.85546875" style="42" customWidth="1"/>
    <col min="8" max="9" width="8.28515625" style="42" bestFit="1" customWidth="1"/>
    <col min="10" max="10" width="7.140625" style="42" customWidth="1"/>
    <col min="11" max="11" width="10.140625" style="42" customWidth="1"/>
    <col min="12" max="12" width="10" style="42" customWidth="1"/>
    <col min="13" max="13" width="10" style="84" hidden="1" customWidth="1"/>
    <col min="14" max="14" width="9.140625" style="84" hidden="1" customWidth="1"/>
    <col min="15" max="15" width="35.28515625" style="42" bestFit="1" customWidth="1"/>
    <col min="16" max="16" width="5.5703125" style="42" customWidth="1"/>
    <col min="17" max="16384" width="11.42578125" style="42"/>
  </cols>
  <sheetData>
    <row r="1" spans="3:16" ht="10.5" customHeight="1" x14ac:dyDescent="0.25"/>
    <row r="2" spans="3:16" ht="20.25" x14ac:dyDescent="0.3">
      <c r="C2" s="167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69"/>
    </row>
    <row r="3" spans="3:16" ht="20.25" x14ac:dyDescent="0.3">
      <c r="C3" s="167" t="s">
        <v>45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69"/>
    </row>
    <row r="4" spans="3:16" ht="16.5" thickBot="1" x14ac:dyDescent="0.3">
      <c r="C4" s="170" t="s">
        <v>139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2"/>
    </row>
    <row r="5" spans="3:16" ht="15.75" thickBot="1" x14ac:dyDescent="0.3">
      <c r="C5" s="173" t="s">
        <v>1</v>
      </c>
      <c r="D5" s="193" t="s">
        <v>2</v>
      </c>
      <c r="E5" s="195" t="s">
        <v>3</v>
      </c>
      <c r="F5" s="175" t="s">
        <v>27</v>
      </c>
      <c r="G5" s="175" t="s">
        <v>28</v>
      </c>
      <c r="H5" s="94" t="s">
        <v>20</v>
      </c>
      <c r="I5" s="94" t="s">
        <v>21</v>
      </c>
      <c r="J5" s="103" t="s">
        <v>156</v>
      </c>
      <c r="K5" s="94" t="s">
        <v>23</v>
      </c>
      <c r="L5" s="102" t="s">
        <v>33</v>
      </c>
      <c r="M5" s="102" t="s">
        <v>105</v>
      </c>
      <c r="N5" s="94" t="s">
        <v>24</v>
      </c>
      <c r="O5" s="179" t="s">
        <v>0</v>
      </c>
    </row>
    <row r="6" spans="3:16" s="12" customFormat="1" ht="15.75" thickBot="1" x14ac:dyDescent="0.3">
      <c r="C6" s="182"/>
      <c r="D6" s="194"/>
      <c r="E6" s="196"/>
      <c r="F6" s="176"/>
      <c r="G6" s="176"/>
      <c r="H6" s="56" t="s">
        <v>15</v>
      </c>
      <c r="I6" s="56" t="s">
        <v>16</v>
      </c>
      <c r="J6" s="56" t="s">
        <v>17</v>
      </c>
      <c r="K6" s="56" t="s">
        <v>18</v>
      </c>
      <c r="L6" s="55" t="s">
        <v>106</v>
      </c>
      <c r="M6" s="57" t="s">
        <v>107</v>
      </c>
      <c r="N6" s="30" t="s">
        <v>46</v>
      </c>
      <c r="O6" s="185"/>
    </row>
    <row r="7" spans="3:16" ht="18" x14ac:dyDescent="0.25">
      <c r="C7" s="143">
        <v>44608</v>
      </c>
      <c r="D7" s="161" t="s">
        <v>140</v>
      </c>
      <c r="E7" s="121" t="s">
        <v>148</v>
      </c>
      <c r="F7" s="114">
        <v>14.5</v>
      </c>
      <c r="G7" s="58">
        <f>+F7-0.5</f>
        <v>14</v>
      </c>
      <c r="H7" s="99">
        <v>5.25</v>
      </c>
      <c r="I7" s="99">
        <v>1</v>
      </c>
      <c r="J7" s="99"/>
      <c r="K7" s="99"/>
      <c r="L7" s="99"/>
      <c r="M7" s="99"/>
      <c r="N7" s="99"/>
      <c r="O7" s="142"/>
      <c r="P7" s="68">
        <v>7.75</v>
      </c>
    </row>
    <row r="8" spans="3:16" ht="18" x14ac:dyDescent="0.25">
      <c r="C8" s="120">
        <v>44609</v>
      </c>
      <c r="D8" s="161" t="s">
        <v>141</v>
      </c>
      <c r="E8" s="121" t="s">
        <v>149</v>
      </c>
      <c r="F8" s="114">
        <v>20.25</v>
      </c>
      <c r="G8" s="58">
        <f>+F8-1</f>
        <v>19.25</v>
      </c>
      <c r="H8" s="99">
        <v>3.5</v>
      </c>
      <c r="I8" s="99">
        <v>7</v>
      </c>
      <c r="J8" s="99"/>
      <c r="K8" s="99"/>
      <c r="L8" s="99"/>
      <c r="M8" s="99"/>
      <c r="N8" s="99"/>
      <c r="O8" s="123"/>
      <c r="P8" s="68">
        <v>8.75</v>
      </c>
    </row>
    <row r="9" spans="3:16" s="84" customFormat="1" ht="18" x14ac:dyDescent="0.25">
      <c r="C9" s="120">
        <v>44610</v>
      </c>
      <c r="D9" s="161" t="s">
        <v>142</v>
      </c>
      <c r="E9" s="163" t="s">
        <v>150</v>
      </c>
      <c r="F9" s="114">
        <v>18.5</v>
      </c>
      <c r="G9" s="58">
        <f>+F9-1</f>
        <v>17.5</v>
      </c>
      <c r="H9" s="67">
        <v>1.5</v>
      </c>
      <c r="I9" s="67">
        <v>7.25</v>
      </c>
      <c r="J9" s="67">
        <v>1.75</v>
      </c>
      <c r="K9" s="67"/>
      <c r="L9" s="67"/>
      <c r="M9" s="67"/>
      <c r="N9" s="67"/>
      <c r="O9" s="113"/>
      <c r="P9" s="68">
        <v>8.75</v>
      </c>
    </row>
    <row r="10" spans="3:16" s="84" customFormat="1" ht="18" x14ac:dyDescent="0.25">
      <c r="C10" s="120">
        <v>44611</v>
      </c>
      <c r="D10" s="161"/>
      <c r="E10" s="163"/>
      <c r="F10" s="115"/>
      <c r="G10" s="58"/>
      <c r="H10" s="67"/>
      <c r="I10" s="67"/>
      <c r="J10" s="67"/>
      <c r="K10" s="67"/>
      <c r="L10" s="67"/>
      <c r="M10" s="67"/>
      <c r="N10" s="67"/>
      <c r="O10" s="123"/>
      <c r="P10" s="68">
        <v>6</v>
      </c>
    </row>
    <row r="11" spans="3:16" s="84" customFormat="1" ht="18" x14ac:dyDescent="0.25">
      <c r="C11" s="120">
        <v>44612</v>
      </c>
      <c r="D11" s="161" t="s">
        <v>143</v>
      </c>
      <c r="E11" s="121" t="s">
        <v>151</v>
      </c>
      <c r="F11" s="115">
        <v>7.25</v>
      </c>
      <c r="G11" s="58"/>
      <c r="H11" s="67"/>
      <c r="I11" s="67"/>
      <c r="J11" s="67"/>
      <c r="K11" s="67">
        <v>4.75</v>
      </c>
      <c r="L11" s="67">
        <v>2.5</v>
      </c>
      <c r="M11" s="67"/>
      <c r="N11" s="67"/>
      <c r="O11" s="122"/>
      <c r="P11" s="68"/>
    </row>
    <row r="12" spans="3:16" s="84" customFormat="1" ht="18" x14ac:dyDescent="0.25">
      <c r="C12" s="120">
        <v>44613</v>
      </c>
      <c r="D12" s="161" t="s">
        <v>144</v>
      </c>
      <c r="E12" s="163" t="s">
        <v>148</v>
      </c>
      <c r="F12" s="115">
        <v>11</v>
      </c>
      <c r="G12" s="58">
        <f>+F12-0.5</f>
        <v>10.5</v>
      </c>
      <c r="H12" s="67">
        <v>0.75</v>
      </c>
      <c r="I12" s="67">
        <v>1</v>
      </c>
      <c r="J12" s="67"/>
      <c r="K12" s="67"/>
      <c r="L12" s="67"/>
      <c r="M12" s="67"/>
      <c r="N12" s="67"/>
      <c r="O12" s="113"/>
      <c r="P12" s="68">
        <v>8.75</v>
      </c>
    </row>
    <row r="13" spans="3:16" s="84" customFormat="1" ht="18" x14ac:dyDescent="0.25">
      <c r="C13" s="120">
        <v>44614</v>
      </c>
      <c r="D13" s="161" t="s">
        <v>145</v>
      </c>
      <c r="E13" s="163" t="s">
        <v>152</v>
      </c>
      <c r="F13" s="115">
        <v>16</v>
      </c>
      <c r="G13" s="58">
        <f>+F13-1</f>
        <v>15</v>
      </c>
      <c r="H13" s="67">
        <v>0.75</v>
      </c>
      <c r="I13" s="67">
        <v>6.5</v>
      </c>
      <c r="J13" s="67"/>
      <c r="K13" s="67"/>
      <c r="L13" s="67"/>
      <c r="M13" s="67"/>
      <c r="N13" s="67"/>
      <c r="O13" s="113"/>
      <c r="P13" s="68">
        <v>7.75</v>
      </c>
    </row>
    <row r="14" spans="3:16" s="84" customFormat="1" ht="18" x14ac:dyDescent="0.25">
      <c r="C14" s="120">
        <v>44615</v>
      </c>
      <c r="D14" s="162" t="s">
        <v>142</v>
      </c>
      <c r="E14" s="121" t="s">
        <v>153</v>
      </c>
      <c r="F14" s="115">
        <v>16.5</v>
      </c>
      <c r="G14" s="58">
        <v>3.5</v>
      </c>
      <c r="H14" s="67">
        <v>-4.25</v>
      </c>
      <c r="I14" s="67"/>
      <c r="J14" s="67"/>
      <c r="K14" s="67"/>
      <c r="L14" s="67"/>
      <c r="M14" s="67"/>
      <c r="N14" s="67"/>
      <c r="O14" s="123"/>
      <c r="P14" s="68">
        <v>7.75</v>
      </c>
    </row>
    <row r="15" spans="3:16" s="84" customFormat="1" ht="18" x14ac:dyDescent="0.25">
      <c r="C15" s="120">
        <v>44616</v>
      </c>
      <c r="D15" s="162" t="s">
        <v>146</v>
      </c>
      <c r="E15" s="121" t="s">
        <v>154</v>
      </c>
      <c r="F15" s="115">
        <v>17</v>
      </c>
      <c r="G15" s="58">
        <f>+F15-1</f>
        <v>16</v>
      </c>
      <c r="H15" s="67">
        <v>6.25</v>
      </c>
      <c r="I15" s="67">
        <v>1</v>
      </c>
      <c r="J15" s="67">
        <v>1</v>
      </c>
      <c r="K15" s="67"/>
      <c r="L15" s="67"/>
      <c r="M15" s="67"/>
      <c r="N15" s="67"/>
      <c r="O15" s="123"/>
      <c r="P15" s="68">
        <v>8.75</v>
      </c>
    </row>
    <row r="16" spans="3:16" s="84" customFormat="1" ht="18" x14ac:dyDescent="0.25">
      <c r="C16" s="120">
        <v>44617</v>
      </c>
      <c r="D16" s="162" t="s">
        <v>147</v>
      </c>
      <c r="E16" s="121" t="s">
        <v>155</v>
      </c>
      <c r="F16" s="115">
        <v>15.25</v>
      </c>
      <c r="G16" s="58">
        <f>+F16-1</f>
        <v>14.25</v>
      </c>
      <c r="H16" s="67">
        <v>0.25</v>
      </c>
      <c r="I16" s="67">
        <v>5.25</v>
      </c>
      <c r="J16" s="67"/>
      <c r="K16" s="67"/>
      <c r="L16" s="67"/>
      <c r="M16" s="67"/>
      <c r="N16" s="67"/>
      <c r="O16" s="123"/>
      <c r="P16" s="68">
        <v>8.75</v>
      </c>
    </row>
    <row r="17" spans="3:16" s="84" customFormat="1" ht="18" x14ac:dyDescent="0.25">
      <c r="C17" s="120">
        <v>44619</v>
      </c>
      <c r="D17" s="203">
        <v>0.29166666666666669</v>
      </c>
      <c r="E17" s="204">
        <v>0.625</v>
      </c>
      <c r="F17" s="115">
        <v>8</v>
      </c>
      <c r="G17" s="201">
        <v>7.5</v>
      </c>
      <c r="H17" s="67"/>
      <c r="I17" s="67"/>
      <c r="J17" s="67"/>
      <c r="K17" s="67">
        <v>7.5</v>
      </c>
      <c r="L17" s="67"/>
      <c r="M17" s="67"/>
      <c r="N17" s="67"/>
      <c r="O17" s="202"/>
      <c r="P17" s="68"/>
    </row>
    <row r="18" spans="3:16" ht="18.75" thickBot="1" x14ac:dyDescent="0.3">
      <c r="C18" s="164" t="s">
        <v>26</v>
      </c>
      <c r="D18" s="165"/>
      <c r="E18" s="165"/>
      <c r="F18" s="166"/>
      <c r="G18" s="26"/>
      <c r="H18" s="28">
        <f t="shared" ref="H18:N18" si="0">SUM(H7:H16)</f>
        <v>14</v>
      </c>
      <c r="I18" s="97">
        <f t="shared" si="0"/>
        <v>29</v>
      </c>
      <c r="J18" s="97">
        <f t="shared" si="0"/>
        <v>2.75</v>
      </c>
      <c r="K18" s="97">
        <f>SUM(K7:K17)</f>
        <v>12.25</v>
      </c>
      <c r="L18" s="97">
        <f t="shared" si="0"/>
        <v>2.5</v>
      </c>
      <c r="M18" s="97">
        <f t="shared" si="0"/>
        <v>0</v>
      </c>
      <c r="N18" s="97">
        <f t="shared" si="0"/>
        <v>0</v>
      </c>
      <c r="O18" s="27"/>
    </row>
    <row r="19" spans="3:16" ht="18" x14ac:dyDescent="0.25">
      <c r="C19" s="6"/>
      <c r="D19" s="119"/>
      <c r="E19" s="119"/>
      <c r="F19" s="6"/>
      <c r="G19" s="6"/>
      <c r="H19" s="6"/>
      <c r="I19" s="6"/>
      <c r="J19" s="6"/>
      <c r="K19" s="6"/>
      <c r="L19" s="6"/>
      <c r="M19" s="86"/>
      <c r="N19" s="86"/>
      <c r="O19" s="7"/>
    </row>
    <row r="21" spans="3:16" ht="15.75" thickBot="1" x14ac:dyDescent="0.3">
      <c r="C21" s="5"/>
      <c r="K21" s="11"/>
      <c r="O21" s="10"/>
    </row>
    <row r="22" spans="3:16" ht="18.75" thickTop="1" x14ac:dyDescent="0.25">
      <c r="C22" s="4" t="s">
        <v>89</v>
      </c>
      <c r="D22" s="121"/>
      <c r="E22" s="121"/>
      <c r="F22" s="3"/>
      <c r="G22" s="3"/>
      <c r="H22" s="3"/>
      <c r="I22" s="4" t="s">
        <v>5</v>
      </c>
      <c r="L22" s="3"/>
      <c r="M22" s="85"/>
      <c r="N22" s="85"/>
      <c r="O22" s="8"/>
    </row>
    <row r="23" spans="3:16" ht="18" x14ac:dyDescent="0.25">
      <c r="C23" s="2" t="s">
        <v>90</v>
      </c>
      <c r="D23" s="121"/>
      <c r="E23" s="121"/>
      <c r="F23" s="3"/>
      <c r="G23" s="3"/>
      <c r="H23" s="3"/>
      <c r="I23" s="2" t="s">
        <v>6</v>
      </c>
      <c r="L23" s="3"/>
      <c r="M23" s="85"/>
      <c r="N23" s="85"/>
      <c r="O23" s="2"/>
    </row>
    <row r="24" spans="3:16" ht="18" x14ac:dyDescent="0.25">
      <c r="C24" s="2" t="s">
        <v>4</v>
      </c>
      <c r="D24" s="121"/>
      <c r="E24" s="121"/>
      <c r="F24" s="3"/>
      <c r="G24" s="3"/>
      <c r="H24" s="3"/>
      <c r="I24" s="2" t="s">
        <v>7</v>
      </c>
      <c r="L24" s="3"/>
      <c r="M24" s="85"/>
      <c r="N24" s="85"/>
      <c r="O24" s="2"/>
    </row>
    <row r="25" spans="3:16" ht="18" x14ac:dyDescent="0.25">
      <c r="C25" s="3"/>
      <c r="D25" s="121"/>
      <c r="E25" s="121"/>
      <c r="F25" s="3"/>
      <c r="G25" s="3"/>
      <c r="H25" s="3"/>
      <c r="I25" s="3"/>
      <c r="L25" s="3"/>
      <c r="M25" s="85"/>
      <c r="N25" s="85"/>
      <c r="O25" s="3"/>
    </row>
    <row r="26" spans="3:16" ht="18" x14ac:dyDescent="0.25">
      <c r="C26" s="92" t="s">
        <v>102</v>
      </c>
      <c r="D26" s="121"/>
      <c r="E26" s="121"/>
      <c r="F26" s="3"/>
      <c r="G26" s="3"/>
      <c r="H26" s="3"/>
      <c r="I26" s="3"/>
      <c r="L26" s="3"/>
      <c r="M26" s="85"/>
      <c r="N26" s="85"/>
      <c r="O26" s="3"/>
    </row>
    <row r="27" spans="3:16" ht="18.75" thickBot="1" x14ac:dyDescent="0.3">
      <c r="C27" s="91" t="s">
        <v>117</v>
      </c>
      <c r="D27" s="121"/>
      <c r="E27" s="121"/>
      <c r="F27" s="3"/>
      <c r="G27" s="3"/>
      <c r="H27" s="3"/>
      <c r="I27" s="16"/>
      <c r="L27" s="3"/>
      <c r="M27" s="85"/>
      <c r="N27" s="85"/>
      <c r="O27" s="15"/>
    </row>
    <row r="28" spans="3:16" ht="18" x14ac:dyDescent="0.25">
      <c r="C28" s="93" t="s">
        <v>118</v>
      </c>
      <c r="D28" s="121"/>
      <c r="E28" s="121"/>
      <c r="F28" s="3"/>
      <c r="G28" s="3"/>
      <c r="H28" s="3"/>
      <c r="I28" s="4" t="s">
        <v>8</v>
      </c>
      <c r="L28" s="3"/>
      <c r="M28" s="85"/>
      <c r="N28" s="85"/>
      <c r="O28" s="4"/>
    </row>
    <row r="29" spans="3:16" ht="18" x14ac:dyDescent="0.25">
      <c r="C29" s="93" t="s">
        <v>119</v>
      </c>
      <c r="D29" s="121"/>
      <c r="E29" s="121"/>
      <c r="F29" s="3"/>
      <c r="G29" s="3"/>
      <c r="H29" s="3"/>
      <c r="I29" s="2" t="s">
        <v>9</v>
      </c>
      <c r="L29" s="3"/>
      <c r="M29" s="85"/>
      <c r="N29" s="85"/>
      <c r="O29" s="2"/>
    </row>
    <row r="30" spans="3:16" ht="18" x14ac:dyDescent="0.25">
      <c r="C30" s="91"/>
      <c r="D30" s="121"/>
      <c r="E30" s="121"/>
      <c r="F30" s="3"/>
      <c r="G30" s="3"/>
      <c r="H30" s="3"/>
      <c r="I30" s="2" t="s">
        <v>10</v>
      </c>
      <c r="L30" s="3"/>
      <c r="M30" s="85"/>
      <c r="N30" s="85"/>
      <c r="O30" s="2"/>
    </row>
    <row r="31" spans="3:16" ht="18.75" x14ac:dyDescent="0.3">
      <c r="C31" s="9"/>
    </row>
    <row r="32" spans="3:16" ht="18.75" x14ac:dyDescent="0.3">
      <c r="C32" s="9"/>
    </row>
  </sheetData>
  <mergeCells count="10">
    <mergeCell ref="C18:F18"/>
    <mergeCell ref="C2:O2"/>
    <mergeCell ref="C3:O3"/>
    <mergeCell ref="C4:O4"/>
    <mergeCell ref="C5:C6"/>
    <mergeCell ref="D5:D6"/>
    <mergeCell ref="E5:E6"/>
    <mergeCell ref="F5:F6"/>
    <mergeCell ref="G5:G6"/>
    <mergeCell ref="O5:O6"/>
  </mergeCells>
  <pageMargins left="0.70866141732283472" right="0.70866141732283472" top="0.74803149606299213" bottom="0.74803149606299213" header="0.31496062992125984" footer="0.31496062992125984"/>
  <pageSetup scale="68" orientation="landscape" verticalDpi="288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32"/>
  <sheetViews>
    <sheetView showGridLines="0" view="pageBreakPreview" topLeftCell="B1" zoomScale="91" zoomScaleNormal="90" zoomScaleSheetLayoutView="91" workbookViewId="0">
      <pane xSplit="3" ySplit="6" topLeftCell="E7" activePane="bottomRight" state="frozen"/>
      <selection activeCell="B1" sqref="B1"/>
      <selection pane="topRight" activeCell="E1" sqref="E1"/>
      <selection pane="bottomLeft" activeCell="B7" sqref="B7"/>
      <selection pane="bottomRight" activeCell="I14" sqref="I14"/>
    </sheetView>
  </sheetViews>
  <sheetFormatPr baseColWidth="10" defaultColWidth="11.42578125" defaultRowHeight="15" x14ac:dyDescent="0.25"/>
  <cols>
    <col min="1" max="1" width="3.140625" style="1" customWidth="1"/>
    <col min="2" max="2" width="3.42578125" style="1" customWidth="1"/>
    <col min="3" max="3" width="33" style="1" customWidth="1"/>
    <col min="4" max="4" width="14.140625" style="1" customWidth="1"/>
    <col min="5" max="5" width="16" style="1" customWidth="1"/>
    <col min="6" max="6" width="11.85546875" style="1" customWidth="1"/>
    <col min="7" max="7" width="9.5703125" style="1" customWidth="1"/>
    <col min="8" max="8" width="9.28515625" style="1" customWidth="1"/>
    <col min="9" max="9" width="8.28515625" style="1" customWidth="1"/>
    <col min="10" max="10" width="9.42578125" style="1" customWidth="1"/>
    <col min="11" max="11" width="12" style="1" hidden="1" customWidth="1"/>
    <col min="12" max="12" width="10.140625" style="1" hidden="1" customWidth="1"/>
    <col min="13" max="13" width="11.28515625" style="1" hidden="1" customWidth="1"/>
    <col min="14" max="14" width="11.140625" style="1" hidden="1" customWidth="1"/>
    <col min="15" max="15" width="39.85546875" style="1" bestFit="1" customWidth="1"/>
    <col min="16" max="16" width="5.85546875" style="1" customWidth="1"/>
    <col min="17" max="16384" width="11.42578125" style="1"/>
  </cols>
  <sheetData>
    <row r="1" spans="3:16" ht="10.5" customHeight="1" x14ac:dyDescent="0.25"/>
    <row r="2" spans="3:16" ht="20.25" x14ac:dyDescent="0.3">
      <c r="C2" s="167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69"/>
    </row>
    <row r="3" spans="3:16" ht="20.25" x14ac:dyDescent="0.3">
      <c r="C3" s="167" t="s">
        <v>44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69"/>
    </row>
    <row r="4" spans="3:16" ht="16.5" thickBot="1" x14ac:dyDescent="0.3">
      <c r="C4" s="197" t="s">
        <v>138</v>
      </c>
      <c r="D4" s="198"/>
      <c r="E4" s="198"/>
      <c r="F4" s="198"/>
      <c r="G4" s="198"/>
      <c r="H4" s="171"/>
      <c r="I4" s="171"/>
      <c r="J4" s="171"/>
      <c r="K4" s="171"/>
      <c r="L4" s="171"/>
      <c r="M4" s="171"/>
      <c r="N4" s="171"/>
      <c r="O4" s="190"/>
    </row>
    <row r="5" spans="3:16" ht="15.75" thickTop="1" x14ac:dyDescent="0.25">
      <c r="C5" s="173" t="s">
        <v>1</v>
      </c>
      <c r="D5" s="175" t="s">
        <v>2</v>
      </c>
      <c r="E5" s="177" t="s">
        <v>3</v>
      </c>
      <c r="F5" s="175" t="s">
        <v>27</v>
      </c>
      <c r="G5" s="199" t="s">
        <v>28</v>
      </c>
      <c r="H5" s="125" t="s">
        <v>20</v>
      </c>
      <c r="I5" s="126" t="s">
        <v>21</v>
      </c>
      <c r="J5" s="127" t="s">
        <v>22</v>
      </c>
      <c r="K5" s="126" t="s">
        <v>23</v>
      </c>
      <c r="L5" s="126" t="s">
        <v>33</v>
      </c>
      <c r="M5" s="126" t="s">
        <v>105</v>
      </c>
      <c r="N5" s="128" t="s">
        <v>24</v>
      </c>
      <c r="O5" s="191" t="s">
        <v>0</v>
      </c>
    </row>
    <row r="6" spans="3:16" s="12" customFormat="1" ht="29.45" customHeight="1" thickBot="1" x14ac:dyDescent="0.3">
      <c r="C6" s="182"/>
      <c r="D6" s="183"/>
      <c r="E6" s="184"/>
      <c r="F6" s="183"/>
      <c r="G6" s="200"/>
      <c r="H6" s="129" t="s">
        <v>15</v>
      </c>
      <c r="I6" s="130" t="s">
        <v>16</v>
      </c>
      <c r="J6" s="130" t="s">
        <v>17</v>
      </c>
      <c r="K6" s="130" t="s">
        <v>18</v>
      </c>
      <c r="L6" s="130" t="s">
        <v>106</v>
      </c>
      <c r="M6" s="130" t="s">
        <v>107</v>
      </c>
      <c r="N6" s="131" t="s">
        <v>46</v>
      </c>
      <c r="O6" s="192"/>
    </row>
    <row r="7" spans="3:16" ht="18.75" thickBot="1" x14ac:dyDescent="0.3">
      <c r="C7" s="143">
        <v>44608</v>
      </c>
      <c r="D7" s="140">
        <v>0.27083333333333331</v>
      </c>
      <c r="E7" s="140">
        <v>0.67708333333333337</v>
      </c>
      <c r="F7" s="18">
        <v>9.75</v>
      </c>
      <c r="G7" s="33">
        <f>+F7-0.5</f>
        <v>9.25</v>
      </c>
      <c r="H7" s="33">
        <v>1.5</v>
      </c>
      <c r="I7" s="99"/>
      <c r="J7" s="99"/>
      <c r="K7" s="99"/>
      <c r="L7" s="19"/>
      <c r="M7" s="19"/>
      <c r="N7" s="19"/>
      <c r="O7" s="160" t="s">
        <v>92</v>
      </c>
      <c r="P7" s="1">
        <v>7.75</v>
      </c>
    </row>
    <row r="8" spans="3:16" ht="18.75" thickBot="1" x14ac:dyDescent="0.3">
      <c r="C8" s="120">
        <v>44609</v>
      </c>
      <c r="D8" s="88">
        <v>0.27083333333333331</v>
      </c>
      <c r="E8" s="88">
        <v>0.67708333333333337</v>
      </c>
      <c r="F8" s="18">
        <v>9.75</v>
      </c>
      <c r="G8" s="33">
        <f t="shared" ref="G8:G16" si="0">+F8-0.5</f>
        <v>9.25</v>
      </c>
      <c r="H8" s="33">
        <v>0.5</v>
      </c>
      <c r="I8" s="99"/>
      <c r="J8" s="99"/>
      <c r="K8" s="99"/>
      <c r="L8" s="19"/>
      <c r="M8" s="19"/>
      <c r="N8" s="19"/>
      <c r="O8" s="160" t="s">
        <v>92</v>
      </c>
      <c r="P8" s="1">
        <v>8.75</v>
      </c>
    </row>
    <row r="9" spans="3:16" ht="18" x14ac:dyDescent="0.25">
      <c r="C9" s="120">
        <v>44610</v>
      </c>
      <c r="D9" s="88">
        <v>0.27083333333333331</v>
      </c>
      <c r="E9" s="88">
        <v>0.67708333333333337</v>
      </c>
      <c r="F9" s="18">
        <v>9.75</v>
      </c>
      <c r="G9" s="33">
        <f t="shared" si="0"/>
        <v>9.25</v>
      </c>
      <c r="H9" s="33">
        <v>0.5</v>
      </c>
      <c r="I9" s="99"/>
      <c r="J9" s="99"/>
      <c r="K9" s="99"/>
      <c r="L9" s="19"/>
      <c r="M9" s="19"/>
      <c r="N9" s="19"/>
      <c r="O9" s="160" t="s">
        <v>92</v>
      </c>
      <c r="P9" s="1">
        <v>8.75</v>
      </c>
    </row>
    <row r="10" spans="3:16" ht="18" x14ac:dyDescent="0.25">
      <c r="C10" s="120">
        <v>44611</v>
      </c>
      <c r="D10" s="88">
        <v>0.27083333333333331</v>
      </c>
      <c r="E10" s="88">
        <v>0.98958333333333337</v>
      </c>
      <c r="F10" s="18">
        <v>17.25</v>
      </c>
      <c r="G10" s="33">
        <f>+F10-1</f>
        <v>16.25</v>
      </c>
      <c r="H10" s="33">
        <v>7.5</v>
      </c>
      <c r="I10" s="99">
        <v>2.75</v>
      </c>
      <c r="J10" s="99"/>
      <c r="K10" s="99"/>
      <c r="L10" s="19"/>
      <c r="M10" s="19"/>
      <c r="N10" s="19"/>
      <c r="O10" s="113" t="s">
        <v>133</v>
      </c>
      <c r="P10" s="1">
        <v>6</v>
      </c>
    </row>
    <row r="11" spans="3:16" ht="18" x14ac:dyDescent="0.25">
      <c r="C11" s="120">
        <v>44612</v>
      </c>
      <c r="D11" s="88"/>
      <c r="E11" s="88"/>
      <c r="F11" s="18"/>
      <c r="G11" s="33"/>
      <c r="H11" s="33"/>
      <c r="I11" s="99"/>
      <c r="J11" s="99"/>
      <c r="K11" s="99"/>
      <c r="L11" s="19"/>
      <c r="M11" s="19"/>
      <c r="N11" s="19"/>
      <c r="O11" s="122" t="s">
        <v>101</v>
      </c>
    </row>
    <row r="12" spans="3:16" ht="18" x14ac:dyDescent="0.25">
      <c r="C12" s="120">
        <v>44613</v>
      </c>
      <c r="D12" s="88">
        <v>0.27083333333333331</v>
      </c>
      <c r="E12" s="88">
        <v>0.67708333333333337</v>
      </c>
      <c r="F12" s="18">
        <v>9.75</v>
      </c>
      <c r="G12" s="33">
        <f t="shared" si="0"/>
        <v>9.25</v>
      </c>
      <c r="H12" s="33">
        <v>0.5</v>
      </c>
      <c r="I12" s="67"/>
      <c r="J12" s="67"/>
      <c r="K12" s="67"/>
      <c r="L12" s="38"/>
      <c r="M12" s="38"/>
      <c r="N12" s="38"/>
      <c r="O12" s="123" t="s">
        <v>134</v>
      </c>
      <c r="P12" s="1">
        <v>8.75</v>
      </c>
    </row>
    <row r="13" spans="3:16" ht="18" x14ac:dyDescent="0.25">
      <c r="C13" s="120">
        <v>44614</v>
      </c>
      <c r="D13" s="88">
        <v>0.20833333333333334</v>
      </c>
      <c r="E13" s="88">
        <v>0.6875</v>
      </c>
      <c r="F13" s="18">
        <v>11.5</v>
      </c>
      <c r="G13" s="33">
        <f t="shared" si="0"/>
        <v>11</v>
      </c>
      <c r="H13" s="33">
        <v>3.25</v>
      </c>
      <c r="I13" s="67"/>
      <c r="J13" s="67">
        <v>1</v>
      </c>
      <c r="K13" s="67"/>
      <c r="L13" s="38"/>
      <c r="M13" s="38"/>
      <c r="N13" s="38"/>
      <c r="O13" s="113" t="s">
        <v>135</v>
      </c>
      <c r="P13" s="1">
        <v>7.75</v>
      </c>
    </row>
    <row r="14" spans="3:16" s="42" customFormat="1" ht="18" x14ac:dyDescent="0.25">
      <c r="C14" s="120">
        <v>44615</v>
      </c>
      <c r="D14" s="88">
        <v>0.27083333333333331</v>
      </c>
      <c r="E14" s="88">
        <v>0.5</v>
      </c>
      <c r="F14" s="18">
        <v>17.5</v>
      </c>
      <c r="G14" s="33">
        <f>+F14-1</f>
        <v>16.5</v>
      </c>
      <c r="H14" s="33">
        <v>5.75</v>
      </c>
      <c r="I14" s="67">
        <v>3</v>
      </c>
      <c r="J14" s="67"/>
      <c r="K14" s="67"/>
      <c r="L14" s="38"/>
      <c r="M14" s="38"/>
      <c r="N14" s="38"/>
      <c r="O14" s="113" t="s">
        <v>133</v>
      </c>
      <c r="P14" s="42">
        <v>7.75</v>
      </c>
    </row>
    <row r="15" spans="3:16" s="42" customFormat="1" ht="18" x14ac:dyDescent="0.25">
      <c r="C15" s="120">
        <v>44616</v>
      </c>
      <c r="D15" s="88">
        <v>0.33333333333333331</v>
      </c>
      <c r="E15" s="88">
        <v>0.64583333333333337</v>
      </c>
      <c r="F15" s="18">
        <v>7.5</v>
      </c>
      <c r="G15" s="33">
        <f t="shared" si="0"/>
        <v>7</v>
      </c>
      <c r="H15" s="33">
        <v>-1.75</v>
      </c>
      <c r="I15" s="67"/>
      <c r="J15" s="67"/>
      <c r="K15" s="67"/>
      <c r="L15" s="38"/>
      <c r="M15" s="38"/>
      <c r="N15" s="38"/>
      <c r="O15" s="123" t="s">
        <v>134</v>
      </c>
      <c r="P15" s="42">
        <v>8.75</v>
      </c>
    </row>
    <row r="16" spans="3:16" s="84" customFormat="1" ht="18" x14ac:dyDescent="0.25">
      <c r="C16" s="120">
        <v>44617</v>
      </c>
      <c r="D16" s="88">
        <v>0.27083333333333331</v>
      </c>
      <c r="E16" s="88">
        <v>0.6875</v>
      </c>
      <c r="F16" s="18">
        <v>10</v>
      </c>
      <c r="G16" s="33">
        <f t="shared" si="0"/>
        <v>9.5</v>
      </c>
      <c r="H16" s="33">
        <v>0.75</v>
      </c>
      <c r="I16" s="67"/>
      <c r="J16" s="67"/>
      <c r="K16" s="67"/>
      <c r="L16" s="38"/>
      <c r="M16" s="38"/>
      <c r="N16" s="38"/>
      <c r="O16" s="123" t="s">
        <v>134</v>
      </c>
      <c r="P16" s="84">
        <v>8.75</v>
      </c>
    </row>
    <row r="17" spans="3:16" s="84" customFormat="1" ht="18" x14ac:dyDescent="0.25">
      <c r="C17" s="120">
        <v>44618</v>
      </c>
      <c r="D17" s="88">
        <v>0.20833333333333334</v>
      </c>
      <c r="E17" s="88">
        <v>0.98611111111111116</v>
      </c>
      <c r="F17" s="18">
        <v>18.75</v>
      </c>
      <c r="G17" s="33">
        <f>+F17-1</f>
        <v>17.75</v>
      </c>
      <c r="H17" s="33">
        <v>9</v>
      </c>
      <c r="I17" s="67">
        <v>2.75</v>
      </c>
      <c r="J17" s="67">
        <v>1</v>
      </c>
      <c r="K17" s="67"/>
      <c r="L17" s="38"/>
      <c r="M17" s="38"/>
      <c r="N17" s="38"/>
      <c r="O17" s="113" t="s">
        <v>136</v>
      </c>
      <c r="P17" s="84">
        <v>6</v>
      </c>
    </row>
    <row r="18" spans="3:16" ht="18.75" thickBot="1" x14ac:dyDescent="0.3">
      <c r="C18" s="164" t="s">
        <v>26</v>
      </c>
      <c r="D18" s="165"/>
      <c r="E18" s="165"/>
      <c r="F18" s="166"/>
      <c r="G18" s="13"/>
      <c r="H18" s="31">
        <f t="shared" ref="H18:N18" si="1">SUM(H7:H17)</f>
        <v>27.5</v>
      </c>
      <c r="I18" s="31">
        <f t="shared" si="1"/>
        <v>8.5</v>
      </c>
      <c r="J18" s="31">
        <f t="shared" si="1"/>
        <v>2</v>
      </c>
      <c r="K18" s="31">
        <f t="shared" si="1"/>
        <v>0</v>
      </c>
      <c r="L18" s="31">
        <f t="shared" si="1"/>
        <v>0</v>
      </c>
      <c r="M18" s="31">
        <f t="shared" si="1"/>
        <v>0</v>
      </c>
      <c r="N18" s="31">
        <f t="shared" si="1"/>
        <v>0</v>
      </c>
      <c r="O18" s="124"/>
    </row>
    <row r="19" spans="3:16" ht="18" x14ac:dyDescent="0.2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1" spans="3:16" ht="15.75" thickBot="1" x14ac:dyDescent="0.3">
      <c r="C21" s="5"/>
      <c r="G21" s="11"/>
      <c r="H21" s="11"/>
      <c r="I21" s="11"/>
      <c r="J21" s="11"/>
      <c r="K21" s="11"/>
      <c r="L21" s="11"/>
      <c r="M21" s="10"/>
      <c r="N21" s="10"/>
      <c r="O21" s="10"/>
    </row>
    <row r="22" spans="3:16" ht="18.75" thickTop="1" x14ac:dyDescent="0.25">
      <c r="C22" s="4" t="s">
        <v>12</v>
      </c>
      <c r="D22" s="3"/>
      <c r="E22" s="3"/>
      <c r="F22" s="3"/>
      <c r="G22" s="3"/>
      <c r="H22" s="4" t="s">
        <v>5</v>
      </c>
      <c r="I22" s="3"/>
      <c r="J22" s="3"/>
      <c r="K22" s="3"/>
      <c r="L22" s="15"/>
      <c r="M22" s="10"/>
      <c r="N22" s="15"/>
      <c r="O22" s="8"/>
    </row>
    <row r="23" spans="3:16" ht="18" x14ac:dyDescent="0.25">
      <c r="C23" s="2" t="s">
        <v>11</v>
      </c>
      <c r="D23" s="3"/>
      <c r="E23" s="3"/>
      <c r="F23" s="3"/>
      <c r="G23" s="3"/>
      <c r="H23" s="2" t="s">
        <v>6</v>
      </c>
      <c r="I23" s="3"/>
      <c r="J23" s="3"/>
      <c r="K23" s="3"/>
      <c r="L23" s="15"/>
      <c r="M23" s="10"/>
      <c r="N23" s="15"/>
      <c r="O23" s="2"/>
    </row>
    <row r="24" spans="3:16" ht="18" x14ac:dyDescent="0.25">
      <c r="C24" s="2" t="s">
        <v>4</v>
      </c>
      <c r="D24" s="3"/>
      <c r="E24" s="3"/>
      <c r="F24" s="3"/>
      <c r="G24" s="3"/>
      <c r="H24" s="2" t="s">
        <v>7</v>
      </c>
      <c r="I24" s="3"/>
      <c r="J24" s="3"/>
      <c r="K24" s="3"/>
      <c r="L24" s="15"/>
      <c r="M24" s="10"/>
      <c r="N24" s="15"/>
      <c r="O24" s="2"/>
    </row>
    <row r="25" spans="3:16" ht="18" x14ac:dyDescent="0.25">
      <c r="C25" s="92" t="s">
        <v>29</v>
      </c>
      <c r="D25" s="3"/>
      <c r="E25" s="3"/>
      <c r="F25" s="3"/>
      <c r="G25" s="3"/>
      <c r="H25" s="3"/>
      <c r="I25" s="3"/>
      <c r="J25" s="3"/>
      <c r="K25" s="3"/>
      <c r="L25" s="15"/>
      <c r="M25" s="10"/>
      <c r="N25" s="15"/>
      <c r="O25" s="3"/>
    </row>
    <row r="26" spans="3:16" ht="18" x14ac:dyDescent="0.25">
      <c r="C26" s="91" t="s">
        <v>120</v>
      </c>
      <c r="D26" s="3"/>
      <c r="E26" s="3"/>
      <c r="F26" s="3"/>
      <c r="G26" s="3"/>
      <c r="H26" s="3"/>
      <c r="I26" s="3"/>
      <c r="J26" s="3"/>
      <c r="K26" s="3"/>
      <c r="L26" s="15"/>
      <c r="M26" s="10"/>
      <c r="N26" s="15"/>
      <c r="O26" s="3"/>
    </row>
    <row r="27" spans="3:16" ht="18.75" thickBot="1" x14ac:dyDescent="0.3">
      <c r="C27" s="93" t="s">
        <v>121</v>
      </c>
      <c r="D27" s="3"/>
      <c r="E27" s="3"/>
      <c r="F27" s="3"/>
      <c r="G27" s="43"/>
      <c r="H27" s="16"/>
      <c r="I27" s="43"/>
      <c r="J27" s="43"/>
      <c r="K27" s="43"/>
      <c r="L27" s="16"/>
      <c r="M27" s="10"/>
      <c r="N27" s="23"/>
      <c r="O27" s="15"/>
    </row>
    <row r="28" spans="3:16" ht="18" x14ac:dyDescent="0.25">
      <c r="C28" s="93" t="s">
        <v>137</v>
      </c>
      <c r="D28" s="3"/>
      <c r="E28" s="3"/>
      <c r="F28" s="3"/>
      <c r="G28" s="3"/>
      <c r="H28" s="4" t="s">
        <v>8</v>
      </c>
      <c r="I28" s="3"/>
      <c r="J28" s="3"/>
      <c r="K28" s="3"/>
      <c r="L28" s="8"/>
      <c r="M28" s="10"/>
      <c r="N28" s="15"/>
      <c r="O28" s="3"/>
      <c r="P28" s="4"/>
    </row>
    <row r="29" spans="3:16" ht="18" x14ac:dyDescent="0.25">
      <c r="C29" s="91"/>
      <c r="D29" s="3"/>
      <c r="E29" s="3"/>
      <c r="F29" s="3"/>
      <c r="G29" s="3"/>
      <c r="H29" s="2" t="s">
        <v>9</v>
      </c>
      <c r="I29" s="3"/>
      <c r="J29" s="3"/>
      <c r="K29" s="3"/>
      <c r="L29" s="2"/>
      <c r="N29" s="3"/>
      <c r="O29" s="3"/>
      <c r="P29" s="2"/>
    </row>
    <row r="30" spans="3:16" ht="18" x14ac:dyDescent="0.25">
      <c r="C30" s="22"/>
      <c r="D30" s="3"/>
      <c r="E30" s="3"/>
      <c r="F30" s="3"/>
      <c r="G30" s="3"/>
      <c r="H30" s="2" t="s">
        <v>10</v>
      </c>
      <c r="I30" s="3"/>
      <c r="J30" s="3"/>
      <c r="K30" s="3"/>
      <c r="L30" s="2"/>
      <c r="N30" s="3"/>
      <c r="O30" s="3"/>
      <c r="P30" s="2"/>
    </row>
    <row r="31" spans="3:16" ht="18.75" x14ac:dyDescent="0.3">
      <c r="C31" s="9"/>
    </row>
    <row r="32" spans="3:16" ht="18.75" x14ac:dyDescent="0.3">
      <c r="C32" s="9"/>
    </row>
  </sheetData>
  <mergeCells count="10">
    <mergeCell ref="C2:O2"/>
    <mergeCell ref="C3:O3"/>
    <mergeCell ref="C4:O4"/>
    <mergeCell ref="C18:F18"/>
    <mergeCell ref="C5:C6"/>
    <mergeCell ref="D5:D6"/>
    <mergeCell ref="E5:E6"/>
    <mergeCell ref="F5:F6"/>
    <mergeCell ref="G5:G6"/>
    <mergeCell ref="O5:O6"/>
  </mergeCells>
  <pageMargins left="0.70866141732283472" right="0.70866141732283472" top="0.74803149606299213" bottom="0.74803149606299213" header="0.31496062992125984" footer="0.31496062992125984"/>
  <pageSetup scale="70" orientation="landscape" verticalDpi="288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47B7-88B0-48F4-8EBF-8E4F43B6E3C4}">
  <sheetPr>
    <tabColor rgb="FFFFC000"/>
  </sheetPr>
  <dimension ref="C1:P29"/>
  <sheetViews>
    <sheetView showGridLines="0" view="pageBreakPreview" zoomScale="91" zoomScaleNormal="90" zoomScaleSheetLayoutView="91" workbookViewId="0">
      <selection activeCell="O17" sqref="O17"/>
    </sheetView>
  </sheetViews>
  <sheetFormatPr baseColWidth="10" defaultColWidth="11.42578125" defaultRowHeight="15" x14ac:dyDescent="0.25"/>
  <cols>
    <col min="1" max="1" width="3.140625" style="42" customWidth="1"/>
    <col min="2" max="2" width="3.42578125" style="42" customWidth="1"/>
    <col min="3" max="3" width="34.7109375" style="42" bestFit="1" customWidth="1"/>
    <col min="4" max="5" width="16" style="42" customWidth="1"/>
    <col min="6" max="6" width="10.5703125" style="42" customWidth="1"/>
    <col min="7" max="7" width="9.7109375" style="42" customWidth="1"/>
    <col min="8" max="8" width="9.85546875" style="42" customWidth="1"/>
    <col min="9" max="9" width="12.28515625" style="42" bestFit="1" customWidth="1"/>
    <col min="10" max="10" width="11" style="42" bestFit="1" customWidth="1"/>
    <col min="11" max="11" width="8.28515625" style="42" hidden="1" customWidth="1"/>
    <col min="12" max="12" width="11.85546875" style="42" bestFit="1" customWidth="1"/>
    <col min="13" max="13" width="9.85546875" style="42" bestFit="1" customWidth="1"/>
    <col min="14" max="14" width="12.85546875" style="42" customWidth="1"/>
    <col min="15" max="15" width="23.85546875" style="42" customWidth="1"/>
    <col min="16" max="16" width="5.85546875" style="42" customWidth="1"/>
    <col min="17" max="16384" width="11.42578125" style="42"/>
  </cols>
  <sheetData>
    <row r="1" spans="3:16" ht="10.5" customHeight="1" x14ac:dyDescent="0.25"/>
    <row r="2" spans="3:16" ht="20.25" x14ac:dyDescent="0.3">
      <c r="C2" s="167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9"/>
    </row>
    <row r="3" spans="3:16" ht="20.25" x14ac:dyDescent="0.3">
      <c r="C3" s="167" t="s">
        <v>30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9"/>
    </row>
    <row r="4" spans="3:16" ht="16.5" thickBot="1" x14ac:dyDescent="0.3">
      <c r="C4" s="170" t="s">
        <v>80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2"/>
    </row>
    <row r="5" spans="3:16" ht="15.75" thickBot="1" x14ac:dyDescent="0.3">
      <c r="C5" s="173" t="s">
        <v>1</v>
      </c>
      <c r="D5" s="175" t="s">
        <v>2</v>
      </c>
      <c r="E5" s="177" t="s">
        <v>3</v>
      </c>
      <c r="F5" s="175" t="s">
        <v>27</v>
      </c>
      <c r="G5" s="175" t="s">
        <v>28</v>
      </c>
      <c r="H5" s="24" t="s">
        <v>31</v>
      </c>
      <c r="I5" s="24" t="s">
        <v>32</v>
      </c>
      <c r="J5" s="24" t="s">
        <v>21</v>
      </c>
      <c r="K5" s="24" t="s">
        <v>25</v>
      </c>
      <c r="L5" s="24" t="s">
        <v>33</v>
      </c>
      <c r="M5" s="24" t="s">
        <v>23</v>
      </c>
      <c r="N5" s="25" t="s">
        <v>24</v>
      </c>
      <c r="O5" s="179" t="s">
        <v>0</v>
      </c>
    </row>
    <row r="6" spans="3:16" s="12" customFormat="1" ht="22.5" x14ac:dyDescent="0.25">
      <c r="C6" s="174"/>
      <c r="D6" s="176"/>
      <c r="E6" s="178"/>
      <c r="F6" s="176"/>
      <c r="G6" s="176"/>
      <c r="H6" s="56" t="s">
        <v>15</v>
      </c>
      <c r="I6" s="56" t="s">
        <v>17</v>
      </c>
      <c r="J6" s="56" t="s">
        <v>16</v>
      </c>
      <c r="K6" s="56"/>
      <c r="L6" s="59" t="s">
        <v>34</v>
      </c>
      <c r="M6" s="56" t="s">
        <v>18</v>
      </c>
      <c r="N6" s="56" t="s">
        <v>19</v>
      </c>
      <c r="O6" s="180"/>
    </row>
    <row r="7" spans="3:16" ht="18" x14ac:dyDescent="0.25">
      <c r="C7" s="41">
        <v>44531</v>
      </c>
      <c r="D7" s="17">
        <v>0.75</v>
      </c>
      <c r="E7" s="17">
        <v>0.25</v>
      </c>
      <c r="F7" s="60">
        <v>12</v>
      </c>
      <c r="G7" s="40">
        <f>+F7-0.5</f>
        <v>11.5</v>
      </c>
      <c r="H7" s="40"/>
      <c r="I7" s="18">
        <v>5.75</v>
      </c>
      <c r="J7" s="19">
        <v>3.75</v>
      </c>
      <c r="K7" s="19"/>
      <c r="L7" s="19"/>
      <c r="M7" s="19"/>
      <c r="N7" s="19"/>
      <c r="O7" s="61"/>
      <c r="P7" s="42">
        <v>7.75</v>
      </c>
    </row>
    <row r="8" spans="3:16" ht="18" x14ac:dyDescent="0.25">
      <c r="C8" s="41">
        <v>44532</v>
      </c>
      <c r="D8" s="17">
        <v>0.75</v>
      </c>
      <c r="E8" s="17">
        <v>0.25</v>
      </c>
      <c r="F8" s="60">
        <v>12</v>
      </c>
      <c r="G8" s="40">
        <f t="shared" ref="G8:G14" si="0">+F8-0.5</f>
        <v>11.5</v>
      </c>
      <c r="H8" s="40"/>
      <c r="I8" s="18">
        <v>6.75</v>
      </c>
      <c r="J8" s="19">
        <v>2.75</v>
      </c>
      <c r="K8" s="19"/>
      <c r="L8" s="19"/>
      <c r="M8" s="19"/>
      <c r="N8" s="19"/>
      <c r="O8" s="61"/>
      <c r="P8" s="42">
        <v>8.75</v>
      </c>
    </row>
    <row r="9" spans="3:16" ht="18" x14ac:dyDescent="0.25">
      <c r="C9" s="41">
        <v>44533</v>
      </c>
      <c r="D9" s="17">
        <v>0.75</v>
      </c>
      <c r="E9" s="17">
        <v>0.25</v>
      </c>
      <c r="F9" s="60">
        <v>12</v>
      </c>
      <c r="G9" s="40">
        <f t="shared" si="0"/>
        <v>11.5</v>
      </c>
      <c r="H9" s="40"/>
      <c r="I9" s="18">
        <v>6.75</v>
      </c>
      <c r="J9" s="19">
        <v>2.75</v>
      </c>
      <c r="K9" s="19"/>
      <c r="L9" s="19"/>
      <c r="M9" s="19"/>
      <c r="N9" s="19"/>
      <c r="O9" s="61"/>
      <c r="P9" s="42">
        <v>8.75</v>
      </c>
    </row>
    <row r="10" spans="3:16" ht="18" x14ac:dyDescent="0.25">
      <c r="C10" s="41">
        <v>44541</v>
      </c>
      <c r="D10" s="17">
        <v>0.75</v>
      </c>
      <c r="E10" s="17">
        <v>0.25</v>
      </c>
      <c r="F10" s="60">
        <v>12</v>
      </c>
      <c r="G10" s="40">
        <f t="shared" si="0"/>
        <v>11.5</v>
      </c>
      <c r="H10" s="40">
        <v>3</v>
      </c>
      <c r="I10" s="18">
        <v>3</v>
      </c>
      <c r="J10" s="19"/>
      <c r="K10" s="19"/>
      <c r="L10" s="19">
        <v>5.5</v>
      </c>
      <c r="M10" s="19"/>
      <c r="N10" s="19"/>
      <c r="O10" s="61"/>
      <c r="P10" s="42">
        <v>6</v>
      </c>
    </row>
    <row r="11" spans="3:16" s="54" customFormat="1" ht="18" x14ac:dyDescent="0.25">
      <c r="C11" s="63">
        <v>44542</v>
      </c>
      <c r="D11" s="17">
        <v>0.75</v>
      </c>
      <c r="E11" s="17">
        <v>0.25</v>
      </c>
      <c r="F11" s="60">
        <v>12</v>
      </c>
      <c r="G11" s="40">
        <f t="shared" si="0"/>
        <v>11.5</v>
      </c>
      <c r="H11" s="64"/>
      <c r="I11" s="19"/>
      <c r="J11" s="19"/>
      <c r="K11" s="19"/>
      <c r="L11" s="19">
        <v>3</v>
      </c>
      <c r="M11" s="19">
        <v>3</v>
      </c>
      <c r="N11" s="19">
        <v>5.5</v>
      </c>
      <c r="O11" s="65"/>
    </row>
    <row r="12" spans="3:16" ht="18" x14ac:dyDescent="0.25">
      <c r="C12" s="41">
        <v>44543</v>
      </c>
      <c r="D12" s="17">
        <v>0.75</v>
      </c>
      <c r="E12" s="17">
        <v>0.25</v>
      </c>
      <c r="F12" s="60">
        <v>12</v>
      </c>
      <c r="G12" s="40">
        <f t="shared" si="0"/>
        <v>11.5</v>
      </c>
      <c r="H12" s="40"/>
      <c r="I12" s="18">
        <v>6.75</v>
      </c>
      <c r="J12" s="19">
        <v>2.75</v>
      </c>
      <c r="K12" s="19"/>
      <c r="L12" s="19"/>
      <c r="M12" s="19"/>
      <c r="N12" s="19"/>
      <c r="O12" s="61"/>
      <c r="P12" s="42">
        <v>8.75</v>
      </c>
    </row>
    <row r="13" spans="3:16" ht="18" x14ac:dyDescent="0.25">
      <c r="C13" s="41">
        <v>44544</v>
      </c>
      <c r="D13" s="17">
        <v>0.75</v>
      </c>
      <c r="E13" s="17">
        <v>0.25</v>
      </c>
      <c r="F13" s="60">
        <v>12</v>
      </c>
      <c r="G13" s="40">
        <f t="shared" si="0"/>
        <v>11.5</v>
      </c>
      <c r="H13" s="40"/>
      <c r="I13" s="18">
        <v>5.75</v>
      </c>
      <c r="J13" s="19">
        <v>3.75</v>
      </c>
      <c r="K13" s="19"/>
      <c r="L13" s="19"/>
      <c r="M13" s="19"/>
      <c r="N13" s="19"/>
      <c r="O13" s="61"/>
      <c r="P13" s="42">
        <v>7.75</v>
      </c>
    </row>
    <row r="14" spans="3:16" ht="18" x14ac:dyDescent="0.25">
      <c r="C14" s="41">
        <v>44545</v>
      </c>
      <c r="D14" s="17">
        <v>0.75</v>
      </c>
      <c r="E14" s="17">
        <v>0.25</v>
      </c>
      <c r="F14" s="60">
        <v>12</v>
      </c>
      <c r="G14" s="40">
        <f t="shared" si="0"/>
        <v>11.5</v>
      </c>
      <c r="H14" s="40"/>
      <c r="I14" s="18">
        <v>5.75</v>
      </c>
      <c r="J14" s="19">
        <v>3.75</v>
      </c>
      <c r="K14" s="19"/>
      <c r="L14" s="19"/>
      <c r="M14" s="19"/>
      <c r="N14" s="19"/>
      <c r="O14" s="61"/>
      <c r="P14" s="42">
        <v>7.75</v>
      </c>
    </row>
    <row r="15" spans="3:16" ht="18.75" thickBot="1" x14ac:dyDescent="0.3">
      <c r="C15" s="164" t="s">
        <v>26</v>
      </c>
      <c r="D15" s="165"/>
      <c r="E15" s="165"/>
      <c r="F15" s="166"/>
      <c r="G15" s="36"/>
      <c r="H15" s="37">
        <f t="shared" ref="H15:N15" si="1">SUM(H7:H14)</f>
        <v>3</v>
      </c>
      <c r="I15" s="37">
        <f t="shared" si="1"/>
        <v>40.5</v>
      </c>
      <c r="J15" s="37">
        <f t="shared" si="1"/>
        <v>19.5</v>
      </c>
      <c r="K15" s="37">
        <f t="shared" si="1"/>
        <v>0</v>
      </c>
      <c r="L15" s="37">
        <f t="shared" si="1"/>
        <v>8.5</v>
      </c>
      <c r="M15" s="37">
        <f t="shared" si="1"/>
        <v>3</v>
      </c>
      <c r="N15" s="37">
        <f t="shared" si="1"/>
        <v>5.5</v>
      </c>
      <c r="O15" s="27"/>
    </row>
    <row r="16" spans="3:16" ht="18" x14ac:dyDescent="0.25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2"/>
    </row>
    <row r="17" spans="3:16" x14ac:dyDescent="0.25">
      <c r="H17" s="66">
        <f>908526/240*H15*1.25</f>
        <v>14195.71875</v>
      </c>
      <c r="I17" s="66">
        <f>908526/240*I15*0.35</f>
        <v>53659.816875000004</v>
      </c>
      <c r="J17" s="66">
        <f>908526/240*J15*1.75</f>
        <v>129181.04062500001</v>
      </c>
      <c r="K17" s="66"/>
      <c r="L17" s="66">
        <f>908526/240*L15*2.1</f>
        <v>67571.621250000011</v>
      </c>
      <c r="M17" s="66">
        <f>908526/240*M15*1.75</f>
        <v>19874.006250000002</v>
      </c>
      <c r="N17" s="66">
        <f>908526/240*N15*2.5</f>
        <v>52050.96875</v>
      </c>
      <c r="O17" s="66">
        <f>+I17+J17+L17+M17+N17+H17</f>
        <v>336533.17249999999</v>
      </c>
    </row>
    <row r="18" spans="3:16" ht="15.75" thickBot="1" x14ac:dyDescent="0.3">
      <c r="C18" s="5"/>
      <c r="N18" s="11"/>
    </row>
    <row r="19" spans="3:16" ht="18.75" thickTop="1" x14ac:dyDescent="0.25">
      <c r="C19" s="4" t="s">
        <v>39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4" t="s">
        <v>36</v>
      </c>
      <c r="O19" s="4"/>
    </row>
    <row r="20" spans="3:16" ht="18" x14ac:dyDescent="0.25">
      <c r="C20" s="2" t="s">
        <v>40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2" t="s">
        <v>38</v>
      </c>
      <c r="O20" s="2"/>
    </row>
    <row r="21" spans="3:16" ht="18" x14ac:dyDescent="0.25">
      <c r="C21" s="2" t="s">
        <v>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2" t="s">
        <v>7</v>
      </c>
      <c r="O21" s="2"/>
    </row>
    <row r="22" spans="3:16" ht="18" x14ac:dyDescent="0.25">
      <c r="C22" s="21" t="s">
        <v>29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3:16" ht="18" x14ac:dyDescent="0.25">
      <c r="C23" s="2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3:16" ht="18.75" thickBot="1" x14ac:dyDescent="0.3">
      <c r="C24" s="22"/>
      <c r="D24" s="3"/>
      <c r="E24" s="3"/>
      <c r="F24" s="3"/>
      <c r="G24" s="3"/>
      <c r="H24" s="3"/>
      <c r="I24" s="3"/>
      <c r="J24" s="3"/>
      <c r="K24" s="3"/>
      <c r="L24" s="3"/>
      <c r="M24" s="3"/>
      <c r="N24" s="16"/>
      <c r="O24" s="3"/>
    </row>
    <row r="25" spans="3:16" ht="18" x14ac:dyDescent="0.25"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4" t="s">
        <v>8</v>
      </c>
      <c r="O25" s="3"/>
      <c r="P25" s="4"/>
    </row>
    <row r="26" spans="3:16" ht="18" x14ac:dyDescent="0.25">
      <c r="C26" s="20"/>
      <c r="D26" s="3"/>
      <c r="E26" s="3"/>
      <c r="F26" s="3"/>
      <c r="G26" s="3"/>
      <c r="H26" s="3"/>
      <c r="I26" s="3"/>
      <c r="J26" s="3"/>
      <c r="K26" s="3"/>
      <c r="L26" s="3"/>
      <c r="M26" s="3"/>
      <c r="N26" s="2" t="s">
        <v>9</v>
      </c>
      <c r="O26" s="3"/>
      <c r="P26" s="2"/>
    </row>
    <row r="27" spans="3:16" ht="18" x14ac:dyDescent="0.25">
      <c r="C27" s="22"/>
      <c r="D27" s="3"/>
      <c r="E27" s="3"/>
      <c r="F27" s="3"/>
      <c r="G27" s="3"/>
      <c r="H27" s="3"/>
      <c r="I27" s="3"/>
      <c r="J27" s="3"/>
      <c r="K27" s="3"/>
      <c r="L27" s="3"/>
      <c r="M27" s="3"/>
      <c r="N27" s="2" t="s">
        <v>10</v>
      </c>
      <c r="O27" s="3"/>
      <c r="P27" s="2"/>
    </row>
    <row r="28" spans="3:16" ht="18.75" x14ac:dyDescent="0.3">
      <c r="C28" s="9"/>
    </row>
    <row r="29" spans="3:16" ht="18.75" x14ac:dyDescent="0.3">
      <c r="C29" s="9"/>
    </row>
  </sheetData>
  <mergeCells count="10">
    <mergeCell ref="C15:F15"/>
    <mergeCell ref="C2:O2"/>
    <mergeCell ref="C3:O3"/>
    <mergeCell ref="C4:O4"/>
    <mergeCell ref="C5:C6"/>
    <mergeCell ref="D5:D6"/>
    <mergeCell ref="E5:E6"/>
    <mergeCell ref="F5:F6"/>
    <mergeCell ref="G5:G6"/>
    <mergeCell ref="O5:O6"/>
  </mergeCells>
  <pageMargins left="0.70866141732283472" right="0.70866141732283472" top="0.74803149606299213" bottom="0.74803149606299213" header="0.31496062992125984" footer="0.31496062992125984"/>
  <pageSetup scale="65" orientation="landscape" verticalDpi="288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0CC9-4AF1-404E-BAD3-3B35698809F3}">
  <sheetPr>
    <tabColor rgb="FFFF0000"/>
  </sheetPr>
  <dimension ref="C1:P36"/>
  <sheetViews>
    <sheetView showGridLines="0" view="pageBreakPreview" topLeftCell="C1" zoomScale="90" zoomScaleNormal="90" zoomScaleSheetLayoutView="90" workbookViewId="0">
      <pane xSplit="1" ySplit="6" topLeftCell="D7" activePane="bottomRight" state="frozen"/>
      <selection activeCell="C1" sqref="C1"/>
      <selection pane="topRight" activeCell="D1" sqref="D1"/>
      <selection pane="bottomLeft" activeCell="C7" sqref="C7"/>
      <selection pane="bottomRight" activeCell="C5" sqref="C5:C6"/>
    </sheetView>
  </sheetViews>
  <sheetFormatPr baseColWidth="10" defaultColWidth="11.42578125" defaultRowHeight="15" x14ac:dyDescent="0.25"/>
  <cols>
    <col min="1" max="1" width="3.140625" style="84" customWidth="1"/>
    <col min="2" max="2" width="3.42578125" style="84" customWidth="1"/>
    <col min="3" max="3" width="31" style="84" customWidth="1"/>
    <col min="4" max="4" width="14.85546875" style="84" bestFit="1" customWidth="1"/>
    <col min="5" max="5" width="14.28515625" style="84" customWidth="1"/>
    <col min="6" max="6" width="10.140625" style="84" customWidth="1"/>
    <col min="7" max="7" width="9.7109375" style="84" customWidth="1"/>
    <col min="8" max="8" width="11.85546875" style="84" customWidth="1"/>
    <col min="9" max="9" width="10.42578125" style="84" bestFit="1" customWidth="1"/>
    <col min="10" max="10" width="8.42578125" style="84" customWidth="1"/>
    <col min="11" max="12" width="7.5703125" style="84" hidden="1" customWidth="1"/>
    <col min="13" max="13" width="8.140625" style="84" hidden="1" customWidth="1"/>
    <col min="14" max="14" width="9.42578125" style="84" customWidth="1"/>
    <col min="15" max="15" width="32.140625" style="84" customWidth="1"/>
    <col min="16" max="16" width="5.5703125" style="84" customWidth="1"/>
    <col min="17" max="16384" width="11.42578125" style="84"/>
  </cols>
  <sheetData>
    <row r="1" spans="3:16" ht="10.5" customHeight="1" x14ac:dyDescent="0.25"/>
    <row r="2" spans="3:16" ht="20.25" x14ac:dyDescent="0.3">
      <c r="C2" s="167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69"/>
    </row>
    <row r="3" spans="3:16" ht="20.25" x14ac:dyDescent="0.3">
      <c r="C3" s="167" t="s">
        <v>45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69"/>
    </row>
    <row r="4" spans="3:16" ht="16.5" thickBot="1" x14ac:dyDescent="0.3">
      <c r="C4" s="170" t="s">
        <v>122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2"/>
    </row>
    <row r="5" spans="3:16" ht="15.75" thickBot="1" x14ac:dyDescent="0.3">
      <c r="C5" s="173" t="s">
        <v>1</v>
      </c>
      <c r="D5" s="175" t="s">
        <v>2</v>
      </c>
      <c r="E5" s="177" t="s">
        <v>3</v>
      </c>
      <c r="F5" s="175" t="s">
        <v>27</v>
      </c>
      <c r="G5" s="175" t="s">
        <v>28</v>
      </c>
      <c r="H5" s="94" t="s">
        <v>20</v>
      </c>
      <c r="I5" s="94" t="s">
        <v>21</v>
      </c>
      <c r="J5" s="103" t="s">
        <v>22</v>
      </c>
      <c r="K5" s="94" t="s">
        <v>23</v>
      </c>
      <c r="L5" s="102" t="s">
        <v>33</v>
      </c>
      <c r="M5" s="102" t="s">
        <v>105</v>
      </c>
      <c r="N5" s="94" t="s">
        <v>24</v>
      </c>
      <c r="O5" s="179" t="s">
        <v>0</v>
      </c>
    </row>
    <row r="6" spans="3:16" s="12" customFormat="1" ht="31.5" customHeight="1" thickBot="1" x14ac:dyDescent="0.3">
      <c r="C6" s="182"/>
      <c r="D6" s="183"/>
      <c r="E6" s="184"/>
      <c r="F6" s="176"/>
      <c r="G6" s="176"/>
      <c r="H6" s="56" t="s">
        <v>15</v>
      </c>
      <c r="I6" s="56" t="s">
        <v>16</v>
      </c>
      <c r="J6" s="56" t="s">
        <v>17</v>
      </c>
      <c r="K6" s="56" t="s">
        <v>18</v>
      </c>
      <c r="L6" s="55" t="s">
        <v>106</v>
      </c>
      <c r="M6" s="57" t="s">
        <v>107</v>
      </c>
      <c r="N6" s="30" t="s">
        <v>46</v>
      </c>
      <c r="O6" s="185"/>
    </row>
    <row r="7" spans="3:16" ht="18" x14ac:dyDescent="0.25">
      <c r="C7" s="139">
        <v>44592</v>
      </c>
      <c r="D7" s="140">
        <v>0.38194444444444442</v>
      </c>
      <c r="E7" s="140">
        <v>0.3347222222222222</v>
      </c>
      <c r="F7" s="109">
        <v>22.75</v>
      </c>
      <c r="G7" s="69">
        <f>+F7-1</f>
        <v>21.75</v>
      </c>
      <c r="H7" s="69">
        <v>4</v>
      </c>
      <c r="I7" s="69">
        <v>9</v>
      </c>
      <c r="J7" s="69"/>
      <c r="K7" s="69"/>
      <c r="L7" s="69"/>
      <c r="M7" s="69"/>
      <c r="N7" s="69"/>
      <c r="O7" s="141" t="s">
        <v>108</v>
      </c>
      <c r="P7" s="84">
        <v>8.75</v>
      </c>
    </row>
    <row r="8" spans="3:16" ht="18" x14ac:dyDescent="0.25">
      <c r="C8" s="95">
        <v>44593</v>
      </c>
      <c r="D8" s="88">
        <v>0.54861111111111105</v>
      </c>
      <c r="E8" s="88">
        <v>0.40277777777777773</v>
      </c>
      <c r="F8" s="109">
        <v>20.5</v>
      </c>
      <c r="G8" s="69">
        <f>+F8-1</f>
        <v>19.5</v>
      </c>
      <c r="H8" s="69">
        <v>3.75</v>
      </c>
      <c r="I8" s="69">
        <v>8</v>
      </c>
      <c r="J8" s="69"/>
      <c r="K8" s="69"/>
      <c r="L8" s="69"/>
      <c r="M8" s="69"/>
      <c r="N8" s="69"/>
      <c r="O8" s="96" t="s">
        <v>109</v>
      </c>
      <c r="P8" s="84">
        <v>7.75</v>
      </c>
    </row>
    <row r="9" spans="3:16" s="100" customFormat="1" ht="18" x14ac:dyDescent="0.25">
      <c r="C9" s="95">
        <v>44594</v>
      </c>
      <c r="D9" s="88"/>
      <c r="E9" s="88"/>
      <c r="F9" s="69"/>
      <c r="G9" s="69"/>
      <c r="H9" s="69"/>
      <c r="I9" s="69"/>
      <c r="J9" s="69"/>
      <c r="K9" s="69"/>
      <c r="L9" s="69"/>
      <c r="M9" s="69"/>
      <c r="N9" s="69"/>
      <c r="O9" s="101"/>
      <c r="P9" s="54">
        <v>7.75</v>
      </c>
    </row>
    <row r="10" spans="3:16" s="29" customFormat="1" ht="18" x14ac:dyDescent="0.25">
      <c r="C10" s="95">
        <v>44595</v>
      </c>
      <c r="D10" s="88">
        <v>0.27361111111111108</v>
      </c>
      <c r="E10" s="88">
        <v>4.8611111111111112E-3</v>
      </c>
      <c r="F10" s="135">
        <v>17.5</v>
      </c>
      <c r="G10" s="69">
        <f>+F10-0.5</f>
        <v>17</v>
      </c>
      <c r="H10" s="136">
        <v>5</v>
      </c>
      <c r="I10" s="136">
        <v>3.25</v>
      </c>
      <c r="J10" s="136"/>
      <c r="K10" s="136"/>
      <c r="L10" s="136"/>
      <c r="M10" s="136"/>
      <c r="N10" s="136"/>
      <c r="O10" s="117" t="s">
        <v>100</v>
      </c>
      <c r="P10" s="84">
        <v>8.75</v>
      </c>
    </row>
    <row r="11" spans="3:16" s="29" customFormat="1" ht="18" x14ac:dyDescent="0.25">
      <c r="C11" s="95">
        <v>44596</v>
      </c>
      <c r="D11" s="88">
        <v>0.46458333333333335</v>
      </c>
      <c r="E11" s="90">
        <v>0.28055555555555556</v>
      </c>
      <c r="F11" s="135">
        <v>19.75</v>
      </c>
      <c r="G11" s="69">
        <f>+F11-0.5</f>
        <v>19.25</v>
      </c>
      <c r="H11" s="136">
        <v>1.5</v>
      </c>
      <c r="I11" s="136">
        <v>9</v>
      </c>
      <c r="J11" s="136"/>
      <c r="K11" s="136"/>
      <c r="L11" s="136"/>
      <c r="M11" s="136"/>
      <c r="N11" s="136"/>
      <c r="O11" s="96" t="s">
        <v>110</v>
      </c>
      <c r="P11" s="84">
        <v>8.75</v>
      </c>
    </row>
    <row r="12" spans="3:16" s="112" customFormat="1" ht="18" x14ac:dyDescent="0.25">
      <c r="C12" s="95">
        <v>44597</v>
      </c>
      <c r="D12" s="88">
        <v>0.5</v>
      </c>
      <c r="E12" s="90">
        <v>0.25</v>
      </c>
      <c r="F12" s="137">
        <v>18</v>
      </c>
      <c r="G12" s="69">
        <f>+F12-0.5</f>
        <v>17.5</v>
      </c>
      <c r="H12" s="136">
        <v>3</v>
      </c>
      <c r="I12" s="136">
        <v>3</v>
      </c>
      <c r="J12" s="136"/>
      <c r="K12" s="136"/>
      <c r="L12" s="136"/>
      <c r="M12" s="136"/>
      <c r="N12" s="136">
        <v>5.5</v>
      </c>
      <c r="O12" s="96" t="s">
        <v>111</v>
      </c>
      <c r="P12" s="68">
        <v>6</v>
      </c>
    </row>
    <row r="13" spans="3:16" s="112" customFormat="1" ht="18" x14ac:dyDescent="0.25">
      <c r="C13" s="95">
        <v>44598</v>
      </c>
      <c r="D13" s="88"/>
      <c r="E13" s="90"/>
      <c r="F13" s="137"/>
      <c r="G13" s="138"/>
      <c r="H13" s="136"/>
      <c r="I13" s="136"/>
      <c r="J13" s="136"/>
      <c r="K13" s="136"/>
      <c r="L13" s="136"/>
      <c r="M13" s="136"/>
      <c r="N13" s="136"/>
      <c r="O13" s="101" t="s">
        <v>101</v>
      </c>
      <c r="P13" s="68"/>
    </row>
    <row r="14" spans="3:16" s="29" customFormat="1" ht="18" x14ac:dyDescent="0.25">
      <c r="C14" s="95">
        <v>44599</v>
      </c>
      <c r="D14" s="88">
        <v>0.31597222222222221</v>
      </c>
      <c r="E14" s="90">
        <v>0.36458333333333331</v>
      </c>
      <c r="F14" s="135">
        <v>25.25</v>
      </c>
      <c r="G14" s="69">
        <f>+F14-1</f>
        <v>24.25</v>
      </c>
      <c r="H14" s="136">
        <v>6.5</v>
      </c>
      <c r="I14" s="136">
        <v>9</v>
      </c>
      <c r="J14" s="136"/>
      <c r="K14" s="136"/>
      <c r="L14" s="136"/>
      <c r="M14" s="136"/>
      <c r="N14" s="136"/>
      <c r="O14" s="96" t="s">
        <v>112</v>
      </c>
      <c r="P14" s="84">
        <v>8.75</v>
      </c>
    </row>
    <row r="15" spans="3:16" s="29" customFormat="1" ht="18" x14ac:dyDescent="0.25">
      <c r="C15" s="95">
        <v>44600</v>
      </c>
      <c r="D15" s="88">
        <v>0.54583333333333328</v>
      </c>
      <c r="E15" s="88">
        <v>0.19027777777777777</v>
      </c>
      <c r="F15" s="135">
        <v>15.5</v>
      </c>
      <c r="G15" s="69">
        <f>+F15-0.5</f>
        <v>15</v>
      </c>
      <c r="H15" s="136"/>
      <c r="I15" s="136">
        <v>7.25</v>
      </c>
      <c r="J15" s="136"/>
      <c r="K15" s="136"/>
      <c r="L15" s="136"/>
      <c r="M15" s="136"/>
      <c r="N15" s="136"/>
      <c r="O15" s="96" t="s">
        <v>91</v>
      </c>
      <c r="P15" s="84">
        <v>7.75</v>
      </c>
    </row>
    <row r="16" spans="3:16" s="29" customFormat="1" ht="18" x14ac:dyDescent="0.25">
      <c r="C16" s="95">
        <v>44601</v>
      </c>
      <c r="D16" s="88">
        <v>0.50555555555555554</v>
      </c>
      <c r="E16" s="90">
        <v>0.95347222222222217</v>
      </c>
      <c r="F16" s="135">
        <v>11</v>
      </c>
      <c r="G16" s="69">
        <f>+F16-0.5</f>
        <v>10.5</v>
      </c>
      <c r="H16" s="136">
        <v>0.75</v>
      </c>
      <c r="I16" s="136">
        <v>2</v>
      </c>
      <c r="J16" s="136"/>
      <c r="K16" s="136"/>
      <c r="L16" s="136"/>
      <c r="M16" s="136"/>
      <c r="N16" s="136"/>
      <c r="O16" s="101"/>
      <c r="P16" s="84">
        <v>7.75</v>
      </c>
    </row>
    <row r="17" spans="3:16" s="29" customFormat="1" ht="18" x14ac:dyDescent="0.25">
      <c r="C17" s="95">
        <v>44602</v>
      </c>
      <c r="D17" s="88">
        <v>0.47152777777777777</v>
      </c>
      <c r="E17" s="90">
        <v>0.51736111111111105</v>
      </c>
      <c r="F17" s="135">
        <v>13</v>
      </c>
      <c r="G17" s="69">
        <f>+F17-0.5</f>
        <v>12.5</v>
      </c>
      <c r="H17" s="136">
        <v>0.5</v>
      </c>
      <c r="I17" s="136">
        <v>3.25</v>
      </c>
      <c r="J17" s="136"/>
      <c r="K17" s="136"/>
      <c r="L17" s="136"/>
      <c r="M17" s="136"/>
      <c r="N17" s="136"/>
      <c r="O17" s="117"/>
      <c r="P17" s="84">
        <v>8.75</v>
      </c>
    </row>
    <row r="18" spans="3:16" s="29" customFormat="1" ht="18" x14ac:dyDescent="0.25">
      <c r="C18" s="95">
        <v>44603</v>
      </c>
      <c r="D18" s="88">
        <v>0.45833333333333331</v>
      </c>
      <c r="E18" s="90">
        <v>0.35416666666666669</v>
      </c>
      <c r="F18" s="135">
        <v>21.5</v>
      </c>
      <c r="G18" s="69">
        <f>+F18-1</f>
        <v>20.5</v>
      </c>
      <c r="H18" s="136">
        <v>2.75</v>
      </c>
      <c r="I18" s="136">
        <v>9</v>
      </c>
      <c r="J18" s="136"/>
      <c r="K18" s="136"/>
      <c r="L18" s="136"/>
      <c r="M18" s="136"/>
      <c r="N18" s="136"/>
      <c r="O18" s="96" t="s">
        <v>113</v>
      </c>
      <c r="P18" s="84">
        <v>8.75</v>
      </c>
    </row>
    <row r="19" spans="3:16" s="29" customFormat="1" ht="18" x14ac:dyDescent="0.25">
      <c r="C19" s="95">
        <v>44604</v>
      </c>
      <c r="D19" s="88"/>
      <c r="E19" s="90"/>
      <c r="F19" s="135"/>
      <c r="G19" s="136"/>
      <c r="H19" s="136"/>
      <c r="I19" s="136"/>
      <c r="J19" s="136"/>
      <c r="K19" s="136"/>
      <c r="L19" s="136"/>
      <c r="M19" s="136"/>
      <c r="N19" s="136"/>
      <c r="O19" s="118"/>
      <c r="P19" s="84"/>
    </row>
    <row r="20" spans="3:16" s="29" customFormat="1" ht="18" x14ac:dyDescent="0.25">
      <c r="C20" s="95">
        <v>44605</v>
      </c>
      <c r="D20" s="88"/>
      <c r="E20" s="90"/>
      <c r="F20" s="135"/>
      <c r="G20" s="136"/>
      <c r="H20" s="136"/>
      <c r="I20" s="136"/>
      <c r="J20" s="136"/>
      <c r="K20" s="136"/>
      <c r="L20" s="136"/>
      <c r="M20" s="136"/>
      <c r="N20" s="136"/>
      <c r="O20" s="101" t="s">
        <v>101</v>
      </c>
      <c r="P20" s="84"/>
    </row>
    <row r="21" spans="3:16" s="29" customFormat="1" ht="18" x14ac:dyDescent="0.25">
      <c r="C21" s="95">
        <v>44606</v>
      </c>
      <c r="D21" s="133">
        <v>0.17361111111111113</v>
      </c>
      <c r="E21" s="134">
        <v>0.1875</v>
      </c>
      <c r="F21" s="135">
        <v>24.25</v>
      </c>
      <c r="G21" s="136">
        <f>+F21-1</f>
        <v>23.25</v>
      </c>
      <c r="H21" s="136">
        <v>7</v>
      </c>
      <c r="I21" s="136">
        <v>7.5</v>
      </c>
      <c r="J21" s="136">
        <v>1.75</v>
      </c>
      <c r="K21" s="136"/>
      <c r="L21" s="136"/>
      <c r="M21" s="136"/>
      <c r="N21" s="136"/>
      <c r="O21" s="96" t="s">
        <v>114</v>
      </c>
      <c r="P21" s="84"/>
    </row>
    <row r="22" spans="3:16" ht="18.75" thickBot="1" x14ac:dyDescent="0.3">
      <c r="C22" s="164" t="s">
        <v>26</v>
      </c>
      <c r="D22" s="165"/>
      <c r="E22" s="165"/>
      <c r="F22" s="166"/>
      <c r="G22" s="26"/>
      <c r="H22" s="97">
        <f>SUM(H7:H21)</f>
        <v>34.75</v>
      </c>
      <c r="I22" s="97">
        <f>SUM(I7:I21)</f>
        <v>70.25</v>
      </c>
      <c r="J22" s="97">
        <f t="shared" ref="J22:N22" si="0">SUM(J7:J21)</f>
        <v>1.75</v>
      </c>
      <c r="K22" s="97">
        <f t="shared" si="0"/>
        <v>0</v>
      </c>
      <c r="L22" s="97">
        <f t="shared" si="0"/>
        <v>0</v>
      </c>
      <c r="M22" s="97">
        <f t="shared" si="0"/>
        <v>0</v>
      </c>
      <c r="N22" s="97">
        <f t="shared" si="0"/>
        <v>5.5</v>
      </c>
      <c r="O22" s="96"/>
    </row>
    <row r="23" spans="3:16" ht="18" x14ac:dyDescent="0.25">
      <c r="C23" s="86"/>
      <c r="D23" s="86"/>
      <c r="E23" s="86"/>
      <c r="F23" s="86"/>
      <c r="G23" s="86"/>
      <c r="H23" s="145">
        <f>+H22/2</f>
        <v>17.375</v>
      </c>
      <c r="I23" s="145">
        <f t="shared" ref="I23:N23" si="1">+I22/2</f>
        <v>35.125</v>
      </c>
      <c r="J23" s="145"/>
      <c r="K23" s="145">
        <f t="shared" si="1"/>
        <v>0</v>
      </c>
      <c r="L23" s="145">
        <f t="shared" si="1"/>
        <v>0</v>
      </c>
      <c r="M23" s="145">
        <f t="shared" si="1"/>
        <v>0</v>
      </c>
      <c r="N23" s="145">
        <f t="shared" si="1"/>
        <v>2.75</v>
      </c>
      <c r="O23" s="7"/>
    </row>
    <row r="25" spans="3:16" ht="15.75" thickBot="1" x14ac:dyDescent="0.3">
      <c r="C25" s="5"/>
      <c r="K25" s="87"/>
      <c r="L25" s="87"/>
      <c r="M25" s="87"/>
      <c r="N25" s="87"/>
      <c r="O25" s="10"/>
    </row>
    <row r="26" spans="3:16" ht="18.75" thickTop="1" x14ac:dyDescent="0.25">
      <c r="C26" s="4" t="s">
        <v>13</v>
      </c>
      <c r="D26" s="85"/>
      <c r="E26" s="85"/>
      <c r="F26" s="85"/>
      <c r="G26" s="85"/>
      <c r="H26" s="85"/>
      <c r="I26" s="4" t="s">
        <v>5</v>
      </c>
      <c r="O26" s="8"/>
    </row>
    <row r="27" spans="3:16" ht="18" x14ac:dyDescent="0.25">
      <c r="C27" s="132" t="s">
        <v>14</v>
      </c>
      <c r="D27" s="85"/>
      <c r="E27" s="85"/>
      <c r="F27" s="85"/>
      <c r="G27" s="85"/>
      <c r="H27" s="85"/>
      <c r="I27" s="132" t="s">
        <v>6</v>
      </c>
      <c r="O27" s="132"/>
    </row>
    <row r="28" spans="3:16" ht="18" x14ac:dyDescent="0.25">
      <c r="C28" s="132" t="s">
        <v>4</v>
      </c>
      <c r="D28" s="85"/>
      <c r="E28" s="85"/>
      <c r="F28" s="85"/>
      <c r="G28" s="85"/>
      <c r="H28" s="85"/>
      <c r="I28" s="132" t="s">
        <v>7</v>
      </c>
      <c r="O28" s="132"/>
    </row>
    <row r="29" spans="3:16" ht="18" x14ac:dyDescent="0.25">
      <c r="C29" s="85"/>
      <c r="D29" s="85"/>
      <c r="E29" s="85"/>
      <c r="F29" s="85"/>
      <c r="G29" s="85"/>
      <c r="H29" s="85"/>
      <c r="I29" s="85"/>
      <c r="O29" s="85"/>
    </row>
    <row r="30" spans="3:16" ht="18" x14ac:dyDescent="0.25">
      <c r="C30" s="92" t="s">
        <v>102</v>
      </c>
      <c r="D30" s="85"/>
      <c r="E30" s="85"/>
      <c r="F30" s="85"/>
      <c r="G30" s="85"/>
      <c r="H30" s="85"/>
      <c r="I30" s="85"/>
      <c r="O30" s="85"/>
    </row>
    <row r="31" spans="3:16" ht="18.75" thickBot="1" x14ac:dyDescent="0.3">
      <c r="C31" s="91" t="s">
        <v>103</v>
      </c>
      <c r="D31" s="85"/>
      <c r="E31" s="85"/>
      <c r="F31" s="85"/>
      <c r="G31" s="85"/>
      <c r="H31" s="85"/>
      <c r="I31" s="16"/>
      <c r="O31" s="15"/>
    </row>
    <row r="32" spans="3:16" ht="18" x14ac:dyDescent="0.25">
      <c r="C32" s="91" t="s">
        <v>115</v>
      </c>
      <c r="D32" s="85"/>
      <c r="E32" s="85"/>
      <c r="F32" s="85"/>
      <c r="G32" s="85"/>
      <c r="H32" s="85"/>
      <c r="I32" s="4" t="s">
        <v>8</v>
      </c>
      <c r="O32" s="4"/>
    </row>
    <row r="33" spans="3:15" ht="18" x14ac:dyDescent="0.25">
      <c r="C33" s="91" t="s">
        <v>104</v>
      </c>
      <c r="D33" s="85"/>
      <c r="E33" s="85"/>
      <c r="F33" s="85"/>
      <c r="G33" s="85"/>
      <c r="H33" s="85"/>
      <c r="I33" s="132" t="s">
        <v>9</v>
      </c>
      <c r="O33" s="132"/>
    </row>
    <row r="34" spans="3:15" ht="18" x14ac:dyDescent="0.25">
      <c r="C34" s="91" t="s">
        <v>116</v>
      </c>
      <c r="D34" s="85"/>
      <c r="E34" s="85"/>
      <c r="F34" s="85"/>
      <c r="G34" s="85"/>
      <c r="H34" s="85"/>
      <c r="I34" s="132" t="s">
        <v>10</v>
      </c>
      <c r="O34" s="132"/>
    </row>
    <row r="35" spans="3:15" ht="18.75" x14ac:dyDescent="0.3">
      <c r="C35" s="9"/>
    </row>
    <row r="36" spans="3:15" ht="18.75" x14ac:dyDescent="0.3">
      <c r="C36" s="9"/>
    </row>
  </sheetData>
  <mergeCells count="10">
    <mergeCell ref="C22:F22"/>
    <mergeCell ref="C2:O2"/>
    <mergeCell ref="C3:O3"/>
    <mergeCell ref="C4:O4"/>
    <mergeCell ref="C5:C6"/>
    <mergeCell ref="D5:D6"/>
    <mergeCell ref="E5:E6"/>
    <mergeCell ref="F5:F6"/>
    <mergeCell ref="G5:G6"/>
    <mergeCell ref="O5:O6"/>
  </mergeCells>
  <pageMargins left="0.70866141732283472" right="0.70866141732283472" top="0.74803149606299213" bottom="0.74803149606299213" header="0.31496062992125984" footer="0.31496062992125984"/>
  <pageSetup scale="72" orientation="landscape" verticalDpi="288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E22D-1B1A-4C64-91B9-34F712568780}">
  <sheetPr>
    <tabColor rgb="FF00B050"/>
  </sheetPr>
  <dimension ref="C1:Q27"/>
  <sheetViews>
    <sheetView showGridLines="0" view="pageBreakPreview" zoomScale="91" zoomScaleNormal="90" zoomScaleSheetLayoutView="91" workbookViewId="0">
      <selection activeCell="O13" sqref="O13"/>
    </sheetView>
  </sheetViews>
  <sheetFormatPr baseColWidth="10" defaultColWidth="11.42578125" defaultRowHeight="15" x14ac:dyDescent="0.25"/>
  <cols>
    <col min="1" max="1" width="3.140625" style="84" customWidth="1"/>
    <col min="2" max="2" width="3.42578125" style="84" customWidth="1"/>
    <col min="3" max="3" width="33.7109375" style="84" customWidth="1"/>
    <col min="4" max="5" width="16" style="84" customWidth="1"/>
    <col min="6" max="6" width="10.5703125" style="84" customWidth="1"/>
    <col min="7" max="7" width="9.140625" style="84" customWidth="1"/>
    <col min="8" max="8" width="9.85546875" style="84" hidden="1" customWidth="1"/>
    <col min="9" max="9" width="12.140625" style="84" bestFit="1" customWidth="1"/>
    <col min="10" max="10" width="8.28515625" style="84" bestFit="1" customWidth="1"/>
    <col min="11" max="12" width="8.28515625" style="84" hidden="1" customWidth="1"/>
    <col min="13" max="13" width="9.42578125" style="84" customWidth="1"/>
    <col min="14" max="14" width="9.140625" style="84" customWidth="1"/>
    <col min="15" max="15" width="8.140625" style="84" customWidth="1"/>
    <col min="16" max="16" width="23.85546875" style="84" customWidth="1"/>
    <col min="17" max="17" width="5.85546875" style="84" customWidth="1"/>
    <col min="18" max="16384" width="11.42578125" style="84"/>
  </cols>
  <sheetData>
    <row r="1" spans="3:17" ht="10.5" customHeight="1" x14ac:dyDescent="0.25"/>
    <row r="2" spans="3:17" ht="20.25" x14ac:dyDescent="0.3">
      <c r="C2" s="167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9"/>
    </row>
    <row r="3" spans="3:17" ht="20.25" x14ac:dyDescent="0.3">
      <c r="C3" s="167" t="s">
        <v>93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9"/>
    </row>
    <row r="4" spans="3:17" ht="16.5" thickBot="1" x14ac:dyDescent="0.3">
      <c r="C4" s="170" t="s">
        <v>123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2"/>
    </row>
    <row r="5" spans="3:17" ht="15.75" thickBot="1" x14ac:dyDescent="0.3">
      <c r="C5" s="173" t="s">
        <v>1</v>
      </c>
      <c r="D5" s="175" t="s">
        <v>2</v>
      </c>
      <c r="E5" s="177" t="s">
        <v>3</v>
      </c>
      <c r="F5" s="175" t="s">
        <v>27</v>
      </c>
      <c r="G5" s="175" t="s">
        <v>28</v>
      </c>
      <c r="H5" s="94" t="s">
        <v>31</v>
      </c>
      <c r="I5" s="94" t="s">
        <v>32</v>
      </c>
      <c r="J5" s="94" t="s">
        <v>21</v>
      </c>
      <c r="K5" s="94" t="s">
        <v>25</v>
      </c>
      <c r="L5" s="94" t="s">
        <v>25</v>
      </c>
      <c r="M5" s="94" t="s">
        <v>33</v>
      </c>
      <c r="N5" s="94" t="s">
        <v>23</v>
      </c>
      <c r="O5" s="25" t="s">
        <v>24</v>
      </c>
      <c r="P5" s="179" t="s">
        <v>0</v>
      </c>
    </row>
    <row r="6" spans="3:17" s="12" customFormat="1" ht="45.75" thickBot="1" x14ac:dyDescent="0.3">
      <c r="C6" s="174"/>
      <c r="D6" s="176"/>
      <c r="E6" s="184"/>
      <c r="F6" s="183"/>
      <c r="G6" s="183"/>
      <c r="H6" s="30" t="s">
        <v>15</v>
      </c>
      <c r="I6" s="30" t="s">
        <v>17</v>
      </c>
      <c r="J6" s="30" t="s">
        <v>16</v>
      </c>
      <c r="K6" s="30" t="s">
        <v>43</v>
      </c>
      <c r="L6" s="30" t="s">
        <v>88</v>
      </c>
      <c r="M6" s="32" t="s">
        <v>34</v>
      </c>
      <c r="N6" s="30" t="s">
        <v>18</v>
      </c>
      <c r="O6" s="30" t="s">
        <v>19</v>
      </c>
      <c r="P6" s="185"/>
    </row>
    <row r="7" spans="3:17" ht="18" x14ac:dyDescent="0.25">
      <c r="C7" s="41">
        <v>44608</v>
      </c>
      <c r="D7" s="88">
        <v>0.75</v>
      </c>
      <c r="E7" s="98">
        <v>0.25</v>
      </c>
      <c r="F7" s="50">
        <v>12</v>
      </c>
      <c r="G7" s="51">
        <v>11.5</v>
      </c>
      <c r="H7" s="40"/>
      <c r="I7" s="50">
        <v>4.75</v>
      </c>
      <c r="J7" s="69">
        <v>3.75</v>
      </c>
      <c r="K7" s="67"/>
      <c r="L7" s="67"/>
      <c r="M7" s="67"/>
      <c r="N7" s="67"/>
      <c r="O7" s="67"/>
      <c r="P7" s="39"/>
      <c r="Q7" s="84">
        <v>7.75</v>
      </c>
    </row>
    <row r="8" spans="3:17" ht="18" x14ac:dyDescent="0.25">
      <c r="C8" s="41">
        <v>44609</v>
      </c>
      <c r="D8" s="88">
        <v>0.75</v>
      </c>
      <c r="E8" s="98">
        <v>0.25</v>
      </c>
      <c r="F8" s="50">
        <v>12</v>
      </c>
      <c r="G8" s="51">
        <v>11.5</v>
      </c>
      <c r="H8" s="40"/>
      <c r="I8" s="50">
        <v>5.75</v>
      </c>
      <c r="J8" s="69">
        <v>2.75</v>
      </c>
      <c r="K8" s="67"/>
      <c r="L8" s="67"/>
      <c r="M8" s="67"/>
      <c r="N8" s="67"/>
      <c r="O8" s="67"/>
      <c r="P8" s="39"/>
      <c r="Q8" s="84">
        <v>8.75</v>
      </c>
    </row>
    <row r="9" spans="3:17" ht="18" x14ac:dyDescent="0.25">
      <c r="C9" s="41">
        <v>44610</v>
      </c>
      <c r="D9" s="88">
        <v>0.75</v>
      </c>
      <c r="E9" s="98">
        <v>0.25</v>
      </c>
      <c r="F9" s="50">
        <v>12</v>
      </c>
      <c r="G9" s="51">
        <v>11.5</v>
      </c>
      <c r="H9" s="40"/>
      <c r="I9" s="50">
        <v>5.75</v>
      </c>
      <c r="J9" s="69">
        <v>2.75</v>
      </c>
      <c r="K9" s="67"/>
      <c r="L9" s="67"/>
      <c r="M9" s="67"/>
      <c r="N9" s="67"/>
      <c r="O9" s="67"/>
      <c r="P9" s="39"/>
      <c r="Q9" s="84">
        <v>8.75</v>
      </c>
    </row>
    <row r="10" spans="3:17" ht="18" x14ac:dyDescent="0.25">
      <c r="C10" s="116">
        <v>44618</v>
      </c>
      <c r="D10" s="88">
        <v>0.75</v>
      </c>
      <c r="E10" s="98">
        <v>0.25</v>
      </c>
      <c r="F10" s="50">
        <v>12</v>
      </c>
      <c r="G10" s="51">
        <v>11.5</v>
      </c>
      <c r="H10" s="51"/>
      <c r="I10" s="50">
        <v>3</v>
      </c>
      <c r="J10" s="69"/>
      <c r="K10" s="69"/>
      <c r="L10" s="69"/>
      <c r="M10" s="69">
        <v>5.5</v>
      </c>
      <c r="N10" s="69"/>
      <c r="O10" s="69"/>
      <c r="P10" s="53"/>
      <c r="Q10" s="84">
        <v>6</v>
      </c>
    </row>
    <row r="11" spans="3:17" ht="18" x14ac:dyDescent="0.25">
      <c r="C11" s="144">
        <v>44619</v>
      </c>
      <c r="D11" s="88">
        <v>0.75</v>
      </c>
      <c r="E11" s="98">
        <v>0.25</v>
      </c>
      <c r="F11" s="50">
        <v>12</v>
      </c>
      <c r="G11" s="51">
        <v>11.5</v>
      </c>
      <c r="H11" s="51"/>
      <c r="I11" s="50">
        <v>2</v>
      </c>
      <c r="J11" s="69">
        <v>3.5</v>
      </c>
      <c r="K11" s="69"/>
      <c r="L11" s="69"/>
      <c r="M11" s="69">
        <v>3</v>
      </c>
      <c r="N11" s="69">
        <v>3</v>
      </c>
      <c r="O11" s="69"/>
      <c r="P11" s="53"/>
      <c r="Q11" s="110"/>
    </row>
    <row r="12" spans="3:17" ht="18" x14ac:dyDescent="0.25">
      <c r="C12" s="116">
        <v>44620</v>
      </c>
      <c r="D12" s="88">
        <v>0.75</v>
      </c>
      <c r="E12" s="98">
        <v>0.25</v>
      </c>
      <c r="F12" s="50">
        <v>12</v>
      </c>
      <c r="G12" s="51">
        <v>11.5</v>
      </c>
      <c r="H12" s="51"/>
      <c r="I12" s="50">
        <v>5.75</v>
      </c>
      <c r="J12" s="69">
        <v>2.75</v>
      </c>
      <c r="K12" s="69"/>
      <c r="L12" s="69"/>
      <c r="M12" s="69"/>
      <c r="N12" s="69"/>
      <c r="O12" s="69"/>
      <c r="P12" s="82"/>
      <c r="Q12" s="71">
        <v>8.75</v>
      </c>
    </row>
    <row r="13" spans="3:17" ht="18.75" thickBot="1" x14ac:dyDescent="0.3">
      <c r="C13" s="164" t="s">
        <v>26</v>
      </c>
      <c r="D13" s="165"/>
      <c r="E13" s="165"/>
      <c r="F13" s="166"/>
      <c r="G13" s="36"/>
      <c r="H13" s="37">
        <f>SUM(H7:H9)</f>
        <v>0</v>
      </c>
      <c r="I13" s="37">
        <f t="shared" ref="I13:O13" si="0">SUM(I7:I12)</f>
        <v>27</v>
      </c>
      <c r="J13" s="37">
        <f t="shared" si="0"/>
        <v>15.5</v>
      </c>
      <c r="K13" s="37">
        <f t="shared" si="0"/>
        <v>0</v>
      </c>
      <c r="L13" s="37">
        <f t="shared" si="0"/>
        <v>0</v>
      </c>
      <c r="M13" s="37">
        <f t="shared" si="0"/>
        <v>8.5</v>
      </c>
      <c r="N13" s="37">
        <f t="shared" si="0"/>
        <v>3</v>
      </c>
      <c r="O13" s="37">
        <f t="shared" si="0"/>
        <v>0</v>
      </c>
      <c r="P13" s="27"/>
    </row>
    <row r="14" spans="3:17" ht="18" x14ac:dyDescent="0.25"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2"/>
    </row>
    <row r="16" spans="3:17" ht="15.75" thickBot="1" x14ac:dyDescent="0.3">
      <c r="C16" s="5"/>
      <c r="O16" s="87"/>
    </row>
    <row r="17" spans="3:17" ht="18.75" thickTop="1" x14ac:dyDescent="0.25">
      <c r="C17" s="4" t="s">
        <v>98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 t="s">
        <v>95</v>
      </c>
      <c r="O17" s="4"/>
      <c r="P17" s="4"/>
    </row>
    <row r="18" spans="3:17" ht="18" x14ac:dyDescent="0.25">
      <c r="C18" s="2" t="s">
        <v>99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2" t="s">
        <v>96</v>
      </c>
      <c r="P18" s="2"/>
    </row>
    <row r="19" spans="3:17" ht="18" x14ac:dyDescent="0.25">
      <c r="C19" s="2" t="s">
        <v>4</v>
      </c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2" t="s">
        <v>7</v>
      </c>
      <c r="P19" s="2"/>
    </row>
    <row r="20" spans="3:17" ht="18" x14ac:dyDescent="0.25">
      <c r="C20" s="104" t="s">
        <v>29</v>
      </c>
      <c r="D20" s="10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3:17" ht="18" x14ac:dyDescent="0.25">
      <c r="C21" s="106" t="s">
        <v>81</v>
      </c>
      <c r="D21" s="107">
        <f>908526/240*3*0.35</f>
        <v>3974.80125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3:17" ht="18.75" thickBot="1" x14ac:dyDescent="0.3">
      <c r="C22" s="106" t="s">
        <v>83</v>
      </c>
      <c r="D22" s="107">
        <f>908526/240*3*1.25</f>
        <v>14195.71875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16"/>
      <c r="P22" s="85"/>
    </row>
    <row r="23" spans="3:17" ht="18" x14ac:dyDescent="0.25">
      <c r="C23" s="104" t="s">
        <v>82</v>
      </c>
      <c r="D23" s="108">
        <f>+D22-D21</f>
        <v>10220.9175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4" t="s">
        <v>8</v>
      </c>
      <c r="P23" s="85"/>
      <c r="Q23" s="4"/>
    </row>
    <row r="24" spans="3:17" ht="18" x14ac:dyDescent="0.25">
      <c r="C24" s="106" t="s">
        <v>84</v>
      </c>
      <c r="D24" s="10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2" t="s">
        <v>9</v>
      </c>
      <c r="P24" s="85"/>
      <c r="Q24" s="2"/>
    </row>
    <row r="25" spans="3:17" ht="18" x14ac:dyDescent="0.25">
      <c r="C25" s="93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2" t="s">
        <v>10</v>
      </c>
      <c r="P25" s="85"/>
      <c r="Q25" s="2"/>
    </row>
    <row r="26" spans="3:17" ht="18.75" x14ac:dyDescent="0.3">
      <c r="C26" s="9"/>
    </row>
    <row r="27" spans="3:17" ht="18.75" x14ac:dyDescent="0.3">
      <c r="C27" s="9"/>
    </row>
  </sheetData>
  <mergeCells count="10">
    <mergeCell ref="C13:F13"/>
    <mergeCell ref="C2:P2"/>
    <mergeCell ref="C3:P3"/>
    <mergeCell ref="C4:P4"/>
    <mergeCell ref="C5:C6"/>
    <mergeCell ref="D5:D6"/>
    <mergeCell ref="E5:E6"/>
    <mergeCell ref="F5:F6"/>
    <mergeCell ref="G5:G6"/>
    <mergeCell ref="P5:P6"/>
  </mergeCells>
  <pageMargins left="0.70866141732283472" right="0.70866141732283472" top="0.74803149606299213" bottom="0.74803149606299213" header="0.31496062992125984" footer="0.31496062992125984"/>
  <pageSetup scale="67" orientation="landscape" verticalDpi="288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3E5-0482-4A8F-9090-504DD4DA4E12}">
  <sheetPr>
    <tabColor rgb="FF00B050"/>
  </sheetPr>
  <dimension ref="C1:Q28"/>
  <sheetViews>
    <sheetView showGridLines="0" view="pageBreakPreview" zoomScale="91" zoomScaleNormal="90" zoomScaleSheetLayoutView="91" workbookViewId="0">
      <selection activeCell="N14" sqref="N14"/>
    </sheetView>
  </sheetViews>
  <sheetFormatPr baseColWidth="10" defaultColWidth="11.42578125" defaultRowHeight="15" x14ac:dyDescent="0.25"/>
  <cols>
    <col min="1" max="1" width="3.140625" style="84" customWidth="1"/>
    <col min="2" max="2" width="3.42578125" style="84" customWidth="1"/>
    <col min="3" max="3" width="33.7109375" style="84" customWidth="1"/>
    <col min="4" max="5" width="16" style="84" customWidth="1"/>
    <col min="6" max="6" width="10.5703125" style="84" customWidth="1"/>
    <col min="7" max="7" width="9.140625" style="84" customWidth="1"/>
    <col min="8" max="8" width="9.85546875" style="84" hidden="1" customWidth="1"/>
    <col min="9" max="9" width="12.140625" style="84" bestFit="1" customWidth="1"/>
    <col min="10" max="10" width="8.28515625" style="84" bestFit="1" customWidth="1"/>
    <col min="11" max="12" width="8.28515625" style="84" hidden="1" customWidth="1"/>
    <col min="13" max="13" width="9.42578125" style="84" customWidth="1"/>
    <col min="14" max="14" width="9.140625" style="84" customWidth="1"/>
    <col min="15" max="15" width="8.140625" style="84" customWidth="1"/>
    <col min="16" max="16" width="23.85546875" style="84" customWidth="1"/>
    <col min="17" max="17" width="5.85546875" style="84" customWidth="1"/>
    <col min="18" max="16384" width="11.42578125" style="84"/>
  </cols>
  <sheetData>
    <row r="1" spans="3:17" ht="10.5" customHeight="1" x14ac:dyDescent="0.25"/>
    <row r="2" spans="3:17" ht="20.25" x14ac:dyDescent="0.3">
      <c r="C2" s="167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9"/>
    </row>
    <row r="3" spans="3:17" ht="20.25" x14ac:dyDescent="0.3">
      <c r="C3" s="167" t="s">
        <v>93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9"/>
    </row>
    <row r="4" spans="3:17" ht="16.5" thickBot="1" x14ac:dyDescent="0.3">
      <c r="C4" s="170" t="s">
        <v>124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2"/>
    </row>
    <row r="5" spans="3:17" ht="15.75" thickBot="1" x14ac:dyDescent="0.3">
      <c r="C5" s="173" t="s">
        <v>1</v>
      </c>
      <c r="D5" s="175" t="s">
        <v>2</v>
      </c>
      <c r="E5" s="177" t="s">
        <v>3</v>
      </c>
      <c r="F5" s="175" t="s">
        <v>27</v>
      </c>
      <c r="G5" s="175" t="s">
        <v>28</v>
      </c>
      <c r="H5" s="94" t="s">
        <v>31</v>
      </c>
      <c r="I5" s="94" t="s">
        <v>32</v>
      </c>
      <c r="J5" s="94" t="s">
        <v>21</v>
      </c>
      <c r="K5" s="94" t="s">
        <v>25</v>
      </c>
      <c r="L5" s="94" t="s">
        <v>25</v>
      </c>
      <c r="M5" s="94" t="s">
        <v>33</v>
      </c>
      <c r="N5" s="94" t="s">
        <v>23</v>
      </c>
      <c r="O5" s="25" t="s">
        <v>24</v>
      </c>
      <c r="P5" s="179" t="s">
        <v>0</v>
      </c>
    </row>
    <row r="6" spans="3:17" s="12" customFormat="1" ht="45.75" thickBot="1" x14ac:dyDescent="0.3">
      <c r="C6" s="174"/>
      <c r="D6" s="176"/>
      <c r="E6" s="184"/>
      <c r="F6" s="183"/>
      <c r="G6" s="183"/>
      <c r="H6" s="30" t="s">
        <v>15</v>
      </c>
      <c r="I6" s="30" t="s">
        <v>17</v>
      </c>
      <c r="J6" s="30" t="s">
        <v>16</v>
      </c>
      <c r="K6" s="30" t="s">
        <v>43</v>
      </c>
      <c r="L6" s="30" t="s">
        <v>88</v>
      </c>
      <c r="M6" s="32" t="s">
        <v>34</v>
      </c>
      <c r="N6" s="30" t="s">
        <v>18</v>
      </c>
      <c r="O6" s="30" t="s">
        <v>19</v>
      </c>
      <c r="P6" s="185"/>
    </row>
    <row r="7" spans="3:17" ht="18" x14ac:dyDescent="0.25">
      <c r="C7" s="74">
        <v>44611</v>
      </c>
      <c r="D7" s="88">
        <v>0.75</v>
      </c>
      <c r="E7" s="98">
        <v>0.25</v>
      </c>
      <c r="F7" s="50">
        <v>12</v>
      </c>
      <c r="G7" s="51">
        <v>11.5</v>
      </c>
      <c r="H7" s="51"/>
      <c r="I7" s="50">
        <v>3</v>
      </c>
      <c r="J7" s="69"/>
      <c r="K7" s="69"/>
      <c r="L7" s="69"/>
      <c r="M7" s="69">
        <v>5.5</v>
      </c>
      <c r="N7" s="69"/>
      <c r="O7" s="69"/>
      <c r="P7" s="53"/>
      <c r="Q7" s="84">
        <v>6</v>
      </c>
    </row>
    <row r="8" spans="3:17" s="111" customFormat="1" ht="18" x14ac:dyDescent="0.25">
      <c r="C8" s="73">
        <v>44612</v>
      </c>
      <c r="D8" s="88">
        <v>0.75</v>
      </c>
      <c r="E8" s="98">
        <v>0.25</v>
      </c>
      <c r="F8" s="50">
        <v>12</v>
      </c>
      <c r="G8" s="51">
        <v>11.5</v>
      </c>
      <c r="H8" s="51"/>
      <c r="I8" s="50">
        <v>2</v>
      </c>
      <c r="J8" s="69">
        <v>3.5</v>
      </c>
      <c r="K8" s="69"/>
      <c r="L8" s="69"/>
      <c r="M8" s="69">
        <v>3</v>
      </c>
      <c r="N8" s="69">
        <v>3</v>
      </c>
      <c r="O8" s="69"/>
      <c r="P8" s="53"/>
      <c r="Q8" s="110"/>
    </row>
    <row r="9" spans="3:17" s="68" customFormat="1" ht="18" x14ac:dyDescent="0.25">
      <c r="C9" s="74">
        <v>44613</v>
      </c>
      <c r="D9" s="88">
        <v>0.75</v>
      </c>
      <c r="E9" s="98">
        <v>0.25</v>
      </c>
      <c r="F9" s="50">
        <v>12</v>
      </c>
      <c r="G9" s="51">
        <v>11.5</v>
      </c>
      <c r="H9" s="51"/>
      <c r="I9" s="50">
        <v>5.75</v>
      </c>
      <c r="J9" s="69">
        <v>2.75</v>
      </c>
      <c r="K9" s="69"/>
      <c r="L9" s="69"/>
      <c r="M9" s="69"/>
      <c r="N9" s="69"/>
      <c r="O9" s="69"/>
      <c r="P9" s="82"/>
      <c r="Q9" s="71">
        <v>8.75</v>
      </c>
    </row>
    <row r="10" spans="3:17" ht="18" x14ac:dyDescent="0.25">
      <c r="C10" s="74">
        <v>44614</v>
      </c>
      <c r="D10" s="88">
        <v>0.75</v>
      </c>
      <c r="E10" s="98">
        <v>0.25</v>
      </c>
      <c r="F10" s="50">
        <v>12</v>
      </c>
      <c r="G10" s="51">
        <v>11.5</v>
      </c>
      <c r="H10" s="51"/>
      <c r="I10" s="50">
        <v>4.75</v>
      </c>
      <c r="J10" s="69">
        <v>3.75</v>
      </c>
      <c r="K10" s="69"/>
      <c r="L10" s="69"/>
      <c r="M10" s="69"/>
      <c r="N10" s="69"/>
      <c r="O10" s="69"/>
      <c r="P10" s="70"/>
      <c r="Q10" s="71">
        <v>7.75</v>
      </c>
    </row>
    <row r="11" spans="3:17" ht="18" x14ac:dyDescent="0.25">
      <c r="C11" s="41">
        <v>44615</v>
      </c>
      <c r="D11" s="88">
        <v>0.75</v>
      </c>
      <c r="E11" s="98">
        <v>0.25</v>
      </c>
      <c r="F11" s="50">
        <v>12</v>
      </c>
      <c r="G11" s="51">
        <v>11.5</v>
      </c>
      <c r="H11" s="40"/>
      <c r="I11" s="50">
        <v>4.75</v>
      </c>
      <c r="J11" s="69">
        <v>3.75</v>
      </c>
      <c r="K11" s="67"/>
      <c r="L11" s="67"/>
      <c r="M11" s="67"/>
      <c r="N11" s="67"/>
      <c r="O11" s="67"/>
      <c r="P11" s="39"/>
      <c r="Q11" s="84">
        <v>7.75</v>
      </c>
    </row>
    <row r="12" spans="3:17" ht="18" x14ac:dyDescent="0.25">
      <c r="C12" s="41">
        <v>44616</v>
      </c>
      <c r="D12" s="88">
        <v>0.75</v>
      </c>
      <c r="E12" s="98">
        <v>0.25</v>
      </c>
      <c r="F12" s="50">
        <v>12</v>
      </c>
      <c r="G12" s="51">
        <v>11.5</v>
      </c>
      <c r="H12" s="40"/>
      <c r="I12" s="50">
        <v>5.75</v>
      </c>
      <c r="J12" s="69">
        <v>2.75</v>
      </c>
      <c r="K12" s="67"/>
      <c r="L12" s="67"/>
      <c r="M12" s="67"/>
      <c r="N12" s="67"/>
      <c r="O12" s="67"/>
      <c r="P12" s="39"/>
      <c r="Q12" s="84">
        <v>8.75</v>
      </c>
    </row>
    <row r="13" spans="3:17" ht="18" x14ac:dyDescent="0.25">
      <c r="C13" s="41">
        <v>44617</v>
      </c>
      <c r="D13" s="88">
        <v>0.75</v>
      </c>
      <c r="E13" s="98">
        <v>0.25</v>
      </c>
      <c r="F13" s="50">
        <v>12</v>
      </c>
      <c r="G13" s="51">
        <v>11.5</v>
      </c>
      <c r="H13" s="40"/>
      <c r="I13" s="50">
        <v>5.75</v>
      </c>
      <c r="J13" s="69">
        <v>2.75</v>
      </c>
      <c r="K13" s="67"/>
      <c r="L13" s="67"/>
      <c r="M13" s="67"/>
      <c r="N13" s="67"/>
      <c r="O13" s="67"/>
      <c r="P13" s="39"/>
      <c r="Q13" s="84">
        <v>8.75</v>
      </c>
    </row>
    <row r="14" spans="3:17" ht="18.75" thickBot="1" x14ac:dyDescent="0.3">
      <c r="C14" s="164" t="s">
        <v>26</v>
      </c>
      <c r="D14" s="165"/>
      <c r="E14" s="165"/>
      <c r="F14" s="166"/>
      <c r="G14" s="36"/>
      <c r="H14" s="37">
        <f t="shared" ref="H14:L14" si="0">SUM(H7:H13)</f>
        <v>0</v>
      </c>
      <c r="I14" s="37">
        <f>SUM(I7:I13)</f>
        <v>31.75</v>
      </c>
      <c r="J14" s="37">
        <f>SUM(J7:J13)</f>
        <v>19.25</v>
      </c>
      <c r="K14" s="37">
        <f t="shared" si="0"/>
        <v>0</v>
      </c>
      <c r="L14" s="37">
        <f t="shared" si="0"/>
        <v>0</v>
      </c>
      <c r="M14" s="37">
        <f>SUM(M7:M13)</f>
        <v>8.5</v>
      </c>
      <c r="N14" s="37">
        <f>SUM(N7:N13)</f>
        <v>3</v>
      </c>
      <c r="O14" s="37">
        <f>SUM(O7:O13)</f>
        <v>0</v>
      </c>
      <c r="P14" s="27"/>
    </row>
    <row r="15" spans="3:17" ht="18" x14ac:dyDescent="0.25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2"/>
    </row>
    <row r="17" spans="3:17" ht="15.75" thickBot="1" x14ac:dyDescent="0.3">
      <c r="C17" s="5"/>
      <c r="M17" s="87"/>
      <c r="N17" s="87"/>
      <c r="O17" s="87"/>
      <c r="P17" s="87"/>
    </row>
    <row r="18" spans="3:17" ht="18.75" thickTop="1" x14ac:dyDescent="0.25">
      <c r="C18" s="4" t="s">
        <v>94</v>
      </c>
      <c r="D18" s="85"/>
      <c r="E18" s="85"/>
      <c r="F18" s="85"/>
      <c r="G18" s="85"/>
      <c r="H18" s="85"/>
      <c r="I18" s="85"/>
      <c r="J18" s="85"/>
      <c r="K18" s="85"/>
      <c r="L18" s="85"/>
      <c r="M18" s="186" t="s">
        <v>95</v>
      </c>
      <c r="N18" s="186"/>
      <c r="O18" s="186"/>
      <c r="P18" s="186"/>
    </row>
    <row r="19" spans="3:17" ht="18" x14ac:dyDescent="0.25">
      <c r="C19" s="2" t="s">
        <v>97</v>
      </c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2" t="s">
        <v>96</v>
      </c>
      <c r="P19" s="2"/>
    </row>
    <row r="20" spans="3:17" ht="18" x14ac:dyDescent="0.25">
      <c r="C20" s="2" t="s">
        <v>4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2" t="s">
        <v>7</v>
      </c>
      <c r="P20" s="2"/>
    </row>
    <row r="21" spans="3:17" ht="18" x14ac:dyDescent="0.25">
      <c r="C21" s="104" t="s">
        <v>29</v>
      </c>
      <c r="D21" s="10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3:17" ht="18" x14ac:dyDescent="0.25">
      <c r="C22" s="106" t="s">
        <v>81</v>
      </c>
      <c r="D22" s="107">
        <f>908526/240*3*0.35</f>
        <v>3974.80125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</row>
    <row r="23" spans="3:17" ht="18.75" thickBot="1" x14ac:dyDescent="0.3">
      <c r="C23" s="106" t="s">
        <v>83</v>
      </c>
      <c r="D23" s="107">
        <f>908526/240*3*1.25</f>
        <v>14195.71875</v>
      </c>
      <c r="E23" s="85"/>
      <c r="F23" s="85"/>
      <c r="G23" s="85"/>
      <c r="H23" s="85"/>
      <c r="I23" s="85"/>
      <c r="J23" s="85"/>
      <c r="K23" s="85"/>
      <c r="L23" s="85"/>
      <c r="M23" s="43"/>
      <c r="N23" s="43"/>
      <c r="O23" s="16"/>
      <c r="P23" s="43"/>
    </row>
    <row r="24" spans="3:17" ht="18" x14ac:dyDescent="0.25">
      <c r="C24" s="104" t="s">
        <v>82</v>
      </c>
      <c r="D24" s="108">
        <f>+D23-D22</f>
        <v>10220.9175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4" t="s">
        <v>8</v>
      </c>
      <c r="P24" s="85"/>
      <c r="Q24" s="4"/>
    </row>
    <row r="25" spans="3:17" ht="18" x14ac:dyDescent="0.25">
      <c r="C25" s="106" t="s">
        <v>84</v>
      </c>
      <c r="D25" s="10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2" t="s">
        <v>9</v>
      </c>
      <c r="P25" s="85"/>
      <c r="Q25" s="2"/>
    </row>
    <row r="26" spans="3:17" ht="18" x14ac:dyDescent="0.25">
      <c r="C26" s="93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2" t="s">
        <v>10</v>
      </c>
      <c r="P26" s="85"/>
      <c r="Q26" s="2"/>
    </row>
    <row r="27" spans="3:17" ht="18.75" x14ac:dyDescent="0.3">
      <c r="C27" s="9"/>
    </row>
    <row r="28" spans="3:17" ht="18.75" x14ac:dyDescent="0.3">
      <c r="C28" s="9"/>
    </row>
  </sheetData>
  <mergeCells count="11">
    <mergeCell ref="M18:P18"/>
    <mergeCell ref="C14:F14"/>
    <mergeCell ref="C2:P2"/>
    <mergeCell ref="C3:P3"/>
    <mergeCell ref="C4:P4"/>
    <mergeCell ref="C5:C6"/>
    <mergeCell ref="D5:D6"/>
    <mergeCell ref="E5:E6"/>
    <mergeCell ref="F5:F6"/>
    <mergeCell ref="G5:G6"/>
    <mergeCell ref="P5:P6"/>
  </mergeCells>
  <pageMargins left="0.70866141732283472" right="0.70866141732283472" top="0.74803149606299213" bottom="0.74803149606299213" header="0.31496062992125984" footer="0.31496062992125984"/>
  <pageSetup scale="67" orientation="landscape" verticalDpi="288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0E7F-9293-4AA1-9DB5-873CBBF773D5}">
  <sheetPr>
    <tabColor rgb="FF92D050"/>
  </sheetPr>
  <dimension ref="C1:Q28"/>
  <sheetViews>
    <sheetView showGridLines="0" view="pageBreakPreview" zoomScale="91" zoomScaleNormal="90" zoomScaleSheetLayoutView="91" workbookViewId="0">
      <selection activeCell="N14" sqref="N14"/>
    </sheetView>
  </sheetViews>
  <sheetFormatPr baseColWidth="10" defaultColWidth="11.42578125" defaultRowHeight="15" x14ac:dyDescent="0.25"/>
  <cols>
    <col min="1" max="1" width="3.140625" style="42" customWidth="1"/>
    <col min="2" max="2" width="3.42578125" style="42" customWidth="1"/>
    <col min="3" max="3" width="33.7109375" style="42" customWidth="1"/>
    <col min="4" max="5" width="16" style="42" customWidth="1"/>
    <col min="6" max="6" width="10.5703125" style="42" customWidth="1"/>
    <col min="7" max="7" width="9.140625" style="42" customWidth="1"/>
    <col min="8" max="8" width="9.85546875" style="42" customWidth="1"/>
    <col min="9" max="9" width="12.140625" style="42" bestFit="1" customWidth="1"/>
    <col min="10" max="10" width="8.28515625" style="42" bestFit="1" customWidth="1"/>
    <col min="11" max="11" width="8.28515625" style="42" hidden="1" customWidth="1"/>
    <col min="12" max="12" width="8.28515625" style="84" customWidth="1"/>
    <col min="13" max="13" width="9.42578125" style="42" customWidth="1"/>
    <col min="14" max="14" width="9.140625" style="42" customWidth="1"/>
    <col min="15" max="15" width="8.140625" style="42" customWidth="1"/>
    <col min="16" max="16" width="23.85546875" style="42" customWidth="1"/>
    <col min="17" max="17" width="5.85546875" style="42" customWidth="1"/>
    <col min="18" max="16384" width="11.42578125" style="42"/>
  </cols>
  <sheetData>
    <row r="1" spans="3:17" ht="10.5" customHeight="1" x14ac:dyDescent="0.25"/>
    <row r="2" spans="3:17" ht="20.25" x14ac:dyDescent="0.3">
      <c r="C2" s="167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9"/>
    </row>
    <row r="3" spans="3:17" ht="20.25" x14ac:dyDescent="0.3">
      <c r="C3" s="167" t="s">
        <v>30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9"/>
    </row>
    <row r="4" spans="3:17" ht="15.75" x14ac:dyDescent="0.25">
      <c r="C4" s="170" t="s">
        <v>125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2"/>
    </row>
    <row r="5" spans="3:17" x14ac:dyDescent="0.25">
      <c r="C5" s="188" t="s">
        <v>1</v>
      </c>
      <c r="D5" s="188" t="s">
        <v>2</v>
      </c>
      <c r="E5" s="189" t="s">
        <v>3</v>
      </c>
      <c r="F5" s="188" t="s">
        <v>27</v>
      </c>
      <c r="G5" s="188" t="s">
        <v>28</v>
      </c>
      <c r="H5" s="148" t="s">
        <v>31</v>
      </c>
      <c r="I5" s="148" t="s">
        <v>32</v>
      </c>
      <c r="J5" s="148" t="s">
        <v>21</v>
      </c>
      <c r="K5" s="148" t="s">
        <v>25</v>
      </c>
      <c r="L5" s="148" t="s">
        <v>25</v>
      </c>
      <c r="M5" s="148" t="s">
        <v>33</v>
      </c>
      <c r="N5" s="148" t="s">
        <v>23</v>
      </c>
      <c r="O5" s="149" t="s">
        <v>24</v>
      </c>
      <c r="P5" s="189" t="s">
        <v>0</v>
      </c>
    </row>
    <row r="6" spans="3:17" s="12" customFormat="1" ht="45" x14ac:dyDescent="0.25">
      <c r="C6" s="188"/>
      <c r="D6" s="188"/>
      <c r="E6" s="189"/>
      <c r="F6" s="188"/>
      <c r="G6" s="188"/>
      <c r="H6" s="57" t="s">
        <v>15</v>
      </c>
      <c r="I6" s="57" t="s">
        <v>17</v>
      </c>
      <c r="J6" s="57" t="s">
        <v>16</v>
      </c>
      <c r="K6" s="57" t="s">
        <v>43</v>
      </c>
      <c r="L6" s="57" t="s">
        <v>88</v>
      </c>
      <c r="M6" s="150" t="s">
        <v>34</v>
      </c>
      <c r="N6" s="57" t="s">
        <v>18</v>
      </c>
      <c r="O6" s="57" t="s">
        <v>19</v>
      </c>
      <c r="P6" s="189"/>
    </row>
    <row r="7" spans="3:17" s="68" customFormat="1" ht="18" x14ac:dyDescent="0.25">
      <c r="C7" s="74">
        <v>44611</v>
      </c>
      <c r="D7" s="88">
        <v>0.83333333333333337</v>
      </c>
      <c r="E7" s="90">
        <v>0.22916666666666666</v>
      </c>
      <c r="F7" s="69">
        <v>9.5</v>
      </c>
      <c r="G7" s="151">
        <f>+F7-0.5</f>
        <v>9</v>
      </c>
      <c r="H7" s="151">
        <v>1</v>
      </c>
      <c r="I7" s="69"/>
      <c r="J7" s="69">
        <v>3</v>
      </c>
      <c r="K7" s="69"/>
      <c r="L7" s="69"/>
      <c r="M7" s="69">
        <v>4</v>
      </c>
      <c r="N7" s="69"/>
      <c r="O7" s="69">
        <v>1</v>
      </c>
      <c r="P7" s="153"/>
    </row>
    <row r="8" spans="3:17" s="111" customFormat="1" ht="18" x14ac:dyDescent="0.25">
      <c r="C8" s="73">
        <v>44612</v>
      </c>
      <c r="D8" s="88">
        <v>0.83333333333333337</v>
      </c>
      <c r="E8" s="90">
        <v>0.22916666666666666</v>
      </c>
      <c r="F8" s="69">
        <v>9.5</v>
      </c>
      <c r="G8" s="151">
        <f t="shared" ref="G8:G13" si="0">+F8-0.5</f>
        <v>9</v>
      </c>
      <c r="H8" s="154"/>
      <c r="I8" s="109"/>
      <c r="J8" s="52">
        <v>5</v>
      </c>
      <c r="K8" s="109"/>
      <c r="L8" s="109"/>
      <c r="M8" s="52">
        <v>3</v>
      </c>
      <c r="N8" s="52">
        <v>1</v>
      </c>
      <c r="O8" s="52"/>
      <c r="P8" s="155"/>
      <c r="Q8" s="110"/>
    </row>
    <row r="9" spans="3:17" s="68" customFormat="1" ht="18" x14ac:dyDescent="0.25">
      <c r="C9" s="74">
        <v>44613</v>
      </c>
      <c r="D9" s="88">
        <v>0.83333333333333337</v>
      </c>
      <c r="E9" s="90">
        <v>0.22916666666666666</v>
      </c>
      <c r="F9" s="69">
        <v>9.5</v>
      </c>
      <c r="G9" s="151">
        <f t="shared" si="0"/>
        <v>9</v>
      </c>
      <c r="H9" s="151"/>
      <c r="I9" s="69">
        <v>7.75</v>
      </c>
      <c r="J9" s="69">
        <v>0.25</v>
      </c>
      <c r="K9" s="52"/>
      <c r="L9" s="52"/>
      <c r="M9" s="52"/>
      <c r="N9" s="52"/>
      <c r="O9" s="52"/>
      <c r="P9" s="156"/>
      <c r="Q9" s="71">
        <v>8.75</v>
      </c>
    </row>
    <row r="10" spans="3:17" ht="18" x14ac:dyDescent="0.25">
      <c r="C10" s="74">
        <v>44614</v>
      </c>
      <c r="D10" s="88">
        <v>0.83333333333333337</v>
      </c>
      <c r="E10" s="90">
        <v>0.22916666666666666</v>
      </c>
      <c r="F10" s="69">
        <v>9.5</v>
      </c>
      <c r="G10" s="151">
        <f t="shared" si="0"/>
        <v>9</v>
      </c>
      <c r="H10" s="151"/>
      <c r="I10" s="69">
        <v>6.75</v>
      </c>
      <c r="J10" s="69">
        <v>1.25</v>
      </c>
      <c r="K10" s="69"/>
      <c r="L10" s="69"/>
      <c r="M10" s="69"/>
      <c r="N10" s="69"/>
      <c r="O10" s="69"/>
      <c r="P10" s="153"/>
      <c r="Q10" s="71">
        <v>7.75</v>
      </c>
    </row>
    <row r="11" spans="3:17" s="84" customFormat="1" ht="18" x14ac:dyDescent="0.25">
      <c r="C11" s="41">
        <v>44615</v>
      </c>
      <c r="D11" s="88">
        <v>0.83333333333333337</v>
      </c>
      <c r="E11" s="90">
        <v>0.22916666666666666</v>
      </c>
      <c r="F11" s="69">
        <v>9.5</v>
      </c>
      <c r="G11" s="151">
        <f t="shared" si="0"/>
        <v>9</v>
      </c>
      <c r="H11" s="40"/>
      <c r="I11" s="18">
        <v>6.75</v>
      </c>
      <c r="J11" s="99">
        <v>1.25</v>
      </c>
      <c r="K11" s="89"/>
      <c r="L11" s="99"/>
      <c r="M11" s="99"/>
      <c r="N11" s="89"/>
      <c r="O11" s="89"/>
      <c r="P11" s="61"/>
      <c r="Q11" s="84">
        <v>7.75</v>
      </c>
    </row>
    <row r="12" spans="3:17" s="84" customFormat="1" ht="18" x14ac:dyDescent="0.25">
      <c r="C12" s="41">
        <v>44616</v>
      </c>
      <c r="D12" s="88">
        <v>0.83333333333333337</v>
      </c>
      <c r="E12" s="90">
        <v>0.22916666666666666</v>
      </c>
      <c r="F12" s="69">
        <v>9.5</v>
      </c>
      <c r="G12" s="151">
        <f t="shared" si="0"/>
        <v>9</v>
      </c>
      <c r="H12" s="40"/>
      <c r="I12" s="18">
        <v>7.75</v>
      </c>
      <c r="J12" s="99">
        <v>0.25</v>
      </c>
      <c r="K12" s="89"/>
      <c r="L12" s="89"/>
      <c r="M12" s="89"/>
      <c r="N12" s="89"/>
      <c r="O12" s="89"/>
      <c r="P12" s="61"/>
      <c r="Q12" s="84">
        <v>8.75</v>
      </c>
    </row>
    <row r="13" spans="3:17" s="84" customFormat="1" ht="18" x14ac:dyDescent="0.25">
      <c r="C13" s="41">
        <v>44617</v>
      </c>
      <c r="D13" s="88">
        <v>0.83333333333333337</v>
      </c>
      <c r="E13" s="90">
        <v>0.22916666666666666</v>
      </c>
      <c r="F13" s="69">
        <v>9.5</v>
      </c>
      <c r="G13" s="151">
        <f t="shared" si="0"/>
        <v>9</v>
      </c>
      <c r="H13" s="40"/>
      <c r="I13" s="18">
        <v>7.75</v>
      </c>
      <c r="J13" s="99">
        <v>0.25</v>
      </c>
      <c r="K13" s="89"/>
      <c r="L13" s="89"/>
      <c r="M13" s="89"/>
      <c r="N13" s="89"/>
      <c r="O13" s="89"/>
      <c r="P13" s="61"/>
      <c r="Q13" s="84">
        <v>8.75</v>
      </c>
    </row>
    <row r="14" spans="3:17" ht="18" x14ac:dyDescent="0.25">
      <c r="C14" s="187" t="s">
        <v>26</v>
      </c>
      <c r="D14" s="187"/>
      <c r="E14" s="187"/>
      <c r="F14" s="187"/>
      <c r="G14" s="157"/>
      <c r="H14" s="158">
        <f t="shared" ref="H14" si="1">SUM(H7:H13)</f>
        <v>1</v>
      </c>
      <c r="I14" s="158">
        <f>SUM(I7:I13)</f>
        <v>36.75</v>
      </c>
      <c r="J14" s="158">
        <f t="shared" ref="J14:O14" si="2">SUM(J7:J13)</f>
        <v>11.25</v>
      </c>
      <c r="K14" s="158">
        <f t="shared" si="2"/>
        <v>0</v>
      </c>
      <c r="L14" s="158">
        <f t="shared" si="2"/>
        <v>0</v>
      </c>
      <c r="M14" s="158">
        <f t="shared" si="2"/>
        <v>7</v>
      </c>
      <c r="N14" s="158">
        <f t="shared" si="2"/>
        <v>1</v>
      </c>
      <c r="O14" s="158">
        <f t="shared" si="2"/>
        <v>1</v>
      </c>
      <c r="P14" s="159"/>
    </row>
    <row r="15" spans="3:17" ht="18" x14ac:dyDescent="0.25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2"/>
    </row>
    <row r="17" spans="3:17" ht="15.75" thickBot="1" x14ac:dyDescent="0.3">
      <c r="C17" s="5"/>
      <c r="O17" s="11"/>
    </row>
    <row r="18" spans="3:17" ht="18.75" thickTop="1" x14ac:dyDescent="0.25">
      <c r="C18" s="4" t="s">
        <v>39</v>
      </c>
      <c r="D18" s="3"/>
      <c r="E18" s="3"/>
      <c r="F18" s="3"/>
      <c r="G18" s="3"/>
      <c r="H18" s="3"/>
      <c r="I18" s="3"/>
      <c r="J18" s="3"/>
      <c r="K18" s="3"/>
      <c r="L18" s="85"/>
      <c r="M18" s="3"/>
      <c r="N18" s="3"/>
      <c r="O18" s="4" t="s">
        <v>36</v>
      </c>
      <c r="P18" s="4"/>
    </row>
    <row r="19" spans="3:17" ht="18" x14ac:dyDescent="0.25">
      <c r="C19" s="2" t="s">
        <v>40</v>
      </c>
      <c r="D19" s="3"/>
      <c r="E19" s="3"/>
      <c r="F19" s="3"/>
      <c r="G19" s="3"/>
      <c r="H19" s="3"/>
      <c r="I19" s="3"/>
      <c r="J19" s="3"/>
      <c r="K19" s="3"/>
      <c r="L19" s="85"/>
      <c r="M19" s="3"/>
      <c r="N19" s="3"/>
      <c r="O19" s="2" t="s">
        <v>38</v>
      </c>
      <c r="P19" s="2"/>
    </row>
    <row r="20" spans="3:17" ht="18" x14ac:dyDescent="0.25">
      <c r="C20" s="2" t="s">
        <v>4</v>
      </c>
      <c r="D20" s="3"/>
      <c r="E20" s="3"/>
      <c r="F20" s="3"/>
      <c r="G20" s="3"/>
      <c r="H20" s="3"/>
      <c r="I20" s="3"/>
      <c r="J20" s="3"/>
      <c r="K20" s="3"/>
      <c r="L20" s="85"/>
      <c r="M20" s="3"/>
      <c r="N20" s="3"/>
      <c r="O20" s="2" t="s">
        <v>7</v>
      </c>
      <c r="P20" s="2"/>
    </row>
    <row r="21" spans="3:17" ht="18" x14ac:dyDescent="0.25">
      <c r="C21" s="104" t="s">
        <v>29</v>
      </c>
      <c r="D21" s="105"/>
      <c r="E21" s="3"/>
      <c r="F21" s="3"/>
      <c r="G21" s="3"/>
      <c r="H21" s="3"/>
      <c r="I21" s="3"/>
      <c r="J21" s="3"/>
      <c r="K21" s="3"/>
      <c r="L21" s="85"/>
      <c r="M21" s="3"/>
      <c r="N21" s="3"/>
      <c r="O21" s="3"/>
      <c r="P21" s="3"/>
    </row>
    <row r="22" spans="3:17" ht="18" x14ac:dyDescent="0.25">
      <c r="C22" s="106" t="s">
        <v>81</v>
      </c>
      <c r="D22" s="107">
        <f>908526/240*3*0.35</f>
        <v>3974.80125</v>
      </c>
      <c r="E22" s="3"/>
      <c r="F22" s="3"/>
      <c r="G22" s="3"/>
      <c r="H22" s="3"/>
      <c r="I22" s="3"/>
      <c r="J22" s="3"/>
      <c r="K22" s="3"/>
      <c r="L22" s="85"/>
      <c r="M22" s="3"/>
      <c r="N22" s="3"/>
      <c r="O22" s="3"/>
      <c r="P22" s="3"/>
    </row>
    <row r="23" spans="3:17" ht="18.75" thickBot="1" x14ac:dyDescent="0.3">
      <c r="C23" s="106" t="s">
        <v>83</v>
      </c>
      <c r="D23" s="107">
        <f>908526/240*3*1.25</f>
        <v>14195.71875</v>
      </c>
      <c r="E23" s="3"/>
      <c r="F23" s="3"/>
      <c r="G23" s="3"/>
      <c r="H23" s="3"/>
      <c r="I23" s="3"/>
      <c r="J23" s="3"/>
      <c r="K23" s="3"/>
      <c r="L23" s="85"/>
      <c r="M23" s="3"/>
      <c r="N23" s="3"/>
      <c r="O23" s="16"/>
      <c r="P23" s="3"/>
    </row>
    <row r="24" spans="3:17" ht="18" x14ac:dyDescent="0.25">
      <c r="C24" s="104" t="s">
        <v>82</v>
      </c>
      <c r="D24" s="108">
        <f>+D23-D22</f>
        <v>10220.9175</v>
      </c>
      <c r="E24" s="3"/>
      <c r="F24" s="3"/>
      <c r="G24" s="3"/>
      <c r="H24" s="3"/>
      <c r="I24" s="3"/>
      <c r="J24" s="3"/>
      <c r="K24" s="3"/>
      <c r="L24" s="85"/>
      <c r="M24" s="3"/>
      <c r="N24" s="3"/>
      <c r="O24" s="4" t="s">
        <v>8</v>
      </c>
      <c r="P24" s="3"/>
      <c r="Q24" s="4"/>
    </row>
    <row r="25" spans="3:17" ht="18" x14ac:dyDescent="0.25">
      <c r="C25" s="106" t="s">
        <v>84</v>
      </c>
      <c r="D25" s="105"/>
      <c r="E25" s="3"/>
      <c r="F25" s="3"/>
      <c r="G25" s="3"/>
      <c r="H25" s="3"/>
      <c r="I25" s="3"/>
      <c r="J25" s="3"/>
      <c r="K25" s="3"/>
      <c r="L25" s="85"/>
      <c r="M25" s="3"/>
      <c r="N25" s="3"/>
      <c r="O25" s="2" t="s">
        <v>9</v>
      </c>
      <c r="P25" s="3"/>
      <c r="Q25" s="2"/>
    </row>
    <row r="26" spans="3:17" ht="18" x14ac:dyDescent="0.25">
      <c r="C26" s="22"/>
      <c r="D26" s="3"/>
      <c r="E26" s="3"/>
      <c r="F26" s="3"/>
      <c r="G26" s="3"/>
      <c r="H26" s="3"/>
      <c r="I26" s="3"/>
      <c r="J26" s="3"/>
      <c r="K26" s="3"/>
      <c r="L26" s="85"/>
      <c r="M26" s="3"/>
      <c r="N26" s="3"/>
      <c r="O26" s="2" t="s">
        <v>10</v>
      </c>
      <c r="P26" s="3"/>
      <c r="Q26" s="2"/>
    </row>
    <row r="27" spans="3:17" ht="18.75" x14ac:dyDescent="0.3">
      <c r="C27" s="9"/>
    </row>
    <row r="28" spans="3:17" ht="18.75" x14ac:dyDescent="0.3">
      <c r="C28" s="9"/>
    </row>
  </sheetData>
  <mergeCells count="10">
    <mergeCell ref="C14:F14"/>
    <mergeCell ref="C2:P2"/>
    <mergeCell ref="C3:P3"/>
    <mergeCell ref="C4:P4"/>
    <mergeCell ref="C5:C6"/>
    <mergeCell ref="D5:D6"/>
    <mergeCell ref="E5:E6"/>
    <mergeCell ref="F5:F6"/>
    <mergeCell ref="G5:G6"/>
    <mergeCell ref="P5:P6"/>
  </mergeCells>
  <pageMargins left="0.70866141732283472" right="0.70866141732283472" top="0.74803149606299213" bottom="0.74803149606299213" header="0.31496062992125984" footer="0.31496062992125984"/>
  <pageSetup scale="67" orientation="landscape" verticalDpi="288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55DA-91D0-45B6-B9ED-2F6C96141201}">
  <sheetPr>
    <tabColor rgb="FF92D050"/>
  </sheetPr>
  <dimension ref="B1:Q24"/>
  <sheetViews>
    <sheetView showGridLines="0" view="pageBreakPreview" zoomScale="91" zoomScaleNormal="90" zoomScaleSheetLayoutView="91" workbookViewId="0">
      <selection activeCell="C7" sqref="C7:O9"/>
    </sheetView>
  </sheetViews>
  <sheetFormatPr baseColWidth="10" defaultColWidth="11.42578125" defaultRowHeight="15" x14ac:dyDescent="0.25"/>
  <cols>
    <col min="1" max="1" width="3.140625" style="1" customWidth="1"/>
    <col min="2" max="2" width="3.42578125" style="1" customWidth="1"/>
    <col min="3" max="3" width="34.7109375" style="1" bestFit="1" customWidth="1"/>
    <col min="4" max="5" width="16" style="1" customWidth="1"/>
    <col min="6" max="6" width="10.5703125" style="1" customWidth="1"/>
    <col min="7" max="7" width="9.7109375" style="1" customWidth="1"/>
    <col min="8" max="8" width="9.85546875" style="1" customWidth="1"/>
    <col min="9" max="9" width="12.140625" style="1" bestFit="1" customWidth="1"/>
    <col min="10" max="10" width="8.28515625" style="1" bestFit="1" customWidth="1"/>
    <col min="11" max="11" width="8.28515625" style="1" hidden="1" customWidth="1"/>
    <col min="12" max="12" width="8.28515625" style="42" hidden="1" customWidth="1"/>
    <col min="13" max="13" width="9.42578125" style="1" customWidth="1"/>
    <col min="14" max="14" width="9.140625" style="1" customWidth="1"/>
    <col min="15" max="15" width="8.140625" style="1" customWidth="1"/>
    <col min="16" max="16" width="20.28515625" style="1" customWidth="1"/>
    <col min="17" max="17" width="5.85546875" style="1" customWidth="1"/>
    <col min="18" max="16384" width="11.42578125" style="1"/>
  </cols>
  <sheetData>
    <row r="1" spans="2:17" ht="10.5" customHeight="1" x14ac:dyDescent="0.25"/>
    <row r="2" spans="2:17" ht="20.25" x14ac:dyDescent="0.3">
      <c r="C2" s="167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9"/>
    </row>
    <row r="3" spans="2:17" ht="20.25" x14ac:dyDescent="0.3">
      <c r="C3" s="167" t="s">
        <v>30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9"/>
    </row>
    <row r="4" spans="2:17" ht="16.5" thickBot="1" x14ac:dyDescent="0.3">
      <c r="C4" s="170" t="s">
        <v>126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2"/>
    </row>
    <row r="5" spans="2:17" ht="15.75" thickBot="1" x14ac:dyDescent="0.3">
      <c r="C5" s="173" t="s">
        <v>1</v>
      </c>
      <c r="D5" s="175" t="s">
        <v>2</v>
      </c>
      <c r="E5" s="177" t="s">
        <v>3</v>
      </c>
      <c r="F5" s="175" t="s">
        <v>27</v>
      </c>
      <c r="G5" s="175" t="s">
        <v>28</v>
      </c>
      <c r="H5" s="24" t="s">
        <v>31</v>
      </c>
      <c r="I5" s="24" t="s">
        <v>32</v>
      </c>
      <c r="J5" s="24" t="s">
        <v>21</v>
      </c>
      <c r="K5" s="24" t="s">
        <v>25</v>
      </c>
      <c r="L5" s="24" t="s">
        <v>87</v>
      </c>
      <c r="M5" s="24" t="s">
        <v>33</v>
      </c>
      <c r="N5" s="24" t="s">
        <v>23</v>
      </c>
      <c r="O5" s="25" t="s">
        <v>24</v>
      </c>
      <c r="P5" s="179" t="s">
        <v>0</v>
      </c>
    </row>
    <row r="6" spans="2:17" s="12" customFormat="1" ht="45.75" thickBot="1" x14ac:dyDescent="0.3">
      <c r="C6" s="174"/>
      <c r="D6" s="176"/>
      <c r="E6" s="184"/>
      <c r="F6" s="183"/>
      <c r="G6" s="183"/>
      <c r="H6" s="30" t="s">
        <v>15</v>
      </c>
      <c r="I6" s="30" t="s">
        <v>17</v>
      </c>
      <c r="J6" s="30" t="s">
        <v>16</v>
      </c>
      <c r="K6" s="30" t="s">
        <v>43</v>
      </c>
      <c r="L6" s="30" t="s">
        <v>88</v>
      </c>
      <c r="M6" s="32" t="s">
        <v>34</v>
      </c>
      <c r="N6" s="30" t="s">
        <v>18</v>
      </c>
      <c r="O6" s="30" t="s">
        <v>19</v>
      </c>
      <c r="P6" s="185"/>
    </row>
    <row r="7" spans="2:17" s="49" customFormat="1" ht="18" x14ac:dyDescent="0.25">
      <c r="B7" s="44"/>
      <c r="C7" s="72">
        <v>44618</v>
      </c>
      <c r="D7" s="17">
        <v>0.83333333333333337</v>
      </c>
      <c r="E7" s="98">
        <v>0.25</v>
      </c>
      <c r="F7" s="50">
        <v>10</v>
      </c>
      <c r="G7" s="51">
        <f>+F7-0.5</f>
        <v>9.5</v>
      </c>
      <c r="H7" s="51">
        <v>1</v>
      </c>
      <c r="I7" s="50"/>
      <c r="J7" s="69">
        <v>3</v>
      </c>
      <c r="K7" s="69"/>
      <c r="L7" s="69"/>
      <c r="M7" s="69">
        <v>4</v>
      </c>
      <c r="N7" s="69"/>
      <c r="O7" s="69">
        <v>1.5</v>
      </c>
      <c r="P7" s="53"/>
      <c r="Q7" s="44"/>
    </row>
    <row r="8" spans="2:17" s="83" customFormat="1" ht="18" x14ac:dyDescent="0.25">
      <c r="B8" s="79"/>
      <c r="C8" s="73">
        <v>44619</v>
      </c>
      <c r="D8" s="88">
        <v>0.83333333333333337</v>
      </c>
      <c r="E8" s="98">
        <v>0.25</v>
      </c>
      <c r="F8" s="50">
        <v>10</v>
      </c>
      <c r="G8" s="51">
        <f t="shared" ref="G8:G9" si="0">+F8-0.5</f>
        <v>9.5</v>
      </c>
      <c r="H8" s="81"/>
      <c r="I8" s="80"/>
      <c r="J8" s="52">
        <v>5.5</v>
      </c>
      <c r="K8" s="52"/>
      <c r="L8" s="52"/>
      <c r="M8" s="52">
        <v>3</v>
      </c>
      <c r="N8" s="52">
        <v>1</v>
      </c>
      <c r="O8" s="52"/>
      <c r="P8" s="82"/>
      <c r="Q8" s="79"/>
    </row>
    <row r="9" spans="2:17" s="83" customFormat="1" ht="18" x14ac:dyDescent="0.25">
      <c r="B9" s="79"/>
      <c r="C9" s="74">
        <v>44620</v>
      </c>
      <c r="D9" s="88">
        <v>0.83333333333333337</v>
      </c>
      <c r="E9" s="98">
        <v>0.25</v>
      </c>
      <c r="F9" s="50">
        <v>10</v>
      </c>
      <c r="G9" s="51">
        <f t="shared" si="0"/>
        <v>9.5</v>
      </c>
      <c r="H9" s="51"/>
      <c r="I9" s="50">
        <v>7.75</v>
      </c>
      <c r="J9" s="69">
        <v>1.25</v>
      </c>
      <c r="K9" s="52"/>
      <c r="L9" s="52"/>
      <c r="M9" s="52"/>
      <c r="N9" s="52"/>
      <c r="O9" s="52"/>
      <c r="P9" s="82"/>
      <c r="Q9" s="71">
        <v>8.75</v>
      </c>
    </row>
    <row r="10" spans="2:17" ht="18.75" thickBot="1" x14ac:dyDescent="0.3">
      <c r="C10" s="164" t="s">
        <v>26</v>
      </c>
      <c r="D10" s="165"/>
      <c r="E10" s="165"/>
      <c r="F10" s="166"/>
      <c r="G10" s="36"/>
      <c r="H10" s="37">
        <f t="shared" ref="H10:O10" si="1">SUM(H7:H9)</f>
        <v>1</v>
      </c>
      <c r="I10" s="37">
        <f t="shared" si="1"/>
        <v>7.75</v>
      </c>
      <c r="J10" s="37">
        <f t="shared" si="1"/>
        <v>9.75</v>
      </c>
      <c r="K10" s="37">
        <f t="shared" si="1"/>
        <v>0</v>
      </c>
      <c r="L10" s="37">
        <f t="shared" si="1"/>
        <v>0</v>
      </c>
      <c r="M10" s="37">
        <f t="shared" si="1"/>
        <v>7</v>
      </c>
      <c r="N10" s="37">
        <f t="shared" si="1"/>
        <v>1</v>
      </c>
      <c r="O10" s="37">
        <f t="shared" si="1"/>
        <v>1.5</v>
      </c>
      <c r="P10" s="27"/>
    </row>
    <row r="11" spans="2:17" ht="18" x14ac:dyDescent="0.25"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"/>
    </row>
    <row r="13" spans="2:17" ht="15.75" thickBot="1" x14ac:dyDescent="0.3">
      <c r="C13" s="5"/>
      <c r="O13" s="11"/>
    </row>
    <row r="14" spans="2:17" ht="18.75" thickTop="1" x14ac:dyDescent="0.25">
      <c r="C14" s="4" t="s">
        <v>41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 t="s">
        <v>36</v>
      </c>
      <c r="P14" s="4"/>
    </row>
    <row r="15" spans="2:17" ht="18" x14ac:dyDescent="0.25">
      <c r="C15" s="2" t="s">
        <v>42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" t="s">
        <v>38</v>
      </c>
      <c r="P15" s="2"/>
    </row>
    <row r="16" spans="2:17" ht="18" x14ac:dyDescent="0.25">
      <c r="C16" s="2" t="s">
        <v>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" t="s">
        <v>7</v>
      </c>
      <c r="P16" s="2"/>
    </row>
    <row r="17" spans="3:17" ht="18" x14ac:dyDescent="0.25">
      <c r="C17" s="104" t="s">
        <v>29</v>
      </c>
      <c r="D17" s="10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3:17" ht="18" x14ac:dyDescent="0.25">
      <c r="C18" s="106" t="s">
        <v>85</v>
      </c>
      <c r="D18" s="107">
        <f>908526/240*6*0.35</f>
        <v>7949.6025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3:17" ht="18.75" thickBot="1" x14ac:dyDescent="0.3">
      <c r="C19" s="106" t="s">
        <v>86</v>
      </c>
      <c r="D19" s="107">
        <f>908526/240*6*1.25</f>
        <v>28391.4375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16"/>
      <c r="P19" s="3"/>
    </row>
    <row r="20" spans="3:17" ht="18" x14ac:dyDescent="0.25">
      <c r="C20" s="104" t="s">
        <v>82</v>
      </c>
      <c r="D20" s="108">
        <f>+D19-D18</f>
        <v>20441.834999999999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4" t="s">
        <v>8</v>
      </c>
      <c r="P20" s="3"/>
      <c r="Q20" s="4"/>
    </row>
    <row r="21" spans="3:17" ht="18" x14ac:dyDescent="0.25">
      <c r="C21" s="106" t="s">
        <v>84</v>
      </c>
      <c r="D21" s="105"/>
      <c r="E21" s="3"/>
      <c r="F21" s="3"/>
      <c r="G21" s="3"/>
      <c r="H21" s="3"/>
      <c r="I21" s="3"/>
      <c r="J21" s="3"/>
      <c r="K21" s="3"/>
      <c r="L21" s="3"/>
      <c r="M21" s="3"/>
      <c r="N21" s="3"/>
      <c r="O21" s="2" t="s">
        <v>9</v>
      </c>
      <c r="P21" s="3"/>
      <c r="Q21" s="2"/>
    </row>
    <row r="22" spans="3:17" ht="18" x14ac:dyDescent="0.25">
      <c r="C22" s="2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 t="s">
        <v>10</v>
      </c>
      <c r="P22" s="3"/>
      <c r="Q22" s="2"/>
    </row>
    <row r="23" spans="3:17" ht="18.75" x14ac:dyDescent="0.3">
      <c r="C23" s="9"/>
    </row>
    <row r="24" spans="3:17" ht="18.75" x14ac:dyDescent="0.3">
      <c r="C24" s="9"/>
    </row>
  </sheetData>
  <mergeCells count="10">
    <mergeCell ref="C10:F10"/>
    <mergeCell ref="C2:P2"/>
    <mergeCell ref="C3:P3"/>
    <mergeCell ref="C4:P4"/>
    <mergeCell ref="C5:C6"/>
    <mergeCell ref="D5:D6"/>
    <mergeCell ref="E5:E6"/>
    <mergeCell ref="F5:F6"/>
    <mergeCell ref="G5:G6"/>
    <mergeCell ref="P5:P6"/>
  </mergeCells>
  <pageMargins left="0.70866141732283472" right="0.70866141732283472" top="0.74803149606299213" bottom="0.74803149606299213" header="0.31496062992125984" footer="0.31496062992125984"/>
  <pageSetup scale="65" orientation="landscape" verticalDpi="288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C74C-DEC7-4CF4-93AE-CC5AB336D78B}">
  <sheetPr>
    <tabColor rgb="FFFFC000"/>
  </sheetPr>
  <dimension ref="A1:F28"/>
  <sheetViews>
    <sheetView workbookViewId="0">
      <selection sqref="A1:F28"/>
    </sheetView>
  </sheetViews>
  <sheetFormatPr baseColWidth="10" defaultColWidth="12.5703125" defaultRowHeight="15" x14ac:dyDescent="0.25"/>
  <cols>
    <col min="1" max="2" width="12.7109375" style="45" bestFit="1" customWidth="1"/>
    <col min="3" max="3" width="7.28515625" style="44" customWidth="1"/>
    <col min="4" max="4" width="8.140625" style="44" customWidth="1"/>
    <col min="5" max="5" width="13.140625" style="44" bestFit="1" customWidth="1"/>
    <col min="6" max="6" width="42.28515625" style="44" bestFit="1" customWidth="1"/>
    <col min="7" max="16384" width="12.5703125" style="44"/>
  </cols>
  <sheetData>
    <row r="1" spans="1:6" ht="86.25" customHeight="1" x14ac:dyDescent="0.25">
      <c r="A1" s="46" t="s">
        <v>47</v>
      </c>
      <c r="B1" s="46" t="s">
        <v>77</v>
      </c>
      <c r="C1" s="46" t="s">
        <v>78</v>
      </c>
      <c r="D1" s="46" t="s">
        <v>79</v>
      </c>
      <c r="E1" s="46" t="s">
        <v>48</v>
      </c>
      <c r="F1" s="46" t="s">
        <v>49</v>
      </c>
    </row>
    <row r="2" spans="1:6" ht="15.75" x14ac:dyDescent="0.25">
      <c r="A2" s="47">
        <v>44299</v>
      </c>
      <c r="B2" s="47">
        <v>44520</v>
      </c>
      <c r="C2" s="48">
        <v>7</v>
      </c>
      <c r="D2" s="48">
        <v>7</v>
      </c>
      <c r="E2" s="48">
        <v>1075667889</v>
      </c>
      <c r="F2" s="48" t="s">
        <v>50</v>
      </c>
    </row>
    <row r="3" spans="1:6" ht="15.75" x14ac:dyDescent="0.25">
      <c r="A3" s="47">
        <v>44359</v>
      </c>
      <c r="B3" s="47">
        <v>44520</v>
      </c>
      <c r="C3" s="48">
        <v>5</v>
      </c>
      <c r="D3" s="48">
        <v>8</v>
      </c>
      <c r="E3" s="48">
        <v>1007155496</v>
      </c>
      <c r="F3" s="48" t="s">
        <v>51</v>
      </c>
    </row>
    <row r="4" spans="1:6" ht="15.75" x14ac:dyDescent="0.25">
      <c r="A4" s="47">
        <v>44470</v>
      </c>
      <c r="B4" s="47">
        <v>44520</v>
      </c>
      <c r="C4" s="48">
        <v>1</v>
      </c>
      <c r="D4" s="48">
        <v>19</v>
      </c>
      <c r="E4" s="48">
        <v>1069584968</v>
      </c>
      <c r="F4" s="48" t="s">
        <v>52</v>
      </c>
    </row>
    <row r="5" spans="1:6" ht="15.75" x14ac:dyDescent="0.25">
      <c r="A5" s="47">
        <v>44470</v>
      </c>
      <c r="B5" s="47">
        <v>44520</v>
      </c>
      <c r="C5" s="48">
        <v>1</v>
      </c>
      <c r="D5" s="48">
        <v>19</v>
      </c>
      <c r="E5" s="48">
        <v>52316452</v>
      </c>
      <c r="F5" s="48" t="s">
        <v>53</v>
      </c>
    </row>
    <row r="6" spans="1:6" ht="15.75" x14ac:dyDescent="0.25">
      <c r="A6" s="47">
        <v>44342</v>
      </c>
      <c r="B6" s="47">
        <v>44520</v>
      </c>
      <c r="C6" s="48">
        <v>5</v>
      </c>
      <c r="D6" s="48">
        <v>25</v>
      </c>
      <c r="E6" s="48">
        <v>1072424354</v>
      </c>
      <c r="F6" s="48" t="s">
        <v>54</v>
      </c>
    </row>
    <row r="7" spans="1:6" ht="15.75" x14ac:dyDescent="0.25">
      <c r="A7" s="47">
        <v>44470</v>
      </c>
      <c r="B7" s="47">
        <v>44520</v>
      </c>
      <c r="C7" s="48">
        <v>1</v>
      </c>
      <c r="D7" s="48">
        <v>19</v>
      </c>
      <c r="E7" s="48">
        <v>1069585453</v>
      </c>
      <c r="F7" s="48" t="s">
        <v>55</v>
      </c>
    </row>
    <row r="8" spans="1:6" ht="15.75" x14ac:dyDescent="0.25">
      <c r="A8" s="47">
        <v>44512</v>
      </c>
      <c r="B8" s="47">
        <v>44520</v>
      </c>
      <c r="C8" s="48">
        <v>0</v>
      </c>
      <c r="D8" s="48">
        <v>8</v>
      </c>
      <c r="E8" s="48">
        <v>1122628018</v>
      </c>
      <c r="F8" s="48" t="s">
        <v>56</v>
      </c>
    </row>
    <row r="9" spans="1:6" ht="15.75" x14ac:dyDescent="0.25">
      <c r="A9" s="47">
        <v>44516</v>
      </c>
      <c r="B9" s="47">
        <v>44520</v>
      </c>
      <c r="C9" s="48">
        <v>0</v>
      </c>
      <c r="D9" s="48">
        <v>4</v>
      </c>
      <c r="E9" s="48">
        <v>79186003</v>
      </c>
      <c r="F9" s="48" t="s">
        <v>57</v>
      </c>
    </row>
    <row r="10" spans="1:6" ht="15.75" x14ac:dyDescent="0.25">
      <c r="A10" s="47">
        <v>44449</v>
      </c>
      <c r="B10" s="47">
        <v>44520</v>
      </c>
      <c r="C10" s="48">
        <v>2</v>
      </c>
      <c r="D10" s="48">
        <v>10</v>
      </c>
      <c r="E10" s="48">
        <v>15173092</v>
      </c>
      <c r="F10" s="48" t="s">
        <v>58</v>
      </c>
    </row>
    <row r="11" spans="1:6" ht="15.75" x14ac:dyDescent="0.25">
      <c r="A11" s="47">
        <v>44470</v>
      </c>
      <c r="B11" s="47">
        <v>44520</v>
      </c>
      <c r="C11" s="48">
        <v>1</v>
      </c>
      <c r="D11" s="48">
        <v>19</v>
      </c>
      <c r="E11" s="48">
        <v>1148146250</v>
      </c>
      <c r="F11" s="48" t="s">
        <v>59</v>
      </c>
    </row>
    <row r="12" spans="1:6" ht="15.75" x14ac:dyDescent="0.25">
      <c r="A12" s="47">
        <v>44470</v>
      </c>
      <c r="B12" s="47">
        <v>44520</v>
      </c>
      <c r="C12" s="48">
        <v>1</v>
      </c>
      <c r="D12" s="48">
        <v>19</v>
      </c>
      <c r="E12" s="48">
        <v>1069585035</v>
      </c>
      <c r="F12" s="48" t="s">
        <v>60</v>
      </c>
    </row>
    <row r="13" spans="1:6" ht="15.75" x14ac:dyDescent="0.25">
      <c r="A13" s="47">
        <v>44470</v>
      </c>
      <c r="B13" s="47">
        <v>44520</v>
      </c>
      <c r="C13" s="48">
        <v>1</v>
      </c>
      <c r="D13" s="48">
        <v>19</v>
      </c>
      <c r="E13" s="48">
        <v>1069582872</v>
      </c>
      <c r="F13" s="48" t="s">
        <v>61</v>
      </c>
    </row>
    <row r="14" spans="1:6" ht="15.75" x14ac:dyDescent="0.25">
      <c r="A14" s="47">
        <v>44446</v>
      </c>
      <c r="B14" s="47">
        <v>44520</v>
      </c>
      <c r="C14" s="48">
        <v>2</v>
      </c>
      <c r="D14" s="48">
        <v>13</v>
      </c>
      <c r="E14" s="48">
        <v>1068929236</v>
      </c>
      <c r="F14" s="48" t="s">
        <v>62</v>
      </c>
    </row>
    <row r="15" spans="1:6" ht="15.75" x14ac:dyDescent="0.25">
      <c r="A15" s="47">
        <v>44399</v>
      </c>
      <c r="B15" s="47">
        <v>44520</v>
      </c>
      <c r="C15" s="48">
        <v>3</v>
      </c>
      <c r="D15" s="48">
        <v>29</v>
      </c>
      <c r="E15" s="48">
        <v>1069582148</v>
      </c>
      <c r="F15" s="48" t="s">
        <v>63</v>
      </c>
    </row>
    <row r="16" spans="1:6" ht="15.75" x14ac:dyDescent="0.25">
      <c r="A16" s="47">
        <v>44508</v>
      </c>
      <c r="B16" s="47">
        <v>44520</v>
      </c>
      <c r="C16" s="48">
        <v>0</v>
      </c>
      <c r="D16" s="48">
        <v>12</v>
      </c>
      <c r="E16" s="48">
        <v>1116919469</v>
      </c>
      <c r="F16" s="48" t="s">
        <v>64</v>
      </c>
    </row>
    <row r="17" spans="1:6" ht="15.75" x14ac:dyDescent="0.25">
      <c r="A17" s="47">
        <v>44399</v>
      </c>
      <c r="B17" s="47">
        <v>44520</v>
      </c>
      <c r="C17" s="48">
        <v>3</v>
      </c>
      <c r="D17" s="48">
        <v>29</v>
      </c>
      <c r="E17" s="48">
        <v>1073558515</v>
      </c>
      <c r="F17" s="48" t="s">
        <v>65</v>
      </c>
    </row>
    <row r="18" spans="1:6" ht="15.75" x14ac:dyDescent="0.25">
      <c r="A18" s="47">
        <v>44431</v>
      </c>
      <c r="B18" s="47">
        <v>44520</v>
      </c>
      <c r="C18" s="48">
        <v>2</v>
      </c>
      <c r="D18" s="48">
        <v>28</v>
      </c>
      <c r="E18" s="48">
        <v>1072429824</v>
      </c>
      <c r="F18" s="48" t="s">
        <v>66</v>
      </c>
    </row>
    <row r="19" spans="1:6" ht="15.75" x14ac:dyDescent="0.25">
      <c r="A19" s="47">
        <v>44412</v>
      </c>
      <c r="B19" s="47">
        <v>44520</v>
      </c>
      <c r="C19" s="48">
        <v>3</v>
      </c>
      <c r="D19" s="48">
        <v>16</v>
      </c>
      <c r="E19" s="48">
        <v>1072431001</v>
      </c>
      <c r="F19" s="48" t="s">
        <v>67</v>
      </c>
    </row>
    <row r="20" spans="1:6" ht="15.75" x14ac:dyDescent="0.25">
      <c r="A20" s="47">
        <v>44459</v>
      </c>
      <c r="B20" s="47">
        <v>44520</v>
      </c>
      <c r="C20" s="48">
        <v>2</v>
      </c>
      <c r="D20" s="48">
        <v>0</v>
      </c>
      <c r="E20" s="48">
        <v>52785732</v>
      </c>
      <c r="F20" s="48" t="s">
        <v>68</v>
      </c>
    </row>
    <row r="21" spans="1:6" ht="15.75" x14ac:dyDescent="0.25">
      <c r="A21" s="47">
        <v>44449</v>
      </c>
      <c r="B21" s="47">
        <v>44520</v>
      </c>
      <c r="C21" s="48">
        <v>2</v>
      </c>
      <c r="D21" s="48">
        <v>10</v>
      </c>
      <c r="E21" s="48">
        <v>1032405554</v>
      </c>
      <c r="F21" s="48" t="s">
        <v>69</v>
      </c>
    </row>
    <row r="22" spans="1:6" ht="15.75" x14ac:dyDescent="0.25">
      <c r="A22" s="47">
        <v>44509</v>
      </c>
      <c r="B22" s="47">
        <v>44520</v>
      </c>
      <c r="C22" s="48">
        <v>0</v>
      </c>
      <c r="D22" s="48">
        <v>11</v>
      </c>
      <c r="E22" s="48">
        <v>1118201454</v>
      </c>
      <c r="F22" s="48" t="s">
        <v>70</v>
      </c>
    </row>
    <row r="23" spans="1:6" ht="15.75" x14ac:dyDescent="0.25">
      <c r="A23" s="47">
        <v>44431</v>
      </c>
      <c r="B23" s="47">
        <v>44520</v>
      </c>
      <c r="C23" s="48">
        <v>2</v>
      </c>
      <c r="D23" s="48">
        <v>28</v>
      </c>
      <c r="E23" s="48">
        <v>1007155944</v>
      </c>
      <c r="F23" s="48" t="s">
        <v>71</v>
      </c>
    </row>
    <row r="24" spans="1:6" ht="15.75" x14ac:dyDescent="0.25">
      <c r="A24" s="47">
        <v>44497</v>
      </c>
      <c r="B24" s="47">
        <v>44520</v>
      </c>
      <c r="C24" s="48">
        <v>0</v>
      </c>
      <c r="D24" s="48">
        <v>23</v>
      </c>
      <c r="E24" s="48">
        <v>1069582802</v>
      </c>
      <c r="F24" s="48" t="s">
        <v>72</v>
      </c>
    </row>
    <row r="25" spans="1:6" ht="15.75" x14ac:dyDescent="0.25">
      <c r="A25" s="47">
        <v>44445</v>
      </c>
      <c r="B25" s="47">
        <v>44520</v>
      </c>
      <c r="C25" s="48">
        <v>2</v>
      </c>
      <c r="D25" s="48">
        <v>14</v>
      </c>
      <c r="E25" s="48">
        <v>1003474487</v>
      </c>
      <c r="F25" s="48" t="s">
        <v>73</v>
      </c>
    </row>
    <row r="26" spans="1:6" ht="15.75" x14ac:dyDescent="0.25">
      <c r="A26" s="47">
        <v>44445</v>
      </c>
      <c r="B26" s="47">
        <v>44520</v>
      </c>
      <c r="C26" s="48">
        <v>2</v>
      </c>
      <c r="D26" s="48">
        <v>14</v>
      </c>
      <c r="E26" s="48">
        <v>1007569671</v>
      </c>
      <c r="F26" s="48" t="s">
        <v>74</v>
      </c>
    </row>
    <row r="27" spans="1:6" ht="15.75" x14ac:dyDescent="0.25">
      <c r="A27" s="47">
        <v>44363</v>
      </c>
      <c r="B27" s="47">
        <v>44520</v>
      </c>
      <c r="C27" s="48">
        <v>5</v>
      </c>
      <c r="D27" s="48">
        <v>4</v>
      </c>
      <c r="E27" s="48">
        <v>39805588</v>
      </c>
      <c r="F27" s="48" t="s">
        <v>75</v>
      </c>
    </row>
    <row r="28" spans="1:6" ht="15.75" x14ac:dyDescent="0.25">
      <c r="A28" s="47">
        <v>44378</v>
      </c>
      <c r="B28" s="47">
        <v>44520</v>
      </c>
      <c r="C28" s="48">
        <v>4</v>
      </c>
      <c r="D28" s="48">
        <v>19</v>
      </c>
      <c r="E28" s="48">
        <v>80311174</v>
      </c>
      <c r="F28" s="48" t="s">
        <v>76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58E4-E59A-4CA3-8FDE-3876D39438CE}">
  <sheetPr>
    <tabColor rgb="FF92D050"/>
  </sheetPr>
  <dimension ref="C1:Q27"/>
  <sheetViews>
    <sheetView showGridLines="0" view="pageBreakPreview" zoomScale="91" zoomScaleNormal="90" zoomScaleSheetLayoutView="91" workbookViewId="0">
      <selection activeCell="O13" sqref="O13"/>
    </sheetView>
  </sheetViews>
  <sheetFormatPr baseColWidth="10" defaultColWidth="11.42578125" defaultRowHeight="15" x14ac:dyDescent="0.25"/>
  <cols>
    <col min="1" max="1" width="3.140625" style="1" customWidth="1"/>
    <col min="2" max="2" width="3.42578125" style="1" customWidth="1"/>
    <col min="3" max="3" width="34.42578125" style="1" customWidth="1"/>
    <col min="4" max="4" width="14.140625" style="1" customWidth="1"/>
    <col min="5" max="5" width="14.5703125" style="1" customWidth="1"/>
    <col min="6" max="6" width="13.28515625" style="1" customWidth="1"/>
    <col min="7" max="8" width="10.7109375" style="1" customWidth="1"/>
    <col min="9" max="9" width="12.140625" style="1" bestFit="1" customWidth="1"/>
    <col min="10" max="10" width="8.28515625" style="1" bestFit="1" customWidth="1"/>
    <col min="11" max="11" width="8.28515625" style="1" hidden="1" customWidth="1"/>
    <col min="12" max="12" width="8.28515625" style="42" hidden="1" customWidth="1"/>
    <col min="13" max="13" width="9.42578125" style="1" customWidth="1"/>
    <col min="14" max="14" width="8.85546875" style="1" customWidth="1"/>
    <col min="15" max="15" width="6.28515625" style="1" customWidth="1"/>
    <col min="16" max="16" width="24.42578125" style="1" customWidth="1"/>
    <col min="17" max="17" width="5.85546875" style="1" customWidth="1"/>
    <col min="18" max="16384" width="11.42578125" style="1"/>
  </cols>
  <sheetData>
    <row r="1" spans="3:17" ht="10.5" customHeight="1" x14ac:dyDescent="0.25"/>
    <row r="2" spans="3:17" ht="20.25" x14ac:dyDescent="0.3">
      <c r="C2" s="167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9"/>
    </row>
    <row r="3" spans="3:17" ht="20.25" x14ac:dyDescent="0.3">
      <c r="C3" s="167" t="s">
        <v>30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9"/>
    </row>
    <row r="4" spans="3:17" ht="16.5" thickBot="1" x14ac:dyDescent="0.3">
      <c r="C4" s="170" t="s">
        <v>127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90"/>
    </row>
    <row r="5" spans="3:17" ht="15.75" thickTop="1" x14ac:dyDescent="0.25">
      <c r="C5" s="188" t="s">
        <v>1</v>
      </c>
      <c r="D5" s="188" t="s">
        <v>2</v>
      </c>
      <c r="E5" s="189" t="s">
        <v>3</v>
      </c>
      <c r="F5" s="188" t="s">
        <v>27</v>
      </c>
      <c r="G5" s="188" t="s">
        <v>28</v>
      </c>
      <c r="H5" s="148" t="s">
        <v>31</v>
      </c>
      <c r="I5" s="148" t="s">
        <v>32</v>
      </c>
      <c r="J5" s="148" t="s">
        <v>21</v>
      </c>
      <c r="K5" s="148" t="s">
        <v>25</v>
      </c>
      <c r="L5" s="148" t="s">
        <v>87</v>
      </c>
      <c r="M5" s="148" t="s">
        <v>33</v>
      </c>
      <c r="N5" s="148" t="s">
        <v>23</v>
      </c>
      <c r="O5" s="149" t="s">
        <v>24</v>
      </c>
      <c r="P5" s="191" t="s">
        <v>0</v>
      </c>
    </row>
    <row r="6" spans="3:17" s="12" customFormat="1" ht="45" x14ac:dyDescent="0.25">
      <c r="C6" s="188"/>
      <c r="D6" s="188"/>
      <c r="E6" s="189"/>
      <c r="F6" s="188"/>
      <c r="G6" s="188"/>
      <c r="H6" s="57" t="s">
        <v>15</v>
      </c>
      <c r="I6" s="57" t="s">
        <v>17</v>
      </c>
      <c r="J6" s="57" t="s">
        <v>16</v>
      </c>
      <c r="K6" s="57" t="s">
        <v>43</v>
      </c>
      <c r="L6" s="57" t="s">
        <v>88</v>
      </c>
      <c r="M6" s="150" t="s">
        <v>34</v>
      </c>
      <c r="N6" s="57" t="s">
        <v>18</v>
      </c>
      <c r="O6" s="57" t="s">
        <v>19</v>
      </c>
      <c r="P6" s="192"/>
    </row>
    <row r="7" spans="3:17" s="12" customFormat="1" ht="18" x14ac:dyDescent="0.25">
      <c r="C7" s="72">
        <v>44618</v>
      </c>
      <c r="D7" s="88">
        <v>0.83333333333333337</v>
      </c>
      <c r="E7" s="88">
        <v>0.25</v>
      </c>
      <c r="F7" s="69">
        <v>10</v>
      </c>
      <c r="G7" s="151">
        <f>+F7-0.5</f>
        <v>9.5</v>
      </c>
      <c r="H7" s="151">
        <v>1</v>
      </c>
      <c r="I7" s="69"/>
      <c r="J7" s="69">
        <v>3</v>
      </c>
      <c r="K7" s="69"/>
      <c r="L7" s="69"/>
      <c r="M7" s="69">
        <v>4</v>
      </c>
      <c r="N7" s="69"/>
      <c r="O7" s="69">
        <v>1.5</v>
      </c>
      <c r="P7" s="146"/>
    </row>
    <row r="8" spans="3:17" s="12" customFormat="1" ht="18" x14ac:dyDescent="0.25">
      <c r="C8" s="73">
        <v>44619</v>
      </c>
      <c r="D8" s="88">
        <v>0.83333333333333337</v>
      </c>
      <c r="E8" s="88">
        <v>0.25</v>
      </c>
      <c r="F8" s="69">
        <v>10</v>
      </c>
      <c r="G8" s="151">
        <f t="shared" ref="G8:G9" si="0">+F8-0.5</f>
        <v>9.5</v>
      </c>
      <c r="H8" s="152"/>
      <c r="I8" s="52"/>
      <c r="J8" s="52">
        <v>5.5</v>
      </c>
      <c r="K8" s="52"/>
      <c r="L8" s="52"/>
      <c r="M8" s="52">
        <v>3</v>
      </c>
      <c r="N8" s="52">
        <v>1</v>
      </c>
      <c r="O8" s="52"/>
      <c r="P8" s="146"/>
    </row>
    <row r="9" spans="3:17" s="12" customFormat="1" ht="18" x14ac:dyDescent="0.25">
      <c r="C9" s="74">
        <v>44620</v>
      </c>
      <c r="D9" s="88">
        <v>0.83333333333333337</v>
      </c>
      <c r="E9" s="88">
        <v>0.25</v>
      </c>
      <c r="F9" s="69">
        <v>10</v>
      </c>
      <c r="G9" s="151">
        <f t="shared" si="0"/>
        <v>9.5</v>
      </c>
      <c r="H9" s="151"/>
      <c r="I9" s="69">
        <v>7.75</v>
      </c>
      <c r="J9" s="69">
        <v>1.25</v>
      </c>
      <c r="K9" s="52"/>
      <c r="L9" s="52"/>
      <c r="M9" s="52"/>
      <c r="N9" s="52"/>
      <c r="O9" s="52"/>
      <c r="P9" s="146"/>
    </row>
    <row r="10" spans="3:17" s="84" customFormat="1" ht="18" x14ac:dyDescent="0.25">
      <c r="C10" s="41">
        <v>44608</v>
      </c>
      <c r="D10" s="88">
        <v>0.83333333333333337</v>
      </c>
      <c r="E10" s="88">
        <v>0.25</v>
      </c>
      <c r="F10" s="69">
        <v>10</v>
      </c>
      <c r="G10" s="151">
        <f t="shared" ref="G10:G12" si="1">+F10-0.5</f>
        <v>9.5</v>
      </c>
      <c r="H10" s="40"/>
      <c r="I10" s="18">
        <v>6.75</v>
      </c>
      <c r="J10" s="99">
        <v>1.75</v>
      </c>
      <c r="K10" s="89"/>
      <c r="L10" s="89"/>
      <c r="M10" s="89"/>
      <c r="N10" s="89"/>
      <c r="O10" s="89"/>
      <c r="P10" s="147"/>
      <c r="Q10" s="84">
        <v>7.75</v>
      </c>
    </row>
    <row r="11" spans="3:17" s="84" customFormat="1" ht="18" x14ac:dyDescent="0.25">
      <c r="C11" s="41">
        <v>44609</v>
      </c>
      <c r="D11" s="88">
        <v>0.83333333333333337</v>
      </c>
      <c r="E11" s="88">
        <v>0.25</v>
      </c>
      <c r="F11" s="69">
        <v>10</v>
      </c>
      <c r="G11" s="151">
        <f t="shared" si="1"/>
        <v>9.5</v>
      </c>
      <c r="H11" s="40"/>
      <c r="I11" s="18">
        <v>7.75</v>
      </c>
      <c r="J11" s="99">
        <v>0.75</v>
      </c>
      <c r="K11" s="89"/>
      <c r="L11" s="89"/>
      <c r="M11" s="89"/>
      <c r="N11" s="89"/>
      <c r="O11" s="89"/>
      <c r="P11" s="147"/>
      <c r="Q11" s="84">
        <v>8.75</v>
      </c>
    </row>
    <row r="12" spans="3:17" s="84" customFormat="1" ht="18" x14ac:dyDescent="0.25">
      <c r="C12" s="41">
        <v>44610</v>
      </c>
      <c r="D12" s="88">
        <v>0.83333333333333337</v>
      </c>
      <c r="E12" s="88">
        <v>0.25</v>
      </c>
      <c r="F12" s="69">
        <v>10</v>
      </c>
      <c r="G12" s="151">
        <f t="shared" si="1"/>
        <v>9.5</v>
      </c>
      <c r="H12" s="40"/>
      <c r="I12" s="18">
        <v>7.75</v>
      </c>
      <c r="J12" s="99">
        <v>0.75</v>
      </c>
      <c r="K12" s="89"/>
      <c r="L12" s="89"/>
      <c r="M12" s="89"/>
      <c r="N12" s="89"/>
      <c r="O12" s="89"/>
      <c r="P12" s="147"/>
      <c r="Q12" s="84">
        <v>8.75</v>
      </c>
    </row>
    <row r="13" spans="3:17" ht="18.75" thickBot="1" x14ac:dyDescent="0.3">
      <c r="C13" s="164" t="s">
        <v>26</v>
      </c>
      <c r="D13" s="165"/>
      <c r="E13" s="165"/>
      <c r="F13" s="166"/>
      <c r="G13" s="34"/>
      <c r="H13" s="31">
        <f>SUM(H7:H12)</f>
        <v>1</v>
      </c>
      <c r="I13" s="31">
        <f t="shared" ref="I13:O13" si="2">SUM(I7:I12)</f>
        <v>30</v>
      </c>
      <c r="J13" s="31">
        <f t="shared" si="2"/>
        <v>13</v>
      </c>
      <c r="K13" s="31">
        <f t="shared" si="2"/>
        <v>0</v>
      </c>
      <c r="L13" s="31">
        <f t="shared" si="2"/>
        <v>0</v>
      </c>
      <c r="M13" s="31">
        <f t="shared" si="2"/>
        <v>7</v>
      </c>
      <c r="N13" s="31">
        <f t="shared" si="2"/>
        <v>1</v>
      </c>
      <c r="O13" s="31">
        <f t="shared" si="2"/>
        <v>1.5</v>
      </c>
      <c r="P13" s="14"/>
    </row>
    <row r="14" spans="3:17" ht="18" x14ac:dyDescent="0.25"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2"/>
    </row>
    <row r="16" spans="3:17" ht="15.75" thickBot="1" x14ac:dyDescent="0.3">
      <c r="C16" s="5"/>
      <c r="O16" s="11"/>
    </row>
    <row r="17" spans="3:17" ht="18.75" thickTop="1" x14ac:dyDescent="0.25">
      <c r="C17" s="4" t="s">
        <v>35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 t="s">
        <v>36</v>
      </c>
      <c r="P17" s="4"/>
    </row>
    <row r="18" spans="3:17" ht="18" x14ac:dyDescent="0.25">
      <c r="C18" s="2" t="s">
        <v>37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" t="s">
        <v>38</v>
      </c>
      <c r="P18" s="2"/>
    </row>
    <row r="19" spans="3:17" ht="18" x14ac:dyDescent="0.25">
      <c r="C19" s="2" t="s">
        <v>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" t="s">
        <v>7</v>
      </c>
      <c r="P19" s="2"/>
    </row>
    <row r="20" spans="3:17" ht="18" x14ac:dyDescent="0.25">
      <c r="C20" s="21" t="s">
        <v>29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3:17" ht="18" x14ac:dyDescent="0.25">
      <c r="C21" s="20"/>
      <c r="D21" s="7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3:17" ht="18.75" thickBot="1" x14ac:dyDescent="0.3">
      <c r="C22" s="75"/>
      <c r="D22" s="76"/>
      <c r="E22" s="3"/>
      <c r="F22" s="3"/>
      <c r="G22" s="3"/>
      <c r="H22" s="3"/>
      <c r="I22" s="3"/>
      <c r="J22" s="3"/>
      <c r="K22" s="3"/>
      <c r="L22" s="3"/>
      <c r="M22" s="3"/>
      <c r="N22" s="3"/>
      <c r="O22" s="16"/>
      <c r="P22" s="3"/>
    </row>
    <row r="23" spans="3:17" ht="18" x14ac:dyDescent="0.25">
      <c r="C23" s="77"/>
      <c r="D23" s="78"/>
      <c r="E23" s="3"/>
      <c r="F23" s="3"/>
      <c r="G23" s="3"/>
      <c r="H23" s="3"/>
      <c r="I23" s="3"/>
      <c r="J23" s="3"/>
      <c r="K23" s="3"/>
      <c r="L23" s="3"/>
      <c r="M23" s="3"/>
      <c r="N23" s="3"/>
      <c r="O23" s="4" t="s">
        <v>8</v>
      </c>
      <c r="P23" s="3"/>
      <c r="Q23" s="4"/>
    </row>
    <row r="24" spans="3:17" ht="18" x14ac:dyDescent="0.25">
      <c r="C24" s="2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" t="s">
        <v>9</v>
      </c>
      <c r="P24" s="3"/>
      <c r="Q24" s="2"/>
    </row>
    <row r="25" spans="3:17" ht="18" x14ac:dyDescent="0.25">
      <c r="C25" s="2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" t="s">
        <v>10</v>
      </c>
      <c r="P25" s="3"/>
      <c r="Q25" s="2"/>
    </row>
    <row r="26" spans="3:17" ht="18.75" x14ac:dyDescent="0.3">
      <c r="C26" s="9"/>
    </row>
    <row r="27" spans="3:17" ht="18.75" x14ac:dyDescent="0.3">
      <c r="C27" s="9"/>
    </row>
  </sheetData>
  <mergeCells count="10">
    <mergeCell ref="C13:F13"/>
    <mergeCell ref="C2:P2"/>
    <mergeCell ref="C3:P3"/>
    <mergeCell ref="C4:P4"/>
    <mergeCell ref="C5:C6"/>
    <mergeCell ref="D5:D6"/>
    <mergeCell ref="E5:E6"/>
    <mergeCell ref="F5:F6"/>
    <mergeCell ref="G5:G6"/>
    <mergeCell ref="P5:P6"/>
  </mergeCells>
  <pageMargins left="0.70866141732283472" right="0.70866141732283472" top="0.74803149606299213" bottom="0.74803149606299213" header="0.31496062992125984" footer="0.31496062992125984"/>
  <pageSetup scale="70" orientation="landscape" verticalDpi="28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Jose Contreras</vt:lpstr>
      <vt:lpstr>Jairo Chisaba</vt:lpstr>
      <vt:lpstr>Jhon Mario Surmay (2)</vt:lpstr>
      <vt:lpstr>CONTRERAS MENDEZ JOSE JACOBO</vt:lpstr>
      <vt:lpstr>CHISABA RINCON JAIRO </vt:lpstr>
      <vt:lpstr>Jose Luis Bejarano</vt:lpstr>
      <vt:lpstr>Wilmer Beltran</vt:lpstr>
      <vt:lpstr>Hoja1</vt:lpstr>
      <vt:lpstr>Diego Castiblanco</vt:lpstr>
      <vt:lpstr>Jhon Mario Surmay</vt:lpstr>
      <vt:lpstr>Rafael Rodriguez</vt:lpstr>
      <vt:lpstr>Jacpier Jose Ariza</vt:lpstr>
      <vt:lpstr>'CHISABA RINCON JAIRO '!Área_de_impresión</vt:lpstr>
      <vt:lpstr>'CONTRERAS MENDEZ JOSE JACOBO'!Área_de_impresión</vt:lpstr>
      <vt:lpstr>'Diego Castiblanco'!Área_de_impresión</vt:lpstr>
      <vt:lpstr>'Jacpier Jose Ariza'!Área_de_impresión</vt:lpstr>
      <vt:lpstr>'Jairo Chisaba'!Área_de_impresión</vt:lpstr>
      <vt:lpstr>'Jhon Mario Surmay'!Área_de_impresión</vt:lpstr>
      <vt:lpstr>'Jhon Mario Surmay (2)'!Área_de_impresión</vt:lpstr>
      <vt:lpstr>'Jose Contreras'!Área_de_impresión</vt:lpstr>
      <vt:lpstr>'Jose Luis Bejarano'!Área_de_impresión</vt:lpstr>
      <vt:lpstr>'Rafael Rodriguez'!Área_de_impresión</vt:lpstr>
      <vt:lpstr>'Wilmer Beltran'!Área_de_impresión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comercio exterior</dc:creator>
  <cp:lastModifiedBy>Keitty Silena Ramos Bedoya</cp:lastModifiedBy>
  <cp:lastPrinted>2022-02-28T14:42:41Z</cp:lastPrinted>
  <dcterms:created xsi:type="dcterms:W3CDTF">2014-04-07T14:23:05Z</dcterms:created>
  <dcterms:modified xsi:type="dcterms:W3CDTF">2022-02-28T14:44:55Z</dcterms:modified>
</cp:coreProperties>
</file>