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商品" sheetId="1" r:id="rId1"/>
    <sheet name="职业" sheetId="2" r:id="rId2"/>
    <sheet name="生产方式推算表" sheetId="3" r:id="rId3"/>
  </sheets>
  <calcPr calcId="144525"/>
</workbook>
</file>

<file path=xl/sharedStrings.xml><?xml version="1.0" encoding="utf-8"?>
<sst xmlns="http://schemas.openxmlformats.org/spreadsheetml/2006/main" count="371" uniqueCount="118">
  <si>
    <t>good</t>
  </si>
  <si>
    <t>cost</t>
  </si>
  <si>
    <t>商品</t>
  </si>
  <si>
    <t>花费</t>
  </si>
  <si>
    <t>布料</t>
  </si>
  <si>
    <t>衣服</t>
  </si>
  <si>
    <t>木材</t>
  </si>
  <si>
    <t>家具</t>
  </si>
  <si>
    <t>谷物</t>
  </si>
  <si>
    <t>鱼</t>
  </si>
  <si>
    <t>肉</t>
  </si>
  <si>
    <t>水果</t>
  </si>
  <si>
    <t>罐头</t>
  </si>
  <si>
    <t>煤</t>
  </si>
  <si>
    <t>电</t>
  </si>
  <si>
    <t>服务</t>
  </si>
  <si>
    <t>烈酒</t>
  </si>
  <si>
    <t>烟草</t>
  </si>
  <si>
    <t>茶</t>
  </si>
  <si>
    <t>咖啡</t>
  </si>
  <si>
    <t>葡萄酒</t>
  </si>
  <si>
    <t>运力</t>
  </si>
  <si>
    <t>拖拉机</t>
  </si>
  <si>
    <t>电话</t>
  </si>
  <si>
    <t>糖</t>
  </si>
  <si>
    <t>奢侈衣服</t>
  </si>
  <si>
    <t>奢侈家具</t>
  </si>
  <si>
    <t>无线电</t>
  </si>
  <si>
    <t>艺术品</t>
  </si>
  <si>
    <t>纸</t>
  </si>
  <si>
    <t>丝绸</t>
  </si>
  <si>
    <t>染料</t>
  </si>
  <si>
    <t>硫磺</t>
  </si>
  <si>
    <t>铁</t>
  </si>
  <si>
    <t>铅</t>
  </si>
  <si>
    <t>硬木</t>
  </si>
  <si>
    <t>橡胶</t>
  </si>
  <si>
    <t>石油</t>
  </si>
  <si>
    <t>引擎</t>
  </si>
  <si>
    <t>钢</t>
  </si>
  <si>
    <t>玻璃</t>
  </si>
  <si>
    <t>化肥</t>
  </si>
  <si>
    <t>工具</t>
  </si>
  <si>
    <t>炸药</t>
  </si>
  <si>
    <t>瓷器</t>
  </si>
  <si>
    <t>鸦片</t>
  </si>
  <si>
    <t>黄金</t>
  </si>
  <si>
    <t>职业名称</t>
  </si>
  <si>
    <t>阶级</t>
  </si>
  <si>
    <t>期待生活水平</t>
  </si>
  <si>
    <t>期待生活花费
放缩</t>
  </si>
  <si>
    <t>期待生活花费</t>
  </si>
  <si>
    <t>工资权重</t>
  </si>
  <si>
    <t>最低生活水平</t>
  </si>
  <si>
    <t>最低生活花费
放缩</t>
  </si>
  <si>
    <t>最低生活花费</t>
  </si>
  <si>
    <t>最低权重</t>
  </si>
  <si>
    <t>定位说明</t>
  </si>
  <si>
    <t>贵族</t>
  </si>
  <si>
    <t>rich</t>
  </si>
  <si>
    <t>资本家</t>
  </si>
  <si>
    <t>官僚</t>
  </si>
  <si>
    <t>middle</t>
  </si>
  <si>
    <t>教士</t>
  </si>
  <si>
    <t>工程师</t>
  </si>
  <si>
    <t>军官</t>
  </si>
  <si>
    <t>学者</t>
  </si>
  <si>
    <t>店主</t>
  </si>
  <si>
    <t>士兵</t>
  </si>
  <si>
    <t>poor</t>
  </si>
  <si>
    <t>农民</t>
  </si>
  <si>
    <t>劳工</t>
  </si>
  <si>
    <t>职员</t>
  </si>
  <si>
    <t>技工</t>
  </si>
  <si>
    <t>建筑</t>
  </si>
  <si>
    <t>生产方式组</t>
  </si>
  <si>
    <t>生产方式</t>
  </si>
  <si>
    <t>等级</t>
  </si>
  <si>
    <t>消耗1</t>
  </si>
  <si>
    <t>数量</t>
  </si>
  <si>
    <t>消耗2</t>
  </si>
  <si>
    <t>消耗3</t>
  </si>
  <si>
    <t>雇佣1</t>
  </si>
  <si>
    <t>雇佣2</t>
  </si>
  <si>
    <t>雇佣3</t>
  </si>
  <si>
    <t>产出1</t>
  </si>
  <si>
    <t>产出2</t>
  </si>
  <si>
    <t>消耗</t>
  </si>
  <si>
    <t>雇佣</t>
  </si>
  <si>
    <t>产出</t>
  </si>
  <si>
    <t>生产力</t>
  </si>
  <si>
    <t>利润</t>
  </si>
  <si>
    <t>农场</t>
  </si>
  <si>
    <t>基础生产方式</t>
  </si>
  <si>
    <t>简单农业</t>
  </si>
  <si>
    <t>土壤改良农业</t>
  </si>
  <si>
    <t>肥料</t>
  </si>
  <si>
    <t>次级生产方式</t>
  </si>
  <si>
    <t>保持单一作物</t>
  </si>
  <si>
    <t>柑橘果园</t>
  </si>
  <si>
    <t>葡萄园</t>
  </si>
  <si>
    <t>收获方式</t>
  </si>
  <si>
    <t>牛拉犁</t>
  </si>
  <si>
    <t>收割工具</t>
  </si>
  <si>
    <t>蒸汽动力脱粒机</t>
  </si>
  <si>
    <t>压燃拖拉机</t>
  </si>
  <si>
    <t>煤矿</t>
  </si>
  <si>
    <t>采矿设备</t>
  </si>
  <si>
    <t>炸药生产方式</t>
  </si>
  <si>
    <t>蒸汽自动化</t>
  </si>
  <si>
    <t>伐木营地</t>
  </si>
  <si>
    <t>硬木生产</t>
  </si>
  <si>
    <t>特殊设备</t>
  </si>
  <si>
    <t>运输</t>
  </si>
  <si>
    <t>食品厂</t>
  </si>
  <si>
    <t>罐头制造</t>
  </si>
  <si>
    <t>酿酒厂</t>
  </si>
  <si>
    <t>自动化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</si>
</sst>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3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9" borderId="5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2" fillId="24" borderId="11" applyNumberFormat="0" applyAlignment="0" applyProtection="0">
      <alignment vertical="center"/>
    </xf>
    <xf numFmtId="0" fontId="11" fillId="24" borderId="4" applyNumberFormat="0" applyAlignment="0" applyProtection="0">
      <alignment vertical="center"/>
    </xf>
    <xf numFmtId="0" fontId="19" fillId="35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0" fillId="7" borderId="0" xfId="0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3:D48"/>
  <sheetViews>
    <sheetView showGridLines="0" tabSelected="1" topLeftCell="A10" workbookViewId="0">
      <selection activeCell="C33" sqref="C33"/>
    </sheetView>
  </sheetViews>
  <sheetFormatPr defaultColWidth="9" defaultRowHeight="20" customHeight="1" outlineLevelCol="3"/>
  <cols>
    <col min="1" max="3" width="18.25" style="2" customWidth="1"/>
    <col min="4" max="4" width="9" style="2"/>
  </cols>
  <sheetData>
    <row r="3" customHeight="1" spans="1:4">
      <c r="A3" s="25" t="s">
        <v>0</v>
      </c>
      <c r="B3" s="25"/>
      <c r="C3" s="25"/>
      <c r="D3" s="25" t="s">
        <v>1</v>
      </c>
    </row>
    <row r="4" customHeight="1" spans="1:4">
      <c r="A4" s="25" t="s">
        <v>2</v>
      </c>
      <c r="B4" s="25"/>
      <c r="C4" s="25"/>
      <c r="D4" s="25" t="s">
        <v>3</v>
      </c>
    </row>
    <row r="5" customHeight="1" spans="1:4">
      <c r="A5" s="26" t="s">
        <v>4</v>
      </c>
      <c r="B5" s="1"/>
      <c r="C5" s="1"/>
      <c r="D5" s="1">
        <v>20</v>
      </c>
    </row>
    <row r="6" customHeight="1" spans="1:4">
      <c r="A6" s="27" t="s">
        <v>5</v>
      </c>
      <c r="B6" s="1"/>
      <c r="C6" s="1"/>
      <c r="D6" s="1">
        <v>30</v>
      </c>
    </row>
    <row r="7" customHeight="1" spans="1:4">
      <c r="A7" s="26" t="s">
        <v>6</v>
      </c>
      <c r="B7" s="1"/>
      <c r="C7" s="1"/>
      <c r="D7" s="1">
        <v>20</v>
      </c>
    </row>
    <row r="8" customHeight="1" spans="1:4">
      <c r="A8" s="27" t="s">
        <v>7</v>
      </c>
      <c r="B8" s="1"/>
      <c r="C8" s="1"/>
      <c r="D8" s="1">
        <v>30</v>
      </c>
    </row>
    <row r="9" customHeight="1" spans="1:4">
      <c r="A9" s="26" t="s">
        <v>8</v>
      </c>
      <c r="B9" s="1"/>
      <c r="C9" s="1"/>
      <c r="D9" s="1">
        <v>20</v>
      </c>
    </row>
    <row r="10" customHeight="1" spans="1:4">
      <c r="A10" s="27" t="s">
        <v>9</v>
      </c>
      <c r="B10" s="1"/>
      <c r="C10" s="1"/>
      <c r="D10" s="1">
        <v>20</v>
      </c>
    </row>
    <row r="11" customHeight="1" spans="1:4">
      <c r="A11" s="26" t="s">
        <v>10</v>
      </c>
      <c r="B11" s="1"/>
      <c r="C11" s="1"/>
      <c r="D11" s="1">
        <v>30</v>
      </c>
    </row>
    <row r="12" customHeight="1" spans="1:4">
      <c r="A12" s="27" t="s">
        <v>11</v>
      </c>
      <c r="B12" s="1"/>
      <c r="C12" s="1"/>
      <c r="D12" s="1">
        <v>30</v>
      </c>
    </row>
    <row r="13" customHeight="1" spans="1:4">
      <c r="A13" s="26" t="s">
        <v>12</v>
      </c>
      <c r="B13" s="1"/>
      <c r="C13" s="1"/>
      <c r="D13" s="1">
        <v>30</v>
      </c>
    </row>
    <row r="14" customHeight="1" spans="1:4">
      <c r="A14" s="27" t="s">
        <v>13</v>
      </c>
      <c r="B14" s="1"/>
      <c r="C14" s="1"/>
      <c r="D14" s="1">
        <v>30</v>
      </c>
    </row>
    <row r="15" customHeight="1" spans="1:4">
      <c r="A15" s="26" t="s">
        <v>14</v>
      </c>
      <c r="B15" s="1"/>
      <c r="C15" s="1"/>
      <c r="D15" s="1">
        <v>30</v>
      </c>
    </row>
    <row r="16" customHeight="1" spans="1:4">
      <c r="A16" s="27" t="s">
        <v>15</v>
      </c>
      <c r="B16" s="1"/>
      <c r="C16" s="1"/>
      <c r="D16" s="1">
        <v>30</v>
      </c>
    </row>
    <row r="17" customHeight="1" spans="1:4">
      <c r="A17" s="26" t="s">
        <v>16</v>
      </c>
      <c r="B17" s="1"/>
      <c r="C17" s="1"/>
      <c r="D17" s="1">
        <v>30</v>
      </c>
    </row>
    <row r="18" customHeight="1" spans="1:4">
      <c r="A18" s="27" t="s">
        <v>17</v>
      </c>
      <c r="B18" s="1"/>
      <c r="C18" s="1"/>
      <c r="D18" s="1">
        <v>40</v>
      </c>
    </row>
    <row r="19" customHeight="1" spans="1:4">
      <c r="A19" s="26" t="s">
        <v>18</v>
      </c>
      <c r="B19" s="1"/>
      <c r="C19" s="1"/>
      <c r="D19" s="1">
        <v>50</v>
      </c>
    </row>
    <row r="20" customHeight="1" spans="1:4">
      <c r="A20" s="27" t="s">
        <v>19</v>
      </c>
      <c r="B20" s="1"/>
      <c r="C20" s="1"/>
      <c r="D20" s="1">
        <v>50</v>
      </c>
    </row>
    <row r="21" customHeight="1" spans="1:4">
      <c r="A21" s="26" t="s">
        <v>20</v>
      </c>
      <c r="B21" s="1"/>
      <c r="C21" s="1"/>
      <c r="D21" s="1">
        <v>50</v>
      </c>
    </row>
    <row r="22" customHeight="1" spans="1:4">
      <c r="A22" s="27" t="s">
        <v>21</v>
      </c>
      <c r="B22" s="1"/>
      <c r="C22" s="1"/>
      <c r="D22" s="1">
        <v>30</v>
      </c>
    </row>
    <row r="23" customHeight="1" spans="1:4">
      <c r="A23" s="26" t="s">
        <v>22</v>
      </c>
      <c r="B23" s="1"/>
      <c r="C23" s="1"/>
      <c r="D23" s="1">
        <v>70</v>
      </c>
    </row>
    <row r="24" customHeight="1" spans="1:4">
      <c r="A24" s="27" t="s">
        <v>23</v>
      </c>
      <c r="B24" s="1"/>
      <c r="C24" s="1"/>
      <c r="D24" s="1">
        <v>70</v>
      </c>
    </row>
    <row r="25" customHeight="1" spans="1:4">
      <c r="A25" s="26" t="s">
        <v>24</v>
      </c>
      <c r="B25" s="1"/>
      <c r="C25" s="1"/>
      <c r="D25" s="1">
        <v>30</v>
      </c>
    </row>
    <row r="26" customHeight="1" spans="1:4">
      <c r="A26" s="27" t="s">
        <v>25</v>
      </c>
      <c r="B26" s="1"/>
      <c r="C26" s="1"/>
      <c r="D26" s="1">
        <v>60</v>
      </c>
    </row>
    <row r="27" customHeight="1" spans="1:4">
      <c r="A27" s="26" t="s">
        <v>26</v>
      </c>
      <c r="B27" s="1"/>
      <c r="C27" s="1"/>
      <c r="D27" s="1">
        <v>60</v>
      </c>
    </row>
    <row r="28" customHeight="1" spans="1:4">
      <c r="A28" s="27" t="s">
        <v>27</v>
      </c>
      <c r="B28" s="1"/>
      <c r="C28" s="1"/>
      <c r="D28" s="1">
        <v>80</v>
      </c>
    </row>
    <row r="29" customHeight="1" spans="1:4">
      <c r="A29" s="26" t="s">
        <v>28</v>
      </c>
      <c r="B29" s="1"/>
      <c r="C29" s="1"/>
      <c r="D29" s="1">
        <v>200</v>
      </c>
    </row>
    <row r="30" customHeight="1" spans="1:4">
      <c r="A30" s="27" t="s">
        <v>29</v>
      </c>
      <c r="D30" s="2">
        <v>30</v>
      </c>
    </row>
    <row r="31" customHeight="1" spans="1:4">
      <c r="A31" s="26" t="s">
        <v>30</v>
      </c>
      <c r="D31" s="2">
        <v>40</v>
      </c>
    </row>
    <row r="32" customHeight="1" spans="1:4">
      <c r="A32" s="27" t="s">
        <v>31</v>
      </c>
      <c r="D32" s="2">
        <v>40</v>
      </c>
    </row>
    <row r="33" customHeight="1" spans="1:4">
      <c r="A33" s="26" t="s">
        <v>32</v>
      </c>
      <c r="D33" s="2">
        <v>50</v>
      </c>
    </row>
    <row r="34" customHeight="1" spans="1:4">
      <c r="A34" s="27" t="s">
        <v>33</v>
      </c>
      <c r="D34" s="2">
        <v>40</v>
      </c>
    </row>
    <row r="35" customHeight="1" spans="1:4">
      <c r="A35" s="26" t="s">
        <v>34</v>
      </c>
      <c r="D35" s="2">
        <v>40</v>
      </c>
    </row>
    <row r="36" customHeight="1" spans="1:4">
      <c r="A36" s="27" t="s">
        <v>35</v>
      </c>
      <c r="D36" s="2">
        <v>40</v>
      </c>
    </row>
    <row r="37" customHeight="1" spans="1:4">
      <c r="A37" s="26" t="s">
        <v>36</v>
      </c>
      <c r="D37" s="2">
        <v>40</v>
      </c>
    </row>
    <row r="38" customHeight="1" spans="1:4">
      <c r="A38" s="27" t="s">
        <v>37</v>
      </c>
      <c r="D38" s="2">
        <v>40</v>
      </c>
    </row>
    <row r="39" customHeight="1" spans="1:4">
      <c r="A39" s="26" t="s">
        <v>38</v>
      </c>
      <c r="D39" s="2">
        <v>60</v>
      </c>
    </row>
    <row r="40" customHeight="1" spans="1:4">
      <c r="A40" s="27" t="s">
        <v>39</v>
      </c>
      <c r="D40" s="2">
        <v>50</v>
      </c>
    </row>
    <row r="41" customHeight="1" spans="1:4">
      <c r="A41" s="26" t="s">
        <v>40</v>
      </c>
      <c r="D41" s="2">
        <v>40</v>
      </c>
    </row>
    <row r="42" customHeight="1" spans="1:4">
      <c r="A42" s="27" t="s">
        <v>41</v>
      </c>
      <c r="D42" s="2">
        <v>30</v>
      </c>
    </row>
    <row r="43" customHeight="1" spans="1:4">
      <c r="A43" s="26" t="s">
        <v>42</v>
      </c>
      <c r="D43" s="2">
        <v>40</v>
      </c>
    </row>
    <row r="44" customHeight="1" spans="1:4">
      <c r="A44" s="27" t="s">
        <v>43</v>
      </c>
      <c r="D44" s="2">
        <v>50</v>
      </c>
    </row>
    <row r="45" customHeight="1" spans="1:4">
      <c r="A45" s="26" t="s">
        <v>44</v>
      </c>
      <c r="D45" s="2">
        <v>70</v>
      </c>
    </row>
    <row r="46" customHeight="1" spans="1:4">
      <c r="A46" s="27" t="s">
        <v>45</v>
      </c>
      <c r="D46" s="2">
        <v>50</v>
      </c>
    </row>
    <row r="47" customHeight="1" spans="1:4">
      <c r="A47" s="26" t="s">
        <v>46</v>
      </c>
      <c r="D47" s="2">
        <v>100</v>
      </c>
    </row>
    <row r="48" customHeight="1" spans="1:1">
      <c r="A48" s="27"/>
    </row>
  </sheetData>
  <conditionalFormatting sqref="A5:A48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4:K18"/>
  <sheetViews>
    <sheetView showGridLines="0" workbookViewId="0">
      <selection activeCell="E19" sqref="E19"/>
    </sheetView>
  </sheetViews>
  <sheetFormatPr defaultColWidth="9" defaultRowHeight="20" customHeight="1"/>
  <cols>
    <col min="1" max="1" width="9.875" customWidth="1"/>
    <col min="2" max="2" width="7.375" customWidth="1"/>
    <col min="3" max="3" width="14.625" customWidth="1"/>
    <col min="4" max="4" width="13.375" customWidth="1"/>
    <col min="5" max="5" width="14.625" customWidth="1"/>
    <col min="6" max="6" width="9.875" customWidth="1"/>
    <col min="7" max="7" width="14.625" customWidth="1"/>
    <col min="8" max="8" width="13.375" customWidth="1"/>
    <col min="9" max="9" width="14.625" customWidth="1"/>
    <col min="10" max="11" width="9.875" customWidth="1"/>
  </cols>
  <sheetData>
    <row r="4" ht="38" customHeight="1" spans="1:11">
      <c r="A4" s="3" t="s">
        <v>47</v>
      </c>
      <c r="B4" s="3" t="s">
        <v>48</v>
      </c>
      <c r="C4" s="3" t="s">
        <v>49</v>
      </c>
      <c r="D4" s="13" t="s">
        <v>50</v>
      </c>
      <c r="E4" s="3" t="s">
        <v>51</v>
      </c>
      <c r="F4" s="3" t="s">
        <v>52</v>
      </c>
      <c r="G4" s="3" t="s">
        <v>53</v>
      </c>
      <c r="H4" s="13" t="s">
        <v>54</v>
      </c>
      <c r="I4" s="3" t="s">
        <v>55</v>
      </c>
      <c r="J4" s="3" t="s">
        <v>56</v>
      </c>
      <c r="K4" s="3" t="s">
        <v>57</v>
      </c>
    </row>
    <row r="5" customHeight="1" spans="1:11">
      <c r="A5" s="21" t="s">
        <v>58</v>
      </c>
      <c r="B5" s="21" t="s">
        <v>59</v>
      </c>
      <c r="C5" s="22">
        <v>20</v>
      </c>
      <c r="D5" s="22">
        <f>E5/10000</f>
        <v>3.067</v>
      </c>
      <c r="E5" s="22">
        <v>30670</v>
      </c>
      <c r="F5" s="21">
        <v>6</v>
      </c>
      <c r="G5" s="21"/>
      <c r="H5" s="23">
        <f>I5/10000</f>
        <v>2.79</v>
      </c>
      <c r="I5" s="23">
        <f t="shared" ref="I5:I17" si="0">F5*J5</f>
        <v>27900</v>
      </c>
      <c r="J5" s="23">
        <v>4650</v>
      </c>
      <c r="K5" s="21"/>
    </row>
    <row r="6" customHeight="1" spans="1:11">
      <c r="A6" s="21" t="s">
        <v>60</v>
      </c>
      <c r="B6" s="21" t="s">
        <v>59</v>
      </c>
      <c r="C6" s="22">
        <v>20</v>
      </c>
      <c r="D6" s="22">
        <f>E6/10000</f>
        <v>3.067</v>
      </c>
      <c r="E6" s="22">
        <v>30670</v>
      </c>
      <c r="F6" s="21">
        <v>18</v>
      </c>
      <c r="G6" s="21"/>
      <c r="H6" s="23">
        <f t="shared" ref="H5:H17" si="1">I6/10000</f>
        <v>8.37</v>
      </c>
      <c r="I6" s="23">
        <f t="shared" si="0"/>
        <v>83700</v>
      </c>
      <c r="J6" s="23">
        <v>4650</v>
      </c>
      <c r="K6" s="21"/>
    </row>
    <row r="7" customHeight="1" spans="1:11">
      <c r="A7" s="21" t="s">
        <v>61</v>
      </c>
      <c r="B7" s="21" t="s">
        <v>62</v>
      </c>
      <c r="C7" s="22">
        <v>10</v>
      </c>
      <c r="D7" s="22">
        <f t="shared" ref="D7:D12" si="2">E7/10000</f>
        <v>0.783</v>
      </c>
      <c r="E7" s="22">
        <v>7830</v>
      </c>
      <c r="F7" s="21">
        <v>5</v>
      </c>
      <c r="G7" s="21"/>
      <c r="H7" s="23">
        <f t="shared" si="1"/>
        <v>2.325</v>
      </c>
      <c r="I7" s="23">
        <f t="shared" si="0"/>
        <v>23250</v>
      </c>
      <c r="J7" s="23">
        <v>4650</v>
      </c>
      <c r="K7" s="21"/>
    </row>
    <row r="8" customHeight="1" spans="1:11">
      <c r="A8" s="21" t="s">
        <v>63</v>
      </c>
      <c r="B8" s="21" t="s">
        <v>62</v>
      </c>
      <c r="C8" s="22">
        <v>10</v>
      </c>
      <c r="D8" s="22">
        <f t="shared" si="2"/>
        <v>0.783</v>
      </c>
      <c r="E8" s="22">
        <v>7830</v>
      </c>
      <c r="F8" s="21">
        <v>2.5</v>
      </c>
      <c r="G8" s="21"/>
      <c r="H8" s="23">
        <f t="shared" si="1"/>
        <v>1.1625</v>
      </c>
      <c r="I8" s="23">
        <f t="shared" si="0"/>
        <v>11625</v>
      </c>
      <c r="J8" s="23">
        <v>4650</v>
      </c>
      <c r="K8" s="21"/>
    </row>
    <row r="9" customHeight="1" spans="1:11">
      <c r="A9" s="21" t="s">
        <v>64</v>
      </c>
      <c r="B9" s="21" t="s">
        <v>62</v>
      </c>
      <c r="C9" s="22">
        <v>10</v>
      </c>
      <c r="D9" s="22">
        <f t="shared" si="2"/>
        <v>0.783</v>
      </c>
      <c r="E9" s="22">
        <v>7830</v>
      </c>
      <c r="F9" s="21">
        <v>3</v>
      </c>
      <c r="G9" s="21"/>
      <c r="H9" s="23">
        <f t="shared" si="1"/>
        <v>1.395</v>
      </c>
      <c r="I9" s="23">
        <f t="shared" si="0"/>
        <v>13950</v>
      </c>
      <c r="J9" s="23">
        <v>4650</v>
      </c>
      <c r="K9" s="21"/>
    </row>
    <row r="10" customHeight="1" spans="1:11">
      <c r="A10" s="21" t="s">
        <v>65</v>
      </c>
      <c r="B10" s="21" t="s">
        <v>62</v>
      </c>
      <c r="C10" s="22">
        <v>10</v>
      </c>
      <c r="D10" s="22">
        <f t="shared" si="2"/>
        <v>0.783</v>
      </c>
      <c r="E10" s="22">
        <v>7830</v>
      </c>
      <c r="F10" s="21">
        <v>5</v>
      </c>
      <c r="G10" s="21"/>
      <c r="H10" s="23">
        <f t="shared" si="1"/>
        <v>2.325</v>
      </c>
      <c r="I10" s="23">
        <f t="shared" si="0"/>
        <v>23250</v>
      </c>
      <c r="J10" s="23">
        <v>4650</v>
      </c>
      <c r="K10" s="21"/>
    </row>
    <row r="11" customHeight="1" spans="1:11">
      <c r="A11" s="21" t="s">
        <v>66</v>
      </c>
      <c r="B11" s="21" t="s">
        <v>62</v>
      </c>
      <c r="C11" s="22">
        <v>10</v>
      </c>
      <c r="D11" s="22">
        <f t="shared" si="2"/>
        <v>0.783</v>
      </c>
      <c r="E11" s="22">
        <v>7830</v>
      </c>
      <c r="F11" s="21">
        <v>3</v>
      </c>
      <c r="G11" s="21"/>
      <c r="H11" s="23">
        <f t="shared" si="1"/>
        <v>1.395</v>
      </c>
      <c r="I11" s="23">
        <f t="shared" si="0"/>
        <v>13950</v>
      </c>
      <c r="J11" s="23">
        <v>4650</v>
      </c>
      <c r="K11" s="21"/>
    </row>
    <row r="12" customHeight="1" spans="1:11">
      <c r="A12" s="21" t="s">
        <v>67</v>
      </c>
      <c r="B12" s="21" t="s">
        <v>62</v>
      </c>
      <c r="C12" s="22">
        <v>10</v>
      </c>
      <c r="D12" s="22">
        <f t="shared" si="2"/>
        <v>0.783</v>
      </c>
      <c r="E12" s="22">
        <v>7830</v>
      </c>
      <c r="F12" s="21">
        <v>2</v>
      </c>
      <c r="G12" s="21"/>
      <c r="H12" s="23">
        <f t="shared" si="1"/>
        <v>0.93</v>
      </c>
      <c r="I12" s="23">
        <f t="shared" si="0"/>
        <v>9300</v>
      </c>
      <c r="J12" s="23">
        <v>4650</v>
      </c>
      <c r="K12" s="21"/>
    </row>
    <row r="13" customHeight="1" spans="1:11">
      <c r="A13" s="21" t="s">
        <v>68</v>
      </c>
      <c r="B13" s="21" t="s">
        <v>69</v>
      </c>
      <c r="C13" s="22">
        <v>7</v>
      </c>
      <c r="D13" s="22">
        <f t="shared" ref="D13:D18" si="3">E13/10000</f>
        <v>0.549</v>
      </c>
      <c r="E13" s="22">
        <v>5490</v>
      </c>
      <c r="F13" s="21">
        <v>2</v>
      </c>
      <c r="G13" s="21"/>
      <c r="H13" s="23">
        <f>I13/10000</f>
        <v>0.93</v>
      </c>
      <c r="I13" s="23">
        <f>F13*J13</f>
        <v>9300</v>
      </c>
      <c r="J13" s="23">
        <v>4650</v>
      </c>
      <c r="K13" s="21"/>
    </row>
    <row r="14" customHeight="1" spans="1:11">
      <c r="A14" s="21" t="s">
        <v>70</v>
      </c>
      <c r="B14" s="21" t="s">
        <v>69</v>
      </c>
      <c r="C14" s="22">
        <v>7</v>
      </c>
      <c r="D14" s="22">
        <f t="shared" si="3"/>
        <v>0.549</v>
      </c>
      <c r="E14" s="22">
        <v>5490</v>
      </c>
      <c r="F14" s="21">
        <v>1.5</v>
      </c>
      <c r="G14" s="21"/>
      <c r="H14" s="23">
        <f>I14/10000</f>
        <v>0.6975</v>
      </c>
      <c r="I14" s="23">
        <f>F14*J14</f>
        <v>6975</v>
      </c>
      <c r="J14" s="23">
        <v>4650</v>
      </c>
      <c r="K14" s="21"/>
    </row>
    <row r="15" customHeight="1" spans="1:11">
      <c r="A15" s="21" t="s">
        <v>71</v>
      </c>
      <c r="B15" s="21" t="s">
        <v>69</v>
      </c>
      <c r="C15" s="22">
        <v>5</v>
      </c>
      <c r="D15" s="22">
        <f t="shared" si="3"/>
        <v>0.465</v>
      </c>
      <c r="E15" s="22">
        <v>4650</v>
      </c>
      <c r="F15" s="21">
        <v>1</v>
      </c>
      <c r="G15" s="21"/>
      <c r="H15" s="23">
        <f>I15/10000</f>
        <v>0.465</v>
      </c>
      <c r="I15" s="23">
        <f>F15*J15</f>
        <v>4650</v>
      </c>
      <c r="J15" s="23">
        <v>4650</v>
      </c>
      <c r="K15" s="21"/>
    </row>
    <row r="16" customHeight="1" spans="1:10">
      <c r="A16" t="s">
        <v>72</v>
      </c>
      <c r="B16" s="21" t="s">
        <v>69</v>
      </c>
      <c r="C16" s="24">
        <v>7</v>
      </c>
      <c r="D16" s="22">
        <f t="shared" si="3"/>
        <v>0.549</v>
      </c>
      <c r="E16" s="22">
        <v>5490</v>
      </c>
      <c r="F16">
        <v>1.5</v>
      </c>
      <c r="H16" s="23">
        <f>I16/10000</f>
        <v>0.6975</v>
      </c>
      <c r="I16" s="23">
        <f>F16*J16</f>
        <v>6975</v>
      </c>
      <c r="J16" s="23">
        <v>4650</v>
      </c>
    </row>
    <row r="17" customHeight="1" spans="1:10">
      <c r="A17" t="s">
        <v>73</v>
      </c>
      <c r="B17" s="21" t="s">
        <v>69</v>
      </c>
      <c r="C17" s="24">
        <v>7</v>
      </c>
      <c r="D17" s="22">
        <f t="shared" si="3"/>
        <v>0.549</v>
      </c>
      <c r="E17" s="22">
        <v>5490</v>
      </c>
      <c r="F17">
        <v>1.5</v>
      </c>
      <c r="H17" s="23">
        <f>I17/10000</f>
        <v>0.6975</v>
      </c>
      <c r="I17" s="23">
        <f>F17*J17</f>
        <v>6975</v>
      </c>
      <c r="J17" s="23">
        <v>4650</v>
      </c>
    </row>
    <row r="18" customHeight="1" spans="1:10">
      <c r="A18" t="s">
        <v>68</v>
      </c>
      <c r="B18" s="21" t="s">
        <v>69</v>
      </c>
      <c r="C18" s="24">
        <v>7</v>
      </c>
      <c r="D18" s="22">
        <f t="shared" si="3"/>
        <v>0.549</v>
      </c>
      <c r="E18" s="22">
        <v>5490</v>
      </c>
      <c r="F18" s="21">
        <v>1.5</v>
      </c>
      <c r="G18" s="21"/>
      <c r="H18" s="23">
        <f>I18/10000</f>
        <v>0.6975</v>
      </c>
      <c r="I18" s="23">
        <f>F18*J18</f>
        <v>6975</v>
      </c>
      <c r="J18" s="23">
        <v>4650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4:AH47"/>
  <sheetViews>
    <sheetView showGridLines="0" workbookViewId="0">
      <pane xSplit="4" ySplit="4" topLeftCell="E5" activePane="bottomRight" state="frozen"/>
      <selection/>
      <selection pane="topRight"/>
      <selection pane="bottomLeft"/>
      <selection pane="bottomRight" activeCell="D10" sqref="D10"/>
    </sheetView>
  </sheetViews>
  <sheetFormatPr defaultColWidth="9" defaultRowHeight="20" customHeight="1"/>
  <cols>
    <col min="1" max="1" width="9.375" style="2" customWidth="1"/>
    <col min="2" max="2" width="12.875" style="2" customWidth="1"/>
    <col min="3" max="3" width="15" style="2" customWidth="1"/>
    <col min="4" max="4" width="5.625" style="2" customWidth="1"/>
    <col min="5" max="5" width="6.75" style="2" customWidth="1"/>
    <col min="6" max="6" width="5.625" style="2" customWidth="1"/>
    <col min="7" max="7" width="6.75" style="2" customWidth="1"/>
    <col min="8" max="8" width="5.625" style="2" customWidth="1"/>
    <col min="9" max="9" width="6.75" style="2" customWidth="1"/>
    <col min="10" max="10" width="5.625" style="2" customWidth="1"/>
    <col min="11" max="11" width="6.75" style="2" customWidth="1"/>
    <col min="12" max="12" width="6.375" style="2" customWidth="1"/>
    <col min="13" max="13" width="6.75" style="2" customWidth="1"/>
    <col min="14" max="14" width="5.625" style="2" customWidth="1"/>
    <col min="15" max="15" width="6.75" style="2" customWidth="1"/>
    <col min="16" max="16" width="5.625" style="2" customWidth="1"/>
    <col min="17" max="17" width="7" style="2" customWidth="1"/>
    <col min="18" max="18" width="5.625" style="2" customWidth="1"/>
    <col min="19" max="19" width="6.75" style="2" customWidth="1"/>
    <col min="20" max="21" width="5.625" style="2" customWidth="1"/>
    <col min="22" max="22" width="6.375" style="2" customWidth="1"/>
    <col min="23" max="23" width="5.375" style="2" customWidth="1"/>
    <col min="24" max="24" width="7.75" style="2" customWidth="1"/>
    <col min="25" max="25" width="6.375" style="2" customWidth="1"/>
    <col min="26" max="33" width="6.75" style="2" customWidth="1"/>
  </cols>
  <sheetData>
    <row r="4" s="1" customFormat="1" ht="36" customHeight="1" spans="1:34">
      <c r="A4" s="3" t="s">
        <v>74</v>
      </c>
      <c r="B4" s="3" t="s">
        <v>75</v>
      </c>
      <c r="C4" s="3" t="s">
        <v>76</v>
      </c>
      <c r="D4" s="4" t="s">
        <v>77</v>
      </c>
      <c r="E4" s="5" t="s">
        <v>78</v>
      </c>
      <c r="F4" s="5" t="s">
        <v>79</v>
      </c>
      <c r="G4" s="5" t="s">
        <v>80</v>
      </c>
      <c r="H4" s="5" t="s">
        <v>79</v>
      </c>
      <c r="I4" s="5" t="s">
        <v>81</v>
      </c>
      <c r="J4" s="5" t="s">
        <v>79</v>
      </c>
      <c r="K4" s="3" t="s">
        <v>82</v>
      </c>
      <c r="L4" s="3" t="s">
        <v>79</v>
      </c>
      <c r="M4" s="3" t="s">
        <v>83</v>
      </c>
      <c r="N4" s="3" t="s">
        <v>79</v>
      </c>
      <c r="O4" s="3" t="s">
        <v>84</v>
      </c>
      <c r="P4" s="3" t="s">
        <v>79</v>
      </c>
      <c r="Q4" s="12" t="s">
        <v>85</v>
      </c>
      <c r="R4" s="12" t="s">
        <v>79</v>
      </c>
      <c r="S4" s="12" t="s">
        <v>86</v>
      </c>
      <c r="T4" s="12" t="s">
        <v>79</v>
      </c>
      <c r="U4" s="5" t="s">
        <v>87</v>
      </c>
      <c r="V4" s="13" t="s">
        <v>88</v>
      </c>
      <c r="W4" s="14" t="s">
        <v>89</v>
      </c>
      <c r="X4" s="15" t="s">
        <v>90</v>
      </c>
      <c r="Y4" s="17" t="s">
        <v>91</v>
      </c>
      <c r="Z4" s="5" t="s">
        <v>78</v>
      </c>
      <c r="AA4" s="5" t="s">
        <v>80</v>
      </c>
      <c r="AB4" s="5" t="s">
        <v>81</v>
      </c>
      <c r="AC4" s="3" t="s">
        <v>82</v>
      </c>
      <c r="AD4" s="3" t="s">
        <v>83</v>
      </c>
      <c r="AE4" s="3" t="s">
        <v>84</v>
      </c>
      <c r="AF4" s="12" t="s">
        <v>85</v>
      </c>
      <c r="AG4" s="12" t="s">
        <v>86</v>
      </c>
      <c r="AH4" s="20"/>
    </row>
    <row r="5" s="1" customFormat="1" customHeight="1" spans="1:33">
      <c r="A5" s="6" t="s">
        <v>92</v>
      </c>
      <c r="B5" s="7" t="s">
        <v>93</v>
      </c>
      <c r="C5" s="8" t="s">
        <v>94</v>
      </c>
      <c r="D5" s="1">
        <v>1</v>
      </c>
      <c r="E5" s="1" t="s">
        <v>8</v>
      </c>
      <c r="F5" s="1">
        <v>0</v>
      </c>
      <c r="G5" s="1"/>
      <c r="H5" s="1"/>
      <c r="I5" s="1"/>
      <c r="J5" s="1"/>
      <c r="K5" s="1" t="s">
        <v>71</v>
      </c>
      <c r="L5" s="1">
        <v>4000</v>
      </c>
      <c r="M5" s="1" t="s">
        <v>63</v>
      </c>
      <c r="N5" s="1">
        <v>150</v>
      </c>
      <c r="O5" s="1" t="s">
        <v>70</v>
      </c>
      <c r="P5" s="1">
        <v>750</v>
      </c>
      <c r="Q5" s="1" t="s">
        <v>8</v>
      </c>
      <c r="R5" s="1">
        <v>30</v>
      </c>
      <c r="S5" s="1"/>
      <c r="T5" s="1"/>
      <c r="U5" s="1">
        <f>SUM(Z5:AB5)</f>
        <v>0</v>
      </c>
      <c r="V5" s="1">
        <f t="shared" ref="V5:V47" si="0">SUM(AC5:AE5)</f>
        <v>2557</v>
      </c>
      <c r="W5" s="16">
        <f>SUM(AF5:AG5)</f>
        <v>600</v>
      </c>
      <c r="X5" s="16" t="str">
        <f t="shared" ref="X5:X47" si="1">IFERROR(ROUND(W5/U5,2),"")</f>
        <v/>
      </c>
      <c r="Y5" s="18">
        <f t="shared" ref="Y5:Y8" si="2">W5-U5-V5</f>
        <v>-1957</v>
      </c>
      <c r="Z5" s="1">
        <f>IFERROR(ROUND(F5*VLOOKUP(E5,商品!$A$5:$D$47,4,FALSE),0),"")</f>
        <v>0</v>
      </c>
      <c r="AA5" s="1" t="str">
        <f>IFERROR(ROUND(H5*VLOOKUP(G5,商品!$A$5:$D$47,4,FALSE),0),"")</f>
        <v/>
      </c>
      <c r="AB5" s="1" t="str">
        <f>IFERROR(ROUND(J5*VLOOKUP(I5,商品!$A$5:$D$47,4,FALSE),0),"")</f>
        <v/>
      </c>
      <c r="AC5" s="1">
        <f>IFERROR(ROUND(L5*VLOOKUP(K5,职业!$A$5:$K$18,8,FALSE),0),"")</f>
        <v>1860</v>
      </c>
      <c r="AD5" s="1">
        <f>IFERROR(ROUND(N5*VLOOKUP(M5,职业!$A$5:$K$18,8,FALSE),0),"")</f>
        <v>174</v>
      </c>
      <c r="AE5" s="1">
        <f>IFERROR(ROUND(P5*VLOOKUP(O5,职业!$A$5:$K$18,8,FALSE),0),"")</f>
        <v>523</v>
      </c>
      <c r="AF5" s="1">
        <f>IFERROR(ROUND(R5*VLOOKUP(Q5,商品!$A$5:$D$47,4,FALSE),0),"")</f>
        <v>600</v>
      </c>
      <c r="AG5" s="1" t="str">
        <f>IFERROR(ROUND(T5*VLOOKUP(S5,商品!$A$5:$D$47,4,FALSE),0),"")</f>
        <v/>
      </c>
    </row>
    <row r="6" s="1" customFormat="1" customHeight="1" spans="1:33">
      <c r="A6" s="6" t="s">
        <v>92</v>
      </c>
      <c r="B6" s="7" t="s">
        <v>93</v>
      </c>
      <c r="C6" s="1" t="s">
        <v>95</v>
      </c>
      <c r="D6" s="1">
        <v>2</v>
      </c>
      <c r="E6" s="1" t="s">
        <v>41</v>
      </c>
      <c r="F6" s="1">
        <v>10</v>
      </c>
      <c r="G6" s="1"/>
      <c r="H6" s="1"/>
      <c r="I6" s="1"/>
      <c r="J6" s="1"/>
      <c r="K6" s="1" t="s">
        <v>71</v>
      </c>
      <c r="L6" s="1">
        <v>3750</v>
      </c>
      <c r="M6" s="1" t="s">
        <v>63</v>
      </c>
      <c r="N6" s="1">
        <v>150</v>
      </c>
      <c r="O6" s="1" t="s">
        <v>70</v>
      </c>
      <c r="P6" s="1">
        <v>1000</v>
      </c>
      <c r="Q6" s="1" t="s">
        <v>8</v>
      </c>
      <c r="R6" s="1">
        <v>50</v>
      </c>
      <c r="S6" s="1"/>
      <c r="T6" s="1"/>
      <c r="U6" s="1">
        <f t="shared" ref="U5:U8" si="3">SUM(Z6:AB6)</f>
        <v>300</v>
      </c>
      <c r="V6" s="1">
        <f t="shared" si="0"/>
        <v>2616</v>
      </c>
      <c r="W6" s="16">
        <f t="shared" ref="W5:W8" si="4">SUM(AF6:AG6)</f>
        <v>1000</v>
      </c>
      <c r="X6" s="16">
        <f t="shared" si="1"/>
        <v>3.33</v>
      </c>
      <c r="Y6" s="18">
        <f t="shared" si="2"/>
        <v>-1916</v>
      </c>
      <c r="Z6" s="1">
        <f>IFERROR(ROUND(F6*VLOOKUP(E6,商品!$A$5:$D$47,4,FALSE),0),"")</f>
        <v>300</v>
      </c>
      <c r="AA6" s="1" t="str">
        <f>IFERROR(ROUND(H6*VLOOKUP(G6,商品!$A$5:$D$47,4,FALSE),0),"")</f>
        <v/>
      </c>
      <c r="AB6" s="1" t="str">
        <f>IFERROR(ROUND(J6*VLOOKUP(I6,商品!$A$5:$D$47,4,FALSE),0),"")</f>
        <v/>
      </c>
      <c r="AC6" s="1">
        <f>IFERROR(ROUND(L6*VLOOKUP(K6,职业!$A$5:$K$18,8,FALSE),0),"")</f>
        <v>1744</v>
      </c>
      <c r="AD6" s="1">
        <f>IFERROR(ROUND(N6*VLOOKUP(M6,职业!$A$5:$K$18,8,FALSE),0),"")</f>
        <v>174</v>
      </c>
      <c r="AE6" s="1">
        <f>IFERROR(ROUND(P6*VLOOKUP(O6,职业!$A$5:$K$18,8,FALSE),0),"")</f>
        <v>698</v>
      </c>
      <c r="AF6" s="1">
        <f>IFERROR(ROUND(R6*VLOOKUP(Q6,商品!$A$5:$D$47,4,FALSE),0),"")</f>
        <v>1000</v>
      </c>
      <c r="AG6" s="1" t="str">
        <f>IFERROR(ROUND(T6*VLOOKUP(S6,商品!$A$5:$D$47,4,FALSE),0),"")</f>
        <v/>
      </c>
    </row>
    <row r="7" s="1" customFormat="1" customHeight="1" spans="1:33">
      <c r="A7" s="6" t="s">
        <v>92</v>
      </c>
      <c r="B7" s="7" t="s">
        <v>93</v>
      </c>
      <c r="C7" s="1" t="s">
        <v>96</v>
      </c>
      <c r="D7" s="1">
        <v>3</v>
      </c>
      <c r="E7" s="1" t="s">
        <v>41</v>
      </c>
      <c r="F7" s="1">
        <v>20</v>
      </c>
      <c r="G7" s="1"/>
      <c r="H7" s="1"/>
      <c r="I7" s="1"/>
      <c r="J7" s="1"/>
      <c r="K7" s="1" t="s">
        <v>71</v>
      </c>
      <c r="L7" s="1">
        <v>3500</v>
      </c>
      <c r="M7" s="1" t="s">
        <v>63</v>
      </c>
      <c r="N7" s="1">
        <v>150</v>
      </c>
      <c r="O7" s="1" t="s">
        <v>70</v>
      </c>
      <c r="P7" s="1">
        <v>1250</v>
      </c>
      <c r="Q7" s="1" t="s">
        <v>8</v>
      </c>
      <c r="R7" s="1">
        <v>75</v>
      </c>
      <c r="S7" s="1"/>
      <c r="T7" s="1"/>
      <c r="U7" s="1">
        <f t="shared" si="3"/>
        <v>600</v>
      </c>
      <c r="V7" s="1">
        <f t="shared" si="0"/>
        <v>2674</v>
      </c>
      <c r="W7" s="16">
        <f t="shared" si="4"/>
        <v>1500</v>
      </c>
      <c r="X7" s="16">
        <f t="shared" si="1"/>
        <v>2.5</v>
      </c>
      <c r="Y7" s="18">
        <f t="shared" si="2"/>
        <v>-1774</v>
      </c>
      <c r="Z7" s="1">
        <f>IFERROR(ROUND(F7*VLOOKUP(E7,商品!$A$5:$D$47,4,FALSE),0),"")</f>
        <v>600</v>
      </c>
      <c r="AA7" s="1" t="str">
        <f>IFERROR(ROUND(H7*VLOOKUP(G7,商品!$A$5:$D$47,4,FALSE),0),"")</f>
        <v/>
      </c>
      <c r="AB7" s="1" t="str">
        <f>IFERROR(ROUND(J7*VLOOKUP(I7,商品!$A$5:$D$47,4,FALSE),0),"")</f>
        <v/>
      </c>
      <c r="AC7" s="1">
        <f>IFERROR(ROUND(L7*VLOOKUP(K7,职业!$A$5:$K$18,8,FALSE),0),"")</f>
        <v>1628</v>
      </c>
      <c r="AD7" s="1">
        <f>IFERROR(ROUND(N7*VLOOKUP(M7,职业!$A$5:$K$18,8,FALSE),0),"")</f>
        <v>174</v>
      </c>
      <c r="AE7" s="1">
        <f>IFERROR(ROUND(P7*VLOOKUP(O7,职业!$A$5:$K$18,8,FALSE),0),"")</f>
        <v>872</v>
      </c>
      <c r="AF7" s="1">
        <f>IFERROR(ROUND(R7*VLOOKUP(Q7,商品!$A$5:$D$47,4,FALSE),0),"")</f>
        <v>1500</v>
      </c>
      <c r="AG7" s="1" t="str">
        <f>IFERROR(ROUND(T7*VLOOKUP(S7,商品!$A$5:$D$47,4,FALSE),0),"")</f>
        <v/>
      </c>
    </row>
    <row r="8" s="1" customFormat="1" customHeight="1" spans="1:33">
      <c r="A8" s="6" t="s">
        <v>92</v>
      </c>
      <c r="B8" s="7" t="s">
        <v>93</v>
      </c>
      <c r="C8" s="1" t="s">
        <v>41</v>
      </c>
      <c r="D8" s="1">
        <v>4</v>
      </c>
      <c r="E8" s="1" t="s">
        <v>41</v>
      </c>
      <c r="F8" s="1">
        <v>30</v>
      </c>
      <c r="G8" s="1"/>
      <c r="H8" s="1"/>
      <c r="I8" s="1"/>
      <c r="J8" s="1"/>
      <c r="K8" s="1" t="s">
        <v>71</v>
      </c>
      <c r="L8" s="1">
        <v>3250</v>
      </c>
      <c r="M8" s="1" t="s">
        <v>63</v>
      </c>
      <c r="N8" s="1">
        <v>150</v>
      </c>
      <c r="O8" s="1" t="s">
        <v>70</v>
      </c>
      <c r="P8" s="1">
        <v>1500</v>
      </c>
      <c r="Q8" s="1" t="s">
        <v>8</v>
      </c>
      <c r="R8" s="1">
        <v>100</v>
      </c>
      <c r="S8" s="1"/>
      <c r="T8" s="1"/>
      <c r="U8" s="1">
        <f t="shared" si="3"/>
        <v>900</v>
      </c>
      <c r="V8" s="1">
        <f t="shared" si="0"/>
        <v>2731</v>
      </c>
      <c r="W8" s="16">
        <f t="shared" si="4"/>
        <v>2000</v>
      </c>
      <c r="X8" s="16">
        <f t="shared" si="1"/>
        <v>2.22</v>
      </c>
      <c r="Y8" s="18">
        <f t="shared" si="2"/>
        <v>-1631</v>
      </c>
      <c r="Z8" s="1">
        <f>IFERROR(ROUND(F8*VLOOKUP(E8,商品!$A$5:$D$47,4,FALSE),0),"")</f>
        <v>900</v>
      </c>
      <c r="AA8" s="1" t="str">
        <f>IFERROR(ROUND(H8*VLOOKUP(G8,商品!$A$5:$D$47,4,FALSE),0),"")</f>
        <v/>
      </c>
      <c r="AB8" s="1" t="str">
        <f>IFERROR(ROUND(J8*VLOOKUP(I8,商品!$A$5:$D$47,4,FALSE),0),"")</f>
        <v/>
      </c>
      <c r="AC8" s="1">
        <f>IFERROR(ROUND(L8*VLOOKUP(K8,职业!$A$5:$K$18,8,FALSE),0),"")</f>
        <v>1511</v>
      </c>
      <c r="AD8" s="1">
        <f>IFERROR(ROUND(N8*VLOOKUP(M8,职业!$A$5:$K$18,8,FALSE),0),"")</f>
        <v>174</v>
      </c>
      <c r="AE8" s="1">
        <f>IFERROR(ROUND(P8*VLOOKUP(O8,职业!$A$5:$K$18,8,FALSE),0),"")</f>
        <v>1046</v>
      </c>
      <c r="AF8" s="1">
        <f>IFERROR(ROUND(R8*VLOOKUP(Q8,商品!$A$5:$D$47,4,FALSE),0),"")</f>
        <v>2000</v>
      </c>
      <c r="AG8" s="1" t="str">
        <f>IFERROR(ROUND(T8*VLOOKUP(S8,商品!$A$5:$D$47,4,FALSE),0),"")</f>
        <v/>
      </c>
    </row>
    <row r="9" s="1" customFormat="1" customHeight="1" spans="1:33">
      <c r="A9" s="6" t="s">
        <v>92</v>
      </c>
      <c r="B9" s="9" t="s">
        <v>97</v>
      </c>
      <c r="C9" s="1" t="s">
        <v>98</v>
      </c>
      <c r="D9" s="1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>
        <f t="shared" si="0"/>
        <v>0</v>
      </c>
      <c r="X9" s="16" t="str">
        <f t="shared" si="1"/>
        <v/>
      </c>
      <c r="Y9" s="19"/>
      <c r="Z9" s="1" t="str">
        <f>IFERROR(ROUND(F9*VLOOKUP(E9,商品!$A$5:$D$47,4,FALSE),0),"")</f>
        <v/>
      </c>
      <c r="AA9" s="1" t="str">
        <f>IFERROR(ROUND(H9*VLOOKUP(G9,商品!$A$5:$D$47,4,FALSE),0),"")</f>
        <v/>
      </c>
      <c r="AB9" s="1" t="str">
        <f>IFERROR(ROUND(J9*VLOOKUP(I9,商品!$A$5:$D$47,4,FALSE),0),"")</f>
        <v/>
      </c>
      <c r="AC9" s="1" t="str">
        <f>IFERROR(ROUND(L9*VLOOKUP(K9,职业!$A$5:$K$18,8,FALSE),0),"")</f>
        <v/>
      </c>
      <c r="AD9" s="1" t="str">
        <f>IFERROR(ROUND(N9*VLOOKUP(M9,职业!$A$5:$K$18,8,FALSE),0),"")</f>
        <v/>
      </c>
      <c r="AE9" s="1" t="str">
        <f>IFERROR(ROUND(P9*VLOOKUP(O9,职业!$A$5:$K$18,8,FALSE),0),"")</f>
        <v/>
      </c>
      <c r="AF9" s="1" t="str">
        <f>IFERROR(ROUND(R9*VLOOKUP(Q9,商品!$A$5:$D$47,4,FALSE),0),"")</f>
        <v/>
      </c>
      <c r="AG9" s="1" t="str">
        <f>IFERROR(ROUND(T9*VLOOKUP(S9,商品!$A$5:$D$47,4,FALSE),0),"")</f>
        <v/>
      </c>
    </row>
    <row r="10" s="1" customFormat="1" customHeight="1" spans="1:33">
      <c r="A10" s="6" t="s">
        <v>92</v>
      </c>
      <c r="B10" s="9" t="s">
        <v>97</v>
      </c>
      <c r="C10" s="1" t="s">
        <v>99</v>
      </c>
      <c r="D10" s="1">
        <v>2</v>
      </c>
      <c r="E10" s="1" t="s">
        <v>8</v>
      </c>
      <c r="F10" s="1">
        <v>15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 t="s">
        <v>11</v>
      </c>
      <c r="R10" s="1">
        <v>6</v>
      </c>
      <c r="S10" s="1" t="s">
        <v>24</v>
      </c>
      <c r="T10" s="1">
        <v>4</v>
      </c>
      <c r="U10" s="1">
        <f t="shared" ref="U10:U47" si="5">SUM(Z10:AB10)</f>
        <v>300</v>
      </c>
      <c r="V10" s="1">
        <f t="shared" si="0"/>
        <v>0</v>
      </c>
      <c r="W10" s="16">
        <f t="shared" ref="W10:W47" si="6">SUM(AF10:AG10)</f>
        <v>300</v>
      </c>
      <c r="X10" s="16">
        <f t="shared" si="1"/>
        <v>1</v>
      </c>
      <c r="Y10" s="18">
        <f>W10-U10-V10</f>
        <v>0</v>
      </c>
      <c r="Z10" s="1">
        <f>IFERROR(ROUND(F10*VLOOKUP(E10,商品!$A$5:$D$47,4,FALSE),0),"")</f>
        <v>300</v>
      </c>
      <c r="AA10" s="1" t="str">
        <f>IFERROR(ROUND(H10*VLOOKUP(G10,商品!$A$5:$D$47,4,FALSE),0),"")</f>
        <v/>
      </c>
      <c r="AB10" s="1" t="str">
        <f>IFERROR(ROUND(J10*VLOOKUP(I10,商品!$A$5:$D$47,4,FALSE),0),"")</f>
        <v/>
      </c>
      <c r="AC10" s="1" t="str">
        <f>IFERROR(ROUND(L10*VLOOKUP(K10,职业!$A$5:$K$18,8,FALSE),0),"")</f>
        <v/>
      </c>
      <c r="AD10" s="1" t="str">
        <f>IFERROR(ROUND(N10*VLOOKUP(M10,职业!$A$5:$K$18,8,FALSE),0),"")</f>
        <v/>
      </c>
      <c r="AE10" s="1" t="str">
        <f>IFERROR(ROUND(P10*VLOOKUP(O10,职业!$A$5:$K$18,8,FALSE),0),"")</f>
        <v/>
      </c>
      <c r="AF10" s="1">
        <f>IFERROR(ROUND(R10*VLOOKUP(Q10,商品!$A$5:$D$47,4,FALSE),0),"")</f>
        <v>180</v>
      </c>
      <c r="AG10" s="1">
        <f>IFERROR(ROUND(T10*VLOOKUP(S10,商品!$A$5:$D$47,4,FALSE),0),"")</f>
        <v>120</v>
      </c>
    </row>
    <row r="11" s="1" customFormat="1" customHeight="1" spans="1:33">
      <c r="A11" s="6" t="s">
        <v>92</v>
      </c>
      <c r="B11" s="9" t="s">
        <v>97</v>
      </c>
      <c r="C11" s="1" t="s">
        <v>100</v>
      </c>
      <c r="D11" s="1">
        <v>3</v>
      </c>
      <c r="E11" s="1" t="s">
        <v>8</v>
      </c>
      <c r="F11" s="1"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 t="s">
        <v>20</v>
      </c>
      <c r="R11" s="1">
        <v>8</v>
      </c>
      <c r="S11" s="1"/>
      <c r="T11" s="1"/>
      <c r="U11" s="1">
        <f t="shared" si="5"/>
        <v>400</v>
      </c>
      <c r="V11" s="1">
        <f t="shared" si="0"/>
        <v>0</v>
      </c>
      <c r="W11" s="16">
        <f t="shared" si="6"/>
        <v>400</v>
      </c>
      <c r="X11" s="16">
        <f t="shared" si="1"/>
        <v>1</v>
      </c>
      <c r="Y11" s="18">
        <f t="shared" ref="Y10:Y47" si="7">W11-U11-V11</f>
        <v>0</v>
      </c>
      <c r="Z11" s="1">
        <f>IFERROR(ROUND(F11*VLOOKUP(E11,商品!$A$5:$D$47,4,FALSE),0),"")</f>
        <v>400</v>
      </c>
      <c r="AA11" s="1" t="str">
        <f>IFERROR(ROUND(H11*VLOOKUP(G11,商品!$A$5:$D$47,4,FALSE),0),"")</f>
        <v/>
      </c>
      <c r="AB11" s="1" t="str">
        <f>IFERROR(ROUND(J11*VLOOKUP(I11,商品!$A$5:$D$47,4,FALSE),0),"")</f>
        <v/>
      </c>
      <c r="AC11" s="1" t="str">
        <f>IFERROR(ROUND(L11*VLOOKUP(K11,职业!$A$5:$K$18,8,FALSE),0),"")</f>
        <v/>
      </c>
      <c r="AD11" s="1" t="str">
        <f>IFERROR(ROUND(N11*VLOOKUP(M11,职业!$A$5:$K$18,8,FALSE),0),"")</f>
        <v/>
      </c>
      <c r="AE11" s="1" t="str">
        <f>IFERROR(ROUND(P11*VLOOKUP(O11,职业!$A$5:$K$18,8,FALSE),0),"")</f>
        <v/>
      </c>
      <c r="AF11" s="1">
        <f>IFERROR(ROUND(R11*VLOOKUP(Q11,商品!$A$5:$D$47,4,FALSE),0),"")</f>
        <v>400</v>
      </c>
      <c r="AG11" s="1" t="str">
        <f>IFERROR(ROUND(T11*VLOOKUP(S11,商品!$A$5:$D$47,4,FALSE),0),"")</f>
        <v/>
      </c>
    </row>
    <row r="12" s="1" customFormat="1" customHeight="1" spans="1:33">
      <c r="A12" s="6" t="s">
        <v>92</v>
      </c>
      <c r="B12" s="7" t="s">
        <v>101</v>
      </c>
      <c r="C12" s="1" t="s">
        <v>102</v>
      </c>
      <c r="D12" s="1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f t="shared" si="0"/>
        <v>0</v>
      </c>
      <c r="X12" s="16" t="str">
        <f t="shared" si="1"/>
        <v/>
      </c>
      <c r="Y12" s="19"/>
      <c r="Z12" s="1" t="str">
        <f>IFERROR(ROUND(F12*VLOOKUP(E12,商品!$A$5:$D$47,4,FALSE),0),"")</f>
        <v/>
      </c>
      <c r="AA12" s="1" t="str">
        <f>IFERROR(ROUND(H12*VLOOKUP(G12,商品!$A$5:$D$47,4,FALSE),0),"")</f>
        <v/>
      </c>
      <c r="AB12" s="1" t="str">
        <f>IFERROR(ROUND(J12*VLOOKUP(I12,商品!$A$5:$D$47,4,FALSE),0),"")</f>
        <v/>
      </c>
      <c r="AC12" s="1" t="str">
        <f>IFERROR(ROUND(L12*VLOOKUP(K12,职业!$A$5:$K$18,8,FALSE),0),"")</f>
        <v/>
      </c>
      <c r="AD12" s="1" t="str">
        <f>IFERROR(ROUND(N12*VLOOKUP(M12,职业!$A$5:$K$18,8,FALSE),0),"")</f>
        <v/>
      </c>
      <c r="AE12" s="1" t="str">
        <f>IFERROR(ROUND(P12*VLOOKUP(O12,职业!$A$5:$K$18,8,FALSE),0),"")</f>
        <v/>
      </c>
      <c r="AF12" s="1" t="str">
        <f>IFERROR(ROUND(R12*VLOOKUP(Q12,商品!$A$5:$D$47,4,FALSE),0),"")</f>
        <v/>
      </c>
      <c r="AG12" s="1" t="str">
        <f>IFERROR(ROUND(T12*VLOOKUP(S12,商品!$A$5:$D$47,4,FALSE),0),"")</f>
        <v/>
      </c>
    </row>
    <row r="13" s="1" customFormat="1" customHeight="1" spans="1:33">
      <c r="A13" s="6" t="s">
        <v>92</v>
      </c>
      <c r="B13" s="7" t="s">
        <v>101</v>
      </c>
      <c r="C13" s="1" t="s">
        <v>103</v>
      </c>
      <c r="D13" s="1">
        <v>2</v>
      </c>
      <c r="E13" s="1" t="s">
        <v>42</v>
      </c>
      <c r="F13" s="1">
        <v>5</v>
      </c>
      <c r="G13" s="1"/>
      <c r="H13" s="1"/>
      <c r="I13" s="1"/>
      <c r="J13" s="1"/>
      <c r="K13" s="1" t="s">
        <v>71</v>
      </c>
      <c r="L13" s="1">
        <v>-1000</v>
      </c>
      <c r="M13" s="1" t="s">
        <v>70</v>
      </c>
      <c r="N13" s="1">
        <v>200</v>
      </c>
      <c r="O13" s="1"/>
      <c r="P13" s="1"/>
      <c r="Q13" s="1"/>
      <c r="R13" s="1"/>
      <c r="S13" s="1"/>
      <c r="T13" s="1"/>
      <c r="U13" s="1">
        <f t="shared" si="5"/>
        <v>200</v>
      </c>
      <c r="V13" s="1">
        <f t="shared" si="0"/>
        <v>-325</v>
      </c>
      <c r="W13" s="16">
        <f t="shared" si="6"/>
        <v>0</v>
      </c>
      <c r="X13" s="16">
        <f t="shared" si="1"/>
        <v>0</v>
      </c>
      <c r="Y13" s="18">
        <f t="shared" si="7"/>
        <v>125</v>
      </c>
      <c r="Z13" s="1">
        <f>IFERROR(ROUND(F13*VLOOKUP(E13,商品!$A$5:$D$47,4,FALSE),0),"")</f>
        <v>200</v>
      </c>
      <c r="AA13" s="1" t="str">
        <f>IFERROR(ROUND(H13*VLOOKUP(G13,商品!$A$5:$D$47,4,FALSE),0),"")</f>
        <v/>
      </c>
      <c r="AB13" s="1" t="str">
        <f>IFERROR(ROUND(J13*VLOOKUP(I13,商品!$A$5:$D$47,4,FALSE),0),"")</f>
        <v/>
      </c>
      <c r="AC13" s="1">
        <f>IFERROR(ROUND(L13*VLOOKUP(K13,职业!$A$5:$K$18,8,FALSE),0),"")</f>
        <v>-465</v>
      </c>
      <c r="AD13" s="1">
        <f>IFERROR(ROUND(N13*VLOOKUP(M13,职业!$A$5:$K$18,8,FALSE),0),"")</f>
        <v>140</v>
      </c>
      <c r="AE13" s="1" t="str">
        <f>IFERROR(ROUND(P13*VLOOKUP(O13,职业!$A$5:$K$18,8,FALSE),0),"")</f>
        <v/>
      </c>
      <c r="AF13" s="1" t="str">
        <f>IFERROR(ROUND(R13*VLOOKUP(Q13,商品!$A$5:$D$47,4,FALSE),0),"")</f>
        <v/>
      </c>
      <c r="AG13" s="1" t="str">
        <f>IFERROR(ROUND(T13*VLOOKUP(S13,商品!$A$5:$D$47,4,FALSE),0),"")</f>
        <v/>
      </c>
    </row>
    <row r="14" s="1" customFormat="1" customHeight="1" spans="1:33">
      <c r="A14" s="6" t="s">
        <v>92</v>
      </c>
      <c r="B14" s="7" t="s">
        <v>101</v>
      </c>
      <c r="C14" s="1" t="s">
        <v>104</v>
      </c>
      <c r="D14" s="1">
        <v>3</v>
      </c>
      <c r="E14" s="1" t="s">
        <v>42</v>
      </c>
      <c r="F14" s="1">
        <v>5</v>
      </c>
      <c r="G14" s="1" t="s">
        <v>13</v>
      </c>
      <c r="H14" s="1">
        <v>5</v>
      </c>
      <c r="I14" s="1"/>
      <c r="J14" s="1"/>
      <c r="K14" s="1" t="s">
        <v>71</v>
      </c>
      <c r="L14" s="1">
        <v>-2000</v>
      </c>
      <c r="M14" s="1" t="s">
        <v>70</v>
      </c>
      <c r="N14" s="1">
        <v>400</v>
      </c>
      <c r="O14" s="1"/>
      <c r="P14" s="1"/>
      <c r="Q14" s="1"/>
      <c r="R14" s="1"/>
      <c r="S14" s="1"/>
      <c r="T14" s="1"/>
      <c r="U14" s="1">
        <f t="shared" si="5"/>
        <v>350</v>
      </c>
      <c r="V14" s="1">
        <f t="shared" si="0"/>
        <v>-651</v>
      </c>
      <c r="W14" s="16">
        <f t="shared" si="6"/>
        <v>0</v>
      </c>
      <c r="X14" s="16">
        <f t="shared" si="1"/>
        <v>0</v>
      </c>
      <c r="Y14" s="18">
        <f t="shared" si="7"/>
        <v>301</v>
      </c>
      <c r="Z14" s="1">
        <f>IFERROR(ROUND(F14*VLOOKUP(E14,商品!$A$5:$D$47,4,FALSE),0),"")</f>
        <v>200</v>
      </c>
      <c r="AA14" s="1">
        <f>IFERROR(ROUND(H14*VLOOKUP(G14,商品!$A$5:$D$47,4,FALSE),0),"")</f>
        <v>150</v>
      </c>
      <c r="AB14" s="1" t="str">
        <f>IFERROR(ROUND(J14*VLOOKUP(I14,商品!$A$5:$D$47,4,FALSE),0),"")</f>
        <v/>
      </c>
      <c r="AC14" s="1">
        <f>IFERROR(ROUND(L14*VLOOKUP(K14,职业!$A$5:$K$18,8,FALSE),0),"")</f>
        <v>-930</v>
      </c>
      <c r="AD14" s="1">
        <f>IFERROR(ROUND(N14*VLOOKUP(M14,职业!$A$5:$K$18,8,FALSE),0),"")</f>
        <v>279</v>
      </c>
      <c r="AE14" s="1" t="str">
        <f>IFERROR(ROUND(P14*VLOOKUP(O14,职业!$A$5:$K$18,8,FALSE),0),"")</f>
        <v/>
      </c>
      <c r="AF14" s="1" t="str">
        <f>IFERROR(ROUND(R14*VLOOKUP(Q14,商品!$A$5:$D$47,4,FALSE),0),"")</f>
        <v/>
      </c>
      <c r="AG14" s="1" t="str">
        <f>IFERROR(ROUND(T14*VLOOKUP(S14,商品!$A$5:$D$47,4,FALSE),0),"")</f>
        <v/>
      </c>
    </row>
    <row r="15" s="1" customFormat="1" customHeight="1" spans="1:33">
      <c r="A15" s="6" t="s">
        <v>92</v>
      </c>
      <c r="B15" s="7" t="s">
        <v>101</v>
      </c>
      <c r="C15" s="1" t="s">
        <v>22</v>
      </c>
      <c r="D15" s="1">
        <v>4</v>
      </c>
      <c r="E15" s="1" t="s">
        <v>13</v>
      </c>
      <c r="F15" s="1">
        <v>10</v>
      </c>
      <c r="G15" s="1" t="s">
        <v>38</v>
      </c>
      <c r="H15" s="1">
        <v>1</v>
      </c>
      <c r="I15" s="1"/>
      <c r="J15" s="1"/>
      <c r="K15" s="1" t="s">
        <v>71</v>
      </c>
      <c r="L15" s="1">
        <v>-2500</v>
      </c>
      <c r="M15" s="1" t="s">
        <v>70</v>
      </c>
      <c r="N15" s="1">
        <v>-500</v>
      </c>
      <c r="O15" s="1" t="s">
        <v>73</v>
      </c>
      <c r="P15" s="1">
        <v>150</v>
      </c>
      <c r="Q15" s="1"/>
      <c r="R15" s="1"/>
      <c r="S15" s="1"/>
      <c r="T15" s="1"/>
      <c r="U15" s="1">
        <f t="shared" si="5"/>
        <v>360</v>
      </c>
      <c r="V15" s="1">
        <f t="shared" si="0"/>
        <v>-1407</v>
      </c>
      <c r="W15" s="16">
        <f t="shared" si="6"/>
        <v>0</v>
      </c>
      <c r="X15" s="16">
        <f t="shared" si="1"/>
        <v>0</v>
      </c>
      <c r="Y15" s="18">
        <f t="shared" si="7"/>
        <v>1047</v>
      </c>
      <c r="Z15" s="1">
        <f>IFERROR(ROUND(F15*VLOOKUP(E15,商品!$A$5:$D$47,4,FALSE),0),"")</f>
        <v>300</v>
      </c>
      <c r="AA15" s="1">
        <f>IFERROR(ROUND(H15*VLOOKUP(G15,商品!$A$5:$D$47,4,FALSE),0),"")</f>
        <v>60</v>
      </c>
      <c r="AB15" s="1" t="str">
        <f>IFERROR(ROUND(J15*VLOOKUP(I15,商品!$A$5:$D$47,4,FALSE),0),"")</f>
        <v/>
      </c>
      <c r="AC15" s="1">
        <f>IFERROR(ROUND(L15*VLOOKUP(K15,职业!$A$5:$K$18,8,FALSE),0),"")</f>
        <v>-1163</v>
      </c>
      <c r="AD15" s="1">
        <f>IFERROR(ROUND(N15*VLOOKUP(M15,职业!$A$5:$K$18,8,FALSE),0),"")</f>
        <v>-349</v>
      </c>
      <c r="AE15" s="1">
        <f>IFERROR(ROUND(P15*VLOOKUP(O15,职业!$A$5:$K$18,8,FALSE),0),"")</f>
        <v>105</v>
      </c>
      <c r="AF15" s="1" t="str">
        <f>IFERROR(ROUND(R15*VLOOKUP(Q15,商品!$A$5:$D$47,4,FALSE),0),"")</f>
        <v/>
      </c>
      <c r="AG15" s="1" t="str">
        <f>IFERROR(ROUND(T15*VLOOKUP(S15,商品!$A$5:$D$47,4,FALSE),0),"")</f>
        <v/>
      </c>
    </row>
    <row r="16" s="1" customFormat="1" customHeight="1" spans="1:33">
      <c r="A16" s="6" t="s">
        <v>92</v>
      </c>
      <c r="B16" s="7" t="s">
        <v>101</v>
      </c>
      <c r="C16" s="1" t="s">
        <v>105</v>
      </c>
      <c r="D16" s="1">
        <v>5</v>
      </c>
      <c r="E16" s="1" t="s">
        <v>38</v>
      </c>
      <c r="F16" s="1">
        <v>1</v>
      </c>
      <c r="G16" s="1" t="s">
        <v>37</v>
      </c>
      <c r="H16" s="1">
        <v>5</v>
      </c>
      <c r="I16" s="1"/>
      <c r="J16" s="1"/>
      <c r="K16" s="1" t="s">
        <v>71</v>
      </c>
      <c r="L16" s="1">
        <v>-3000</v>
      </c>
      <c r="M16" s="1" t="s">
        <v>70</v>
      </c>
      <c r="N16" s="1">
        <v>-750</v>
      </c>
      <c r="O16" s="1" t="s">
        <v>73</v>
      </c>
      <c r="P16" s="1">
        <v>300</v>
      </c>
      <c r="Q16" s="1"/>
      <c r="R16" s="1"/>
      <c r="S16" s="1"/>
      <c r="T16" s="1"/>
      <c r="U16" s="1">
        <f t="shared" si="5"/>
        <v>260</v>
      </c>
      <c r="V16" s="1">
        <f t="shared" si="0"/>
        <v>-1709</v>
      </c>
      <c r="W16" s="16">
        <f t="shared" si="6"/>
        <v>0</v>
      </c>
      <c r="X16" s="16">
        <f t="shared" si="1"/>
        <v>0</v>
      </c>
      <c r="Y16" s="18">
        <f t="shared" si="7"/>
        <v>1449</v>
      </c>
      <c r="Z16" s="1">
        <f>IFERROR(ROUND(F16*VLOOKUP(E16,商品!$A$5:$D$47,4,FALSE),0),"")</f>
        <v>60</v>
      </c>
      <c r="AA16" s="1">
        <f>IFERROR(ROUND(H16*VLOOKUP(G16,商品!$A$5:$D$47,4,FALSE),0),"")</f>
        <v>200</v>
      </c>
      <c r="AB16" s="1" t="str">
        <f>IFERROR(ROUND(J16*VLOOKUP(I16,商品!$A$5:$D$47,4,FALSE),0),"")</f>
        <v/>
      </c>
      <c r="AC16" s="1">
        <f>IFERROR(ROUND(L16*VLOOKUP(K16,职业!$A$5:$K$18,8,FALSE),0),"")</f>
        <v>-1395</v>
      </c>
      <c r="AD16" s="1">
        <f>IFERROR(ROUND(N16*VLOOKUP(M16,职业!$A$5:$K$18,8,FALSE),0),"")</f>
        <v>-523</v>
      </c>
      <c r="AE16" s="1">
        <f>IFERROR(ROUND(P16*VLOOKUP(O16,职业!$A$5:$K$18,8,FALSE),0),"")</f>
        <v>209</v>
      </c>
      <c r="AF16" s="1" t="str">
        <f>IFERROR(ROUND(R16*VLOOKUP(Q16,商品!$A$5:$D$47,4,FALSE),0),"")</f>
        <v/>
      </c>
      <c r="AG16" s="1" t="str">
        <f>IFERROR(ROUND(T16*VLOOKUP(S16,商品!$A$5:$D$47,4,FALSE),0),"")</f>
        <v/>
      </c>
    </row>
    <row r="17" customHeight="1" spans="1:33">
      <c r="A17" s="10" t="s">
        <v>106</v>
      </c>
      <c r="B17" s="9" t="s">
        <v>107</v>
      </c>
      <c r="E17" s="2" t="s">
        <v>42</v>
      </c>
      <c r="F17" s="2">
        <v>5</v>
      </c>
      <c r="K17" s="2" t="s">
        <v>71</v>
      </c>
      <c r="L17" s="2">
        <v>4500</v>
      </c>
      <c r="Q17" s="2" t="s">
        <v>13</v>
      </c>
      <c r="R17" s="2">
        <v>25</v>
      </c>
      <c r="U17" s="1">
        <f t="shared" si="5"/>
        <v>200</v>
      </c>
      <c r="V17" s="1">
        <f t="shared" si="0"/>
        <v>2093</v>
      </c>
      <c r="W17" s="16">
        <f t="shared" si="6"/>
        <v>750</v>
      </c>
      <c r="X17" s="16">
        <f t="shared" si="1"/>
        <v>3.75</v>
      </c>
      <c r="Y17" s="18">
        <f t="shared" si="7"/>
        <v>-1543</v>
      </c>
      <c r="Z17" s="1">
        <f>IFERROR(ROUND(F17*VLOOKUP(E17,商品!$A$5:$D$47,4,FALSE),0),"")</f>
        <v>200</v>
      </c>
      <c r="AA17" s="1" t="str">
        <f>IFERROR(ROUND(H17*VLOOKUP(G17,商品!$A$5:$D$47,4,FALSE),0),"")</f>
        <v/>
      </c>
      <c r="AB17" s="1" t="str">
        <f>IFERROR(ROUND(J17*VLOOKUP(I17,商品!$A$5:$D$47,4,FALSE),0),"")</f>
        <v/>
      </c>
      <c r="AC17" s="1">
        <f>IFERROR(ROUND(L17*VLOOKUP(K17,职业!$A$5:$K$18,8,FALSE),0),"")</f>
        <v>2093</v>
      </c>
      <c r="AD17" s="1" t="str">
        <f>IFERROR(ROUND(N17*VLOOKUP(M17,职业!$A$5:$K$18,8,FALSE),0),"")</f>
        <v/>
      </c>
      <c r="AE17" s="1" t="str">
        <f>IFERROR(ROUND(P17*VLOOKUP(O17,职业!$A$5:$K$18,8,FALSE),0),"")</f>
        <v/>
      </c>
      <c r="AF17" s="1">
        <f>IFERROR(ROUND(R17*VLOOKUP(Q17,商品!$A$5:$D$47,4,FALSE),0),"")</f>
        <v>750</v>
      </c>
      <c r="AG17" s="1" t="str">
        <f>IFERROR(ROUND(T17*VLOOKUP(S17,商品!$A$5:$D$47,4,FALSE),0),"")</f>
        <v/>
      </c>
    </row>
    <row r="18" customHeight="1" spans="1:33">
      <c r="A18" s="10" t="s">
        <v>106</v>
      </c>
      <c r="B18" s="9" t="s">
        <v>107</v>
      </c>
      <c r="E18" s="2" t="s">
        <v>42</v>
      </c>
      <c r="F18" s="2">
        <v>10</v>
      </c>
      <c r="K18" s="2" t="s">
        <v>71</v>
      </c>
      <c r="L18" s="2">
        <v>4000</v>
      </c>
      <c r="M18" s="2" t="s">
        <v>73</v>
      </c>
      <c r="N18" s="2">
        <v>750</v>
      </c>
      <c r="O18" s="2" t="s">
        <v>64</v>
      </c>
      <c r="P18" s="2">
        <v>150</v>
      </c>
      <c r="Q18" s="2" t="s">
        <v>13</v>
      </c>
      <c r="R18" s="2">
        <v>40</v>
      </c>
      <c r="U18" s="1">
        <f t="shared" si="5"/>
        <v>400</v>
      </c>
      <c r="V18" s="1">
        <f t="shared" si="0"/>
        <v>2592</v>
      </c>
      <c r="W18" s="16">
        <f t="shared" si="6"/>
        <v>1200</v>
      </c>
      <c r="X18" s="16">
        <f t="shared" si="1"/>
        <v>3</v>
      </c>
      <c r="Y18" s="18">
        <f t="shared" si="7"/>
        <v>-1792</v>
      </c>
      <c r="Z18" s="1">
        <f>IFERROR(ROUND(F18*VLOOKUP(E18,商品!$A$5:$D$47,4,FALSE),0),"")</f>
        <v>400</v>
      </c>
      <c r="AA18" s="1" t="str">
        <f>IFERROR(ROUND(H18*VLOOKUP(G18,商品!$A$5:$D$47,4,FALSE),0),"")</f>
        <v/>
      </c>
      <c r="AB18" s="1" t="str">
        <f>IFERROR(ROUND(J18*VLOOKUP(I18,商品!$A$5:$D$47,4,FALSE),0),"")</f>
        <v/>
      </c>
      <c r="AC18" s="1">
        <f>IFERROR(ROUND(L18*VLOOKUP(K18,职业!$A$5:$K$18,8,FALSE),0),"")</f>
        <v>1860</v>
      </c>
      <c r="AD18" s="1">
        <f>IFERROR(ROUND(N18*VLOOKUP(M18,职业!$A$5:$K$18,8,FALSE),0),"")</f>
        <v>523</v>
      </c>
      <c r="AE18" s="1">
        <f>IFERROR(ROUND(P18*VLOOKUP(O18,职业!$A$5:$K$18,8,FALSE),0),"")</f>
        <v>209</v>
      </c>
      <c r="AF18" s="1">
        <f>IFERROR(ROUND(R18*VLOOKUP(Q18,商品!$A$5:$D$47,4,FALSE),0),"")</f>
        <v>1200</v>
      </c>
      <c r="AG18" s="1" t="str">
        <f>IFERROR(ROUND(T18*VLOOKUP(S18,商品!$A$5:$D$47,4,FALSE),0),"")</f>
        <v/>
      </c>
    </row>
    <row r="19" customHeight="1" spans="1:33">
      <c r="A19" s="10" t="s">
        <v>106</v>
      </c>
      <c r="B19" s="9" t="s">
        <v>107</v>
      </c>
      <c r="E19" s="2" t="s">
        <v>42</v>
      </c>
      <c r="F19" s="2">
        <v>10</v>
      </c>
      <c r="K19" s="2" t="s">
        <v>71</v>
      </c>
      <c r="L19" s="2">
        <v>3750</v>
      </c>
      <c r="M19" s="2" t="s">
        <v>73</v>
      </c>
      <c r="N19" s="2">
        <v>900</v>
      </c>
      <c r="O19" s="2" t="s">
        <v>64</v>
      </c>
      <c r="P19" s="2">
        <v>250</v>
      </c>
      <c r="Q19" s="2" t="s">
        <v>13</v>
      </c>
      <c r="R19" s="2">
        <v>60</v>
      </c>
      <c r="U19" s="1">
        <f t="shared" si="5"/>
        <v>400</v>
      </c>
      <c r="V19" s="1">
        <f t="shared" si="0"/>
        <v>2721</v>
      </c>
      <c r="W19" s="16">
        <f t="shared" si="6"/>
        <v>1800</v>
      </c>
      <c r="X19" s="16">
        <f t="shared" si="1"/>
        <v>4.5</v>
      </c>
      <c r="Y19" s="18">
        <f t="shared" si="7"/>
        <v>-1321</v>
      </c>
      <c r="Z19" s="1">
        <f>IFERROR(ROUND(F19*VLOOKUP(E19,商品!$A$5:$D$47,4,FALSE),0),"")</f>
        <v>400</v>
      </c>
      <c r="AA19" s="1" t="str">
        <f>IFERROR(ROUND(H19*VLOOKUP(G19,商品!$A$5:$D$47,4,FALSE),0),"")</f>
        <v/>
      </c>
      <c r="AB19" s="1" t="str">
        <f>IFERROR(ROUND(J19*VLOOKUP(I19,商品!$A$5:$D$47,4,FALSE),0),"")</f>
        <v/>
      </c>
      <c r="AC19" s="1">
        <f>IFERROR(ROUND(L19*VLOOKUP(K19,职业!$A$5:$K$18,8,FALSE),0),"")</f>
        <v>1744</v>
      </c>
      <c r="AD19" s="1">
        <f>IFERROR(ROUND(N19*VLOOKUP(M19,职业!$A$5:$K$18,8,FALSE),0),"")</f>
        <v>628</v>
      </c>
      <c r="AE19" s="1">
        <f>IFERROR(ROUND(P19*VLOOKUP(O19,职业!$A$5:$K$18,8,FALSE),0),"")</f>
        <v>349</v>
      </c>
      <c r="AF19" s="1">
        <f>IFERROR(ROUND(R19*VLOOKUP(Q19,商品!$A$5:$D$47,4,FALSE),0),"")</f>
        <v>1800</v>
      </c>
      <c r="AG19" s="1" t="str">
        <f>IFERROR(ROUND(T19*VLOOKUP(S19,商品!$A$5:$D$47,4,FALSE),0),"")</f>
        <v/>
      </c>
    </row>
    <row r="20" customHeight="1" spans="1:33">
      <c r="A20" s="10" t="s">
        <v>106</v>
      </c>
      <c r="B20" s="9" t="s">
        <v>107</v>
      </c>
      <c r="E20" s="2" t="s">
        <v>42</v>
      </c>
      <c r="F20" s="2">
        <v>10</v>
      </c>
      <c r="G20" s="2" t="s">
        <v>37</v>
      </c>
      <c r="H20" s="2">
        <v>10</v>
      </c>
      <c r="K20" s="2" t="s">
        <v>71</v>
      </c>
      <c r="L20" s="2">
        <v>3400</v>
      </c>
      <c r="M20" s="2" t="s">
        <v>73</v>
      </c>
      <c r="N20" s="2">
        <v>1000</v>
      </c>
      <c r="O20" s="2" t="s">
        <v>64</v>
      </c>
      <c r="P20" s="2">
        <v>500</v>
      </c>
      <c r="Q20" s="2" t="s">
        <v>13</v>
      </c>
      <c r="R20" s="2">
        <v>90</v>
      </c>
      <c r="U20" s="1">
        <f t="shared" si="5"/>
        <v>800</v>
      </c>
      <c r="V20" s="1">
        <f t="shared" si="0"/>
        <v>2977</v>
      </c>
      <c r="W20" s="16">
        <f t="shared" si="6"/>
        <v>2700</v>
      </c>
      <c r="X20" s="16">
        <f t="shared" si="1"/>
        <v>3.38</v>
      </c>
      <c r="Y20" s="18">
        <f t="shared" si="7"/>
        <v>-1077</v>
      </c>
      <c r="Z20" s="1">
        <f>IFERROR(ROUND(F20*VLOOKUP(E20,商品!$A$5:$D$47,4,FALSE),0),"")</f>
        <v>400</v>
      </c>
      <c r="AA20" s="1">
        <f>IFERROR(ROUND(H20*VLOOKUP(G20,商品!$A$5:$D$47,4,FALSE),0),"")</f>
        <v>400</v>
      </c>
      <c r="AB20" s="1" t="str">
        <f>IFERROR(ROUND(J20*VLOOKUP(I20,商品!$A$5:$D$47,4,FALSE),0),"")</f>
        <v/>
      </c>
      <c r="AC20" s="1">
        <f>IFERROR(ROUND(L20*VLOOKUP(K20,职业!$A$5:$K$18,8,FALSE),0),"")</f>
        <v>1581</v>
      </c>
      <c r="AD20" s="1">
        <f>IFERROR(ROUND(N20*VLOOKUP(M20,职业!$A$5:$K$18,8,FALSE),0),"")</f>
        <v>698</v>
      </c>
      <c r="AE20" s="1">
        <f>IFERROR(ROUND(P20*VLOOKUP(O20,职业!$A$5:$K$18,8,FALSE),0),"")</f>
        <v>698</v>
      </c>
      <c r="AF20" s="1">
        <f>IFERROR(ROUND(R20*VLOOKUP(Q20,商品!$A$5:$D$47,4,FALSE),0),"")</f>
        <v>2700</v>
      </c>
      <c r="AG20" s="1" t="str">
        <f>IFERROR(ROUND(T20*VLOOKUP(S20,商品!$A$5:$D$47,4,FALSE),0),"")</f>
        <v/>
      </c>
    </row>
    <row r="21" customHeight="1" spans="1:33">
      <c r="A21" s="10" t="s">
        <v>106</v>
      </c>
      <c r="B21" s="7" t="s">
        <v>108</v>
      </c>
      <c r="U21" s="1">
        <f t="shared" si="5"/>
        <v>0</v>
      </c>
      <c r="V21" s="1">
        <f t="shared" si="0"/>
        <v>0</v>
      </c>
      <c r="W21" s="16">
        <f t="shared" si="6"/>
        <v>0</v>
      </c>
      <c r="X21" s="16" t="str">
        <f t="shared" si="1"/>
        <v/>
      </c>
      <c r="Y21" s="18">
        <f t="shared" si="7"/>
        <v>0</v>
      </c>
      <c r="Z21" s="1" t="str">
        <f>IFERROR(ROUND(F21*VLOOKUP(E21,商品!$A$5:$D$47,4,FALSE),0),"")</f>
        <v/>
      </c>
      <c r="AA21" s="1" t="str">
        <f>IFERROR(ROUND(H21*VLOOKUP(G21,商品!$A$5:$D$47,4,FALSE),0),"")</f>
        <v/>
      </c>
      <c r="AB21" s="1" t="str">
        <f>IFERROR(ROUND(J21*VLOOKUP(I21,商品!$A$5:$D$47,4,FALSE),0),"")</f>
        <v/>
      </c>
      <c r="AC21" s="1" t="str">
        <f>IFERROR(ROUND(L21*VLOOKUP(K21,职业!$A$5:$K$18,8,FALSE),0),"")</f>
        <v/>
      </c>
      <c r="AD21" s="1" t="str">
        <f>IFERROR(ROUND(N21*VLOOKUP(M21,职业!$A$5:$K$18,8,FALSE),0),"")</f>
        <v/>
      </c>
      <c r="AE21" s="1" t="str">
        <f>IFERROR(ROUND(P21*VLOOKUP(O21,职业!$A$5:$K$18,8,FALSE),0),"")</f>
        <v/>
      </c>
      <c r="AF21" s="1" t="str">
        <f>IFERROR(ROUND(R21*VLOOKUP(Q21,商品!$A$5:$D$47,4,FALSE),0),"")</f>
        <v/>
      </c>
      <c r="AG21" s="1" t="str">
        <f>IFERROR(ROUND(T21*VLOOKUP(S21,商品!$A$5:$D$47,4,FALSE),0),"")</f>
        <v/>
      </c>
    </row>
    <row r="22" customHeight="1" spans="1:33">
      <c r="A22" s="10" t="s">
        <v>106</v>
      </c>
      <c r="B22" s="7" t="s">
        <v>108</v>
      </c>
      <c r="E22" s="2" t="s">
        <v>43</v>
      </c>
      <c r="F22" s="2">
        <v>5</v>
      </c>
      <c r="K22" s="2" t="s">
        <v>71</v>
      </c>
      <c r="L22" s="2">
        <v>-200</v>
      </c>
      <c r="M22" s="2" t="s">
        <v>73</v>
      </c>
      <c r="N22" s="2">
        <v>200</v>
      </c>
      <c r="Q22" s="2" t="s">
        <v>13</v>
      </c>
      <c r="R22" s="2">
        <v>10</v>
      </c>
      <c r="U22" s="1">
        <f t="shared" si="5"/>
        <v>250</v>
      </c>
      <c r="V22" s="1">
        <f t="shared" si="0"/>
        <v>47</v>
      </c>
      <c r="W22" s="16">
        <f t="shared" si="6"/>
        <v>300</v>
      </c>
      <c r="X22" s="16">
        <f t="shared" si="1"/>
        <v>1.2</v>
      </c>
      <c r="Y22" s="18">
        <f t="shared" si="7"/>
        <v>3</v>
      </c>
      <c r="Z22" s="1">
        <f>IFERROR(ROUND(F22*VLOOKUP(E22,商品!$A$5:$D$47,4,FALSE),0),"")</f>
        <v>250</v>
      </c>
      <c r="AA22" s="1" t="str">
        <f>IFERROR(ROUND(H22*VLOOKUP(G22,商品!$A$5:$D$47,4,FALSE),0),"")</f>
        <v/>
      </c>
      <c r="AB22" s="1" t="str">
        <f>IFERROR(ROUND(J22*VLOOKUP(I22,商品!$A$5:$D$47,4,FALSE),0),"")</f>
        <v/>
      </c>
      <c r="AC22" s="1">
        <f>IFERROR(ROUND(L22*VLOOKUP(K22,职业!$A$5:$K$18,8,FALSE),0),"")</f>
        <v>-93</v>
      </c>
      <c r="AD22" s="1">
        <f>IFERROR(ROUND(N22*VLOOKUP(M22,职业!$A$5:$K$18,8,FALSE),0),"")</f>
        <v>140</v>
      </c>
      <c r="AE22" s="1" t="str">
        <f>IFERROR(ROUND(P22*VLOOKUP(O22,职业!$A$5:$K$18,8,FALSE),0),"")</f>
        <v/>
      </c>
      <c r="AF22" s="1">
        <f>IFERROR(ROUND(R22*VLOOKUP(Q22,商品!$A$5:$D$47,4,FALSE),0),"")</f>
        <v>300</v>
      </c>
      <c r="AG22" s="1" t="str">
        <f>IFERROR(ROUND(T22*VLOOKUP(S22,商品!$A$5:$D$47,4,FALSE),0),"")</f>
        <v/>
      </c>
    </row>
    <row r="23" customHeight="1" spans="1:33">
      <c r="A23" s="10" t="s">
        <v>106</v>
      </c>
      <c r="B23" s="7" t="s">
        <v>108</v>
      </c>
      <c r="E23" s="2" t="s">
        <v>43</v>
      </c>
      <c r="F23" s="2">
        <v>10</v>
      </c>
      <c r="K23" s="2" t="s">
        <v>71</v>
      </c>
      <c r="L23" s="2">
        <v>-500</v>
      </c>
      <c r="M23" s="2" t="s">
        <v>73</v>
      </c>
      <c r="N23" s="2">
        <v>350</v>
      </c>
      <c r="O23" s="2" t="s">
        <v>64</v>
      </c>
      <c r="P23" s="2">
        <v>150</v>
      </c>
      <c r="Q23" s="2" t="s">
        <v>13</v>
      </c>
      <c r="R23" s="2">
        <v>20</v>
      </c>
      <c r="U23" s="1">
        <f t="shared" si="5"/>
        <v>500</v>
      </c>
      <c r="V23" s="1">
        <f t="shared" si="0"/>
        <v>220</v>
      </c>
      <c r="W23" s="16">
        <f t="shared" si="6"/>
        <v>600</v>
      </c>
      <c r="X23" s="16">
        <f t="shared" si="1"/>
        <v>1.2</v>
      </c>
      <c r="Y23" s="18">
        <f t="shared" si="7"/>
        <v>-120</v>
      </c>
      <c r="Z23" s="1">
        <f>IFERROR(ROUND(F23*VLOOKUP(E23,商品!$A$5:$D$47,4,FALSE),0),"")</f>
        <v>500</v>
      </c>
      <c r="AA23" s="1" t="str">
        <f>IFERROR(ROUND(H23*VLOOKUP(G23,商品!$A$5:$D$47,4,FALSE),0),"")</f>
        <v/>
      </c>
      <c r="AB23" s="1" t="str">
        <f>IFERROR(ROUND(J23*VLOOKUP(I23,商品!$A$5:$D$47,4,FALSE),0),"")</f>
        <v/>
      </c>
      <c r="AC23" s="1">
        <f>IFERROR(ROUND(L23*VLOOKUP(K23,职业!$A$5:$K$18,8,FALSE),0),"")</f>
        <v>-233</v>
      </c>
      <c r="AD23" s="1">
        <f>IFERROR(ROUND(N23*VLOOKUP(M23,职业!$A$5:$K$18,8,FALSE),0),"")</f>
        <v>244</v>
      </c>
      <c r="AE23" s="1">
        <f>IFERROR(ROUND(P23*VLOOKUP(O23,职业!$A$5:$K$18,8,FALSE),0),"")</f>
        <v>209</v>
      </c>
      <c r="AF23" s="1">
        <f>IFERROR(ROUND(R23*VLOOKUP(Q23,商品!$A$5:$D$47,4,FALSE),0),"")</f>
        <v>600</v>
      </c>
      <c r="AG23" s="1" t="str">
        <f>IFERROR(ROUND(T23*VLOOKUP(S23,商品!$A$5:$D$47,4,FALSE),0),"")</f>
        <v/>
      </c>
    </row>
    <row r="24" customHeight="1" spans="1:33">
      <c r="A24" s="10" t="s">
        <v>106</v>
      </c>
      <c r="B24" s="9" t="s">
        <v>109</v>
      </c>
      <c r="U24" s="1">
        <f t="shared" si="5"/>
        <v>0</v>
      </c>
      <c r="V24" s="1">
        <f t="shared" si="0"/>
        <v>0</v>
      </c>
      <c r="W24" s="16">
        <f t="shared" si="6"/>
        <v>0</v>
      </c>
      <c r="X24" s="16" t="str">
        <f t="shared" si="1"/>
        <v/>
      </c>
      <c r="Y24" s="18">
        <f t="shared" si="7"/>
        <v>0</v>
      </c>
      <c r="Z24" s="1" t="str">
        <f>IFERROR(ROUND(F24*VLOOKUP(E24,商品!$A$5:$D$47,4,FALSE),0),"")</f>
        <v/>
      </c>
      <c r="AA24" s="1" t="str">
        <f>IFERROR(ROUND(H24*VLOOKUP(G24,商品!$A$5:$D$47,4,FALSE),0),"")</f>
        <v/>
      </c>
      <c r="AB24" s="1" t="str">
        <f>IFERROR(ROUND(J24*VLOOKUP(I24,商品!$A$5:$D$47,4,FALSE),0),"")</f>
        <v/>
      </c>
      <c r="AC24" s="1" t="str">
        <f>IFERROR(ROUND(L24*VLOOKUP(K24,职业!$A$5:$K$18,8,FALSE),0),"")</f>
        <v/>
      </c>
      <c r="AD24" s="1" t="str">
        <f>IFERROR(ROUND(N24*VLOOKUP(M24,职业!$A$5:$K$18,8,FALSE),0),"")</f>
        <v/>
      </c>
      <c r="AE24" s="1" t="str">
        <f>IFERROR(ROUND(P24*VLOOKUP(O24,职业!$A$5:$K$18,8,FALSE),0),"")</f>
        <v/>
      </c>
      <c r="AF24" s="1" t="str">
        <f>IFERROR(ROUND(R24*VLOOKUP(Q24,商品!$A$5:$D$47,4,FALSE),0),"")</f>
        <v/>
      </c>
      <c r="AG24" s="1" t="str">
        <f>IFERROR(ROUND(T24*VLOOKUP(S24,商品!$A$5:$D$47,4,FALSE),0),"")</f>
        <v/>
      </c>
    </row>
    <row r="25" customHeight="1" spans="1:33">
      <c r="A25" s="10" t="s">
        <v>106</v>
      </c>
      <c r="B25" s="9" t="s">
        <v>109</v>
      </c>
      <c r="E25" s="2" t="s">
        <v>13</v>
      </c>
      <c r="F25" s="2">
        <v>5</v>
      </c>
      <c r="G25" s="2" t="s">
        <v>38</v>
      </c>
      <c r="H25" s="2">
        <v>1</v>
      </c>
      <c r="K25" s="2" t="s">
        <v>71</v>
      </c>
      <c r="L25" s="2">
        <v>-1500</v>
      </c>
      <c r="M25" s="2" t="s">
        <v>73</v>
      </c>
      <c r="N25" s="2">
        <v>350</v>
      </c>
      <c r="O25" s="2"/>
      <c r="P25" s="2"/>
      <c r="U25" s="1">
        <f t="shared" si="5"/>
        <v>210</v>
      </c>
      <c r="V25" s="1">
        <f t="shared" si="0"/>
        <v>-454</v>
      </c>
      <c r="W25" s="16">
        <f t="shared" si="6"/>
        <v>0</v>
      </c>
      <c r="X25" s="16">
        <f t="shared" si="1"/>
        <v>0</v>
      </c>
      <c r="Y25" s="18">
        <f t="shared" si="7"/>
        <v>244</v>
      </c>
      <c r="Z25" s="1">
        <f>IFERROR(ROUND(F25*VLOOKUP(E25,商品!$A$5:$D$47,4,FALSE),0),"")</f>
        <v>150</v>
      </c>
      <c r="AA25" s="1">
        <f>IFERROR(ROUND(H25*VLOOKUP(G25,商品!$A$5:$D$47,4,FALSE),0),"")</f>
        <v>60</v>
      </c>
      <c r="AB25" s="1" t="str">
        <f>IFERROR(ROUND(J25*VLOOKUP(I25,商品!$A$5:$D$47,4,FALSE),0),"")</f>
        <v/>
      </c>
      <c r="AC25" s="1">
        <f>IFERROR(ROUND(L25*VLOOKUP(K25,职业!$A$5:$K$18,8,FALSE),0),"")</f>
        <v>-698</v>
      </c>
      <c r="AD25" s="1">
        <f>IFERROR(ROUND(N25*VLOOKUP(M25,职业!$A$5:$K$18,8,FALSE),0),"")</f>
        <v>244</v>
      </c>
      <c r="AE25" s="1" t="str">
        <f>IFERROR(ROUND(P25*VLOOKUP(O25,职业!$A$5:$K$18,8,FALSE),0),"")</f>
        <v/>
      </c>
      <c r="AF25" s="1" t="str">
        <f>IFERROR(ROUND(R25*VLOOKUP(Q25,商品!$A$5:$D$47,4,FALSE),0),"")</f>
        <v/>
      </c>
      <c r="AG25" s="1" t="str">
        <f>IFERROR(ROUND(T25*VLOOKUP(S25,商品!$A$5:$D$47,4,FALSE),0),"")</f>
        <v/>
      </c>
    </row>
    <row r="26" customHeight="1" spans="1:33">
      <c r="A26" s="6" t="s">
        <v>110</v>
      </c>
      <c r="B26" s="7" t="s">
        <v>93</v>
      </c>
      <c r="E26" s="11"/>
      <c r="F26" s="2"/>
      <c r="K26" s="2" t="s">
        <v>71</v>
      </c>
      <c r="L26" s="2">
        <v>4500</v>
      </c>
      <c r="M26" s="2"/>
      <c r="N26" s="2"/>
      <c r="O26" s="2"/>
      <c r="P26" s="2"/>
      <c r="Q26" s="2" t="s">
        <v>6</v>
      </c>
      <c r="R26" s="2">
        <v>30</v>
      </c>
      <c r="U26" s="1">
        <f t="shared" si="5"/>
        <v>0</v>
      </c>
      <c r="V26" s="1">
        <f t="shared" si="0"/>
        <v>2093</v>
      </c>
      <c r="W26" s="16">
        <f t="shared" si="6"/>
        <v>600</v>
      </c>
      <c r="X26" s="16" t="str">
        <f t="shared" si="1"/>
        <v/>
      </c>
      <c r="Y26" s="18">
        <f t="shared" si="7"/>
        <v>-1493</v>
      </c>
      <c r="Z26" s="1" t="str">
        <f>IFERROR(ROUND(F26*VLOOKUP(E26,商品!$A$5:$D$47,4,FALSE),0),"")</f>
        <v/>
      </c>
      <c r="AA26" s="1" t="str">
        <f>IFERROR(ROUND(H26*VLOOKUP(G26,商品!$A$5:$D$47,4,FALSE),0),"")</f>
        <v/>
      </c>
      <c r="AB26" s="1" t="str">
        <f>IFERROR(ROUND(J26*VLOOKUP(I26,商品!$A$5:$D$47,4,FALSE),0),"")</f>
        <v/>
      </c>
      <c r="AC26" s="1">
        <f>IFERROR(ROUND(L26*VLOOKUP(K26,职业!$A$5:$K$18,8,FALSE),0),"")</f>
        <v>2093</v>
      </c>
      <c r="AD26" s="1" t="str">
        <f>IFERROR(ROUND(N26*VLOOKUP(M26,职业!$A$5:$K$18,8,FALSE),0),"")</f>
        <v/>
      </c>
      <c r="AE26" s="1" t="str">
        <f>IFERROR(ROUND(P26*VLOOKUP(O26,职业!$A$5:$K$18,8,FALSE),0),"")</f>
        <v/>
      </c>
      <c r="AF26" s="1">
        <f>IFERROR(ROUND(R26*VLOOKUP(Q26,商品!$A$5:$D$47,4,FALSE),0),"")</f>
        <v>600</v>
      </c>
      <c r="AG26" s="1" t="str">
        <f>IFERROR(ROUND(T26*VLOOKUP(S26,商品!$A$5:$D$47,4,FALSE),0),"")</f>
        <v/>
      </c>
    </row>
    <row r="27" customHeight="1" spans="1:33">
      <c r="A27" s="6" t="s">
        <v>110</v>
      </c>
      <c r="B27" s="7" t="s">
        <v>93</v>
      </c>
      <c r="E27" s="11" t="s">
        <v>42</v>
      </c>
      <c r="F27" s="2">
        <v>10</v>
      </c>
      <c r="K27" s="2" t="s">
        <v>71</v>
      </c>
      <c r="L27" s="2">
        <v>4000</v>
      </c>
      <c r="M27" s="2" t="s">
        <v>73</v>
      </c>
      <c r="N27" s="2">
        <v>750</v>
      </c>
      <c r="O27" s="2" t="s">
        <v>64</v>
      </c>
      <c r="P27" s="2">
        <v>150</v>
      </c>
      <c r="Q27" s="2" t="s">
        <v>6</v>
      </c>
      <c r="R27" s="2">
        <v>60</v>
      </c>
      <c r="U27" s="1">
        <f t="shared" si="5"/>
        <v>400</v>
      </c>
      <c r="V27" s="1">
        <f t="shared" si="0"/>
        <v>2592</v>
      </c>
      <c r="W27" s="16">
        <f t="shared" si="6"/>
        <v>1200</v>
      </c>
      <c r="X27" s="16">
        <f t="shared" si="1"/>
        <v>3</v>
      </c>
      <c r="Y27" s="18">
        <f t="shared" si="7"/>
        <v>-1792</v>
      </c>
      <c r="Z27" s="1">
        <f>IFERROR(ROUND(F27*VLOOKUP(E27,商品!$A$5:$D$47,4,FALSE),0),"")</f>
        <v>400</v>
      </c>
      <c r="AA27" s="1" t="str">
        <f>IFERROR(ROUND(H27*VLOOKUP(G27,商品!$A$5:$D$47,4,FALSE),0),"")</f>
        <v/>
      </c>
      <c r="AB27" s="1" t="str">
        <f>IFERROR(ROUND(J27*VLOOKUP(I27,商品!$A$5:$D$47,4,FALSE),0),"")</f>
        <v/>
      </c>
      <c r="AC27" s="1">
        <f>IFERROR(ROUND(L27*VLOOKUP(K27,职业!$A$5:$K$18,8,FALSE),0),"")</f>
        <v>1860</v>
      </c>
      <c r="AD27" s="1">
        <f>IFERROR(ROUND(N27*VLOOKUP(M27,职业!$A$5:$K$18,8,FALSE),0),"")</f>
        <v>523</v>
      </c>
      <c r="AE27" s="1">
        <f>IFERROR(ROUND(P27*VLOOKUP(O27,职业!$A$5:$K$18,8,FALSE),0),"")</f>
        <v>209</v>
      </c>
      <c r="AF27" s="1">
        <f>IFERROR(ROUND(R27*VLOOKUP(Q27,商品!$A$5:$D$47,4,FALSE),0),"")</f>
        <v>1200</v>
      </c>
      <c r="AG27" s="1" t="str">
        <f>IFERROR(ROUND(T27*VLOOKUP(S27,商品!$A$5:$D$47,4,FALSE),0),"")</f>
        <v/>
      </c>
    </row>
    <row r="28" customHeight="1" spans="1:33">
      <c r="A28" s="6" t="s">
        <v>110</v>
      </c>
      <c r="B28" s="7" t="s">
        <v>93</v>
      </c>
      <c r="E28" s="11" t="s">
        <v>42</v>
      </c>
      <c r="F28" s="2">
        <v>20</v>
      </c>
      <c r="G28" s="2" t="s">
        <v>14</v>
      </c>
      <c r="H28" s="2">
        <v>10</v>
      </c>
      <c r="K28" s="2" t="s">
        <v>71</v>
      </c>
      <c r="L28" s="2">
        <v>3750</v>
      </c>
      <c r="M28" s="2" t="s">
        <v>73</v>
      </c>
      <c r="N28" s="2">
        <v>900</v>
      </c>
      <c r="O28" s="2" t="s">
        <v>64</v>
      </c>
      <c r="P28" s="2">
        <v>250</v>
      </c>
      <c r="Q28" s="2" t="s">
        <v>6</v>
      </c>
      <c r="R28" s="2">
        <v>100</v>
      </c>
      <c r="U28" s="1">
        <f t="shared" si="5"/>
        <v>1100</v>
      </c>
      <c r="V28" s="1">
        <f t="shared" si="0"/>
        <v>2721</v>
      </c>
      <c r="W28" s="16">
        <f t="shared" si="6"/>
        <v>2000</v>
      </c>
      <c r="X28" s="16">
        <f t="shared" si="1"/>
        <v>1.82</v>
      </c>
      <c r="Y28" s="18">
        <f t="shared" si="7"/>
        <v>-1821</v>
      </c>
      <c r="Z28" s="1">
        <f>IFERROR(ROUND(F28*VLOOKUP(E28,商品!$A$5:$D$47,4,FALSE),0),"")</f>
        <v>800</v>
      </c>
      <c r="AA28" s="1">
        <f>IFERROR(ROUND(H28*VLOOKUP(G28,商品!$A$5:$D$47,4,FALSE),0),"")</f>
        <v>300</v>
      </c>
      <c r="AB28" s="1" t="str">
        <f>IFERROR(ROUND(J28*VLOOKUP(I28,商品!$A$5:$D$47,4,FALSE),0),"")</f>
        <v/>
      </c>
      <c r="AC28" s="1">
        <f>IFERROR(ROUND(L28*VLOOKUP(K28,职业!$A$5:$K$18,8,FALSE),0),"")</f>
        <v>1744</v>
      </c>
      <c r="AD28" s="1">
        <f>IFERROR(ROUND(N28*VLOOKUP(M28,职业!$A$5:$K$18,8,FALSE),0),"")</f>
        <v>628</v>
      </c>
      <c r="AE28" s="1">
        <f>IFERROR(ROUND(P28*VLOOKUP(O28,职业!$A$5:$K$18,8,FALSE),0),"")</f>
        <v>349</v>
      </c>
      <c r="AF28" s="1">
        <f>IFERROR(ROUND(R28*VLOOKUP(Q28,商品!$A$5:$D$47,4,FALSE),0),"")</f>
        <v>2000</v>
      </c>
      <c r="AG28" s="1" t="str">
        <f>IFERROR(ROUND(T28*VLOOKUP(S28,商品!$A$5:$D$47,4,FALSE),0),"")</f>
        <v/>
      </c>
    </row>
    <row r="29" customHeight="1" spans="1:33">
      <c r="A29" s="6" t="s">
        <v>110</v>
      </c>
      <c r="B29" s="9" t="s">
        <v>111</v>
      </c>
      <c r="U29" s="1">
        <f t="shared" si="5"/>
        <v>0</v>
      </c>
      <c r="V29" s="1">
        <f t="shared" si="0"/>
        <v>0</v>
      </c>
      <c r="W29" s="16">
        <f t="shared" si="6"/>
        <v>0</v>
      </c>
      <c r="X29" s="16" t="str">
        <f t="shared" si="1"/>
        <v/>
      </c>
      <c r="Y29" s="18">
        <f t="shared" si="7"/>
        <v>0</v>
      </c>
      <c r="Z29" s="1" t="str">
        <f>IFERROR(ROUND(F29*VLOOKUP(E29,商品!$A$5:$D$47,4,FALSE),0),"")</f>
        <v/>
      </c>
      <c r="AA29" s="1" t="str">
        <f>IFERROR(ROUND(H29*VLOOKUP(G29,商品!$A$5:$D$47,4,FALSE),0),"")</f>
        <v/>
      </c>
      <c r="AB29" s="1" t="str">
        <f>IFERROR(ROUND(J29*VLOOKUP(I29,商品!$A$5:$D$47,4,FALSE),0),"")</f>
        <v/>
      </c>
      <c r="AC29" s="1" t="str">
        <f>IFERROR(ROUND(L29*VLOOKUP(K29,职业!$A$5:$K$18,8,FALSE),0),"")</f>
        <v/>
      </c>
      <c r="AD29" s="1" t="str">
        <f>IFERROR(ROUND(N29*VLOOKUP(M29,职业!$A$5:$K$18,8,FALSE),0),"")</f>
        <v/>
      </c>
      <c r="AE29" s="1" t="str">
        <f>IFERROR(ROUND(P29*VLOOKUP(O29,职业!$A$5:$K$18,8,FALSE),0),"")</f>
        <v/>
      </c>
      <c r="AF29" s="1" t="str">
        <f>IFERROR(ROUND(R29*VLOOKUP(Q29,商品!$A$5:$D$47,4,FALSE),0),"")</f>
        <v/>
      </c>
      <c r="AG29" s="1" t="str">
        <f>IFERROR(ROUND(T29*VLOOKUP(S29,商品!$A$5:$D$47,4,FALSE),0),"")</f>
        <v/>
      </c>
    </row>
    <row r="30" customHeight="1" spans="1:33">
      <c r="A30" s="6" t="s">
        <v>110</v>
      </c>
      <c r="B30" s="9" t="s">
        <v>111</v>
      </c>
      <c r="E30" s="11"/>
      <c r="F30" s="2"/>
      <c r="G30" s="2"/>
      <c r="H30" s="2"/>
      <c r="K30" s="2" t="s">
        <v>71</v>
      </c>
      <c r="L30" s="2">
        <v>-250</v>
      </c>
      <c r="M30" s="2" t="s">
        <v>73</v>
      </c>
      <c r="N30" s="2">
        <v>250</v>
      </c>
      <c r="Q30" s="2" t="s">
        <v>6</v>
      </c>
      <c r="R30" s="2">
        <v>-20</v>
      </c>
      <c r="S30" s="2" t="s">
        <v>35</v>
      </c>
      <c r="T30" s="2">
        <v>10</v>
      </c>
      <c r="U30" s="1">
        <f t="shared" si="5"/>
        <v>0</v>
      </c>
      <c r="V30" s="1">
        <f t="shared" si="0"/>
        <v>58</v>
      </c>
      <c r="W30" s="16">
        <f t="shared" si="6"/>
        <v>0</v>
      </c>
      <c r="X30" s="16" t="str">
        <f t="shared" si="1"/>
        <v/>
      </c>
      <c r="Y30" s="18">
        <f t="shared" si="7"/>
        <v>-58</v>
      </c>
      <c r="Z30" s="1" t="str">
        <f>IFERROR(ROUND(F30*VLOOKUP(E30,商品!$A$5:$D$47,4,FALSE),0),"")</f>
        <v/>
      </c>
      <c r="AA30" s="1" t="str">
        <f>IFERROR(ROUND(H30*VLOOKUP(G30,商品!$A$5:$D$47,4,FALSE),0),"")</f>
        <v/>
      </c>
      <c r="AB30" s="1" t="str">
        <f>IFERROR(ROUND(J30*VLOOKUP(I30,商品!$A$5:$D$47,4,FALSE),0),"")</f>
        <v/>
      </c>
      <c r="AC30" s="1">
        <f>IFERROR(ROUND(L30*VLOOKUP(K30,职业!$A$5:$K$18,8,FALSE),0),"")</f>
        <v>-116</v>
      </c>
      <c r="AD30" s="1">
        <f>IFERROR(ROUND(N30*VLOOKUP(M30,职业!$A$5:$K$18,8,FALSE),0),"")</f>
        <v>174</v>
      </c>
      <c r="AE30" s="1" t="str">
        <f>IFERROR(ROUND(P30*VLOOKUP(O30,职业!$A$5:$K$18,8,FALSE),0),"")</f>
        <v/>
      </c>
      <c r="AF30" s="1">
        <f>IFERROR(ROUND(R30*VLOOKUP(Q30,商品!$A$5:$D$47,4,FALSE),0),"")</f>
        <v>-400</v>
      </c>
      <c r="AG30" s="1">
        <f>IFERROR(ROUND(T30*VLOOKUP(S30,商品!$A$5:$D$47,4,FALSE),0),"")</f>
        <v>400</v>
      </c>
    </row>
    <row r="31" customHeight="1" spans="1:33">
      <c r="A31" s="6" t="s">
        <v>110</v>
      </c>
      <c r="B31" s="7" t="s">
        <v>112</v>
      </c>
      <c r="U31" s="1">
        <f t="shared" si="5"/>
        <v>0</v>
      </c>
      <c r="V31" s="1">
        <f t="shared" si="0"/>
        <v>0</v>
      </c>
      <c r="W31" s="16">
        <f t="shared" si="6"/>
        <v>0</v>
      </c>
      <c r="X31" s="16" t="str">
        <f t="shared" si="1"/>
        <v/>
      </c>
      <c r="Y31" s="18">
        <f t="shared" si="7"/>
        <v>0</v>
      </c>
      <c r="Z31" s="1" t="str">
        <f>IFERROR(ROUND(F31*VLOOKUP(E31,商品!$A$5:$D$47,4,FALSE),0),"")</f>
        <v/>
      </c>
      <c r="AA31" s="1" t="str">
        <f>IFERROR(ROUND(H31*VLOOKUP(G31,商品!$A$5:$D$47,4,FALSE),0),"")</f>
        <v/>
      </c>
      <c r="AB31" s="1" t="str">
        <f>IFERROR(ROUND(J31*VLOOKUP(I31,商品!$A$5:$D$47,4,FALSE),0),"")</f>
        <v/>
      </c>
      <c r="AC31" s="1" t="str">
        <f>IFERROR(ROUND(L31*VLOOKUP(K31,职业!$A$5:$K$18,8,FALSE),0),"")</f>
        <v/>
      </c>
      <c r="AD31" s="1" t="str">
        <f>IFERROR(ROUND(N31*VLOOKUP(M31,职业!$A$5:$K$18,8,FALSE),0),"")</f>
        <v/>
      </c>
      <c r="AE31" s="1" t="str">
        <f>IFERROR(ROUND(P31*VLOOKUP(O31,职业!$A$5:$K$18,8,FALSE),0),"")</f>
        <v/>
      </c>
      <c r="AF31" s="1" t="str">
        <f>IFERROR(ROUND(R31*VLOOKUP(Q31,商品!$A$5:$D$47,4,FALSE),0),"")</f>
        <v/>
      </c>
      <c r="AG31" s="1" t="str">
        <f>IFERROR(ROUND(T31*VLOOKUP(S31,商品!$A$5:$D$47,4,FALSE),0),"")</f>
        <v/>
      </c>
    </row>
    <row r="32" customHeight="1" spans="1:33">
      <c r="A32" s="6" t="s">
        <v>110</v>
      </c>
      <c r="B32" s="7" t="s">
        <v>112</v>
      </c>
      <c r="E32" s="11" t="s">
        <v>13</v>
      </c>
      <c r="F32" s="2">
        <v>5</v>
      </c>
      <c r="G32" s="2" t="s">
        <v>38</v>
      </c>
      <c r="H32" s="2">
        <v>1</v>
      </c>
      <c r="K32" s="2" t="s">
        <v>71</v>
      </c>
      <c r="L32" s="2">
        <v>-1500</v>
      </c>
      <c r="M32" s="2" t="s">
        <v>73</v>
      </c>
      <c r="N32" s="2">
        <v>250</v>
      </c>
      <c r="Q32" s="2" t="s">
        <v>6</v>
      </c>
      <c r="R32" s="2">
        <v>20</v>
      </c>
      <c r="U32" s="1">
        <f t="shared" si="5"/>
        <v>210</v>
      </c>
      <c r="V32" s="1">
        <f t="shared" si="0"/>
        <v>-524</v>
      </c>
      <c r="W32" s="16">
        <f t="shared" si="6"/>
        <v>400</v>
      </c>
      <c r="X32" s="16">
        <f t="shared" si="1"/>
        <v>1.9</v>
      </c>
      <c r="Y32" s="18">
        <f t="shared" si="7"/>
        <v>714</v>
      </c>
      <c r="Z32" s="1">
        <f>IFERROR(ROUND(F32*VLOOKUP(E32,商品!$A$5:$D$47,4,FALSE),0),"")</f>
        <v>150</v>
      </c>
      <c r="AA32" s="1">
        <f>IFERROR(ROUND(H32*VLOOKUP(G32,商品!$A$5:$D$47,4,FALSE),0),"")</f>
        <v>60</v>
      </c>
      <c r="AB32" s="1" t="str">
        <f>IFERROR(ROUND(J32*VLOOKUP(I32,商品!$A$5:$D$47,4,FALSE),0),"")</f>
        <v/>
      </c>
      <c r="AC32" s="1">
        <f>IFERROR(ROUND(L32*VLOOKUP(K32,职业!$A$5:$K$18,8,FALSE),0),"")</f>
        <v>-698</v>
      </c>
      <c r="AD32" s="1">
        <f>IFERROR(ROUND(N32*VLOOKUP(M32,职业!$A$5:$K$18,8,FALSE),0),"")</f>
        <v>174</v>
      </c>
      <c r="AE32" s="1" t="str">
        <f>IFERROR(ROUND(P32*VLOOKUP(O32,职业!$A$5:$K$18,8,FALSE),0),"")</f>
        <v/>
      </c>
      <c r="AF32" s="1">
        <f>IFERROR(ROUND(R32*VLOOKUP(Q32,商品!$A$5:$D$47,4,FALSE),0),"")</f>
        <v>400</v>
      </c>
      <c r="AG32" s="1" t="str">
        <f>IFERROR(ROUND(T32*VLOOKUP(S32,商品!$A$5:$D$47,4,FALSE),0),"")</f>
        <v/>
      </c>
    </row>
    <row r="33" customHeight="1" spans="1:33">
      <c r="A33" s="6" t="s">
        <v>110</v>
      </c>
      <c r="B33" s="7" t="s">
        <v>112</v>
      </c>
      <c r="E33" s="11" t="s">
        <v>42</v>
      </c>
      <c r="F33" s="2">
        <v>10</v>
      </c>
      <c r="G33" s="2" t="s">
        <v>37</v>
      </c>
      <c r="H33" s="2">
        <v>10</v>
      </c>
      <c r="K33" s="2" t="s">
        <v>71</v>
      </c>
      <c r="L33" s="2">
        <v>-1500</v>
      </c>
      <c r="M33" s="2" t="s">
        <v>73</v>
      </c>
      <c r="N33" s="2">
        <v>200</v>
      </c>
      <c r="O33" s="2" t="s">
        <v>64</v>
      </c>
      <c r="P33" s="2">
        <v>200</v>
      </c>
      <c r="Q33" s="2" t="s">
        <v>6</v>
      </c>
      <c r="R33" s="2">
        <v>120</v>
      </c>
      <c r="U33" s="1">
        <f t="shared" si="5"/>
        <v>800</v>
      </c>
      <c r="V33" s="1">
        <f t="shared" si="0"/>
        <v>-279</v>
      </c>
      <c r="W33" s="16">
        <f t="shared" si="6"/>
        <v>2400</v>
      </c>
      <c r="X33" s="16">
        <f t="shared" si="1"/>
        <v>3</v>
      </c>
      <c r="Y33" s="18">
        <f t="shared" si="7"/>
        <v>1879</v>
      </c>
      <c r="Z33" s="1">
        <f>IFERROR(ROUND(F33*VLOOKUP(E33,商品!$A$5:$D$47,4,FALSE),0),"")</f>
        <v>400</v>
      </c>
      <c r="AA33" s="1">
        <f>IFERROR(ROUND(H33*VLOOKUP(G33,商品!$A$5:$D$47,4,FALSE),0),"")</f>
        <v>400</v>
      </c>
      <c r="AB33" s="1" t="str">
        <f>IFERROR(ROUND(J33*VLOOKUP(I33,商品!$A$5:$D$47,4,FALSE),0),"")</f>
        <v/>
      </c>
      <c r="AC33" s="1">
        <f>IFERROR(ROUND(L33*VLOOKUP(K33,职业!$A$5:$K$18,8,FALSE),0),"")</f>
        <v>-698</v>
      </c>
      <c r="AD33" s="1">
        <f>IFERROR(ROUND(N33*VLOOKUP(M33,职业!$A$5:$K$18,8,FALSE),0),"")</f>
        <v>140</v>
      </c>
      <c r="AE33" s="1">
        <f>IFERROR(ROUND(P33*VLOOKUP(O33,职业!$A$5:$K$18,8,FALSE),0),"")</f>
        <v>279</v>
      </c>
      <c r="AF33" s="1">
        <f>IFERROR(ROUND(R33*VLOOKUP(Q33,商品!$A$5:$D$47,4,FALSE),0),"")</f>
        <v>2400</v>
      </c>
      <c r="AG33" s="1" t="str">
        <f>IFERROR(ROUND(T33*VLOOKUP(S33,商品!$A$5:$D$47,4,FALSE),0),"")</f>
        <v/>
      </c>
    </row>
    <row r="34" customHeight="1" spans="1:33">
      <c r="A34" s="6" t="s">
        <v>110</v>
      </c>
      <c r="B34" s="9" t="s">
        <v>113</v>
      </c>
      <c r="U34" s="1">
        <f t="shared" si="5"/>
        <v>0</v>
      </c>
      <c r="V34" s="1">
        <f t="shared" si="0"/>
        <v>0</v>
      </c>
      <c r="W34" s="16">
        <f t="shared" si="6"/>
        <v>0</v>
      </c>
      <c r="X34" s="16" t="str">
        <f t="shared" si="1"/>
        <v/>
      </c>
      <c r="Y34" s="18">
        <f t="shared" si="7"/>
        <v>0</v>
      </c>
      <c r="Z34" s="1" t="str">
        <f>IFERROR(ROUND(F34*VLOOKUP(E34,商品!$A$5:$D$47,4,FALSE),0),"")</f>
        <v/>
      </c>
      <c r="AA34" s="1" t="str">
        <f>IFERROR(ROUND(H34*VLOOKUP(G34,商品!$A$5:$D$47,4,FALSE),0),"")</f>
        <v/>
      </c>
      <c r="AB34" s="1" t="str">
        <f>IFERROR(ROUND(J34*VLOOKUP(I34,商品!$A$5:$D$47,4,FALSE),0),"")</f>
        <v/>
      </c>
      <c r="AC34" s="1" t="str">
        <f>IFERROR(ROUND(L34*VLOOKUP(K34,职业!$A$5:$K$18,8,FALSE),0),"")</f>
        <v/>
      </c>
      <c r="AD34" s="1" t="str">
        <f>IFERROR(ROUND(N34*VLOOKUP(M34,职业!$A$5:$K$18,8,FALSE),0),"")</f>
        <v/>
      </c>
      <c r="AE34" s="1" t="str">
        <f>IFERROR(ROUND(P34*VLOOKUP(O34,职业!$A$5:$K$18,8,FALSE),0),"")</f>
        <v/>
      </c>
      <c r="AF34" s="1" t="str">
        <f>IFERROR(ROUND(R34*VLOOKUP(Q34,商品!$A$5:$D$47,4,FALSE),0),"")</f>
        <v/>
      </c>
      <c r="AG34" s="1" t="str">
        <f>IFERROR(ROUND(T34*VLOOKUP(S34,商品!$A$5:$D$47,4,FALSE),0),"")</f>
        <v/>
      </c>
    </row>
    <row r="35" customHeight="1" spans="1:33">
      <c r="A35" s="6" t="s">
        <v>110</v>
      </c>
      <c r="B35" s="9" t="s">
        <v>113</v>
      </c>
      <c r="E35" s="11" t="s">
        <v>21</v>
      </c>
      <c r="F35" s="2">
        <v>5</v>
      </c>
      <c r="K35" s="2" t="s">
        <v>71</v>
      </c>
      <c r="L35" s="2">
        <v>-500</v>
      </c>
      <c r="Q35" s="2" t="s">
        <v>6</v>
      </c>
      <c r="R35" s="2">
        <v>10</v>
      </c>
      <c r="U35" s="1">
        <f t="shared" si="5"/>
        <v>150</v>
      </c>
      <c r="V35" s="1">
        <f t="shared" si="0"/>
        <v>-233</v>
      </c>
      <c r="W35" s="16">
        <f t="shared" si="6"/>
        <v>200</v>
      </c>
      <c r="X35" s="16">
        <f t="shared" si="1"/>
        <v>1.33</v>
      </c>
      <c r="Y35" s="18">
        <f t="shared" si="7"/>
        <v>283</v>
      </c>
      <c r="Z35" s="1">
        <f>IFERROR(ROUND(F35*VLOOKUP(E35,商品!$A$5:$D$47,4,FALSE),0),"")</f>
        <v>150</v>
      </c>
      <c r="AA35" s="1" t="str">
        <f>IFERROR(ROUND(H35*VLOOKUP(G35,商品!$A$5:$D$47,4,FALSE),0),"")</f>
        <v/>
      </c>
      <c r="AB35" s="1" t="str">
        <f>IFERROR(ROUND(J35*VLOOKUP(I35,商品!$A$5:$D$47,4,FALSE),0),"")</f>
        <v/>
      </c>
      <c r="AC35" s="1">
        <f>IFERROR(ROUND(L35*VLOOKUP(K35,职业!$A$5:$K$18,8,FALSE),0),"")</f>
        <v>-233</v>
      </c>
      <c r="AD35" s="1" t="str">
        <f>IFERROR(ROUND(N35*VLOOKUP(M35,职业!$A$5:$K$18,8,FALSE),0),"")</f>
        <v/>
      </c>
      <c r="AE35" s="1" t="str">
        <f>IFERROR(ROUND(P35*VLOOKUP(O35,职业!$A$5:$K$18,8,FALSE),0),"")</f>
        <v/>
      </c>
      <c r="AF35" s="1">
        <f>IFERROR(ROUND(R35*VLOOKUP(Q35,商品!$A$5:$D$47,4,FALSE),0),"")</f>
        <v>200</v>
      </c>
      <c r="AG35" s="1" t="str">
        <f>IFERROR(ROUND(T35*VLOOKUP(S35,商品!$A$5:$D$47,4,FALSE),0),"")</f>
        <v/>
      </c>
    </row>
    <row r="36" customHeight="1" spans="1:33">
      <c r="A36" s="6" t="s">
        <v>110</v>
      </c>
      <c r="B36" s="9" t="s">
        <v>113</v>
      </c>
      <c r="E36" s="11" t="s">
        <v>21</v>
      </c>
      <c r="F36" s="2">
        <v>10</v>
      </c>
      <c r="K36" s="2" t="s">
        <v>71</v>
      </c>
      <c r="L36" s="2">
        <v>-1000</v>
      </c>
      <c r="Q36" s="2" t="s">
        <v>6</v>
      </c>
      <c r="R36" s="2">
        <v>25</v>
      </c>
      <c r="U36" s="1">
        <f t="shared" si="5"/>
        <v>300</v>
      </c>
      <c r="V36" s="1">
        <f t="shared" si="0"/>
        <v>-465</v>
      </c>
      <c r="W36" s="16">
        <f t="shared" si="6"/>
        <v>500</v>
      </c>
      <c r="X36" s="16">
        <f t="shared" si="1"/>
        <v>1.67</v>
      </c>
      <c r="Y36" s="18">
        <f t="shared" si="7"/>
        <v>665</v>
      </c>
      <c r="Z36" s="1">
        <f>IFERROR(ROUND(F36*VLOOKUP(E36,商品!$A$5:$D$47,4,FALSE),0),"")</f>
        <v>300</v>
      </c>
      <c r="AA36" s="1" t="str">
        <f>IFERROR(ROUND(H36*VLOOKUP(G36,商品!$A$5:$D$47,4,FALSE),0),"")</f>
        <v/>
      </c>
      <c r="AB36" s="1" t="str">
        <f>IFERROR(ROUND(J36*VLOOKUP(I36,商品!$A$5:$D$47,4,FALSE),0),"")</f>
        <v/>
      </c>
      <c r="AC36" s="1">
        <f>IFERROR(ROUND(L36*VLOOKUP(K36,职业!$A$5:$K$18,8,FALSE),0),"")</f>
        <v>-465</v>
      </c>
      <c r="AD36" s="1" t="str">
        <f>IFERROR(ROUND(N36*VLOOKUP(M36,职业!$A$5:$K$18,8,FALSE),0),"")</f>
        <v/>
      </c>
      <c r="AE36" s="1" t="str">
        <f>IFERROR(ROUND(P36*VLOOKUP(O36,职业!$A$5:$K$18,8,FALSE),0),"")</f>
        <v/>
      </c>
      <c r="AF36" s="1">
        <f>IFERROR(ROUND(R36*VLOOKUP(Q36,商品!$A$5:$D$47,4,FALSE),0),"")</f>
        <v>500</v>
      </c>
      <c r="AG36" s="1" t="str">
        <f>IFERROR(ROUND(T36*VLOOKUP(S36,商品!$A$5:$D$47,4,FALSE),0),"")</f>
        <v/>
      </c>
    </row>
    <row r="37" customHeight="1" spans="1:33">
      <c r="A37" s="10" t="s">
        <v>114</v>
      </c>
      <c r="B37" s="7" t="s">
        <v>93</v>
      </c>
      <c r="E37" s="2" t="s">
        <v>8</v>
      </c>
      <c r="F37" s="2">
        <v>40</v>
      </c>
      <c r="K37" s="2" t="s">
        <v>71</v>
      </c>
      <c r="L37" s="2">
        <v>4500</v>
      </c>
      <c r="M37" s="2"/>
      <c r="N37" s="2"/>
      <c r="O37" s="2"/>
      <c r="P37" s="2"/>
      <c r="Q37" s="11" t="s">
        <v>12</v>
      </c>
      <c r="R37" s="11">
        <v>45</v>
      </c>
      <c r="U37" s="1">
        <f t="shared" si="5"/>
        <v>800</v>
      </c>
      <c r="V37" s="1">
        <f t="shared" si="0"/>
        <v>2093</v>
      </c>
      <c r="W37" s="16">
        <f t="shared" si="6"/>
        <v>1350</v>
      </c>
      <c r="X37" s="16">
        <f t="shared" si="1"/>
        <v>1.69</v>
      </c>
      <c r="Y37" s="18">
        <f t="shared" si="7"/>
        <v>-1543</v>
      </c>
      <c r="Z37" s="1">
        <f>IFERROR(ROUND(F37*VLOOKUP(E37,商品!$A$5:$D$47,4,FALSE),0),"")</f>
        <v>800</v>
      </c>
      <c r="AA37" s="1" t="str">
        <f>IFERROR(ROUND(H37*VLOOKUP(G37,商品!$A$5:$D$47,4,FALSE),0),"")</f>
        <v/>
      </c>
      <c r="AB37" s="1" t="str">
        <f>IFERROR(ROUND(J37*VLOOKUP(I37,商品!$A$5:$D$47,4,FALSE),0),"")</f>
        <v/>
      </c>
      <c r="AC37" s="1">
        <f>IFERROR(ROUND(L37*VLOOKUP(K37,职业!$A$5:$K$18,8,FALSE),0),"")</f>
        <v>2093</v>
      </c>
      <c r="AD37" s="1" t="str">
        <f>IFERROR(ROUND(N37*VLOOKUP(M37,职业!$A$5:$K$18,8,FALSE),0),"")</f>
        <v/>
      </c>
      <c r="AE37" s="1" t="str">
        <f>IFERROR(ROUND(P37*VLOOKUP(O37,职业!$A$5:$K$18,8,FALSE),0),"")</f>
        <v/>
      </c>
      <c r="AF37" s="1">
        <f>IFERROR(ROUND(R37*VLOOKUP(Q37,商品!$A$5:$D$47,4,FALSE),0),"")</f>
        <v>1350</v>
      </c>
      <c r="AG37" s="1" t="str">
        <f>IFERROR(ROUND(T37*VLOOKUP(S37,商品!$A$5:$D$47,4,FALSE),0),"")</f>
        <v/>
      </c>
    </row>
    <row r="38" customHeight="1" spans="1:33">
      <c r="A38" s="10" t="s">
        <v>114</v>
      </c>
      <c r="B38" s="7" t="s">
        <v>93</v>
      </c>
      <c r="E38" s="2" t="s">
        <v>8</v>
      </c>
      <c r="F38" s="2">
        <v>40</v>
      </c>
      <c r="G38" s="2" t="s">
        <v>24</v>
      </c>
      <c r="H38" s="2">
        <v>15</v>
      </c>
      <c r="K38" s="2" t="s">
        <v>71</v>
      </c>
      <c r="L38" s="2">
        <v>4100</v>
      </c>
      <c r="M38" s="2" t="s">
        <v>73</v>
      </c>
      <c r="N38" s="2">
        <v>400</v>
      </c>
      <c r="O38" s="2"/>
      <c r="P38" s="2"/>
      <c r="Q38" s="11" t="s">
        <v>12</v>
      </c>
      <c r="R38" s="11">
        <v>65</v>
      </c>
      <c r="U38" s="1">
        <f t="shared" si="5"/>
        <v>1250</v>
      </c>
      <c r="V38" s="1">
        <f t="shared" si="0"/>
        <v>2186</v>
      </c>
      <c r="W38" s="16">
        <f t="shared" si="6"/>
        <v>1950</v>
      </c>
      <c r="X38" s="16">
        <f t="shared" si="1"/>
        <v>1.56</v>
      </c>
      <c r="Y38" s="18">
        <f t="shared" si="7"/>
        <v>-1486</v>
      </c>
      <c r="Z38" s="1">
        <f>IFERROR(ROUND(F38*VLOOKUP(E38,商品!$A$5:$D$47,4,FALSE),0),"")</f>
        <v>800</v>
      </c>
      <c r="AA38" s="1">
        <f>IFERROR(ROUND(H38*VLOOKUP(G38,商品!$A$5:$D$47,4,FALSE),0),"")</f>
        <v>450</v>
      </c>
      <c r="AB38" s="1" t="str">
        <f>IFERROR(ROUND(J38*VLOOKUP(I38,商品!$A$5:$D$47,4,FALSE),0),"")</f>
        <v/>
      </c>
      <c r="AC38" s="1">
        <f>IFERROR(ROUND(L38*VLOOKUP(K38,职业!$A$5:$K$18,8,FALSE),0),"")</f>
        <v>1907</v>
      </c>
      <c r="AD38" s="1">
        <f>IFERROR(ROUND(N38*VLOOKUP(M38,职业!$A$5:$K$18,8,FALSE),0),"")</f>
        <v>279</v>
      </c>
      <c r="AE38" s="1" t="str">
        <f>IFERROR(ROUND(P38*VLOOKUP(O38,职业!$A$5:$K$18,8,FALSE),0),"")</f>
        <v/>
      </c>
      <c r="AF38" s="1">
        <f>IFERROR(ROUND(R38*VLOOKUP(Q38,商品!$A$5:$D$47,4,FALSE),0),"")</f>
        <v>1950</v>
      </c>
      <c r="AG38" s="1" t="str">
        <f>IFERROR(ROUND(T38*VLOOKUP(S38,商品!$A$5:$D$47,4,FALSE),0),"")</f>
        <v/>
      </c>
    </row>
    <row r="39" customHeight="1" spans="1:33">
      <c r="A39" s="10" t="s">
        <v>114</v>
      </c>
      <c r="B39" s="7" t="s">
        <v>93</v>
      </c>
      <c r="E39" s="2" t="s">
        <v>8</v>
      </c>
      <c r="F39" s="2">
        <v>75</v>
      </c>
      <c r="G39" s="2" t="s">
        <v>24</v>
      </c>
      <c r="H39" s="2">
        <v>40</v>
      </c>
      <c r="K39" s="2" t="s">
        <v>71</v>
      </c>
      <c r="L39" s="2">
        <v>4000</v>
      </c>
      <c r="M39" s="2" t="s">
        <v>73</v>
      </c>
      <c r="N39" s="2">
        <v>700</v>
      </c>
      <c r="O39" s="2" t="s">
        <v>64</v>
      </c>
      <c r="P39" s="2">
        <v>200</v>
      </c>
      <c r="Q39" s="11" t="s">
        <v>12</v>
      </c>
      <c r="R39" s="11">
        <v>100</v>
      </c>
      <c r="U39" s="1">
        <f t="shared" si="5"/>
        <v>2700</v>
      </c>
      <c r="V39" s="1">
        <f t="shared" si="0"/>
        <v>2627</v>
      </c>
      <c r="W39" s="16">
        <f t="shared" si="6"/>
        <v>3000</v>
      </c>
      <c r="X39" s="16">
        <f t="shared" si="1"/>
        <v>1.11</v>
      </c>
      <c r="Y39" s="18">
        <f t="shared" si="7"/>
        <v>-2327</v>
      </c>
      <c r="Z39" s="1">
        <f>IFERROR(ROUND(F39*VLOOKUP(E39,商品!$A$5:$D$47,4,FALSE),0),"")</f>
        <v>1500</v>
      </c>
      <c r="AA39" s="1">
        <f>IFERROR(ROUND(H39*VLOOKUP(G39,商品!$A$5:$D$47,4,FALSE),0),"")</f>
        <v>1200</v>
      </c>
      <c r="AB39" s="1" t="str">
        <f>IFERROR(ROUND(J39*VLOOKUP(I39,商品!$A$5:$D$47,4,FALSE),0),"")</f>
        <v/>
      </c>
      <c r="AC39" s="1">
        <f>IFERROR(ROUND(L39*VLOOKUP(K39,职业!$A$5:$K$18,8,FALSE),0),"")</f>
        <v>1860</v>
      </c>
      <c r="AD39" s="1">
        <f>IFERROR(ROUND(N39*VLOOKUP(M39,职业!$A$5:$K$18,8,FALSE),0),"")</f>
        <v>488</v>
      </c>
      <c r="AE39" s="1">
        <f>IFERROR(ROUND(P39*VLOOKUP(O39,职业!$A$5:$K$18,8,FALSE),0),"")</f>
        <v>279</v>
      </c>
      <c r="AF39" s="1">
        <f>IFERROR(ROUND(R39*VLOOKUP(Q39,商品!$A$5:$D$47,4,FALSE),0),"")</f>
        <v>3000</v>
      </c>
      <c r="AG39" s="1" t="str">
        <f>IFERROR(ROUND(T39*VLOOKUP(S39,商品!$A$5:$D$47,4,FALSE),0),"")</f>
        <v/>
      </c>
    </row>
    <row r="40" customHeight="1" spans="1:33">
      <c r="A40" s="10" t="s">
        <v>114</v>
      </c>
      <c r="B40" s="9" t="s">
        <v>115</v>
      </c>
      <c r="U40" s="1">
        <f t="shared" si="5"/>
        <v>0</v>
      </c>
      <c r="V40" s="1">
        <f t="shared" si="0"/>
        <v>0</v>
      </c>
      <c r="W40" s="16">
        <f t="shared" si="6"/>
        <v>0</v>
      </c>
      <c r="X40" s="16" t="str">
        <f t="shared" si="1"/>
        <v/>
      </c>
      <c r="Y40" s="18">
        <f t="shared" si="7"/>
        <v>0</v>
      </c>
      <c r="Z40" s="1" t="str">
        <f>IFERROR(ROUND(F40*VLOOKUP(E40,商品!$A$5:$D$47,4,FALSE),0),"")</f>
        <v/>
      </c>
      <c r="AA40" s="1" t="str">
        <f>IFERROR(ROUND(H40*VLOOKUP(G40,商品!$A$5:$D$47,4,FALSE),0),"")</f>
        <v/>
      </c>
      <c r="AB40" s="1" t="str">
        <f>IFERROR(ROUND(J40*VLOOKUP(I40,商品!$A$5:$D$47,4,FALSE),0),"")</f>
        <v/>
      </c>
      <c r="AC40" s="1" t="str">
        <f>IFERROR(ROUND(L40*VLOOKUP(K40,职业!$A$5:$K$18,8,FALSE),0),"")</f>
        <v/>
      </c>
      <c r="AD40" s="1" t="str">
        <f>IFERROR(ROUND(N40*VLOOKUP(M40,职业!$A$5:$K$18,8,FALSE),0),"")</f>
        <v/>
      </c>
      <c r="AE40" s="1" t="str">
        <f>IFERROR(ROUND(P40*VLOOKUP(O40,职业!$A$5:$K$18,8,FALSE),0),"")</f>
        <v/>
      </c>
      <c r="AF40" s="1" t="str">
        <f>IFERROR(ROUND(R40*VLOOKUP(Q40,商品!$A$5:$D$47,4,FALSE),0),"")</f>
        <v/>
      </c>
      <c r="AG40" s="1" t="str">
        <f>IFERROR(ROUND(T40*VLOOKUP(S40,商品!$A$5:$D$47,4,FALSE),0),"")</f>
        <v/>
      </c>
    </row>
    <row r="41" customHeight="1" spans="1:33">
      <c r="A41" s="10" t="s">
        <v>114</v>
      </c>
      <c r="B41" s="9" t="s">
        <v>115</v>
      </c>
      <c r="E41" s="2" t="s">
        <v>33</v>
      </c>
      <c r="F41" s="2">
        <v>10</v>
      </c>
      <c r="G41" s="2" t="s">
        <v>9</v>
      </c>
      <c r="H41" s="2">
        <v>25</v>
      </c>
      <c r="K41" s="2" t="s">
        <v>71</v>
      </c>
      <c r="L41" s="2">
        <v>-1000</v>
      </c>
      <c r="M41" s="2" t="s">
        <v>73</v>
      </c>
      <c r="N41" s="2">
        <v>750</v>
      </c>
      <c r="O41" s="2" t="s">
        <v>64</v>
      </c>
      <c r="P41" s="2">
        <v>250</v>
      </c>
      <c r="Q41" s="11" t="s">
        <v>12</v>
      </c>
      <c r="R41" s="11">
        <v>40</v>
      </c>
      <c r="U41" s="1">
        <f t="shared" si="5"/>
        <v>900</v>
      </c>
      <c r="V41" s="1">
        <f t="shared" si="0"/>
        <v>407</v>
      </c>
      <c r="W41" s="16">
        <f t="shared" si="6"/>
        <v>1200</v>
      </c>
      <c r="X41" s="16">
        <f t="shared" si="1"/>
        <v>1.33</v>
      </c>
      <c r="Y41" s="18">
        <f t="shared" si="7"/>
        <v>-107</v>
      </c>
      <c r="Z41" s="1">
        <f>IFERROR(ROUND(F41*VLOOKUP(E41,商品!$A$5:$D$47,4,FALSE),0),"")</f>
        <v>400</v>
      </c>
      <c r="AA41" s="1">
        <f>IFERROR(ROUND(H41*VLOOKUP(G41,商品!$A$5:$D$47,4,FALSE),0),"")</f>
        <v>500</v>
      </c>
      <c r="AB41" s="1" t="str">
        <f>IFERROR(ROUND(J41*VLOOKUP(I41,商品!$A$5:$D$47,4,FALSE),0),"")</f>
        <v/>
      </c>
      <c r="AC41" s="1">
        <f>IFERROR(ROUND(L41*VLOOKUP(K41,职业!$A$5:$K$18,8,FALSE),0),"")</f>
        <v>-465</v>
      </c>
      <c r="AD41" s="1">
        <f>IFERROR(ROUND(N41*VLOOKUP(M41,职业!$A$5:$K$18,8,FALSE),0),"")</f>
        <v>523</v>
      </c>
      <c r="AE41" s="1">
        <f>IFERROR(ROUND(P41*VLOOKUP(O41,职业!$A$5:$K$18,8,FALSE),0),"")</f>
        <v>349</v>
      </c>
      <c r="AF41" s="1">
        <f>IFERROR(ROUND(R41*VLOOKUP(Q41,商品!$A$5:$D$47,4,FALSE),0),"")</f>
        <v>1200</v>
      </c>
      <c r="AG41" s="1" t="str">
        <f>IFERROR(ROUND(T41*VLOOKUP(S41,商品!$A$5:$D$47,4,FALSE),0),"")</f>
        <v/>
      </c>
    </row>
    <row r="42" customHeight="1" spans="1:33">
      <c r="A42" s="10" t="s">
        <v>114</v>
      </c>
      <c r="B42" s="9" t="s">
        <v>115</v>
      </c>
      <c r="E42" s="2" t="s">
        <v>33</v>
      </c>
      <c r="F42" s="2">
        <v>15</v>
      </c>
      <c r="G42" s="2" t="s">
        <v>9</v>
      </c>
      <c r="H42" s="2">
        <v>30</v>
      </c>
      <c r="I42" s="2" t="s">
        <v>40</v>
      </c>
      <c r="J42" s="2">
        <v>10</v>
      </c>
      <c r="K42" s="2" t="s">
        <v>71</v>
      </c>
      <c r="L42" s="2">
        <v>-1500</v>
      </c>
      <c r="M42" s="2" t="s">
        <v>73</v>
      </c>
      <c r="N42" s="2">
        <v>1000</v>
      </c>
      <c r="O42" s="2" t="s">
        <v>64</v>
      </c>
      <c r="P42" s="2">
        <v>500</v>
      </c>
      <c r="Q42" s="11" t="s">
        <v>12</v>
      </c>
      <c r="R42" s="11">
        <v>60</v>
      </c>
      <c r="U42" s="1">
        <f t="shared" si="5"/>
        <v>1600</v>
      </c>
      <c r="V42" s="1">
        <f t="shared" si="0"/>
        <v>698</v>
      </c>
      <c r="W42" s="16">
        <f t="shared" si="6"/>
        <v>1800</v>
      </c>
      <c r="X42" s="16">
        <f t="shared" si="1"/>
        <v>1.13</v>
      </c>
      <c r="Y42" s="18">
        <f t="shared" si="7"/>
        <v>-498</v>
      </c>
      <c r="Z42" s="1">
        <f>IFERROR(ROUND(F42*VLOOKUP(E42,商品!$A$5:$D$47,4,FALSE),0),"")</f>
        <v>600</v>
      </c>
      <c r="AA42" s="1">
        <f>IFERROR(ROUND(H42*VLOOKUP(G42,商品!$A$5:$D$47,4,FALSE),0),"")</f>
        <v>600</v>
      </c>
      <c r="AB42" s="1">
        <f>IFERROR(ROUND(J42*VLOOKUP(I42,商品!$A$5:$D$47,4,FALSE),0),"")</f>
        <v>400</v>
      </c>
      <c r="AC42" s="1">
        <f>IFERROR(ROUND(L42*VLOOKUP(K42,职业!$A$5:$K$18,8,FALSE),0),"")</f>
        <v>-698</v>
      </c>
      <c r="AD42" s="1">
        <f>IFERROR(ROUND(N42*VLOOKUP(M42,职业!$A$5:$K$18,8,FALSE),0),"")</f>
        <v>698</v>
      </c>
      <c r="AE42" s="1">
        <f>IFERROR(ROUND(P42*VLOOKUP(O42,职业!$A$5:$K$18,8,FALSE),0),"")</f>
        <v>698</v>
      </c>
      <c r="AF42" s="1">
        <f>IFERROR(ROUND(R42*VLOOKUP(Q42,商品!$A$5:$D$47,4,FALSE),0),"")</f>
        <v>1800</v>
      </c>
      <c r="AG42" s="1" t="str">
        <f>IFERROR(ROUND(T42*VLOOKUP(S42,商品!$A$5:$D$47,4,FALSE),0),"")</f>
        <v/>
      </c>
    </row>
    <row r="43" customHeight="1" spans="1:33">
      <c r="A43" s="10" t="s">
        <v>114</v>
      </c>
      <c r="B43" s="7" t="s">
        <v>116</v>
      </c>
      <c r="U43" s="1">
        <f t="shared" si="5"/>
        <v>0</v>
      </c>
      <c r="V43" s="1">
        <f t="shared" si="0"/>
        <v>0</v>
      </c>
      <c r="W43" s="16">
        <f t="shared" si="6"/>
        <v>0</v>
      </c>
      <c r="X43" s="16" t="str">
        <f t="shared" si="1"/>
        <v/>
      </c>
      <c r="Y43" s="18">
        <f t="shared" si="7"/>
        <v>0</v>
      </c>
      <c r="Z43" s="1" t="str">
        <f>IFERROR(ROUND(F43*VLOOKUP(E43,商品!$A$5:$D$47,4,FALSE),0),"")</f>
        <v/>
      </c>
      <c r="AA43" s="1" t="str">
        <f>IFERROR(ROUND(H43*VLOOKUP(G43,商品!$A$5:$D$47,4,FALSE),0),"")</f>
        <v/>
      </c>
      <c r="AB43" s="1" t="str">
        <f>IFERROR(ROUND(J43*VLOOKUP(I43,商品!$A$5:$D$47,4,FALSE),0),"")</f>
        <v/>
      </c>
      <c r="AC43" s="1" t="str">
        <f>IFERROR(ROUND(L43*VLOOKUP(K43,职业!$A$5:$K$18,8,FALSE),0),"")</f>
        <v/>
      </c>
      <c r="AD43" s="1" t="str">
        <f>IFERROR(ROUND(N43*VLOOKUP(M43,职业!$A$5:$K$18,8,FALSE),0),"")</f>
        <v/>
      </c>
      <c r="AE43" s="1" t="str">
        <f>IFERROR(ROUND(P43*VLOOKUP(O43,职业!$A$5:$K$18,8,FALSE),0),"")</f>
        <v/>
      </c>
      <c r="AF43" s="1" t="str">
        <f>IFERROR(ROUND(R43*VLOOKUP(Q43,商品!$A$5:$D$47,4,FALSE),0),"")</f>
        <v/>
      </c>
      <c r="AG43" s="1" t="str">
        <f>IFERROR(ROUND(T43*VLOOKUP(S43,商品!$A$5:$D$47,4,FALSE),0),"")</f>
        <v/>
      </c>
    </row>
    <row r="44" customHeight="1" spans="1:33">
      <c r="A44" s="10" t="s">
        <v>114</v>
      </c>
      <c r="B44" s="7" t="s">
        <v>116</v>
      </c>
      <c r="E44" s="2" t="s">
        <v>8</v>
      </c>
      <c r="F44" s="2">
        <v>-10</v>
      </c>
      <c r="G44" s="2" t="s">
        <v>24</v>
      </c>
      <c r="H44" s="2">
        <v>25</v>
      </c>
      <c r="K44" s="2" t="s">
        <v>71</v>
      </c>
      <c r="L44" s="2">
        <v>-500</v>
      </c>
      <c r="M44" s="2" t="s">
        <v>73</v>
      </c>
      <c r="N44" s="2">
        <v>500</v>
      </c>
      <c r="Q44" s="11" t="s">
        <v>12</v>
      </c>
      <c r="R44" s="11">
        <v>-30</v>
      </c>
      <c r="S44" s="2" t="s">
        <v>16</v>
      </c>
      <c r="T44" s="2">
        <v>60</v>
      </c>
      <c r="U44" s="1">
        <f t="shared" si="5"/>
        <v>550</v>
      </c>
      <c r="V44" s="1">
        <f t="shared" si="0"/>
        <v>116</v>
      </c>
      <c r="W44" s="16">
        <f t="shared" si="6"/>
        <v>900</v>
      </c>
      <c r="X44" s="16">
        <f t="shared" si="1"/>
        <v>1.64</v>
      </c>
      <c r="Y44" s="18">
        <f t="shared" si="7"/>
        <v>234</v>
      </c>
      <c r="Z44" s="1">
        <f>IFERROR(ROUND(F44*VLOOKUP(E44,商品!$A$5:$D$47,4,FALSE),0),"")</f>
        <v>-200</v>
      </c>
      <c r="AA44" s="1">
        <f>IFERROR(ROUND(H44*VLOOKUP(G44,商品!$A$5:$D$47,4,FALSE),0),"")</f>
        <v>750</v>
      </c>
      <c r="AB44" s="1" t="str">
        <f>IFERROR(ROUND(J44*VLOOKUP(I44,商品!$A$5:$D$47,4,FALSE),0),"")</f>
        <v/>
      </c>
      <c r="AC44" s="1">
        <f>IFERROR(ROUND(L44*VLOOKUP(K44,职业!$A$5:$K$18,8,FALSE),0),"")</f>
        <v>-233</v>
      </c>
      <c r="AD44" s="1">
        <f>IFERROR(ROUND(N44*VLOOKUP(M44,职业!$A$5:$K$18,8,FALSE),0),"")</f>
        <v>349</v>
      </c>
      <c r="AE44" s="1" t="str">
        <f>IFERROR(ROUND(P44*VLOOKUP(O44,职业!$A$5:$K$18,8,FALSE),0),"")</f>
        <v/>
      </c>
      <c r="AF44" s="1">
        <f>IFERROR(ROUND(R44*VLOOKUP(Q44,商品!$A$5:$D$47,4,FALSE),0),"")</f>
        <v>-900</v>
      </c>
      <c r="AG44" s="1">
        <f>IFERROR(ROUND(T44*VLOOKUP(S44,商品!$A$5:$D$47,4,FALSE),0),"")</f>
        <v>1800</v>
      </c>
    </row>
    <row r="45" customHeight="1" spans="1:33">
      <c r="A45" s="10" t="s">
        <v>114</v>
      </c>
      <c r="B45" s="7" t="s">
        <v>116</v>
      </c>
      <c r="E45" s="2" t="s">
        <v>8</v>
      </c>
      <c r="F45" s="2">
        <v>-20</v>
      </c>
      <c r="G45" s="2" t="s">
        <v>24</v>
      </c>
      <c r="H45" s="2">
        <v>25</v>
      </c>
      <c r="I45" s="2" t="s">
        <v>40</v>
      </c>
      <c r="J45" s="2">
        <v>10</v>
      </c>
      <c r="K45" s="2" t="s">
        <v>71</v>
      </c>
      <c r="L45" s="2">
        <v>-1000</v>
      </c>
      <c r="M45" s="2" t="s">
        <v>73</v>
      </c>
      <c r="N45" s="2">
        <v>750</v>
      </c>
      <c r="O45" s="2" t="s">
        <v>64</v>
      </c>
      <c r="P45" s="2">
        <v>250</v>
      </c>
      <c r="Q45" s="11" t="s">
        <v>12</v>
      </c>
      <c r="R45" s="11">
        <v>-50</v>
      </c>
      <c r="S45" s="2" t="s">
        <v>16</v>
      </c>
      <c r="T45" s="2">
        <v>100</v>
      </c>
      <c r="U45" s="1">
        <f t="shared" si="5"/>
        <v>750</v>
      </c>
      <c r="V45" s="1">
        <f t="shared" si="0"/>
        <v>407</v>
      </c>
      <c r="W45" s="16">
        <f t="shared" si="6"/>
        <v>1500</v>
      </c>
      <c r="X45" s="16">
        <f t="shared" si="1"/>
        <v>2</v>
      </c>
      <c r="Y45" s="18">
        <f t="shared" si="7"/>
        <v>343</v>
      </c>
      <c r="Z45" s="1">
        <f>IFERROR(ROUND(F45*VLOOKUP(E45,商品!$A$5:$D$47,4,FALSE),0),"")</f>
        <v>-400</v>
      </c>
      <c r="AA45" s="1">
        <f>IFERROR(ROUND(H45*VLOOKUP(G45,商品!$A$5:$D$47,4,FALSE),0),"")</f>
        <v>750</v>
      </c>
      <c r="AB45" s="1">
        <f>IFERROR(ROUND(J45*VLOOKUP(I45,商品!$A$5:$D$47,4,FALSE),0),"")</f>
        <v>400</v>
      </c>
      <c r="AC45" s="1">
        <f>IFERROR(ROUND(L45*VLOOKUP(K45,职业!$A$5:$K$18,8,FALSE),0),"")</f>
        <v>-465</v>
      </c>
      <c r="AD45" s="1">
        <f>IFERROR(ROUND(N45*VLOOKUP(M45,职业!$A$5:$K$18,8,FALSE),0),"")</f>
        <v>523</v>
      </c>
      <c r="AE45" s="1">
        <f>IFERROR(ROUND(P45*VLOOKUP(O45,职业!$A$5:$K$18,8,FALSE),0),"")</f>
        <v>349</v>
      </c>
      <c r="AF45" s="1">
        <f>IFERROR(ROUND(R45*VLOOKUP(Q45,商品!$A$5:$D$47,4,FALSE),0),"")</f>
        <v>-1500</v>
      </c>
      <c r="AG45" s="1">
        <f>IFERROR(ROUND(T45*VLOOKUP(S45,商品!$A$5:$D$47,4,FALSE),0),"")</f>
        <v>3000</v>
      </c>
    </row>
    <row r="46" customHeight="1" spans="1:33">
      <c r="A46" s="10" t="s">
        <v>114</v>
      </c>
      <c r="B46" s="9" t="s">
        <v>117</v>
      </c>
      <c r="U46" s="1">
        <f t="shared" si="5"/>
        <v>0</v>
      </c>
      <c r="V46" s="1">
        <f t="shared" si="0"/>
        <v>0</v>
      </c>
      <c r="W46" s="16">
        <f t="shared" si="6"/>
        <v>0</v>
      </c>
      <c r="X46" s="16" t="str">
        <f t="shared" si="1"/>
        <v/>
      </c>
      <c r="Y46" s="18">
        <f t="shared" si="7"/>
        <v>0</v>
      </c>
      <c r="Z46" s="1" t="str">
        <f>IFERROR(ROUND(F46*VLOOKUP(E46,商品!$A$5:$D$47,4,FALSE),0),"")</f>
        <v/>
      </c>
      <c r="AA46" s="1" t="str">
        <f>IFERROR(ROUND(H46*VLOOKUP(G46,商品!$A$5:$D$47,4,FALSE),0),"")</f>
        <v/>
      </c>
      <c r="AB46" s="1" t="str">
        <f>IFERROR(ROUND(J46*VLOOKUP(I46,商品!$A$5:$D$47,4,FALSE),0),"")</f>
        <v/>
      </c>
      <c r="AC46" s="1" t="str">
        <f>IFERROR(ROUND(L46*VLOOKUP(K46,职业!$A$5:$K$18,8,FALSE),0),"")</f>
        <v/>
      </c>
      <c r="AD46" s="1" t="str">
        <f>IFERROR(ROUND(N46*VLOOKUP(M46,职业!$A$5:$K$18,8,FALSE),0),"")</f>
        <v/>
      </c>
      <c r="AE46" s="1" t="str">
        <f>IFERROR(ROUND(P46*VLOOKUP(O46,职业!$A$5:$K$18,8,FALSE),0),"")</f>
        <v/>
      </c>
      <c r="AF46" s="1" t="str">
        <f>IFERROR(ROUND(R46*VLOOKUP(Q46,商品!$A$5:$D$47,4,FALSE),0),"")</f>
        <v/>
      </c>
      <c r="AG46" s="1" t="str">
        <f>IFERROR(ROUND(T46*VLOOKUP(S46,商品!$A$5:$D$47,4,FALSE),0),"")</f>
        <v/>
      </c>
    </row>
    <row r="47" customHeight="1" spans="1:33">
      <c r="A47" s="10" t="s">
        <v>114</v>
      </c>
      <c r="B47" s="9" t="s">
        <v>117</v>
      </c>
      <c r="E47" s="2" t="s">
        <v>42</v>
      </c>
      <c r="F47" s="2">
        <v>10</v>
      </c>
      <c r="K47" s="2" t="s">
        <v>71</v>
      </c>
      <c r="L47" s="2">
        <v>-1000</v>
      </c>
      <c r="M47" s="2" t="s">
        <v>73</v>
      </c>
      <c r="N47" s="2">
        <v>150</v>
      </c>
      <c r="O47" s="2" t="s">
        <v>64</v>
      </c>
      <c r="P47" s="2">
        <v>100</v>
      </c>
      <c r="Q47" s="11" t="s">
        <v>12</v>
      </c>
      <c r="R47" s="11">
        <v>10</v>
      </c>
      <c r="U47" s="1">
        <f t="shared" si="5"/>
        <v>400</v>
      </c>
      <c r="V47" s="1">
        <f t="shared" si="0"/>
        <v>-220</v>
      </c>
      <c r="W47" s="16">
        <f t="shared" si="6"/>
        <v>300</v>
      </c>
      <c r="X47" s="16">
        <f t="shared" si="1"/>
        <v>0.75</v>
      </c>
      <c r="Y47" s="18">
        <f t="shared" si="7"/>
        <v>120</v>
      </c>
      <c r="Z47" s="1">
        <f>IFERROR(ROUND(F47*VLOOKUP(E47,商品!$A$5:$D$47,4,FALSE),0),"")</f>
        <v>400</v>
      </c>
      <c r="AA47" s="1" t="str">
        <f>IFERROR(ROUND(H47*VLOOKUP(G47,商品!$A$5:$D$47,4,FALSE),0),"")</f>
        <v/>
      </c>
      <c r="AB47" s="1" t="str">
        <f>IFERROR(ROUND(J47*VLOOKUP(I47,商品!$A$5:$D$47,4,FALSE),0),"")</f>
        <v/>
      </c>
      <c r="AC47" s="1">
        <f>IFERROR(ROUND(L47*VLOOKUP(K47,职业!$A$5:$K$18,8,FALSE),0),"")</f>
        <v>-465</v>
      </c>
      <c r="AD47" s="1">
        <f>IFERROR(ROUND(N47*VLOOKUP(M47,职业!$A$5:$K$18,8,FALSE),0),"")</f>
        <v>105</v>
      </c>
      <c r="AE47" s="1">
        <f>IFERROR(ROUND(P47*VLOOKUP(O47,职业!$A$5:$K$18,8,FALSE),0),"")</f>
        <v>140</v>
      </c>
      <c r="AF47" s="1">
        <f>IFERROR(ROUND(R47*VLOOKUP(Q47,商品!$A$5:$D$47,4,FALSE),0),"")</f>
        <v>300</v>
      </c>
      <c r="AG47" s="1" t="str">
        <f>IFERROR(ROUND(T47*VLOOKUP(S47,商品!$A$5:$D$47,4,FALSE),0),"")</f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商品</vt:lpstr>
      <vt:lpstr>职业</vt:lpstr>
      <vt:lpstr>生产方式推算表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稿子写完了吗</cp:lastModifiedBy>
  <dcterms:created xsi:type="dcterms:W3CDTF">2022-06-19T16:06:51Z</dcterms:created>
  <dcterms:modified xsi:type="dcterms:W3CDTF">2022-06-19T18:09:41Z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F2606F3E88244C6885DEDC96995D524E</vt:lpwstr>
  </property>
  <property fmtid="{D5CDD505-2E9C-101B-9397-08002B2CF9AE}" pid="3" name="KSOProductBuildVer">
    <vt:lpwstr>2052-11.1.0.11744</vt:lpwstr>
  </property>
</Properties>
</file>