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商品定位" sheetId="4" r:id="rId1"/>
    <sheet name="商品" sheetId="1" r:id="rId2"/>
    <sheet name="建筑" sheetId="3" r:id="rId3"/>
    <sheet name="职业" sheetId="2" r:id="rId4"/>
    <sheet name="生产方式定位" sheetId="5" r:id="rId5"/>
    <sheet name="生产方式" sheetId="7" r:id="rId6"/>
  </sheets>
  <externalReferences>
    <externalReference r:id="rId7"/>
  </externalReferences>
  <calcPr calcId="144525"/>
</workbook>
</file>

<file path=xl/sharedStrings.xml><?xml version="1.0" encoding="utf-8"?>
<sst xmlns="http://schemas.openxmlformats.org/spreadsheetml/2006/main" count="548" uniqueCount="356">
  <si>
    <t>商品定位是被抽象出来的商品基本性质，会影响商品的基本数值。如果对商品有额外的需求，可以根据实际需要微调</t>
  </si>
  <si>
    <t>之所以需要商品定位，首先是处于设计的效率考虑，我们不可能直接去设计几十上百个商品，而是需要用一套普遍的模型推演出来</t>
  </si>
  <si>
    <t>其次是设计的统一性考虑，我们需要让商品被规范地设计，不然后面的生产方式、建筑、科技乃至职业也都不可能将具有设计的统一性</t>
  </si>
  <si>
    <t>商品定位</t>
  </si>
  <si>
    <t>说明</t>
  </si>
  <si>
    <t>一般定价</t>
  </si>
  <si>
    <t>生产效率定位</t>
  </si>
  <si>
    <t>建筑类型</t>
  </si>
  <si>
    <t>初级农产品</t>
  </si>
  <si>
    <t>这是案例</t>
  </si>
  <si>
    <t>低</t>
  </si>
  <si>
    <t>先低后高</t>
  </si>
  <si>
    <t>农场、种植园</t>
  </si>
  <si>
    <t>我是分割线</t>
  </si>
  <si>
    <t>比如上案例，初级农产品其实就是谷物这些东西，它们的一般定价是低，生产效率定位为“先低后高”</t>
  </si>
  <si>
    <t>那么我们可以想一下如何做这个过渡，合理的做法是引入“肥料”这一商品，通过它去变革生产方式，拉高生产效率</t>
  </si>
  <si>
    <t>那么在这里我们就有必要去做抉择，“肥料”的生产效率此时是如何的？如果肥料供给也很充足，价格也很低，那么可能导致如下结果：</t>
  </si>
  <si>
    <t>可能出现国生产该商品的建筑盈利→建筑劳动力的生活水平上升&amp;商品价格下降&amp;国家收入增长</t>
  </si>
  <si>
    <t>1、建筑劳动力的生活水平上升意味着他们政治力量的加强，可能因此具备推动某些变革的能力</t>
  </si>
  <si>
    <t>2、商品价格下降会导致需求该商品的开支减少，也即提高一些pop的生活水平</t>
  </si>
  <si>
    <t>3、国家收入增长会加快玩家的发展速度</t>
  </si>
  <si>
    <t>最后的结果就是玩家发现有利可图，于是大量建造肥料和生产该初级农产品的建筑</t>
  </si>
  <si>
    <t>如果商品价格到50%还是有很多收益的话，那么玩家可能就会出现邪道打法，他可能就只出这个建筑和军营，然后横推全球</t>
  </si>
  <si>
    <t>这样子我们可以说，这个游戏是失去经营产业链的乐趣的，是不符合V3想要的核心体验的</t>
  </si>
  <si>
    <t>但是如果肥料此时的生产效率是很低的，而肥料对初级农产品的定位又是很大的，刚好玩家又对该农产品很需求</t>
  </si>
  <si>
    <t>那么玩家就会为了填平初级农产品的需求去大量生产肥料，接着他一看，肥料需要大量的硫磺，硫磺又需要炸药去提高生产效率，然后这些可能都还离不开科技的进步</t>
  </si>
  <si>
    <t>那么他就得在肥料、硫磺、炸药、大学间做出权衡，并安排发展顺序，游戏会有意思很多</t>
  </si>
  <si>
    <t>而且可能游戏的发展是出乎他意料的，比如他没发现农产品大量的供给导致生活水平提升，他对衣服、家具的需求变大了，他不得不处理新的问题</t>
  </si>
  <si>
    <t>这样，整个游戏的经济是可以循环的，可以让玩家一定程度上重复游玩，而不是像横推全球那样无聊</t>
  </si>
  <si>
    <t>Pop_Needs</t>
  </si>
  <si>
    <t>good</t>
  </si>
  <si>
    <t>weight</t>
  </si>
  <si>
    <t>max_weight</t>
  </si>
  <si>
    <t>min_weight</t>
  </si>
  <si>
    <t>maxes_out</t>
  </si>
  <si>
    <t>substitutable</t>
  </si>
  <si>
    <t>Cost</t>
  </si>
  <si>
    <t>需求消费</t>
  </si>
  <si>
    <t>人口群的需求</t>
  </si>
  <si>
    <t>替代品</t>
  </si>
  <si>
    <t>花费</t>
  </si>
  <si>
    <t>中级农产品</t>
  </si>
  <si>
    <t>simple_clothing</t>
  </si>
  <si>
    <t>fabric</t>
  </si>
  <si>
    <t>高级农产品</t>
  </si>
  <si>
    <t>clothes</t>
  </si>
  <si>
    <t>crude_items</t>
  </si>
  <si>
    <t>wood</t>
  </si>
  <si>
    <t>初级原材料</t>
  </si>
  <si>
    <t>furniture</t>
  </si>
  <si>
    <t>中级原材料</t>
  </si>
  <si>
    <t>basic_food</t>
  </si>
  <si>
    <t>grain</t>
  </si>
  <si>
    <t>高级原材料</t>
  </si>
  <si>
    <t>fish</t>
  </si>
  <si>
    <t>meat</t>
  </si>
  <si>
    <t>初级工业品</t>
  </si>
  <si>
    <t>fruit</t>
  </si>
  <si>
    <t>中级工业品</t>
  </si>
  <si>
    <t>groceries</t>
  </si>
  <si>
    <t>高级工业品</t>
  </si>
  <si>
    <t>heating</t>
  </si>
  <si>
    <t>初级消费品</t>
  </si>
  <si>
    <t>coal</t>
  </si>
  <si>
    <t>中级消费品</t>
  </si>
  <si>
    <t>oil</t>
  </si>
  <si>
    <t>高级消费品</t>
  </si>
  <si>
    <t>electricity</t>
  </si>
  <si>
    <t>household_items</t>
  </si>
  <si>
    <t>初级工具</t>
  </si>
  <si>
    <t>glass</t>
  </si>
  <si>
    <t>中级工具</t>
  </si>
  <si>
    <t>standard_clothing</t>
  </si>
  <si>
    <t>高级工具</t>
  </si>
  <si>
    <t>services</t>
  </si>
  <si>
    <t>intoxicants</t>
  </si>
  <si>
    <t>liquor</t>
  </si>
  <si>
    <t>初级军用品</t>
  </si>
  <si>
    <t>tobacco</t>
  </si>
  <si>
    <t>中级军用品</t>
  </si>
  <si>
    <t>opium</t>
  </si>
  <si>
    <t>高级军用品</t>
  </si>
  <si>
    <t>luxury_drinks</t>
  </si>
  <si>
    <t>tea</t>
  </si>
  <si>
    <t>coffee</t>
  </si>
  <si>
    <t>能源</t>
  </si>
  <si>
    <t>wine</t>
  </si>
  <si>
    <t>free_movement</t>
  </si>
  <si>
    <t>transportation</t>
  </si>
  <si>
    <t>automobiles</t>
  </si>
  <si>
    <t>communication</t>
  </si>
  <si>
    <t>telephones</t>
  </si>
  <si>
    <t>luxury_food</t>
  </si>
  <si>
    <t>sugar</t>
  </si>
  <si>
    <t>luxury_items</t>
  </si>
  <si>
    <t>luxury_clothes</t>
  </si>
  <si>
    <t>luxury_furniture</t>
  </si>
  <si>
    <t>porcelain</t>
  </si>
  <si>
    <t>radios</t>
  </si>
  <si>
    <t>art</t>
  </si>
  <si>
    <t>fine_art</t>
  </si>
  <si>
    <t>商品名称</t>
  </si>
  <si>
    <t>备注</t>
  </si>
  <si>
    <t>定位</t>
  </si>
  <si>
    <t>用途概述
（为了减少工作量，有特殊需求的才写）</t>
  </si>
  <si>
    <t>简要说明
（为了减少工作量，有特殊需求的才写）</t>
  </si>
  <si>
    <t>谷物</t>
  </si>
  <si>
    <t>鱼</t>
  </si>
  <si>
    <t>木头</t>
  </si>
  <si>
    <t>布料</t>
  </si>
  <si>
    <t>硬木</t>
  </si>
  <si>
    <t>染料</t>
  </si>
  <si>
    <t>树胶</t>
  </si>
  <si>
    <t>糖</t>
  </si>
  <si>
    <t>肉类</t>
  </si>
  <si>
    <t>水果</t>
  </si>
  <si>
    <t>药草</t>
  </si>
  <si>
    <t>烟草</t>
  </si>
  <si>
    <t>赛里斯草</t>
  </si>
  <si>
    <t>茶</t>
  </si>
  <si>
    <t>丝绸</t>
  </si>
  <si>
    <t>高级农产品&amp;中级工业品</t>
  </si>
  <si>
    <t>煤</t>
  </si>
  <si>
    <t>铁</t>
  </si>
  <si>
    <t>铅</t>
  </si>
  <si>
    <t>硫</t>
  </si>
  <si>
    <t>食品</t>
  </si>
  <si>
    <t>纸张</t>
  </si>
  <si>
    <t>肥料</t>
  </si>
  <si>
    <t>钢</t>
  </si>
  <si>
    <t>服务</t>
  </si>
  <si>
    <t>玻璃</t>
  </si>
  <si>
    <t>初级消费品&amp;初级工业品</t>
  </si>
  <si>
    <t>瓷器</t>
  </si>
  <si>
    <t>高级玻璃</t>
  </si>
  <si>
    <t>衣物</t>
  </si>
  <si>
    <t>奢侈服装</t>
  </si>
  <si>
    <t>家具</t>
  </si>
  <si>
    <t>奢侈家具</t>
  </si>
  <si>
    <t>饮品</t>
  </si>
  <si>
    <t>烈酒</t>
  </si>
  <si>
    <t>奢侈饮品</t>
  </si>
  <si>
    <t>魔悬浮车</t>
  </si>
  <si>
    <t>黄金</t>
  </si>
  <si>
    <t>艺术品</t>
  </si>
  <si>
    <t>工具</t>
  </si>
  <si>
    <t>魔偶</t>
  </si>
  <si>
    <t>运力</t>
  </si>
  <si>
    <t>炸药</t>
  </si>
  <si>
    <t>科学引擎</t>
  </si>
  <si>
    <t>魔导引擎</t>
  </si>
  <si>
    <t>灵能水晶</t>
  </si>
  <si>
    <t>泽洛</t>
  </si>
  <si>
    <t>能源＆高级工具＆高级原材料</t>
  </si>
  <si>
    <t>秘银</t>
  </si>
  <si>
    <t>轻武器</t>
  </si>
  <si>
    <t>金属武器</t>
  </si>
  <si>
    <t>金属防具</t>
  </si>
  <si>
    <t>火炮</t>
  </si>
  <si>
    <t>魔轨炮</t>
  </si>
  <si>
    <t>蒸汽飞行器</t>
  </si>
  <si>
    <t>魔能飞行器</t>
  </si>
  <si>
    <t>蒸汽机甲</t>
  </si>
  <si>
    <t>魔能机甲</t>
  </si>
  <si>
    <t>魔导机甲</t>
  </si>
  <si>
    <t>快速帆船</t>
  </si>
  <si>
    <t>建造</t>
  </si>
  <si>
    <t>特殊数值</t>
  </si>
  <si>
    <t>类别</t>
  </si>
  <si>
    <t>建筑名称</t>
  </si>
  <si>
    <t>产出</t>
  </si>
  <si>
    <t>简要说明</t>
  </si>
  <si>
    <t>轻工业</t>
  </si>
  <si>
    <t>食品厂</t>
  </si>
  <si>
    <t>酿酒厂</t>
  </si>
  <si>
    <t>造纸厂</t>
  </si>
  <si>
    <t>纺织厂</t>
  </si>
  <si>
    <t>奢侈衣物</t>
  </si>
  <si>
    <t>家具厂</t>
  </si>
  <si>
    <t>玻璃厂</t>
  </si>
  <si>
    <t>陶瓷</t>
  </si>
  <si>
    <t>化工厂</t>
  </si>
  <si>
    <t>工具作坊</t>
  </si>
  <si>
    <t>魔偶工厂</t>
  </si>
  <si>
    <t>科学武器厂</t>
  </si>
  <si>
    <t>魔导武器厂</t>
  </si>
  <si>
    <t>重工业</t>
  </si>
  <si>
    <t>合成材料工厂</t>
  </si>
  <si>
    <t>钢铁厂</t>
  </si>
  <si>
    <t>炼金厂</t>
  </si>
  <si>
    <t>晶体萃取厂</t>
  </si>
  <si>
    <t>科学动力厂</t>
  </si>
  <si>
    <t>魔导动力厂</t>
  </si>
  <si>
    <t>魔能军械厂</t>
  </si>
  <si>
    <t>科学军械厂</t>
  </si>
  <si>
    <t>基础设施</t>
  </si>
  <si>
    <t>道路</t>
  </si>
  <si>
    <t>铁路</t>
  </si>
  <si>
    <t>传送阵</t>
  </si>
  <si>
    <t>贸易中心</t>
  </si>
  <si>
    <t>城区</t>
  </si>
  <si>
    <t>艺术学院</t>
  </si>
  <si>
    <t>城镇中心</t>
  </si>
  <si>
    <t>建造部门</t>
  </si>
  <si>
    <t>政府</t>
  </si>
  <si>
    <t>港口</t>
  </si>
  <si>
    <t>行政机构</t>
  </si>
  <si>
    <t>大学</t>
  </si>
  <si>
    <t>矿场</t>
  </si>
  <si>
    <t>煤矿</t>
  </si>
  <si>
    <t>铁矿</t>
  </si>
  <si>
    <t>铅矿</t>
  </si>
  <si>
    <t>硫矿</t>
  </si>
  <si>
    <t>金矿</t>
  </si>
  <si>
    <t>油井</t>
  </si>
  <si>
    <t>种植园</t>
  </si>
  <si>
    <t>棉花</t>
  </si>
  <si>
    <t>鸦片</t>
  </si>
  <si>
    <t>茶叶</t>
  </si>
  <si>
    <t>香蕉</t>
  </si>
  <si>
    <t>糖类</t>
  </si>
  <si>
    <t>伐木场</t>
  </si>
  <si>
    <t>农场</t>
  </si>
  <si>
    <t>黑麦</t>
  </si>
  <si>
    <t>小麦</t>
  </si>
  <si>
    <t>大米</t>
  </si>
  <si>
    <t>玉米</t>
  </si>
  <si>
    <t>小米</t>
  </si>
  <si>
    <t>牧场</t>
  </si>
  <si>
    <t>渔船码头</t>
  </si>
  <si>
    <t>捕鲸站</t>
  </si>
  <si>
    <t>军事</t>
  </si>
  <si>
    <t>常备军营</t>
  </si>
  <si>
    <t>动员军营</t>
  </si>
  <si>
    <t>军港</t>
  </si>
  <si>
    <t>自给地</t>
  </si>
  <si>
    <t>自给农场</t>
  </si>
  <si>
    <t>职业名称</t>
  </si>
  <si>
    <t>阶级</t>
  </si>
  <si>
    <t>最低生活花费</t>
  </si>
  <si>
    <t>定位说明</t>
  </si>
  <si>
    <t>法师</t>
  </si>
  <si>
    <t>rich</t>
  </si>
  <si>
    <t>贵族</t>
  </si>
  <si>
    <t>资本家</t>
  </si>
  <si>
    <t>官僚</t>
  </si>
  <si>
    <t>middle</t>
  </si>
  <si>
    <t>教士</t>
  </si>
  <si>
    <t>工程师</t>
  </si>
  <si>
    <t>法士</t>
  </si>
  <si>
    <t>军官</t>
  </si>
  <si>
    <t>学者</t>
  </si>
  <si>
    <t>士兵</t>
  </si>
  <si>
    <t>poor</t>
  </si>
  <si>
    <t>农民</t>
  </si>
  <si>
    <t>劳工</t>
  </si>
  <si>
    <t>牲畜</t>
  </si>
  <si>
    <t>职员</t>
  </si>
  <si>
    <t>矮人？</t>
  </si>
  <si>
    <t>需要说明</t>
  </si>
  <si>
    <t>生产方式类别</t>
  </si>
  <si>
    <t>消耗等级</t>
  </si>
  <si>
    <t>工资等级</t>
  </si>
  <si>
    <t>产出倍率
(辅助配置）</t>
  </si>
  <si>
    <t>产出等级</t>
  </si>
  <si>
    <t>生产方式组类别</t>
  </si>
  <si>
    <t>资源密集1</t>
  </si>
  <si>
    <t>低级生产1</t>
  </si>
  <si>
    <t>资源密集2</t>
  </si>
  <si>
    <t>低级生产2</t>
  </si>
  <si>
    <t>资源密集3</t>
  </si>
  <si>
    <t>低级生产3</t>
  </si>
  <si>
    <t>资源密集4</t>
  </si>
  <si>
    <t>低级生产4</t>
  </si>
  <si>
    <t>资源密集5</t>
  </si>
  <si>
    <t>低级生产5</t>
  </si>
  <si>
    <t>劳动密集1</t>
  </si>
  <si>
    <t>高级生产1</t>
  </si>
  <si>
    <t>劳动密集2</t>
  </si>
  <si>
    <t>高级生产2</t>
  </si>
  <si>
    <t>劳动密集3</t>
  </si>
  <si>
    <t>高级生产3</t>
  </si>
  <si>
    <t>劳动密集4</t>
  </si>
  <si>
    <t>高级生产4</t>
  </si>
  <si>
    <t>劳动密集5</t>
  </si>
  <si>
    <t>高级生产5</t>
  </si>
  <si>
    <t>技术密集1</t>
  </si>
  <si>
    <t>自动化1</t>
  </si>
  <si>
    <t>技术密集2</t>
  </si>
  <si>
    <t>自动化2</t>
  </si>
  <si>
    <t>技术密集3</t>
  </si>
  <si>
    <t>自动化3</t>
  </si>
  <si>
    <t>技术密集4</t>
  </si>
  <si>
    <t>自动化4</t>
  </si>
  <si>
    <t>技术密集5</t>
  </si>
  <si>
    <t>自动化5</t>
  </si>
  <si>
    <t>资本密集1</t>
  </si>
  <si>
    <t>工具改良1</t>
  </si>
  <si>
    <t>资本密集2</t>
  </si>
  <si>
    <t>工具改良2</t>
  </si>
  <si>
    <t>资本密集3</t>
  </si>
  <si>
    <t>工具改良3</t>
  </si>
  <si>
    <t>资本密集4</t>
  </si>
  <si>
    <t>工具改良4</t>
  </si>
  <si>
    <t>资本密集5</t>
  </si>
  <si>
    <t>工具改良5</t>
  </si>
  <si>
    <t>交通运输1</t>
  </si>
  <si>
    <t>交通运输2</t>
  </si>
  <si>
    <t>交通运输3</t>
  </si>
  <si>
    <t>交通运输4</t>
  </si>
  <si>
    <t>交通运输5</t>
  </si>
  <si>
    <t>所有制1</t>
  </si>
  <si>
    <t>所有制2</t>
  </si>
  <si>
    <t>所有制3</t>
  </si>
  <si>
    <t>所有制4</t>
  </si>
  <si>
    <t>所有制5</t>
  </si>
  <si>
    <t>生产方式数值搭建的大致思路</t>
  </si>
  <si>
    <t>引入生产方式类别和生产方式组类别的概念</t>
  </si>
  <si>
    <t>每个建筑的某个生产方式的数值都由建筑参数（可手动调）、生产方式类别和生产方式组类别确定</t>
  </si>
  <si>
    <t>生产方式数值 = f(建筑参数,（生产方式类别+生产方式组类别））</t>
  </si>
  <si>
    <t>引入产出等级、消耗等级和工资等级的概念</t>
  </si>
  <si>
    <t>产出等级是产出所有产品的总标准价格</t>
  </si>
  <si>
    <t>消耗等级是消耗所有产品的总标准价格</t>
  </si>
  <si>
    <t>工资等级是占用劳动力的总标准价格（按照pop的最低生活水平来算）</t>
  </si>
  <si>
    <t>（工资等级不意味着pop收入，如果建筑参数规定该建筑需求很多pop，那么实际上该建筑的人口收入很低）</t>
  </si>
  <si>
    <t>生产方式类别和生产方式组类别将会影响产出等级、消耗等级和工资等级</t>
  </si>
  <si>
    <t>（交通运输和所有制比较特殊，另外设计）</t>
  </si>
  <si>
    <t>生产方式组</t>
  </si>
  <si>
    <t>生产方式</t>
  </si>
  <si>
    <t>等级</t>
  </si>
  <si>
    <t>实际消耗</t>
  </si>
  <si>
    <t>实际雇佣</t>
  </si>
  <si>
    <t>实际产出</t>
  </si>
  <si>
    <t>生产方式
类别</t>
  </si>
  <si>
    <t>生产方式组
类别</t>
  </si>
  <si>
    <t>消耗1</t>
  </si>
  <si>
    <t>消耗1
权重</t>
  </si>
  <si>
    <t>消耗2</t>
  </si>
  <si>
    <t>消耗2
权重</t>
  </si>
  <si>
    <t>消耗总等级
估算</t>
  </si>
  <si>
    <t>雇佣1</t>
  </si>
  <si>
    <t>雇佣1
权重</t>
  </si>
  <si>
    <t>雇佣2</t>
  </si>
  <si>
    <t>雇佣2
权重</t>
  </si>
  <si>
    <t>雇佣总等级
估算</t>
  </si>
  <si>
    <t>产出1</t>
  </si>
  <si>
    <t>产出1
权重</t>
  </si>
  <si>
    <t>产出2</t>
  </si>
  <si>
    <t>产出2
权重</t>
  </si>
  <si>
    <t>产出总等级
估算</t>
  </si>
  <si>
    <t>高炉炼铁</t>
  </si>
  <si>
    <t>劳动密集</t>
  </si>
  <si>
    <t>低级生产</t>
  </si>
  <si>
    <t>泡钢法</t>
  </si>
  <si>
    <t>贝塞麦转炉炼钢法</t>
  </si>
  <si>
    <t>平炉炼钢法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</si>
</sst>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9" fillId="14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Victoria3\V3datas\&#32500;&#22810;&#21033;&#20122;3&#25968;&#20540;&#25286;&#352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经济数值"/>
      <sheetName val="Wealth"/>
      <sheetName val="Good"/>
      <sheetName val="Needs"/>
      <sheetName val="Cost_Performance"/>
      <sheetName val="Building"/>
      <sheetName val="Production_Method"/>
      <sheetName val="Building_Example"/>
      <sheetName val="Profession"/>
      <sheetName val="Test"/>
      <sheetName val="Sheet4"/>
      <sheetName val="Economy"/>
    </sheetNames>
    <sheetDataSet>
      <sheetData sheetId="0"/>
      <sheetData sheetId="1"/>
      <sheetData sheetId="2">
        <row r="4">
          <cell r="A4" t="str">
            <v>ammunition</v>
          </cell>
          <cell r="B4" t="str">
            <v>military</v>
          </cell>
          <cell r="C4">
            <v>50</v>
          </cell>
        </row>
        <row r="5">
          <cell r="A5" t="str">
            <v>small_arms</v>
          </cell>
          <cell r="B5" t="str">
            <v>military</v>
          </cell>
          <cell r="C5">
            <v>60</v>
          </cell>
        </row>
        <row r="6">
          <cell r="A6" t="str">
            <v>artillery</v>
          </cell>
          <cell r="B6" t="str">
            <v>military</v>
          </cell>
          <cell r="C6">
            <v>70</v>
          </cell>
        </row>
        <row r="7">
          <cell r="A7" t="str">
            <v>tanks</v>
          </cell>
          <cell r="B7" t="str">
            <v>military</v>
          </cell>
          <cell r="C7">
            <v>80</v>
          </cell>
        </row>
        <row r="8">
          <cell r="A8" t="str">
            <v>aeroplanes</v>
          </cell>
          <cell r="B8" t="str">
            <v>military</v>
          </cell>
          <cell r="C8">
            <v>80</v>
          </cell>
        </row>
        <row r="9">
          <cell r="A9" t="str">
            <v>manowars</v>
          </cell>
          <cell r="B9" t="str">
            <v>military</v>
          </cell>
          <cell r="C9">
            <v>70</v>
          </cell>
        </row>
        <row r="10">
          <cell r="A10" t="str">
            <v>ironclads</v>
          </cell>
          <cell r="B10" t="str">
            <v>military</v>
          </cell>
          <cell r="C10">
            <v>80</v>
          </cell>
        </row>
        <row r="11">
          <cell r="A11" t="str">
            <v>grain</v>
          </cell>
          <cell r="B11" t="str">
            <v>staple</v>
          </cell>
          <cell r="C11">
            <v>20</v>
          </cell>
        </row>
        <row r="12">
          <cell r="A12" t="str">
            <v>fish</v>
          </cell>
          <cell r="B12" t="str">
            <v>staple</v>
          </cell>
          <cell r="C12">
            <v>20</v>
          </cell>
        </row>
        <row r="13">
          <cell r="A13" t="str">
            <v>fabric</v>
          </cell>
          <cell r="B13" t="str">
            <v>staple</v>
          </cell>
          <cell r="C13">
            <v>20</v>
          </cell>
        </row>
        <row r="14">
          <cell r="A14" t="str">
            <v>wood</v>
          </cell>
          <cell r="B14" t="str">
            <v>staple</v>
          </cell>
          <cell r="C14">
            <v>20</v>
          </cell>
        </row>
        <row r="15">
          <cell r="A15" t="str">
            <v>groceries</v>
          </cell>
          <cell r="B15" t="str">
            <v>staple</v>
          </cell>
          <cell r="C15">
            <v>30</v>
          </cell>
        </row>
        <row r="16">
          <cell r="A16" t="str">
            <v>clothes</v>
          </cell>
          <cell r="B16" t="str">
            <v>staple</v>
          </cell>
          <cell r="C16">
            <v>30</v>
          </cell>
        </row>
        <row r="17">
          <cell r="A17" t="str">
            <v>furniture</v>
          </cell>
          <cell r="B17" t="str">
            <v>staple</v>
          </cell>
          <cell r="C17">
            <v>30</v>
          </cell>
        </row>
        <row r="18">
          <cell r="A18" t="str">
            <v>services</v>
          </cell>
          <cell r="B18" t="str">
            <v>staple</v>
          </cell>
          <cell r="C18">
            <v>30</v>
          </cell>
        </row>
        <row r="19">
          <cell r="A19" t="str">
            <v>transportation</v>
          </cell>
          <cell r="B19" t="str">
            <v>staple</v>
          </cell>
          <cell r="C19">
            <v>30</v>
          </cell>
        </row>
        <row r="20">
          <cell r="A20" t="str">
            <v>paper</v>
          </cell>
          <cell r="B20" t="str">
            <v>staple</v>
          </cell>
          <cell r="C20">
            <v>30</v>
          </cell>
        </row>
        <row r="21">
          <cell r="A21" t="str">
            <v>electricity</v>
          </cell>
          <cell r="B21" t="str">
            <v>staple</v>
          </cell>
          <cell r="C21">
            <v>30</v>
          </cell>
        </row>
        <row r="22">
          <cell r="A22" t="str">
            <v>clippers</v>
          </cell>
          <cell r="B22" t="str">
            <v>industrial</v>
          </cell>
          <cell r="C22">
            <v>60</v>
          </cell>
        </row>
        <row r="23">
          <cell r="A23" t="str">
            <v>steamers</v>
          </cell>
          <cell r="B23" t="str">
            <v>industrial</v>
          </cell>
          <cell r="C23">
            <v>70</v>
          </cell>
        </row>
        <row r="24">
          <cell r="A24" t="str">
            <v>silk</v>
          </cell>
          <cell r="B24" t="str">
            <v>industrial</v>
          </cell>
          <cell r="C24">
            <v>40</v>
          </cell>
        </row>
        <row r="25">
          <cell r="A25" t="str">
            <v>dye</v>
          </cell>
          <cell r="B25" t="str">
            <v>industrial</v>
          </cell>
          <cell r="C25">
            <v>40</v>
          </cell>
        </row>
        <row r="26">
          <cell r="A26" t="str">
            <v>sulfur</v>
          </cell>
          <cell r="B26" t="str">
            <v>industrial</v>
          </cell>
          <cell r="C26">
            <v>50</v>
          </cell>
        </row>
        <row r="27">
          <cell r="A27" t="str">
            <v>coal</v>
          </cell>
          <cell r="B27" t="str">
            <v>industrial</v>
          </cell>
          <cell r="C27">
            <v>30</v>
          </cell>
        </row>
        <row r="28">
          <cell r="A28" t="str">
            <v>iron</v>
          </cell>
          <cell r="B28" t="str">
            <v>industrial</v>
          </cell>
          <cell r="C28">
            <v>40</v>
          </cell>
        </row>
        <row r="29">
          <cell r="A29" t="str">
            <v>lead</v>
          </cell>
          <cell r="B29" t="str">
            <v>industrial</v>
          </cell>
          <cell r="C29">
            <v>40</v>
          </cell>
        </row>
        <row r="30">
          <cell r="A30" t="str">
            <v>hardwood</v>
          </cell>
          <cell r="B30" t="str">
            <v>industrial</v>
          </cell>
          <cell r="C30">
            <v>40</v>
          </cell>
        </row>
        <row r="31">
          <cell r="A31" t="str">
            <v>rubber</v>
          </cell>
          <cell r="B31" t="str">
            <v>industrial</v>
          </cell>
          <cell r="C31">
            <v>40</v>
          </cell>
        </row>
        <row r="32">
          <cell r="A32" t="str">
            <v>oil</v>
          </cell>
          <cell r="B32" t="str">
            <v>industrial</v>
          </cell>
          <cell r="C32">
            <v>40</v>
          </cell>
        </row>
        <row r="33">
          <cell r="A33" t="str">
            <v>engines</v>
          </cell>
          <cell r="B33" t="str">
            <v>industrial</v>
          </cell>
          <cell r="C33">
            <v>60</v>
          </cell>
        </row>
        <row r="34">
          <cell r="A34" t="str">
            <v>steel</v>
          </cell>
          <cell r="B34" t="str">
            <v>industrial</v>
          </cell>
          <cell r="C34">
            <v>50</v>
          </cell>
        </row>
        <row r="35">
          <cell r="A35" t="str">
            <v>glass</v>
          </cell>
          <cell r="B35" t="str">
            <v>industrial</v>
          </cell>
          <cell r="C35">
            <v>40</v>
          </cell>
        </row>
        <row r="36">
          <cell r="A36" t="str">
            <v>fertilizer</v>
          </cell>
          <cell r="B36" t="str">
            <v>industrial</v>
          </cell>
          <cell r="C36">
            <v>30</v>
          </cell>
        </row>
        <row r="37">
          <cell r="A37" t="str">
            <v>tools</v>
          </cell>
          <cell r="B37" t="str">
            <v>industrial</v>
          </cell>
          <cell r="C37">
            <v>40</v>
          </cell>
        </row>
        <row r="38">
          <cell r="A38" t="str">
            <v>explosives</v>
          </cell>
          <cell r="B38" t="str">
            <v>industrial</v>
          </cell>
          <cell r="C38">
            <v>50</v>
          </cell>
        </row>
        <row r="39">
          <cell r="A39" t="str">
            <v>porcelain</v>
          </cell>
          <cell r="B39" t="str">
            <v>luxury</v>
          </cell>
          <cell r="C39">
            <v>70</v>
          </cell>
        </row>
        <row r="40">
          <cell r="A40" t="str">
            <v>meat</v>
          </cell>
          <cell r="B40" t="str">
            <v>luxury</v>
          </cell>
          <cell r="C40">
            <v>30</v>
          </cell>
        </row>
        <row r="41">
          <cell r="A41" t="str">
            <v>fruit</v>
          </cell>
          <cell r="B41" t="str">
            <v>luxury</v>
          </cell>
          <cell r="C41">
            <v>30</v>
          </cell>
        </row>
        <row r="42">
          <cell r="A42" t="str">
            <v>liquor</v>
          </cell>
          <cell r="B42" t="str">
            <v>luxury</v>
          </cell>
          <cell r="C42">
            <v>30</v>
          </cell>
        </row>
        <row r="43">
          <cell r="A43" t="str">
            <v>wine</v>
          </cell>
          <cell r="B43" t="str">
            <v>luxury</v>
          </cell>
          <cell r="C43">
            <v>50</v>
          </cell>
        </row>
        <row r="44">
          <cell r="A44" t="str">
            <v>tea</v>
          </cell>
          <cell r="B44" t="str">
            <v>luxury</v>
          </cell>
          <cell r="C44">
            <v>50</v>
          </cell>
        </row>
        <row r="45">
          <cell r="A45" t="str">
            <v>coffee</v>
          </cell>
          <cell r="B45" t="str">
            <v>luxury</v>
          </cell>
          <cell r="C45">
            <v>50</v>
          </cell>
        </row>
        <row r="46">
          <cell r="A46" t="str">
            <v>sugar</v>
          </cell>
          <cell r="B46" t="str">
            <v>luxury</v>
          </cell>
          <cell r="C46">
            <v>30</v>
          </cell>
        </row>
        <row r="47">
          <cell r="A47" t="str">
            <v>tobacco</v>
          </cell>
          <cell r="B47" t="str">
            <v>luxury</v>
          </cell>
          <cell r="C47">
            <v>40</v>
          </cell>
        </row>
        <row r="48">
          <cell r="A48" t="str">
            <v>opium</v>
          </cell>
          <cell r="B48" t="str">
            <v>luxury</v>
          </cell>
          <cell r="C48">
            <v>50</v>
          </cell>
        </row>
        <row r="49">
          <cell r="A49" t="str">
            <v>automobiles</v>
          </cell>
          <cell r="B49" t="str">
            <v>luxury</v>
          </cell>
          <cell r="C49">
            <v>70</v>
          </cell>
        </row>
        <row r="50">
          <cell r="A50" t="str">
            <v>telephones</v>
          </cell>
          <cell r="B50" t="str">
            <v>luxury</v>
          </cell>
          <cell r="C50">
            <v>70</v>
          </cell>
        </row>
        <row r="51">
          <cell r="A51" t="str">
            <v>radios</v>
          </cell>
          <cell r="B51" t="str">
            <v>luxury</v>
          </cell>
          <cell r="C51">
            <v>80</v>
          </cell>
        </row>
        <row r="52">
          <cell r="A52" t="str">
            <v>luxury_clothes</v>
          </cell>
          <cell r="B52" t="str">
            <v>luxury</v>
          </cell>
          <cell r="C52">
            <v>60</v>
          </cell>
        </row>
        <row r="53">
          <cell r="A53" t="str">
            <v>luxury_furniture</v>
          </cell>
          <cell r="B53" t="str">
            <v>luxury</v>
          </cell>
          <cell r="C53">
            <v>60</v>
          </cell>
        </row>
        <row r="54">
          <cell r="A54" t="str">
            <v>gold</v>
          </cell>
          <cell r="B54" t="str">
            <v>luxury</v>
          </cell>
          <cell r="C54">
            <v>100</v>
          </cell>
        </row>
        <row r="55">
          <cell r="A55" t="str">
            <v>fine_art</v>
          </cell>
          <cell r="B55" t="str">
            <v>luxury</v>
          </cell>
          <cell r="C55">
            <v>200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6"/>
  <sheetViews>
    <sheetView showGridLines="0" zoomScale="90" zoomScaleNormal="90" workbookViewId="0">
      <selection activeCell="C43" sqref="C43"/>
    </sheetView>
  </sheetViews>
  <sheetFormatPr defaultColWidth="9" defaultRowHeight="20" customHeight="1"/>
  <cols>
    <col min="1" max="1" width="18" style="11" customWidth="1"/>
    <col min="2" max="2" width="21.6666666666667" style="11" customWidth="1"/>
    <col min="3" max="3" width="15.55" style="10" customWidth="1"/>
    <col min="4" max="4" width="21.6666666666667" style="10" customWidth="1"/>
    <col min="5" max="5" width="19.4333333333333" style="10" customWidth="1"/>
    <col min="6" max="6" width="18.6083333333333" style="10" customWidth="1"/>
    <col min="7" max="7" width="9" style="10"/>
    <col min="8" max="8" width="19.375" style="10" customWidth="1"/>
    <col min="9" max="9" width="18.25" style="10" customWidth="1"/>
    <col min="10" max="10" width="7.375" style="10" customWidth="1"/>
    <col min="11" max="12" width="11.5" style="10" customWidth="1"/>
    <col min="13" max="13" width="10.375" style="10" customWidth="1"/>
    <col min="14" max="14" width="14.875" style="10" customWidth="1"/>
    <col min="15" max="15" width="5.375" style="10" customWidth="1"/>
    <col min="16" max="16" width="8.875" style="10" customWidth="1"/>
    <col min="17" max="16384" width="9" style="10"/>
  </cols>
  <sheetData>
    <row r="1" customHeight="1" spans="1:1">
      <c r="A1" s="23" t="s">
        <v>0</v>
      </c>
    </row>
    <row r="2" customHeight="1" spans="1:1">
      <c r="A2" s="23" t="s">
        <v>1</v>
      </c>
    </row>
    <row r="3" customHeight="1" spans="1:1">
      <c r="A3" s="23" t="s">
        <v>2</v>
      </c>
    </row>
    <row r="4" customHeight="1" spans="1:5">
      <c r="A4" s="15" t="s">
        <v>3</v>
      </c>
      <c r="B4" s="15" t="s">
        <v>4</v>
      </c>
      <c r="C4" s="15" t="s">
        <v>5</v>
      </c>
      <c r="D4" s="15" t="s">
        <v>6</v>
      </c>
      <c r="E4" s="15" t="s">
        <v>7</v>
      </c>
    </row>
    <row r="5" customHeight="1" spans="1:5">
      <c r="A5" s="11" t="s">
        <v>8</v>
      </c>
      <c r="B5" s="30" t="s">
        <v>9</v>
      </c>
      <c r="C5" s="11" t="s">
        <v>10</v>
      </c>
      <c r="D5" s="11" t="s">
        <v>11</v>
      </c>
      <c r="E5" s="11" t="s">
        <v>12</v>
      </c>
    </row>
    <row r="6" customHeight="1" spans="1:5">
      <c r="A6" s="31" t="s">
        <v>13</v>
      </c>
      <c r="B6" s="32"/>
      <c r="C6" s="32"/>
      <c r="D6" s="32"/>
      <c r="E6" s="32"/>
    </row>
    <row r="7" customHeight="1" spans="1:1">
      <c r="A7" s="23" t="s">
        <v>14</v>
      </c>
    </row>
    <row r="8" customHeight="1" spans="1:1">
      <c r="A8" s="23" t="s">
        <v>15</v>
      </c>
    </row>
    <row r="9" customHeight="1" spans="1:1">
      <c r="A9" s="23" t="s">
        <v>16</v>
      </c>
    </row>
    <row r="10" customHeight="1" spans="1:1">
      <c r="A10" s="23" t="s">
        <v>17</v>
      </c>
    </row>
    <row r="11" customHeight="1" spans="1:1">
      <c r="A11" s="23" t="s">
        <v>18</v>
      </c>
    </row>
    <row r="12" customHeight="1" spans="1:1">
      <c r="A12" s="23" t="s">
        <v>19</v>
      </c>
    </row>
    <row r="13" customHeight="1" spans="1:1">
      <c r="A13" s="23" t="s">
        <v>20</v>
      </c>
    </row>
    <row r="14" customHeight="1" spans="1:1">
      <c r="A14" s="23" t="s">
        <v>21</v>
      </c>
    </row>
    <row r="15" customHeight="1" spans="1:1">
      <c r="A15" s="23" t="s">
        <v>22</v>
      </c>
    </row>
    <row r="16" customHeight="1" spans="1:1">
      <c r="A16" s="23" t="s">
        <v>23</v>
      </c>
    </row>
    <row r="18" customHeight="1" spans="1:1">
      <c r="A18" s="23" t="s">
        <v>24</v>
      </c>
    </row>
    <row r="19" customHeight="1" spans="1:1">
      <c r="A19" s="23" t="s">
        <v>25</v>
      </c>
    </row>
    <row r="20" customHeight="1" spans="1:1">
      <c r="A20" s="23" t="s">
        <v>26</v>
      </c>
    </row>
    <row r="21" customHeight="1" spans="1:1">
      <c r="A21" s="23" t="s">
        <v>27</v>
      </c>
    </row>
    <row r="22" customHeight="1" spans="1:1">
      <c r="A22" s="23" t="s">
        <v>28</v>
      </c>
    </row>
    <row r="23" customHeight="1" spans="1:1">
      <c r="A23" s="23"/>
    </row>
    <row r="24" customHeight="1" spans="1:1">
      <c r="A24" s="23"/>
    </row>
    <row r="25" customHeight="1" spans="1:1">
      <c r="A25" s="23"/>
    </row>
    <row r="26" customHeight="1" spans="1:16">
      <c r="A26" s="15" t="s">
        <v>3</v>
      </c>
      <c r="B26" s="15" t="s">
        <v>4</v>
      </c>
      <c r="C26" s="15" t="s">
        <v>5</v>
      </c>
      <c r="D26" s="15" t="s">
        <v>6</v>
      </c>
      <c r="E26" s="15" t="s">
        <v>7</v>
      </c>
      <c r="H26" s="33" t="s">
        <v>29</v>
      </c>
      <c r="I26" s="33" t="s">
        <v>30</v>
      </c>
      <c r="J26" s="33" t="s">
        <v>31</v>
      </c>
      <c r="K26" s="33" t="s">
        <v>32</v>
      </c>
      <c r="L26" s="33" t="s">
        <v>33</v>
      </c>
      <c r="M26" s="33" t="s">
        <v>34</v>
      </c>
      <c r="N26" s="33" t="s">
        <v>35</v>
      </c>
      <c r="O26" s="33" t="s">
        <v>36</v>
      </c>
      <c r="P26" s="33" t="s">
        <v>37</v>
      </c>
    </row>
    <row r="27" customHeight="1" spans="1:16">
      <c r="A27" s="11" t="s">
        <v>8</v>
      </c>
      <c r="C27" s="10">
        <v>20</v>
      </c>
      <c r="E27" s="11" t="s">
        <v>12</v>
      </c>
      <c r="H27" s="33" t="s">
        <v>38</v>
      </c>
      <c r="I27" s="33"/>
      <c r="J27" s="33"/>
      <c r="K27" s="33"/>
      <c r="L27" s="33"/>
      <c r="M27" s="33"/>
      <c r="N27" s="33" t="s">
        <v>39</v>
      </c>
      <c r="O27" s="33" t="s">
        <v>40</v>
      </c>
      <c r="P27" s="33"/>
    </row>
    <row r="28" customHeight="1" spans="1:16">
      <c r="A28" s="11" t="s">
        <v>41</v>
      </c>
      <c r="C28" s="10">
        <v>40</v>
      </c>
      <c r="E28" s="11" t="s">
        <v>12</v>
      </c>
      <c r="H28" s="34" t="s">
        <v>42</v>
      </c>
      <c r="I28" s="38" t="s">
        <v>43</v>
      </c>
      <c r="J28">
        <v>1</v>
      </c>
      <c r="K28">
        <v>4</v>
      </c>
      <c r="L28">
        <v>0</v>
      </c>
      <c r="M28">
        <v>80</v>
      </c>
      <c r="N28">
        <v>1</v>
      </c>
      <c r="O28">
        <f>ROUND(VLOOKUP(I28,[1]Good!$A$4:$C$55,3,FALSE)/N28,0)</f>
        <v>20</v>
      </c>
      <c r="P28" s="34">
        <v>20</v>
      </c>
    </row>
    <row r="29" customHeight="1" spans="1:16">
      <c r="A29" s="11" t="s">
        <v>44</v>
      </c>
      <c r="C29" s="10">
        <v>60</v>
      </c>
      <c r="E29" s="11" t="s">
        <v>12</v>
      </c>
      <c r="H29" s="35"/>
      <c r="I29" s="39" t="s">
        <v>45</v>
      </c>
      <c r="J29">
        <v>1</v>
      </c>
      <c r="K29">
        <v>4</v>
      </c>
      <c r="L29">
        <v>0</v>
      </c>
      <c r="M29">
        <v>80</v>
      </c>
      <c r="N29">
        <v>1.5</v>
      </c>
      <c r="O29">
        <f>ROUND(VLOOKUP(I29,[1]Good!$A$4:$C$55,3,FALSE)/N29,0)</f>
        <v>20</v>
      </c>
      <c r="P29" s="35"/>
    </row>
    <row r="30" customHeight="1" spans="5:16">
      <c r="E30" s="11"/>
      <c r="H30" s="34" t="s">
        <v>46</v>
      </c>
      <c r="I30" s="38" t="s">
        <v>47</v>
      </c>
      <c r="J30">
        <v>1</v>
      </c>
      <c r="K30">
        <v>4</v>
      </c>
      <c r="L30">
        <v>0</v>
      </c>
      <c r="M30">
        <v>80</v>
      </c>
      <c r="N30">
        <v>1</v>
      </c>
      <c r="O30">
        <f>ROUND(VLOOKUP(I30,[1]Good!$A$4:$C$55,3,FALSE)/N30,0)</f>
        <v>20</v>
      </c>
      <c r="P30" s="34">
        <v>20</v>
      </c>
    </row>
    <row r="31" customHeight="1" spans="1:16">
      <c r="A31" s="11" t="s">
        <v>48</v>
      </c>
      <c r="C31" s="10">
        <v>20</v>
      </c>
      <c r="E31" s="11" t="s">
        <v>12</v>
      </c>
      <c r="H31" s="35"/>
      <c r="I31" s="39" t="s">
        <v>49</v>
      </c>
      <c r="J31">
        <v>1</v>
      </c>
      <c r="K31">
        <v>4</v>
      </c>
      <c r="L31">
        <v>0</v>
      </c>
      <c r="M31">
        <v>80</v>
      </c>
      <c r="N31">
        <v>1.5</v>
      </c>
      <c r="O31">
        <f>ROUND(VLOOKUP(I31,[1]Good!$A$4:$C$55,3,FALSE)/N31,0)</f>
        <v>20</v>
      </c>
      <c r="P31" s="35"/>
    </row>
    <row r="32" customHeight="1" spans="1:16">
      <c r="A32" s="11" t="s">
        <v>50</v>
      </c>
      <c r="C32" s="10">
        <v>40</v>
      </c>
      <c r="H32" s="34" t="s">
        <v>51</v>
      </c>
      <c r="I32" s="38" t="s">
        <v>52</v>
      </c>
      <c r="J32">
        <v>1</v>
      </c>
      <c r="K32">
        <v>4</v>
      </c>
      <c r="L32">
        <v>0</v>
      </c>
      <c r="M32">
        <v>80</v>
      </c>
      <c r="N32">
        <v>1</v>
      </c>
      <c r="O32">
        <f>ROUND(VLOOKUP(I32,[1]Good!$A$4:$C$55,3,FALSE)/N32,0)</f>
        <v>20</v>
      </c>
      <c r="P32" s="34">
        <v>20</v>
      </c>
    </row>
    <row r="33" customHeight="1" spans="1:16">
      <c r="A33" s="11" t="s">
        <v>53</v>
      </c>
      <c r="C33" s="10">
        <v>60</v>
      </c>
      <c r="H33" s="36"/>
      <c r="I33" s="39" t="s">
        <v>54</v>
      </c>
      <c r="J33">
        <v>1</v>
      </c>
      <c r="K33">
        <v>4</v>
      </c>
      <c r="L33">
        <v>0</v>
      </c>
      <c r="M33">
        <v>80</v>
      </c>
      <c r="N33">
        <v>1</v>
      </c>
      <c r="O33">
        <f>ROUND(VLOOKUP(I33,[1]Good!$A$4:$C$55,3,FALSE)/N33,0)</f>
        <v>20</v>
      </c>
      <c r="P33" s="36"/>
    </row>
    <row r="34" customHeight="1" spans="8:16">
      <c r="H34" s="36"/>
      <c r="I34" s="38" t="s">
        <v>55</v>
      </c>
      <c r="J34">
        <v>0.5</v>
      </c>
      <c r="K34">
        <v>2</v>
      </c>
      <c r="L34">
        <v>0</v>
      </c>
      <c r="M34">
        <v>80</v>
      </c>
      <c r="N34">
        <v>1.5</v>
      </c>
      <c r="O34">
        <f>ROUND(VLOOKUP(I34,[1]Good!$A$4:$C$55,3,FALSE)/N34,0)</f>
        <v>20</v>
      </c>
      <c r="P34" s="36"/>
    </row>
    <row r="35" customHeight="1" spans="1:16">
      <c r="A35" s="11" t="s">
        <v>56</v>
      </c>
      <c r="C35" s="10">
        <v>40</v>
      </c>
      <c r="H35" s="36"/>
      <c r="I35" s="39" t="s">
        <v>57</v>
      </c>
      <c r="J35">
        <v>0.5</v>
      </c>
      <c r="K35">
        <v>2</v>
      </c>
      <c r="L35">
        <v>0</v>
      </c>
      <c r="M35">
        <v>80</v>
      </c>
      <c r="N35">
        <v>1.5</v>
      </c>
      <c r="O35">
        <f>ROUND(VLOOKUP(I35,[1]Good!$A$4:$C$55,3,FALSE)/N35,0)</f>
        <v>20</v>
      </c>
      <c r="P35" s="36"/>
    </row>
    <row r="36" customHeight="1" spans="1:16">
      <c r="A36" s="11" t="s">
        <v>58</v>
      </c>
      <c r="C36" s="10">
        <v>60</v>
      </c>
      <c r="H36" s="35"/>
      <c r="I36" s="38" t="s">
        <v>59</v>
      </c>
      <c r="J36">
        <v>0.5</v>
      </c>
      <c r="K36">
        <v>2</v>
      </c>
      <c r="L36">
        <v>0</v>
      </c>
      <c r="M36">
        <v>80</v>
      </c>
      <c r="N36">
        <v>1.5</v>
      </c>
      <c r="O36">
        <f>ROUND(VLOOKUP(I36,[1]Good!$A$4:$C$55,3,FALSE)/N36,0)</f>
        <v>20</v>
      </c>
      <c r="P36" s="35"/>
    </row>
    <row r="37" customHeight="1" spans="1:16">
      <c r="A37" s="11" t="s">
        <v>60</v>
      </c>
      <c r="C37" s="10">
        <v>80</v>
      </c>
      <c r="H37" s="34" t="s">
        <v>61</v>
      </c>
      <c r="I37" s="39" t="s">
        <v>47</v>
      </c>
      <c r="J37">
        <v>1</v>
      </c>
      <c r="K37">
        <v>3</v>
      </c>
      <c r="L37">
        <v>0</v>
      </c>
      <c r="M37">
        <v>60</v>
      </c>
      <c r="N37">
        <v>1</v>
      </c>
      <c r="O37">
        <f>ROUND(VLOOKUP(I37,[1]Good!$A$4:$C$55,3,FALSE)/N37,0)</f>
        <v>20</v>
      </c>
      <c r="P37" s="34">
        <v>20</v>
      </c>
    </row>
    <row r="38" customHeight="1" spans="8:16">
      <c r="H38" s="36"/>
      <c r="I38" s="38" t="s">
        <v>43</v>
      </c>
      <c r="J38">
        <v>1</v>
      </c>
      <c r="K38">
        <v>3</v>
      </c>
      <c r="L38">
        <v>0</v>
      </c>
      <c r="M38">
        <v>60</v>
      </c>
      <c r="N38">
        <v>1</v>
      </c>
      <c r="O38">
        <f>ROUND(VLOOKUP(I38,[1]Good!$A$4:$C$55,3,FALSE)/N38,0)</f>
        <v>20</v>
      </c>
      <c r="P38" s="36"/>
    </row>
    <row r="39" customHeight="1" spans="1:16">
      <c r="A39" s="11" t="s">
        <v>62</v>
      </c>
      <c r="C39" s="10">
        <v>30</v>
      </c>
      <c r="H39" s="36"/>
      <c r="I39" s="39" t="s">
        <v>63</v>
      </c>
      <c r="J39">
        <v>1</v>
      </c>
      <c r="K39">
        <v>3</v>
      </c>
      <c r="L39">
        <v>0</v>
      </c>
      <c r="M39">
        <v>60</v>
      </c>
      <c r="N39">
        <v>1.5</v>
      </c>
      <c r="O39">
        <f>ROUND(VLOOKUP(I39,[1]Good!$A$4:$C$55,3,FALSE)/N39,0)</f>
        <v>20</v>
      </c>
      <c r="P39" s="36"/>
    </row>
    <row r="40" customHeight="1" spans="1:16">
      <c r="A40" s="11" t="s">
        <v>64</v>
      </c>
      <c r="C40" s="10">
        <v>50</v>
      </c>
      <c r="H40" s="36"/>
      <c r="I40" s="38" t="s">
        <v>65</v>
      </c>
      <c r="J40">
        <v>1</v>
      </c>
      <c r="K40">
        <v>3</v>
      </c>
      <c r="L40">
        <v>0</v>
      </c>
      <c r="M40">
        <v>60</v>
      </c>
      <c r="N40">
        <v>2</v>
      </c>
      <c r="O40">
        <f>ROUND(VLOOKUP(I40,[1]Good!$A$4:$C$55,3,FALSE)/N40,0)</f>
        <v>20</v>
      </c>
      <c r="P40" s="36"/>
    </row>
    <row r="41" customHeight="1" spans="1:16">
      <c r="A41" s="11" t="s">
        <v>66</v>
      </c>
      <c r="C41" s="10">
        <v>70</v>
      </c>
      <c r="H41" s="35"/>
      <c r="I41" s="39" t="s">
        <v>67</v>
      </c>
      <c r="J41">
        <v>2</v>
      </c>
      <c r="K41">
        <v>10</v>
      </c>
      <c r="L41">
        <v>0</v>
      </c>
      <c r="M41">
        <v>100</v>
      </c>
      <c r="N41">
        <v>1.5</v>
      </c>
      <c r="O41">
        <f>ROUND(VLOOKUP(I41,[1]Good!$A$4:$C$55,3,FALSE)/N41,0)</f>
        <v>20</v>
      </c>
      <c r="P41" s="35"/>
    </row>
    <row r="42" customHeight="1" spans="8:16">
      <c r="H42" s="34" t="s">
        <v>68</v>
      </c>
      <c r="I42" s="38" t="s">
        <v>49</v>
      </c>
      <c r="J42">
        <v>1</v>
      </c>
      <c r="K42">
        <v>4</v>
      </c>
      <c r="L42">
        <v>0.25</v>
      </c>
      <c r="M42">
        <v>80</v>
      </c>
      <c r="N42">
        <v>1</v>
      </c>
      <c r="O42">
        <f>ROUND(VLOOKUP(I42,[1]Good!$A$4:$C$55,3,FALSE)/N42,0)</f>
        <v>30</v>
      </c>
      <c r="P42" s="34">
        <v>30</v>
      </c>
    </row>
    <row r="43" customHeight="1" spans="1:16">
      <c r="A43" s="11" t="s">
        <v>69</v>
      </c>
      <c r="C43" s="10">
        <v>40</v>
      </c>
      <c r="H43" s="35"/>
      <c r="I43" s="39" t="s">
        <v>70</v>
      </c>
      <c r="J43">
        <v>1</v>
      </c>
      <c r="K43">
        <v>2</v>
      </c>
      <c r="L43">
        <v>0</v>
      </c>
      <c r="M43">
        <v>40</v>
      </c>
      <c r="N43">
        <v>1.33</v>
      </c>
      <c r="O43">
        <f>ROUND(VLOOKUP(I43,[1]Good!$A$4:$C$55,3,FALSE)/N43,0)</f>
        <v>30</v>
      </c>
      <c r="P43" s="35"/>
    </row>
    <row r="44" customHeight="1" spans="1:16">
      <c r="A44" s="11" t="s">
        <v>71</v>
      </c>
      <c r="C44" s="10">
        <v>60</v>
      </c>
      <c r="H44" s="37" t="s">
        <v>72</v>
      </c>
      <c r="I44" s="38" t="s">
        <v>45</v>
      </c>
      <c r="J44">
        <v>1</v>
      </c>
      <c r="K44"/>
      <c r="L44"/>
      <c r="M44"/>
      <c r="N44">
        <v>1</v>
      </c>
      <c r="O44">
        <f>ROUND(VLOOKUP(I44,[1]Good!$A$4:$C$55,3,FALSE)/N44,0)</f>
        <v>30</v>
      </c>
      <c r="P44" s="37">
        <v>30</v>
      </c>
    </row>
    <row r="45" customHeight="1" spans="1:16">
      <c r="A45" s="11" t="s">
        <v>73</v>
      </c>
      <c r="C45" s="10">
        <v>80</v>
      </c>
      <c r="H45" s="37" t="s">
        <v>74</v>
      </c>
      <c r="I45" s="39" t="s">
        <v>74</v>
      </c>
      <c r="J45">
        <v>1</v>
      </c>
      <c r="K45"/>
      <c r="L45"/>
      <c r="M45"/>
      <c r="N45">
        <v>1</v>
      </c>
      <c r="O45">
        <f>ROUND(VLOOKUP(I45,[1]Good!$A$4:$C$55,3,FALSE)/N45,0)</f>
        <v>30</v>
      </c>
      <c r="P45" s="37">
        <v>30</v>
      </c>
    </row>
    <row r="46" customHeight="1" spans="8:16">
      <c r="H46" s="34" t="s">
        <v>75</v>
      </c>
      <c r="I46" s="38" t="s">
        <v>76</v>
      </c>
      <c r="J46">
        <v>1</v>
      </c>
      <c r="K46">
        <v>3</v>
      </c>
      <c r="L46">
        <v>0</v>
      </c>
      <c r="M46">
        <v>60</v>
      </c>
      <c r="N46">
        <v>1</v>
      </c>
      <c r="O46">
        <f>ROUND(VLOOKUP(I46,[1]Good!$A$4:$C$55,3,FALSE)/N46,0)</f>
        <v>30</v>
      </c>
      <c r="P46" s="34">
        <v>30</v>
      </c>
    </row>
    <row r="47" customHeight="1" spans="1:16">
      <c r="A47" s="11" t="s">
        <v>77</v>
      </c>
      <c r="C47" s="10">
        <v>60</v>
      </c>
      <c r="H47" s="36"/>
      <c r="I47" s="39" t="s">
        <v>78</v>
      </c>
      <c r="J47">
        <v>1</v>
      </c>
      <c r="K47">
        <v>3</v>
      </c>
      <c r="L47">
        <v>0</v>
      </c>
      <c r="M47">
        <v>60</v>
      </c>
      <c r="N47">
        <v>1.33</v>
      </c>
      <c r="O47">
        <f>ROUND(VLOOKUP(I47,[1]Good!$A$4:$C$55,3,FALSE)/N47,0)</f>
        <v>30</v>
      </c>
      <c r="P47" s="36"/>
    </row>
    <row r="48" customHeight="1" spans="1:16">
      <c r="A48" s="11" t="s">
        <v>79</v>
      </c>
      <c r="C48" s="10">
        <v>80</v>
      </c>
      <c r="H48" s="35"/>
      <c r="I48" s="38" t="s">
        <v>80</v>
      </c>
      <c r="J48">
        <v>1</v>
      </c>
      <c r="K48">
        <v>3</v>
      </c>
      <c r="L48">
        <v>0</v>
      </c>
      <c r="M48">
        <v>60</v>
      </c>
      <c r="N48">
        <v>1.66</v>
      </c>
      <c r="O48">
        <f>ROUND(VLOOKUP(I48,[1]Good!$A$4:$C$55,3,FALSE)/N48,0)</f>
        <v>30</v>
      </c>
      <c r="P48" s="35"/>
    </row>
    <row r="49" customHeight="1" spans="1:16">
      <c r="A49" s="11" t="s">
        <v>81</v>
      </c>
      <c r="C49" s="10">
        <v>100</v>
      </c>
      <c r="H49" s="34" t="s">
        <v>82</v>
      </c>
      <c r="I49" s="39" t="s">
        <v>83</v>
      </c>
      <c r="J49">
        <v>1</v>
      </c>
      <c r="K49">
        <v>3</v>
      </c>
      <c r="L49">
        <v>0</v>
      </c>
      <c r="M49">
        <v>60</v>
      </c>
      <c r="N49">
        <v>1</v>
      </c>
      <c r="O49">
        <f>ROUND(VLOOKUP(I49,[1]Good!$A$4:$C$55,3,FALSE)/N49,0)</f>
        <v>50</v>
      </c>
      <c r="P49" s="34">
        <v>50</v>
      </c>
    </row>
    <row r="50" customHeight="1" spans="1:16">
      <c r="A50" s="10"/>
      <c r="B50" s="10"/>
      <c r="H50" s="36"/>
      <c r="I50" s="38" t="s">
        <v>84</v>
      </c>
      <c r="J50">
        <v>1</v>
      </c>
      <c r="K50">
        <v>3</v>
      </c>
      <c r="L50">
        <v>0</v>
      </c>
      <c r="M50">
        <v>60</v>
      </c>
      <c r="N50">
        <v>1</v>
      </c>
      <c r="O50">
        <f>ROUND(VLOOKUP(I50,[1]Good!$A$4:$C$55,3,FALSE)/N50,0)</f>
        <v>50</v>
      </c>
      <c r="P50" s="36"/>
    </row>
    <row r="51" customHeight="1" spans="1:16">
      <c r="A51" s="11" t="s">
        <v>85</v>
      </c>
      <c r="C51" s="10">
        <v>30</v>
      </c>
      <c r="H51" s="35"/>
      <c r="I51" s="39" t="s">
        <v>86</v>
      </c>
      <c r="J51">
        <v>1</v>
      </c>
      <c r="K51">
        <v>3</v>
      </c>
      <c r="L51">
        <v>0</v>
      </c>
      <c r="M51">
        <v>60</v>
      </c>
      <c r="N51">
        <v>1</v>
      </c>
      <c r="O51">
        <f>ROUND(VLOOKUP(I51,[1]Good!$A$4:$C$55,3,FALSE)/N51,0)</f>
        <v>50</v>
      </c>
      <c r="P51" s="35"/>
    </row>
    <row r="52" customHeight="1" spans="1:16">
      <c r="A52" s="10"/>
      <c r="B52" s="10"/>
      <c r="H52" s="34" t="s">
        <v>87</v>
      </c>
      <c r="I52" s="38" t="s">
        <v>74</v>
      </c>
      <c r="J52">
        <v>0.5</v>
      </c>
      <c r="K52">
        <v>2</v>
      </c>
      <c r="L52">
        <v>0</v>
      </c>
      <c r="M52">
        <v>80</v>
      </c>
      <c r="N52">
        <v>1</v>
      </c>
      <c r="O52">
        <f>ROUND(VLOOKUP(I52,[1]Good!$A$4:$C$55,3,FALSE)/N52,0)</f>
        <v>30</v>
      </c>
      <c r="P52" s="34">
        <v>30</v>
      </c>
    </row>
    <row r="53" customHeight="1" spans="1:16">
      <c r="A53" s="10"/>
      <c r="B53" s="10"/>
      <c r="H53" s="36"/>
      <c r="I53" s="39" t="s">
        <v>88</v>
      </c>
      <c r="J53">
        <v>1</v>
      </c>
      <c r="K53">
        <v>3</v>
      </c>
      <c r="L53">
        <v>0</v>
      </c>
      <c r="M53">
        <v>60</v>
      </c>
      <c r="N53">
        <v>1</v>
      </c>
      <c r="O53">
        <f>ROUND(VLOOKUP(I53,[1]Good!$A$4:$C$55,3,FALSE)/N53,0)</f>
        <v>30</v>
      </c>
      <c r="P53" s="36"/>
    </row>
    <row r="54" customHeight="1" spans="1:16">
      <c r="A54" s="10"/>
      <c r="B54" s="10"/>
      <c r="H54" s="35"/>
      <c r="I54" s="38" t="s">
        <v>89</v>
      </c>
      <c r="J54">
        <v>1</v>
      </c>
      <c r="K54">
        <v>3</v>
      </c>
      <c r="L54">
        <v>0</v>
      </c>
      <c r="M54">
        <v>60</v>
      </c>
      <c r="N54">
        <v>2.33</v>
      </c>
      <c r="O54">
        <f>ROUND(VLOOKUP(I54,[1]Good!$A$4:$C$55,3,FALSE)/N54,0)</f>
        <v>30</v>
      </c>
      <c r="P54" s="35"/>
    </row>
    <row r="55" customHeight="1" spans="1:16">
      <c r="A55" s="10"/>
      <c r="B55" s="10"/>
      <c r="H55" s="34" t="s">
        <v>90</v>
      </c>
      <c r="I55" s="39" t="s">
        <v>74</v>
      </c>
      <c r="J55">
        <v>0.5</v>
      </c>
      <c r="K55">
        <v>2</v>
      </c>
      <c r="L55">
        <v>0</v>
      </c>
      <c r="M55">
        <v>80</v>
      </c>
      <c r="N55">
        <v>1</v>
      </c>
      <c r="O55">
        <f>ROUND(VLOOKUP(I55,[1]Good!$A$4:$C$55,3,FALSE)/N55,0)</f>
        <v>30</v>
      </c>
      <c r="P55" s="34">
        <v>30</v>
      </c>
    </row>
    <row r="56" customHeight="1" spans="1:16">
      <c r="A56" s="10"/>
      <c r="B56" s="10"/>
      <c r="H56" s="36"/>
      <c r="I56" s="38" t="s">
        <v>88</v>
      </c>
      <c r="J56">
        <v>1</v>
      </c>
      <c r="K56">
        <v>3</v>
      </c>
      <c r="L56">
        <v>0</v>
      </c>
      <c r="M56">
        <v>60</v>
      </c>
      <c r="N56">
        <v>1</v>
      </c>
      <c r="O56">
        <f>ROUND(VLOOKUP(I56,[1]Good!$A$4:$C$55,3,FALSE)/N56,0)</f>
        <v>30</v>
      </c>
      <c r="P56" s="36"/>
    </row>
    <row r="57" customHeight="1" spans="1:16">
      <c r="A57" s="10"/>
      <c r="B57" s="10"/>
      <c r="H57" s="35"/>
      <c r="I57" s="39" t="s">
        <v>91</v>
      </c>
      <c r="J57">
        <v>1</v>
      </c>
      <c r="K57">
        <v>3</v>
      </c>
      <c r="L57">
        <v>0</v>
      </c>
      <c r="M57">
        <v>60</v>
      </c>
      <c r="N57">
        <v>2.33</v>
      </c>
      <c r="O57">
        <f>ROUND(VLOOKUP(I57,[1]Good!$A$4:$C$55,3,FALSE)/N57,0)</f>
        <v>30</v>
      </c>
      <c r="P57" s="35"/>
    </row>
    <row r="58" customHeight="1" spans="1:16">
      <c r="A58" s="10"/>
      <c r="B58" s="10"/>
      <c r="H58" s="34" t="s">
        <v>92</v>
      </c>
      <c r="I58" s="38" t="s">
        <v>55</v>
      </c>
      <c r="J58">
        <v>1</v>
      </c>
      <c r="K58">
        <v>2</v>
      </c>
      <c r="L58">
        <v>0</v>
      </c>
      <c r="M58">
        <v>40</v>
      </c>
      <c r="N58">
        <v>1</v>
      </c>
      <c r="O58">
        <f>ROUND(VLOOKUP(I58,[1]Good!$A$4:$C$55,3,FALSE)/N58,0)</f>
        <v>30</v>
      </c>
      <c r="P58" s="34">
        <v>30</v>
      </c>
    </row>
    <row r="59" customHeight="1" spans="1:16">
      <c r="A59" s="10"/>
      <c r="B59" s="10"/>
      <c r="H59" s="36"/>
      <c r="I59" s="39" t="s">
        <v>57</v>
      </c>
      <c r="J59">
        <v>1</v>
      </c>
      <c r="K59">
        <v>2</v>
      </c>
      <c r="L59">
        <v>0</v>
      </c>
      <c r="M59">
        <v>40</v>
      </c>
      <c r="N59">
        <v>1</v>
      </c>
      <c r="O59">
        <f>ROUND(VLOOKUP(I59,[1]Good!$A$4:$C$55,3,FALSE)/N59,0)</f>
        <v>30</v>
      </c>
      <c r="P59" s="36"/>
    </row>
    <row r="60" customHeight="1" spans="1:16">
      <c r="A60" s="10"/>
      <c r="B60" s="10"/>
      <c r="H60" s="36"/>
      <c r="I60" s="38" t="s">
        <v>59</v>
      </c>
      <c r="J60">
        <v>1</v>
      </c>
      <c r="K60">
        <v>2</v>
      </c>
      <c r="L60">
        <v>0</v>
      </c>
      <c r="M60">
        <v>40</v>
      </c>
      <c r="N60">
        <v>1</v>
      </c>
      <c r="O60">
        <f>ROUND(VLOOKUP(I60,[1]Good!$A$4:$C$55,3,FALSE)/N60,0)</f>
        <v>30</v>
      </c>
      <c r="P60" s="36"/>
    </row>
    <row r="61" customHeight="1" spans="1:16">
      <c r="A61" s="10"/>
      <c r="B61" s="10"/>
      <c r="H61" s="35"/>
      <c r="I61" s="39" t="s">
        <v>93</v>
      </c>
      <c r="J61">
        <v>0.5</v>
      </c>
      <c r="K61">
        <v>1</v>
      </c>
      <c r="L61">
        <v>0</v>
      </c>
      <c r="M61">
        <v>40</v>
      </c>
      <c r="N61">
        <v>1</v>
      </c>
      <c r="O61">
        <f>ROUND(VLOOKUP(I61,[1]Good!$A$4:$C$55,3,FALSE)/N61,0)</f>
        <v>30</v>
      </c>
      <c r="P61" s="35"/>
    </row>
    <row r="62" customHeight="1" spans="1:16">
      <c r="A62" s="10"/>
      <c r="B62" s="10"/>
      <c r="H62" s="34" t="s">
        <v>94</v>
      </c>
      <c r="I62" s="38" t="s">
        <v>95</v>
      </c>
      <c r="J62">
        <v>1</v>
      </c>
      <c r="K62">
        <v>1</v>
      </c>
      <c r="L62">
        <v>0.25</v>
      </c>
      <c r="M62">
        <v>40</v>
      </c>
      <c r="N62">
        <v>1</v>
      </c>
      <c r="O62">
        <f>ROUND(VLOOKUP(I62,[1]Good!$A$4:$C$55,3,FALSE)/N62,0)</f>
        <v>60</v>
      </c>
      <c r="P62" s="34">
        <v>60</v>
      </c>
    </row>
    <row r="63" customHeight="1" spans="1:16">
      <c r="A63" s="10"/>
      <c r="B63" s="10"/>
      <c r="H63" s="36"/>
      <c r="I63" s="39" t="s">
        <v>96</v>
      </c>
      <c r="J63">
        <v>1</v>
      </c>
      <c r="K63">
        <v>2</v>
      </c>
      <c r="L63">
        <v>0.25</v>
      </c>
      <c r="M63">
        <v>40</v>
      </c>
      <c r="N63">
        <v>1</v>
      </c>
      <c r="O63">
        <f>ROUND(VLOOKUP(I63,[1]Good!$A$4:$C$55,3,FALSE)/N63,0)</f>
        <v>60</v>
      </c>
      <c r="P63" s="36"/>
    </row>
    <row r="64" customHeight="1" spans="1:16">
      <c r="A64" s="10"/>
      <c r="B64" s="10"/>
      <c r="H64" s="36"/>
      <c r="I64" s="38" t="s">
        <v>97</v>
      </c>
      <c r="J64">
        <v>1</v>
      </c>
      <c r="K64">
        <v>2</v>
      </c>
      <c r="L64">
        <v>0.25</v>
      </c>
      <c r="M64">
        <v>40</v>
      </c>
      <c r="N64">
        <v>1.16</v>
      </c>
      <c r="O64">
        <f>ROUND(VLOOKUP(I64,[1]Good!$A$4:$C$55,3,FALSE)/N64,0)</f>
        <v>60</v>
      </c>
      <c r="P64" s="36"/>
    </row>
    <row r="65" customHeight="1" spans="1:16">
      <c r="A65" s="10"/>
      <c r="B65" s="10"/>
      <c r="H65" s="35"/>
      <c r="I65" s="39" t="s">
        <v>98</v>
      </c>
      <c r="J65">
        <v>1</v>
      </c>
      <c r="K65">
        <v>2</v>
      </c>
      <c r="L65">
        <v>0</v>
      </c>
      <c r="M65">
        <v>40</v>
      </c>
      <c r="N65">
        <v>1.33</v>
      </c>
      <c r="O65">
        <f>ROUND(VLOOKUP(I65,[1]Good!$A$4:$C$55,3,FALSE)/N65,0)</f>
        <v>60</v>
      </c>
      <c r="P65" s="35"/>
    </row>
    <row r="66" customHeight="1" spans="1:16">
      <c r="A66" s="10"/>
      <c r="B66" s="10"/>
      <c r="H66" s="34" t="s">
        <v>99</v>
      </c>
      <c r="I66" s="38" t="s">
        <v>74</v>
      </c>
      <c r="J66">
        <v>0.5</v>
      </c>
      <c r="K66">
        <v>2</v>
      </c>
      <c r="L66">
        <v>0</v>
      </c>
      <c r="M66">
        <v>80</v>
      </c>
      <c r="N66">
        <v>1</v>
      </c>
      <c r="O66">
        <f>ROUND(VLOOKUP(I66,[1]Good!$A$4:$C$55,3,FALSE)/N66,0)</f>
        <v>30</v>
      </c>
      <c r="P66" s="34">
        <v>30</v>
      </c>
    </row>
    <row r="67" customHeight="1" spans="1:16">
      <c r="A67" s="10"/>
      <c r="B67" s="10"/>
      <c r="H67" s="35"/>
      <c r="I67" s="39" t="s">
        <v>100</v>
      </c>
      <c r="J67">
        <v>1</v>
      </c>
      <c r="K67">
        <v>3</v>
      </c>
      <c r="L67">
        <v>0</v>
      </c>
      <c r="M67">
        <v>60</v>
      </c>
      <c r="N67">
        <v>6.66</v>
      </c>
      <c r="O67">
        <f>ROUND(VLOOKUP(I67,[1]Good!$A$4:$C$55,3,FALSE)/N67,0)</f>
        <v>30</v>
      </c>
      <c r="P67" s="35"/>
    </row>
    <row r="68" customHeight="1" spans="1:2">
      <c r="A68" s="10"/>
      <c r="B68" s="10"/>
    </row>
    <row r="69" customHeight="1" spans="1:2">
      <c r="A69" s="10"/>
      <c r="B69" s="10"/>
    </row>
    <row r="70" customHeight="1" spans="1:2">
      <c r="A70" s="10"/>
      <c r="B70" s="10"/>
    </row>
    <row r="71" customHeight="1" spans="1:2">
      <c r="A71" s="10"/>
      <c r="B71" s="10"/>
    </row>
    <row r="72" customHeight="1" spans="1:2">
      <c r="A72" s="10"/>
      <c r="B72" s="10"/>
    </row>
    <row r="73" customHeight="1" spans="1:2">
      <c r="A73" s="10"/>
      <c r="B73" s="10"/>
    </row>
    <row r="74" customHeight="1" spans="1:2">
      <c r="A74" s="10"/>
      <c r="B74" s="10"/>
    </row>
    <row r="75" customHeight="1" spans="1:2">
      <c r="A75" s="10"/>
      <c r="B75" s="10"/>
    </row>
    <row r="76" customHeight="1" spans="1:2">
      <c r="A76" s="10"/>
      <c r="B76" s="10"/>
    </row>
    <row r="77" customHeight="1" spans="1:2">
      <c r="A77" s="10"/>
      <c r="B77" s="10"/>
    </row>
    <row r="78" customHeight="1" spans="1:2">
      <c r="A78" s="10"/>
      <c r="B78" s="10"/>
    </row>
    <row r="79" customHeight="1" spans="1:2">
      <c r="A79" s="10"/>
      <c r="B79" s="10"/>
    </row>
    <row r="80" customHeight="1" spans="1:2">
      <c r="A80" s="10"/>
      <c r="B80" s="10"/>
    </row>
    <row r="81" customHeight="1" spans="1:2">
      <c r="A81" s="10"/>
      <c r="B81" s="10"/>
    </row>
    <row r="82" customHeight="1" spans="1:2">
      <c r="A82" s="10"/>
      <c r="B82" s="10"/>
    </row>
    <row r="83" customHeight="1" spans="1:2">
      <c r="A83" s="10"/>
      <c r="B83" s="10"/>
    </row>
    <row r="84" customHeight="1" spans="1:2">
      <c r="A84" s="10"/>
      <c r="B84" s="10"/>
    </row>
    <row r="85" customHeight="1" spans="1:2">
      <c r="A85" s="10"/>
      <c r="B85" s="10"/>
    </row>
    <row r="86" customHeight="1" spans="1:2">
      <c r="A86" s="10"/>
      <c r="B86" s="10"/>
    </row>
    <row r="87" customHeight="1" spans="1:2">
      <c r="A87" s="10"/>
      <c r="B87" s="10"/>
    </row>
    <row r="88" customHeight="1" spans="1:2">
      <c r="A88" s="10"/>
      <c r="B88" s="10"/>
    </row>
    <row r="89" customHeight="1" spans="1:2">
      <c r="A89" s="10"/>
      <c r="B89" s="10"/>
    </row>
    <row r="90" customHeight="1" spans="1:2">
      <c r="A90" s="10"/>
      <c r="B90" s="10"/>
    </row>
    <row r="91" customHeight="1" spans="1:2">
      <c r="A91" s="10"/>
      <c r="B91" s="10"/>
    </row>
    <row r="92" customHeight="1" spans="1:2">
      <c r="A92" s="10"/>
      <c r="B92" s="10"/>
    </row>
    <row r="93" customHeight="1" spans="1:2">
      <c r="A93" s="10"/>
      <c r="B93" s="10"/>
    </row>
    <row r="94" customHeight="1" spans="1:2">
      <c r="A94" s="10"/>
      <c r="B94" s="10"/>
    </row>
    <row r="95" customHeight="1" spans="1:2">
      <c r="A95" s="10"/>
      <c r="B95" s="10"/>
    </row>
    <row r="96" customHeight="1" spans="1:2">
      <c r="A96" s="10"/>
      <c r="B96" s="10"/>
    </row>
  </sheetData>
  <mergeCells count="25">
    <mergeCell ref="A6:E6"/>
    <mergeCell ref="H28:H29"/>
    <mergeCell ref="H30:H31"/>
    <mergeCell ref="H32:H36"/>
    <mergeCell ref="H37:H41"/>
    <mergeCell ref="H42:H43"/>
    <mergeCell ref="H46:H48"/>
    <mergeCell ref="H49:H51"/>
    <mergeCell ref="H52:H54"/>
    <mergeCell ref="H55:H57"/>
    <mergeCell ref="H58:H61"/>
    <mergeCell ref="H62:H65"/>
    <mergeCell ref="H66:H67"/>
    <mergeCell ref="P28:P29"/>
    <mergeCell ref="P30:P31"/>
    <mergeCell ref="P32:P36"/>
    <mergeCell ref="P37:P41"/>
    <mergeCell ref="P42:P43"/>
    <mergeCell ref="P46:P48"/>
    <mergeCell ref="P49:P51"/>
    <mergeCell ref="P52:P54"/>
    <mergeCell ref="P55:P57"/>
    <mergeCell ref="P58:P61"/>
    <mergeCell ref="P62:P65"/>
    <mergeCell ref="P66:P6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67"/>
  <sheetViews>
    <sheetView showGridLines="0" zoomScale="90" zoomScaleNormal="90" workbookViewId="0">
      <pane ySplit="3" topLeftCell="A4" activePane="bottomLeft" state="frozen"/>
      <selection/>
      <selection pane="bottomLeft" activeCell="C28" sqref="C28"/>
    </sheetView>
  </sheetViews>
  <sheetFormatPr defaultColWidth="9" defaultRowHeight="20" customHeight="1" outlineLevelCol="6"/>
  <cols>
    <col min="1" max="1" width="17.35" style="11" customWidth="1"/>
    <col min="2" max="2" width="13.3333333333333" style="11" customWidth="1"/>
    <col min="3" max="3" width="31.8" style="11" customWidth="1"/>
    <col min="4" max="4" width="16.25" style="11" customWidth="1"/>
    <col min="5" max="5" width="58.6083333333333" style="11" customWidth="1"/>
    <col min="6" max="6" width="61.2416666666667" style="10" customWidth="1"/>
    <col min="7" max="7" width="13.875" style="10" customWidth="1"/>
    <col min="8" max="8" width="14.025" style="10" customWidth="1"/>
    <col min="9" max="9" width="14.5833333333333" style="10" customWidth="1"/>
    <col min="10" max="10" width="14.7166666666667" style="10" customWidth="1"/>
    <col min="11" max="16384" width="9" style="10"/>
  </cols>
  <sheetData>
    <row r="3" ht="58" customHeight="1" spans="1:6">
      <c r="A3" s="15" t="s">
        <v>101</v>
      </c>
      <c r="B3" s="18" t="s">
        <v>102</v>
      </c>
      <c r="C3" s="18" t="s">
        <v>103</v>
      </c>
      <c r="D3" s="18" t="s">
        <v>5</v>
      </c>
      <c r="E3" s="28" t="s">
        <v>104</v>
      </c>
      <c r="F3" s="28" t="s">
        <v>105</v>
      </c>
    </row>
    <row r="4" customHeight="1" spans="1:4">
      <c r="A4" s="11" t="s">
        <v>106</v>
      </c>
      <c r="C4" s="11" t="s">
        <v>8</v>
      </c>
      <c r="D4" s="11">
        <f>VLOOKUP(C4,商品定位!$A$27:$C$51,3,FALSE)</f>
        <v>20</v>
      </c>
    </row>
    <row r="5" customHeight="1" spans="1:4">
      <c r="A5" s="11" t="s">
        <v>107</v>
      </c>
      <c r="C5" s="11" t="s">
        <v>8</v>
      </c>
      <c r="D5" s="11">
        <f>VLOOKUP(C5,商品定位!$A$27:$C$51,3,FALSE)</f>
        <v>20</v>
      </c>
    </row>
    <row r="6" customHeight="1" spans="1:4">
      <c r="A6" s="11" t="s">
        <v>108</v>
      </c>
      <c r="C6" s="11" t="s">
        <v>48</v>
      </c>
      <c r="D6" s="11">
        <f>VLOOKUP(C6,商品定位!$A$27:$C$51,3,FALSE)</f>
        <v>20</v>
      </c>
    </row>
    <row r="7" customHeight="1" spans="1:4">
      <c r="A7" s="11" t="s">
        <v>109</v>
      </c>
      <c r="C7" s="11" t="s">
        <v>48</v>
      </c>
      <c r="D7" s="11">
        <f>VLOOKUP(C7,商品定位!$A$27:$C$51,3,FALSE)</f>
        <v>20</v>
      </c>
    </row>
    <row r="8" customHeight="1" spans="1:4">
      <c r="A8" s="11" t="s">
        <v>110</v>
      </c>
      <c r="C8" s="11" t="s">
        <v>50</v>
      </c>
      <c r="D8" s="11">
        <f>VLOOKUP(C8,商品定位!$A$27:$C$51,3,FALSE)</f>
        <v>40</v>
      </c>
    </row>
    <row r="9" customHeight="1" spans="1:4">
      <c r="A9" s="11" t="s">
        <v>111</v>
      </c>
      <c r="C9" s="11" t="s">
        <v>48</v>
      </c>
      <c r="D9" s="11">
        <f>VLOOKUP(C9,商品定位!$A$27:$C$51,3,FALSE)</f>
        <v>20</v>
      </c>
    </row>
    <row r="10" customHeight="1" spans="1:4">
      <c r="A10" s="11" t="s">
        <v>112</v>
      </c>
      <c r="C10" s="11" t="s">
        <v>50</v>
      </c>
      <c r="D10" s="11">
        <f>VLOOKUP(C10,商品定位!$A$27:$C$51,3,FALSE)</f>
        <v>40</v>
      </c>
    </row>
    <row r="12" customHeight="1" spans="1:7">
      <c r="A12" s="11" t="s">
        <v>113</v>
      </c>
      <c r="C12" s="11" t="s">
        <v>41</v>
      </c>
      <c r="D12" s="11">
        <f>VLOOKUP(C12,商品定位!$A$27:$C$51,3,FALSE)</f>
        <v>40</v>
      </c>
      <c r="G12" s="11"/>
    </row>
    <row r="13" customHeight="1" spans="1:7">
      <c r="A13" s="11" t="s">
        <v>114</v>
      </c>
      <c r="C13" s="11" t="s">
        <v>41</v>
      </c>
      <c r="D13" s="11">
        <f>VLOOKUP(C13,商品定位!$A$27:$C$51,3,FALSE)</f>
        <v>40</v>
      </c>
      <c r="G13" s="11"/>
    </row>
    <row r="14" customHeight="1" spans="1:4">
      <c r="A14" s="11" t="s">
        <v>115</v>
      </c>
      <c r="C14" s="11" t="s">
        <v>41</v>
      </c>
      <c r="D14" s="11">
        <f>VLOOKUP(C14,商品定位!$A$27:$C$51,3,FALSE)</f>
        <v>40</v>
      </c>
    </row>
    <row r="16" customHeight="1" spans="1:4">
      <c r="A16" s="11" t="s">
        <v>116</v>
      </c>
      <c r="C16" s="11" t="s">
        <v>44</v>
      </c>
      <c r="D16" s="11">
        <f>VLOOKUP(C16,商品定位!$A$27:$C$51,3,FALSE)</f>
        <v>60</v>
      </c>
    </row>
    <row r="17" customHeight="1" spans="1:4">
      <c r="A17" s="11" t="s">
        <v>117</v>
      </c>
      <c r="C17" s="11" t="s">
        <v>44</v>
      </c>
      <c r="D17" s="11">
        <f>VLOOKUP(C17,商品定位!$A$27:$C$51,3,FALSE)</f>
        <v>60</v>
      </c>
    </row>
    <row r="18" customHeight="1" spans="1:4">
      <c r="A18" s="11" t="s">
        <v>118</v>
      </c>
      <c r="B18" s="11" t="s">
        <v>119</v>
      </c>
      <c r="C18" s="11" t="s">
        <v>44</v>
      </c>
      <c r="D18" s="11">
        <f>VLOOKUP(C18,商品定位!$A$27:$C$51,3,FALSE)</f>
        <v>60</v>
      </c>
    </row>
    <row r="19" customHeight="1" spans="1:4">
      <c r="A19" s="11" t="s">
        <v>120</v>
      </c>
      <c r="C19" s="11" t="s">
        <v>121</v>
      </c>
      <c r="D19" s="29">
        <v>60</v>
      </c>
    </row>
    <row r="21" customHeight="1" spans="1:4">
      <c r="A21" s="11" t="s">
        <v>122</v>
      </c>
      <c r="C21" s="11" t="s">
        <v>85</v>
      </c>
      <c r="D21" s="11">
        <f>VLOOKUP(C21,商品定位!$A$27:$C$51,3,FALSE)</f>
        <v>30</v>
      </c>
    </row>
    <row r="22" customHeight="1" spans="1:4">
      <c r="A22" s="11" t="s">
        <v>123</v>
      </c>
      <c r="C22" s="11" t="s">
        <v>50</v>
      </c>
      <c r="D22" s="11">
        <f>VLOOKUP(C22,商品定位!$A$27:$C$51,3,FALSE)</f>
        <v>40</v>
      </c>
    </row>
    <row r="23" customHeight="1" spans="1:4">
      <c r="A23" s="11" t="s">
        <v>124</v>
      </c>
      <c r="C23" s="11" t="s">
        <v>53</v>
      </c>
      <c r="D23" s="11">
        <f>VLOOKUP(C23,商品定位!$A$27:$C$51,3,FALSE)</f>
        <v>60</v>
      </c>
    </row>
    <row r="24" customHeight="1" spans="1:4">
      <c r="A24" s="11" t="s">
        <v>125</v>
      </c>
      <c r="C24" s="11" t="s">
        <v>53</v>
      </c>
      <c r="D24" s="11">
        <f>VLOOKUP(C24,商品定位!$A$27:$C$51,3,FALSE)</f>
        <v>60</v>
      </c>
    </row>
    <row r="26" customHeight="1" spans="1:4">
      <c r="A26" s="11" t="s">
        <v>126</v>
      </c>
      <c r="C26" s="11" t="s">
        <v>62</v>
      </c>
      <c r="D26" s="11">
        <f>VLOOKUP(C26,商品定位!$A$27:$C$51,3,FALSE)</f>
        <v>30</v>
      </c>
    </row>
    <row r="27" customHeight="1" spans="1:4">
      <c r="A27" s="11" t="s">
        <v>127</v>
      </c>
      <c r="C27" s="11" t="s">
        <v>56</v>
      </c>
      <c r="D27" s="11">
        <f>VLOOKUP(C27,商品定位!$A$27:$C$51,3,FALSE)</f>
        <v>40</v>
      </c>
    </row>
    <row r="28" customHeight="1" spans="1:4">
      <c r="A28" s="11" t="s">
        <v>128</v>
      </c>
      <c r="C28" s="11" t="s">
        <v>58</v>
      </c>
      <c r="D28" s="11">
        <f>VLOOKUP(C28,商品定位!$A$27:$C$51,3,FALSE)</f>
        <v>60</v>
      </c>
    </row>
    <row r="29" customHeight="1" spans="1:4">
      <c r="A29" s="11" t="s">
        <v>129</v>
      </c>
      <c r="C29" s="11" t="s">
        <v>58</v>
      </c>
      <c r="D29" s="11">
        <f>VLOOKUP(C29,商品定位!$A$27:$C$51,3,FALSE)</f>
        <v>60</v>
      </c>
    </row>
    <row r="31" customHeight="1" spans="1:4">
      <c r="A31" s="11" t="s">
        <v>130</v>
      </c>
      <c r="C31" s="11" t="s">
        <v>62</v>
      </c>
      <c r="D31" s="11">
        <f>VLOOKUP(C31,商品定位!$A$27:$C$51,3,FALSE)</f>
        <v>30</v>
      </c>
    </row>
    <row r="32" customHeight="1" spans="1:4">
      <c r="A32" s="11" t="s">
        <v>131</v>
      </c>
      <c r="C32" s="11" t="s">
        <v>132</v>
      </c>
      <c r="D32" s="29">
        <v>40</v>
      </c>
    </row>
    <row r="33" customHeight="1" spans="1:4">
      <c r="A33" s="11" t="s">
        <v>133</v>
      </c>
      <c r="B33" s="11" t="s">
        <v>134</v>
      </c>
      <c r="C33" s="11" t="s">
        <v>64</v>
      </c>
      <c r="D33" s="11">
        <f>VLOOKUP(C33,商品定位!$A$27:$C$51,3,FALSE)</f>
        <v>50</v>
      </c>
    </row>
    <row r="34" customHeight="1" spans="1:4">
      <c r="A34" s="11" t="s">
        <v>135</v>
      </c>
      <c r="C34" s="11" t="s">
        <v>62</v>
      </c>
      <c r="D34" s="11">
        <f>VLOOKUP(C34,商品定位!$A$27:$C$51,3,FALSE)</f>
        <v>30</v>
      </c>
    </row>
    <row r="35" customHeight="1" spans="1:4">
      <c r="A35" s="11" t="s">
        <v>136</v>
      </c>
      <c r="C35" s="11" t="s">
        <v>64</v>
      </c>
      <c r="D35" s="11">
        <f>VLOOKUP(C35,商品定位!$A$27:$C$51,3,FALSE)</f>
        <v>50</v>
      </c>
    </row>
    <row r="36" customHeight="1" spans="1:4">
      <c r="A36" s="11" t="s">
        <v>137</v>
      </c>
      <c r="C36" s="11" t="s">
        <v>62</v>
      </c>
      <c r="D36" s="11">
        <f>VLOOKUP(C36,商品定位!$A$27:$C$51,3,FALSE)</f>
        <v>30</v>
      </c>
    </row>
    <row r="37" customHeight="1" spans="1:4">
      <c r="A37" s="11" t="s">
        <v>138</v>
      </c>
      <c r="C37" s="11" t="s">
        <v>64</v>
      </c>
      <c r="D37" s="11">
        <f>VLOOKUP(C37,商品定位!$A$27:$C$51,3,FALSE)</f>
        <v>50</v>
      </c>
    </row>
    <row r="38" customHeight="1" spans="1:4">
      <c r="A38" s="11" t="s">
        <v>139</v>
      </c>
      <c r="B38" s="11" t="s">
        <v>140</v>
      </c>
      <c r="C38" s="11" t="s">
        <v>62</v>
      </c>
      <c r="D38" s="11">
        <f>VLOOKUP(C38,商品定位!$A$27:$C$51,3,FALSE)</f>
        <v>30</v>
      </c>
    </row>
    <row r="39" customHeight="1" spans="1:4">
      <c r="A39" s="11" t="s">
        <v>141</v>
      </c>
      <c r="C39" s="11" t="s">
        <v>64</v>
      </c>
      <c r="D39" s="11">
        <f>VLOOKUP(C39,商品定位!$A$27:$C$51,3,FALSE)</f>
        <v>50</v>
      </c>
    </row>
    <row r="40" customHeight="1" spans="1:4">
      <c r="A40" s="11" t="s">
        <v>142</v>
      </c>
      <c r="C40" s="11" t="s">
        <v>66</v>
      </c>
      <c r="D40" s="11">
        <f>VLOOKUP(C40,商品定位!$A$27:$C$51,3,FALSE)</f>
        <v>70</v>
      </c>
    </row>
    <row r="41" customHeight="1" spans="1:4">
      <c r="A41" s="11" t="s">
        <v>143</v>
      </c>
      <c r="C41" s="11" t="s">
        <v>66</v>
      </c>
      <c r="D41" s="11">
        <f>VLOOKUP(C41,商品定位!$A$27:$C$51,3,FALSE)</f>
        <v>70</v>
      </c>
    </row>
    <row r="42" customHeight="1" spans="1:4">
      <c r="A42" s="11" t="s">
        <v>144</v>
      </c>
      <c r="C42" s="11" t="s">
        <v>66</v>
      </c>
      <c r="D42" s="11">
        <f>VLOOKUP(C42,商品定位!$A$27:$C$51,3,FALSE)</f>
        <v>70</v>
      </c>
    </row>
    <row r="44" customHeight="1" spans="1:4">
      <c r="A44" s="11" t="s">
        <v>145</v>
      </c>
      <c r="C44" s="11" t="s">
        <v>69</v>
      </c>
      <c r="D44" s="11">
        <f>VLOOKUP(C44,商品定位!$A$27:$C$51,3,FALSE)</f>
        <v>40</v>
      </c>
    </row>
    <row r="45" customHeight="1" spans="1:4">
      <c r="A45" s="11" t="s">
        <v>146</v>
      </c>
      <c r="C45" s="11" t="s">
        <v>69</v>
      </c>
      <c r="D45" s="11">
        <f>VLOOKUP(C45,商品定位!$A$27:$C$51,3,FALSE)</f>
        <v>40</v>
      </c>
    </row>
    <row r="46" customHeight="1" spans="1:4">
      <c r="A46" s="11" t="s">
        <v>147</v>
      </c>
      <c r="C46" s="11" t="s">
        <v>71</v>
      </c>
      <c r="D46" s="11">
        <f>VLOOKUP(C46,商品定位!$A$27:$C$51,3,FALSE)</f>
        <v>60</v>
      </c>
    </row>
    <row r="47" customHeight="1" spans="1:4">
      <c r="A47" s="11" t="s">
        <v>148</v>
      </c>
      <c r="C47" s="11" t="s">
        <v>71</v>
      </c>
      <c r="D47" s="11">
        <f>VLOOKUP(C47,商品定位!$A$27:$C$51,3,FALSE)</f>
        <v>60</v>
      </c>
    </row>
    <row r="48" customHeight="1" spans="1:4">
      <c r="A48" s="11" t="s">
        <v>149</v>
      </c>
      <c r="C48" s="11" t="s">
        <v>73</v>
      </c>
      <c r="D48" s="11">
        <f>VLOOKUP(C48,商品定位!$A$27:$C$51,3,FALSE)</f>
        <v>80</v>
      </c>
    </row>
    <row r="49" customHeight="1" spans="1:4">
      <c r="A49" s="11" t="s">
        <v>150</v>
      </c>
      <c r="C49" s="11" t="s">
        <v>73</v>
      </c>
      <c r="D49" s="11">
        <f>VLOOKUP(C49,商品定位!$A$27:$C$51,3,FALSE)</f>
        <v>80</v>
      </c>
    </row>
    <row r="51" customHeight="1" spans="1:4">
      <c r="A51" s="11" t="s">
        <v>151</v>
      </c>
      <c r="C51" s="11" t="s">
        <v>85</v>
      </c>
      <c r="D51" s="29">
        <v>60</v>
      </c>
    </row>
    <row r="52" customHeight="1" spans="1:4">
      <c r="A52" s="11" t="s">
        <v>152</v>
      </c>
      <c r="C52" s="11" t="s">
        <v>153</v>
      </c>
      <c r="D52" s="29">
        <v>100</v>
      </c>
    </row>
    <row r="53" customHeight="1" spans="1:4">
      <c r="A53" s="11" t="s">
        <v>154</v>
      </c>
      <c r="C53" s="11" t="s">
        <v>60</v>
      </c>
      <c r="D53" s="11">
        <f>VLOOKUP(C53,商品定位!$A$27:$C$51,3,FALSE)</f>
        <v>80</v>
      </c>
    </row>
    <row r="55" customHeight="1" spans="1:4">
      <c r="A55" s="11" t="s">
        <v>155</v>
      </c>
      <c r="C55" s="11" t="s">
        <v>77</v>
      </c>
      <c r="D55" s="11">
        <f>VLOOKUP(C55,商品定位!$A$27:$C$51,3,FALSE)</f>
        <v>60</v>
      </c>
    </row>
    <row r="56" customHeight="1" spans="1:4">
      <c r="A56" s="11" t="s">
        <v>156</v>
      </c>
      <c r="C56" s="11" t="s">
        <v>77</v>
      </c>
      <c r="D56" s="11">
        <f>VLOOKUP(C56,商品定位!$A$27:$C$51,3,FALSE)</f>
        <v>60</v>
      </c>
    </row>
    <row r="57" customHeight="1" spans="1:4">
      <c r="A57" s="11" t="s">
        <v>157</v>
      </c>
      <c r="C57" s="11" t="s">
        <v>77</v>
      </c>
      <c r="D57" s="11">
        <f>VLOOKUP(C57,商品定位!$A$27:$C$51,3,FALSE)</f>
        <v>60</v>
      </c>
    </row>
    <row r="58" customHeight="1" spans="1:4">
      <c r="A58" s="11" t="s">
        <v>158</v>
      </c>
      <c r="C58" s="11" t="s">
        <v>79</v>
      </c>
      <c r="D58" s="11">
        <f>VLOOKUP(C58,商品定位!$A$27:$C$51,3,FALSE)</f>
        <v>80</v>
      </c>
    </row>
    <row r="59" customHeight="1" spans="1:4">
      <c r="A59" s="11" t="s">
        <v>159</v>
      </c>
      <c r="C59" s="11" t="s">
        <v>79</v>
      </c>
      <c r="D59" s="11">
        <f>VLOOKUP(C59,商品定位!$A$27:$C$51,3,FALSE)</f>
        <v>80</v>
      </c>
    </row>
    <row r="60" customHeight="1" spans="1:4">
      <c r="A60" s="11" t="s">
        <v>160</v>
      </c>
      <c r="C60" s="11" t="s">
        <v>79</v>
      </c>
      <c r="D60" s="11">
        <f>VLOOKUP(C60,商品定位!$A$27:$C$51,3,FALSE)</f>
        <v>80</v>
      </c>
    </row>
    <row r="61" customHeight="1" spans="1:4">
      <c r="A61" s="11" t="s">
        <v>161</v>
      </c>
      <c r="C61" s="11" t="s">
        <v>79</v>
      </c>
      <c r="D61" s="11">
        <f>VLOOKUP(C61,商品定位!$A$27:$C$51,3,FALSE)</f>
        <v>80</v>
      </c>
    </row>
    <row r="62" customHeight="1" spans="1:4">
      <c r="A62" s="11" t="s">
        <v>162</v>
      </c>
      <c r="C62" s="11" t="s">
        <v>81</v>
      </c>
      <c r="D62" s="11">
        <f>VLOOKUP(C62,商品定位!$A$27:$C$51,3,FALSE)</f>
        <v>100</v>
      </c>
    </row>
    <row r="63" customHeight="1" spans="1:4">
      <c r="A63" s="11" t="s">
        <v>163</v>
      </c>
      <c r="C63" s="11" t="s">
        <v>81</v>
      </c>
      <c r="D63" s="11">
        <f>VLOOKUP(C63,商品定位!$A$27:$C$51,3,FALSE)</f>
        <v>100</v>
      </c>
    </row>
    <row r="64" customHeight="1" spans="1:4">
      <c r="A64" s="11" t="s">
        <v>164</v>
      </c>
      <c r="C64" s="11" t="s">
        <v>81</v>
      </c>
      <c r="D64" s="11">
        <f>VLOOKUP(C64,商品定位!$A$27:$C$51,3,FALSE)</f>
        <v>100</v>
      </c>
    </row>
    <row r="65" customHeight="1" spans="1:4">
      <c r="A65" s="11" t="s">
        <v>165</v>
      </c>
      <c r="C65" s="11" t="s">
        <v>56</v>
      </c>
      <c r="D65" s="11">
        <f>VLOOKUP(C65,商品定位!$A$27:$C$51,3,FALSE)</f>
        <v>40</v>
      </c>
    </row>
    <row r="67" customHeight="1" spans="1:3">
      <c r="A67" s="11" t="s">
        <v>166</v>
      </c>
      <c r="C67" s="11" t="s">
        <v>167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1"/>
  <sheetViews>
    <sheetView showGridLines="0" workbookViewId="0">
      <selection activeCell="H20" sqref="H20"/>
    </sheetView>
  </sheetViews>
  <sheetFormatPr defaultColWidth="9" defaultRowHeight="20" customHeight="1" outlineLevelCol="4"/>
  <cols>
    <col min="2" max="2" width="15.6916666666667" customWidth="1"/>
    <col min="5" max="5" width="13.625" customWidth="1"/>
  </cols>
  <sheetData>
    <row r="2" customHeight="1" spans="1:5">
      <c r="A2" s="3" t="s">
        <v>168</v>
      </c>
      <c r="B2" s="3" t="s">
        <v>169</v>
      </c>
      <c r="C2" s="3" t="s">
        <v>170</v>
      </c>
      <c r="D2" s="3"/>
      <c r="E2" s="3" t="s">
        <v>171</v>
      </c>
    </row>
    <row r="3" customHeight="1" spans="1:4">
      <c r="A3" t="s">
        <v>172</v>
      </c>
      <c r="B3" s="25" t="s">
        <v>173</v>
      </c>
      <c r="C3" s="26" t="s">
        <v>126</v>
      </c>
      <c r="D3" s="26"/>
    </row>
    <row r="4" customHeight="1" spans="1:4">
      <c r="A4" t="s">
        <v>172</v>
      </c>
      <c r="B4" s="25" t="s">
        <v>174</v>
      </c>
      <c r="C4" s="26" t="s">
        <v>140</v>
      </c>
      <c r="D4" s="26"/>
    </row>
    <row r="5" customHeight="1" spans="1:4">
      <c r="A5" t="s">
        <v>172</v>
      </c>
      <c r="B5" s="25" t="s">
        <v>175</v>
      </c>
      <c r="C5" s="26" t="s">
        <v>127</v>
      </c>
      <c r="D5" s="26"/>
    </row>
    <row r="6" customHeight="1" spans="1:4">
      <c r="A6" t="s">
        <v>172</v>
      </c>
      <c r="B6" s="25" t="s">
        <v>176</v>
      </c>
      <c r="C6" s="26" t="s">
        <v>135</v>
      </c>
      <c r="D6" s="26" t="s">
        <v>177</v>
      </c>
    </row>
    <row r="7" customHeight="1" spans="1:4">
      <c r="A7" t="s">
        <v>172</v>
      </c>
      <c r="B7" s="25" t="s">
        <v>178</v>
      </c>
      <c r="C7" s="26" t="s">
        <v>137</v>
      </c>
      <c r="D7" s="26" t="s">
        <v>138</v>
      </c>
    </row>
    <row r="8" customHeight="1" spans="1:4">
      <c r="A8" t="s">
        <v>172</v>
      </c>
      <c r="B8" s="25" t="s">
        <v>179</v>
      </c>
      <c r="C8" s="26" t="s">
        <v>131</v>
      </c>
      <c r="D8" s="26" t="s">
        <v>180</v>
      </c>
    </row>
    <row r="9" customHeight="1" spans="1:4">
      <c r="A9" t="s">
        <v>172</v>
      </c>
      <c r="B9" s="25" t="s">
        <v>181</v>
      </c>
      <c r="C9" s="26" t="s">
        <v>128</v>
      </c>
      <c r="D9" s="26" t="s">
        <v>148</v>
      </c>
    </row>
    <row r="10" customHeight="1" spans="1:4">
      <c r="A10" t="s">
        <v>172</v>
      </c>
      <c r="B10" s="25" t="s">
        <v>182</v>
      </c>
      <c r="C10" s="26" t="s">
        <v>145</v>
      </c>
      <c r="D10" s="26"/>
    </row>
    <row r="11" customHeight="1" spans="1:4">
      <c r="A11" t="s">
        <v>172</v>
      </c>
      <c r="B11" s="25" t="s">
        <v>183</v>
      </c>
      <c r="C11" s="26" t="s">
        <v>146</v>
      </c>
      <c r="D11" s="26"/>
    </row>
    <row r="12" customFormat="1" customHeight="1" spans="1:4">
      <c r="A12" t="s">
        <v>172</v>
      </c>
      <c r="B12" s="25" t="s">
        <v>175</v>
      </c>
      <c r="C12" s="26" t="s">
        <v>127</v>
      </c>
      <c r="D12" s="26"/>
    </row>
    <row r="13" customHeight="1" spans="1:2">
      <c r="A13" t="s">
        <v>172</v>
      </c>
      <c r="B13" s="25" t="s">
        <v>184</v>
      </c>
    </row>
    <row r="14" customHeight="1" spans="1:2">
      <c r="A14" t="s">
        <v>172</v>
      </c>
      <c r="B14" s="25" t="s">
        <v>185</v>
      </c>
    </row>
    <row r="16" customHeight="1" spans="1:2">
      <c r="A16" t="s">
        <v>186</v>
      </c>
      <c r="B16" s="25" t="s">
        <v>187</v>
      </c>
    </row>
    <row r="17" customHeight="1" spans="1:4">
      <c r="A17" t="s">
        <v>186</v>
      </c>
      <c r="B17" s="25" t="s">
        <v>188</v>
      </c>
      <c r="C17" s="26" t="s">
        <v>129</v>
      </c>
      <c r="D17" s="26"/>
    </row>
    <row r="18" customHeight="1" spans="1:4">
      <c r="A18" t="s">
        <v>186</v>
      </c>
      <c r="B18" s="25" t="s">
        <v>189</v>
      </c>
      <c r="C18" s="26" t="s">
        <v>154</v>
      </c>
      <c r="D18" s="26"/>
    </row>
    <row r="19" customHeight="1" spans="1:4">
      <c r="A19" t="s">
        <v>186</v>
      </c>
      <c r="B19" s="25" t="s">
        <v>190</v>
      </c>
      <c r="C19" s="26" t="s">
        <v>151</v>
      </c>
      <c r="D19" s="26"/>
    </row>
    <row r="20" customHeight="1" spans="1:4">
      <c r="A20" t="s">
        <v>186</v>
      </c>
      <c r="B20" s="25" t="s">
        <v>191</v>
      </c>
      <c r="C20" s="26" t="s">
        <v>149</v>
      </c>
      <c r="D20" s="26"/>
    </row>
    <row r="21" customHeight="1" spans="1:4">
      <c r="A21" t="s">
        <v>186</v>
      </c>
      <c r="B21" s="25" t="s">
        <v>192</v>
      </c>
      <c r="C21" s="26" t="s">
        <v>150</v>
      </c>
      <c r="D21" s="26"/>
    </row>
    <row r="22" customHeight="1" spans="1:2">
      <c r="A22" t="s">
        <v>186</v>
      </c>
      <c r="B22" s="25" t="s">
        <v>193</v>
      </c>
    </row>
    <row r="23" customHeight="1" spans="1:2">
      <c r="A23" t="s">
        <v>186</v>
      </c>
      <c r="B23" s="25" t="s">
        <v>194</v>
      </c>
    </row>
    <row r="25" customHeight="1" spans="1:3">
      <c r="A25" t="s">
        <v>195</v>
      </c>
      <c r="B25" s="25" t="s">
        <v>196</v>
      </c>
      <c r="C25" t="s">
        <v>147</v>
      </c>
    </row>
    <row r="26" customHeight="1" spans="1:3">
      <c r="A26" t="s">
        <v>195</v>
      </c>
      <c r="B26" s="25" t="s">
        <v>197</v>
      </c>
      <c r="C26" t="s">
        <v>147</v>
      </c>
    </row>
    <row r="27" customHeight="1" spans="1:3">
      <c r="A27" t="s">
        <v>195</v>
      </c>
      <c r="B27" s="25" t="s">
        <v>198</v>
      </c>
      <c r="C27" t="s">
        <v>147</v>
      </c>
    </row>
    <row r="28" customHeight="1" spans="1:2">
      <c r="A28" t="s">
        <v>195</v>
      </c>
      <c r="B28" s="27" t="s">
        <v>199</v>
      </c>
    </row>
    <row r="30" customHeight="1" spans="1:3">
      <c r="A30" t="s">
        <v>200</v>
      </c>
      <c r="B30" s="25" t="s">
        <v>201</v>
      </c>
      <c r="C30" t="s">
        <v>130</v>
      </c>
    </row>
    <row r="31" customHeight="1" spans="1:3">
      <c r="A31" t="s">
        <v>200</v>
      </c>
      <c r="B31" s="25" t="s">
        <v>202</v>
      </c>
      <c r="C31" t="s">
        <v>130</v>
      </c>
    </row>
    <row r="33" customHeight="1" spans="1:3">
      <c r="A33" t="s">
        <v>166</v>
      </c>
      <c r="B33" s="25" t="s">
        <v>203</v>
      </c>
      <c r="C33" t="s">
        <v>166</v>
      </c>
    </row>
    <row r="35" customHeight="1" spans="1:2">
      <c r="A35" t="s">
        <v>204</v>
      </c>
      <c r="B35" s="25" t="s">
        <v>205</v>
      </c>
    </row>
    <row r="36" customHeight="1" spans="1:2">
      <c r="A36" t="s">
        <v>204</v>
      </c>
      <c r="B36" s="25" t="s">
        <v>206</v>
      </c>
    </row>
    <row r="37" customHeight="1" spans="1:2">
      <c r="A37" t="s">
        <v>204</v>
      </c>
      <c r="B37" s="25" t="s">
        <v>207</v>
      </c>
    </row>
    <row r="39" customHeight="1" spans="1:2">
      <c r="A39" t="s">
        <v>208</v>
      </c>
      <c r="B39" s="25" t="s">
        <v>209</v>
      </c>
    </row>
    <row r="40" customHeight="1" spans="1:2">
      <c r="A40" t="s">
        <v>208</v>
      </c>
      <c r="B40" s="25" t="s">
        <v>210</v>
      </c>
    </row>
    <row r="41" customHeight="1" spans="1:2">
      <c r="A41" t="s">
        <v>208</v>
      </c>
      <c r="B41" s="25" t="s">
        <v>211</v>
      </c>
    </row>
    <row r="42" customHeight="1" spans="1:2">
      <c r="A42" t="s">
        <v>208</v>
      </c>
      <c r="B42" s="25" t="s">
        <v>212</v>
      </c>
    </row>
    <row r="43" customHeight="1" spans="1:2">
      <c r="A43" t="s">
        <v>208</v>
      </c>
      <c r="B43" s="25" t="s">
        <v>213</v>
      </c>
    </row>
    <row r="44" customHeight="1" spans="1:2">
      <c r="A44" t="s">
        <v>208</v>
      </c>
      <c r="B44" s="25" t="s">
        <v>214</v>
      </c>
    </row>
    <row r="46" customHeight="1" spans="1:2">
      <c r="A46" t="s">
        <v>215</v>
      </c>
      <c r="B46" s="25" t="s">
        <v>216</v>
      </c>
    </row>
    <row r="47" customHeight="1" spans="1:2">
      <c r="A47" t="s">
        <v>215</v>
      </c>
      <c r="B47" s="25" t="s">
        <v>111</v>
      </c>
    </row>
    <row r="48" customHeight="1" spans="1:2">
      <c r="A48" t="s">
        <v>215</v>
      </c>
      <c r="B48" s="25" t="s">
        <v>217</v>
      </c>
    </row>
    <row r="49" customHeight="1" spans="1:2">
      <c r="A49" t="s">
        <v>215</v>
      </c>
      <c r="B49" s="25" t="s">
        <v>218</v>
      </c>
    </row>
    <row r="50" customHeight="1" spans="1:2">
      <c r="A50" t="s">
        <v>215</v>
      </c>
      <c r="B50" s="25" t="s">
        <v>117</v>
      </c>
    </row>
    <row r="51" customHeight="1" spans="1:2">
      <c r="A51" t="s">
        <v>215</v>
      </c>
      <c r="B51" s="25" t="s">
        <v>219</v>
      </c>
    </row>
    <row r="52" customHeight="1" spans="1:2">
      <c r="A52" t="s">
        <v>215</v>
      </c>
      <c r="B52" s="25" t="s">
        <v>220</v>
      </c>
    </row>
    <row r="53" customHeight="1" spans="1:2">
      <c r="A53" t="s">
        <v>215</v>
      </c>
      <c r="B53" s="25" t="s">
        <v>120</v>
      </c>
    </row>
    <row r="54" customHeight="1" spans="1:2">
      <c r="A54" t="s">
        <v>215</v>
      </c>
      <c r="B54" s="25" t="s">
        <v>221</v>
      </c>
    </row>
    <row r="55" customHeight="1" spans="1:2">
      <c r="A55" t="s">
        <v>215</v>
      </c>
      <c r="B55" s="25" t="s">
        <v>112</v>
      </c>
    </row>
    <row r="57" customHeight="1" spans="1:2">
      <c r="A57" t="s">
        <v>222</v>
      </c>
      <c r="B57" s="25" t="s">
        <v>223</v>
      </c>
    </row>
    <row r="58" customHeight="1" spans="1:2">
      <c r="A58" t="s">
        <v>222</v>
      </c>
      <c r="B58" s="25" t="s">
        <v>224</v>
      </c>
    </row>
    <row r="59" customHeight="1" spans="1:2">
      <c r="A59" t="s">
        <v>222</v>
      </c>
      <c r="B59" s="25" t="s">
        <v>225</v>
      </c>
    </row>
    <row r="60" customHeight="1" spans="1:2">
      <c r="A60" t="s">
        <v>222</v>
      </c>
      <c r="B60" s="25" t="s">
        <v>226</v>
      </c>
    </row>
    <row r="61" customHeight="1" spans="1:2">
      <c r="A61" t="s">
        <v>222</v>
      </c>
      <c r="B61" s="25" t="s">
        <v>227</v>
      </c>
    </row>
    <row r="62" customHeight="1" spans="1:2">
      <c r="A62" t="s">
        <v>222</v>
      </c>
      <c r="B62" s="25" t="s">
        <v>228</v>
      </c>
    </row>
    <row r="63" customHeight="1" spans="1:2">
      <c r="A63" t="s">
        <v>222</v>
      </c>
      <c r="B63" s="25" t="s">
        <v>229</v>
      </c>
    </row>
    <row r="64" customHeight="1" spans="1:2">
      <c r="A64" t="s">
        <v>222</v>
      </c>
      <c r="B64" s="25" t="s">
        <v>230</v>
      </c>
    </row>
    <row r="66" customHeight="1" spans="1:2">
      <c r="A66" t="s">
        <v>231</v>
      </c>
      <c r="B66" s="25" t="s">
        <v>232</v>
      </c>
    </row>
    <row r="67" customHeight="1" spans="1:2">
      <c r="A67" t="s">
        <v>231</v>
      </c>
      <c r="B67" s="25" t="s">
        <v>233</v>
      </c>
    </row>
    <row r="68" customHeight="1" spans="1:2">
      <c r="A68" t="s">
        <v>231</v>
      </c>
      <c r="B68" s="25" t="s">
        <v>234</v>
      </c>
    </row>
    <row r="71" customHeight="1" spans="1:2">
      <c r="A71" t="s">
        <v>235</v>
      </c>
      <c r="B71" s="25" t="s">
        <v>236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9"/>
  <sheetViews>
    <sheetView showGridLines="0" workbookViewId="0">
      <selection activeCell="D9" sqref="D9"/>
    </sheetView>
  </sheetViews>
  <sheetFormatPr defaultColWidth="9" defaultRowHeight="20" customHeight="1" outlineLevelCol="3"/>
  <cols>
    <col min="1" max="1" width="14.75" customWidth="1"/>
    <col min="2" max="2" width="9.625" customWidth="1"/>
    <col min="3" max="3" width="14.625" customWidth="1"/>
    <col min="4" max="4" width="38.25" customWidth="1"/>
    <col min="5" max="5" width="11.75" customWidth="1"/>
  </cols>
  <sheetData>
    <row r="2" customHeight="1" spans="1:4">
      <c r="A2" s="3" t="s">
        <v>237</v>
      </c>
      <c r="B2" s="3" t="s">
        <v>238</v>
      </c>
      <c r="C2" s="3" t="s">
        <v>239</v>
      </c>
      <c r="D2" s="3" t="s">
        <v>240</v>
      </c>
    </row>
    <row r="3" customHeight="1" spans="1:3">
      <c r="A3" t="s">
        <v>241</v>
      </c>
      <c r="B3" t="s">
        <v>242</v>
      </c>
      <c r="C3">
        <v>10</v>
      </c>
    </row>
    <row r="4" customHeight="1" spans="1:3">
      <c r="A4" t="s">
        <v>243</v>
      </c>
      <c r="B4" t="s">
        <v>242</v>
      </c>
      <c r="C4">
        <v>10</v>
      </c>
    </row>
    <row r="5" customHeight="1" spans="1:3">
      <c r="A5" t="s">
        <v>244</v>
      </c>
      <c r="B5" t="s">
        <v>242</v>
      </c>
      <c r="C5">
        <v>10</v>
      </c>
    </row>
    <row r="6" customHeight="1" spans="1:3">
      <c r="A6" t="s">
        <v>245</v>
      </c>
      <c r="B6" t="s">
        <v>246</v>
      </c>
      <c r="C6">
        <v>10</v>
      </c>
    </row>
    <row r="7" customHeight="1" spans="1:3">
      <c r="A7" t="s">
        <v>247</v>
      </c>
      <c r="B7" t="s">
        <v>246</v>
      </c>
      <c r="C7">
        <v>10</v>
      </c>
    </row>
    <row r="8" customHeight="1" spans="1:3">
      <c r="A8" t="s">
        <v>248</v>
      </c>
      <c r="B8" t="s">
        <v>246</v>
      </c>
      <c r="C8">
        <v>10</v>
      </c>
    </row>
    <row r="9" customHeight="1" spans="1:3">
      <c r="A9" t="s">
        <v>249</v>
      </c>
      <c r="B9" t="s">
        <v>246</v>
      </c>
      <c r="C9">
        <v>10</v>
      </c>
    </row>
    <row r="10" customHeight="1" spans="1:3">
      <c r="A10" t="s">
        <v>250</v>
      </c>
      <c r="B10" t="s">
        <v>246</v>
      </c>
      <c r="C10">
        <v>10</v>
      </c>
    </row>
    <row r="11" customHeight="1" spans="1:3">
      <c r="A11" t="s">
        <v>251</v>
      </c>
      <c r="B11" t="s">
        <v>246</v>
      </c>
      <c r="C11">
        <v>10</v>
      </c>
    </row>
    <row r="12" customHeight="1" spans="1:3">
      <c r="A12" t="s">
        <v>252</v>
      </c>
      <c r="B12" t="s">
        <v>253</v>
      </c>
      <c r="C12">
        <v>10</v>
      </c>
    </row>
    <row r="13" customHeight="1" spans="1:3">
      <c r="A13" t="s">
        <v>254</v>
      </c>
      <c r="B13" t="s">
        <v>253</v>
      </c>
      <c r="C13">
        <v>10</v>
      </c>
    </row>
    <row r="14" customHeight="1" spans="1:3">
      <c r="A14" t="s">
        <v>255</v>
      </c>
      <c r="B14" t="s">
        <v>253</v>
      </c>
      <c r="C14">
        <v>10</v>
      </c>
    </row>
    <row r="15" customHeight="1" spans="1:3">
      <c r="A15" t="s">
        <v>256</v>
      </c>
      <c r="B15" t="s">
        <v>253</v>
      </c>
      <c r="C15">
        <v>10</v>
      </c>
    </row>
    <row r="16" customHeight="1" spans="1:3">
      <c r="A16" t="s">
        <v>257</v>
      </c>
      <c r="B16" t="s">
        <v>253</v>
      </c>
      <c r="C16">
        <v>10</v>
      </c>
    </row>
    <row r="19" customHeight="1" spans="1:4">
      <c r="A19" t="s">
        <v>258</v>
      </c>
      <c r="B19" t="s">
        <v>246</v>
      </c>
      <c r="D19" t="s">
        <v>259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showGridLines="0" zoomScale="90" zoomScaleNormal="90" workbookViewId="0">
      <selection activeCell="H31" sqref="H31"/>
    </sheetView>
  </sheetViews>
  <sheetFormatPr defaultColWidth="9" defaultRowHeight="20" customHeight="1"/>
  <cols>
    <col min="1" max="1" width="17.375" style="11" customWidth="1"/>
    <col min="2" max="2" width="11.875" style="11" customWidth="1"/>
    <col min="3" max="3" width="10.875" style="11" customWidth="1"/>
    <col min="4" max="4" width="14.75" style="12" customWidth="1"/>
    <col min="5" max="5" width="11.875" style="11" customWidth="1"/>
    <col min="6" max="6" width="20.125" style="12" customWidth="1"/>
    <col min="7" max="7" width="11.875" style="10" customWidth="1"/>
    <col min="8" max="8" width="10.875" style="10" customWidth="1"/>
    <col min="9" max="9" width="15.25" style="10" customWidth="1"/>
    <col min="10" max="10" width="11.875" style="10" customWidth="1"/>
    <col min="11" max="16384" width="9" style="10"/>
  </cols>
  <sheetData>
    <row r="1" s="10" customFormat="1" customHeight="1" spans="1:6">
      <c r="A1" s="13"/>
      <c r="B1" s="13"/>
      <c r="C1" s="13"/>
      <c r="D1" s="14"/>
      <c r="E1" s="13"/>
      <c r="F1" s="12"/>
    </row>
    <row r="2" s="10" customFormat="1" ht="58" customHeight="1" spans="1:10">
      <c r="A2" s="15" t="s">
        <v>260</v>
      </c>
      <c r="B2" s="15" t="s">
        <v>261</v>
      </c>
      <c r="C2" s="16" t="s">
        <v>262</v>
      </c>
      <c r="D2" s="17" t="s">
        <v>263</v>
      </c>
      <c r="E2" s="15" t="s">
        <v>264</v>
      </c>
      <c r="F2" s="18" t="s">
        <v>265</v>
      </c>
      <c r="G2" s="15" t="s">
        <v>261</v>
      </c>
      <c r="H2" s="16" t="s">
        <v>262</v>
      </c>
      <c r="I2" s="17" t="s">
        <v>263</v>
      </c>
      <c r="J2" s="15" t="s">
        <v>264</v>
      </c>
    </row>
    <row r="3" s="10" customFormat="1" customHeight="1" spans="1:10">
      <c r="A3" s="19" t="s">
        <v>266</v>
      </c>
      <c r="B3" s="19">
        <v>0</v>
      </c>
      <c r="C3" s="19">
        <v>3000</v>
      </c>
      <c r="D3" s="19">
        <v>0</v>
      </c>
      <c r="E3" s="20">
        <f>ROUND((B3+C3)*(1+D3)/2,0)</f>
        <v>1500</v>
      </c>
      <c r="F3" s="19" t="s">
        <v>267</v>
      </c>
      <c r="G3" s="19">
        <v>0</v>
      </c>
      <c r="H3" s="19">
        <v>0</v>
      </c>
      <c r="I3" s="19">
        <v>0</v>
      </c>
      <c r="J3" s="20">
        <f t="shared" ref="J3:J22" si="0">ROUND((G3+H3)*(1+I3)/2,0)</f>
        <v>0</v>
      </c>
    </row>
    <row r="4" s="10" customFormat="1" customHeight="1" spans="1:10">
      <c r="A4" s="19" t="s">
        <v>268</v>
      </c>
      <c r="B4" s="19">
        <v>500</v>
      </c>
      <c r="C4" s="19">
        <v>2800</v>
      </c>
      <c r="D4" s="19">
        <v>0</v>
      </c>
      <c r="E4" s="20">
        <f t="shared" ref="E4:E22" si="1">ROUND((B4+C4)*(1+D4)/2,0)</f>
        <v>1650</v>
      </c>
      <c r="F4" s="19" t="s">
        <v>269</v>
      </c>
      <c r="G4" s="19">
        <v>1000</v>
      </c>
      <c r="H4" s="19">
        <v>2000</v>
      </c>
      <c r="I4" s="19">
        <v>0.12</v>
      </c>
      <c r="J4" s="20">
        <f t="shared" si="0"/>
        <v>1680</v>
      </c>
    </row>
    <row r="5" s="10" customFormat="1" customHeight="1" spans="1:10">
      <c r="A5" s="19" t="s">
        <v>270</v>
      </c>
      <c r="B5" s="19">
        <v>1000</v>
      </c>
      <c r="C5" s="19">
        <v>2600</v>
      </c>
      <c r="D5" s="19">
        <v>0</v>
      </c>
      <c r="E5" s="20">
        <f t="shared" si="1"/>
        <v>1800</v>
      </c>
      <c r="F5" s="19" t="s">
        <v>271</v>
      </c>
      <c r="G5" s="19">
        <v>2000</v>
      </c>
      <c r="H5" s="19">
        <v>3000</v>
      </c>
      <c r="I5" s="19">
        <v>0.24</v>
      </c>
      <c r="J5" s="20">
        <f t="shared" si="0"/>
        <v>3100</v>
      </c>
    </row>
    <row r="6" s="10" customFormat="1" customHeight="1" spans="1:10">
      <c r="A6" s="19" t="s">
        <v>272</v>
      </c>
      <c r="B6" s="19">
        <v>1500</v>
      </c>
      <c r="C6" s="19">
        <v>2400</v>
      </c>
      <c r="D6" s="19">
        <v>0</v>
      </c>
      <c r="E6" s="20">
        <f t="shared" si="1"/>
        <v>1950</v>
      </c>
      <c r="F6" s="19" t="s">
        <v>273</v>
      </c>
      <c r="G6" s="19">
        <v>3000</v>
      </c>
      <c r="H6" s="19">
        <v>4000</v>
      </c>
      <c r="I6" s="19">
        <v>0.36</v>
      </c>
      <c r="J6" s="20">
        <f t="shared" si="0"/>
        <v>4760</v>
      </c>
    </row>
    <row r="7" s="10" customFormat="1" customHeight="1" spans="1:10">
      <c r="A7" s="19" t="s">
        <v>274</v>
      </c>
      <c r="B7" s="19">
        <v>2000</v>
      </c>
      <c r="C7" s="19">
        <v>2200</v>
      </c>
      <c r="D7" s="19">
        <v>0</v>
      </c>
      <c r="E7" s="20">
        <f t="shared" si="1"/>
        <v>2100</v>
      </c>
      <c r="F7" s="19" t="s">
        <v>275</v>
      </c>
      <c r="G7" s="19">
        <v>4000</v>
      </c>
      <c r="H7" s="19">
        <v>5000</v>
      </c>
      <c r="I7" s="19">
        <v>0.5</v>
      </c>
      <c r="J7" s="20">
        <f t="shared" si="0"/>
        <v>6750</v>
      </c>
    </row>
    <row r="8" s="10" customFormat="1" customHeight="1" spans="1:10">
      <c r="A8" s="21" t="s">
        <v>276</v>
      </c>
      <c r="B8" s="21">
        <v>2000</v>
      </c>
      <c r="C8" s="21">
        <v>6000</v>
      </c>
      <c r="D8" s="21">
        <v>0</v>
      </c>
      <c r="E8" s="20">
        <f t="shared" si="1"/>
        <v>4000</v>
      </c>
      <c r="F8" s="21" t="s">
        <v>277</v>
      </c>
      <c r="G8" s="21">
        <v>0</v>
      </c>
      <c r="H8" s="21">
        <v>0</v>
      </c>
      <c r="I8" s="21">
        <f t="shared" ref="I8:I12" si="2">I3/2</f>
        <v>0</v>
      </c>
      <c r="J8" s="20">
        <f t="shared" si="0"/>
        <v>0</v>
      </c>
    </row>
    <row r="9" s="10" customFormat="1" customHeight="1" spans="1:10">
      <c r="A9" s="21" t="s">
        <v>278</v>
      </c>
      <c r="B9" s="21">
        <v>2500</v>
      </c>
      <c r="C9" s="21">
        <v>8000</v>
      </c>
      <c r="D9" s="21">
        <v>0</v>
      </c>
      <c r="E9" s="20">
        <f t="shared" si="1"/>
        <v>5250</v>
      </c>
      <c r="F9" s="21" t="s">
        <v>279</v>
      </c>
      <c r="G9" s="21">
        <v>1000</v>
      </c>
      <c r="H9" s="21">
        <v>2000</v>
      </c>
      <c r="I9" s="21">
        <f t="shared" si="2"/>
        <v>0.06</v>
      </c>
      <c r="J9" s="20">
        <f t="shared" si="0"/>
        <v>1590</v>
      </c>
    </row>
    <row r="10" s="10" customFormat="1" customHeight="1" spans="1:10">
      <c r="A10" s="21" t="s">
        <v>280</v>
      </c>
      <c r="B10" s="21">
        <v>3000</v>
      </c>
      <c r="C10" s="21">
        <v>10000</v>
      </c>
      <c r="D10" s="21">
        <v>0</v>
      </c>
      <c r="E10" s="20">
        <f t="shared" si="1"/>
        <v>6500</v>
      </c>
      <c r="F10" s="21" t="s">
        <v>281</v>
      </c>
      <c r="G10" s="21">
        <v>2000</v>
      </c>
      <c r="H10" s="21">
        <v>3000</v>
      </c>
      <c r="I10" s="21">
        <f t="shared" si="2"/>
        <v>0.12</v>
      </c>
      <c r="J10" s="20">
        <f t="shared" si="0"/>
        <v>2800</v>
      </c>
    </row>
    <row r="11" s="10" customFormat="1" customHeight="1" spans="1:10">
      <c r="A11" s="21" t="s">
        <v>282</v>
      </c>
      <c r="B11" s="21">
        <v>3500</v>
      </c>
      <c r="C11" s="21">
        <v>12000</v>
      </c>
      <c r="D11" s="21">
        <v>0</v>
      </c>
      <c r="E11" s="20">
        <f t="shared" si="1"/>
        <v>7750</v>
      </c>
      <c r="F11" s="21" t="s">
        <v>283</v>
      </c>
      <c r="G11" s="21">
        <v>3000</v>
      </c>
      <c r="H11" s="21">
        <v>4000</v>
      </c>
      <c r="I11" s="21">
        <f t="shared" si="2"/>
        <v>0.18</v>
      </c>
      <c r="J11" s="20">
        <f t="shared" si="0"/>
        <v>4130</v>
      </c>
    </row>
    <row r="12" s="10" customFormat="1" customHeight="1" spans="1:10">
      <c r="A12" s="21" t="s">
        <v>284</v>
      </c>
      <c r="B12" s="21">
        <v>4000</v>
      </c>
      <c r="C12" s="21">
        <v>14000</v>
      </c>
      <c r="D12" s="21">
        <v>0</v>
      </c>
      <c r="E12" s="20">
        <f t="shared" si="1"/>
        <v>9000</v>
      </c>
      <c r="F12" s="21" t="s">
        <v>285</v>
      </c>
      <c r="G12" s="21">
        <v>4000</v>
      </c>
      <c r="H12" s="21">
        <v>5000</v>
      </c>
      <c r="I12" s="21">
        <f t="shared" si="2"/>
        <v>0.25</v>
      </c>
      <c r="J12" s="20">
        <f t="shared" si="0"/>
        <v>5625</v>
      </c>
    </row>
    <row r="13" s="10" customFormat="1" customHeight="1" spans="1:10">
      <c r="A13" s="19" t="s">
        <v>286</v>
      </c>
      <c r="B13" s="19">
        <v>11000</v>
      </c>
      <c r="C13" s="19">
        <v>8000</v>
      </c>
      <c r="D13" s="19">
        <v>0</v>
      </c>
      <c r="E13" s="20">
        <f t="shared" si="1"/>
        <v>9500</v>
      </c>
      <c r="F13" s="19" t="s">
        <v>287</v>
      </c>
      <c r="G13" s="19">
        <v>0</v>
      </c>
      <c r="H13" s="19">
        <v>0</v>
      </c>
      <c r="I13" s="19">
        <v>0</v>
      </c>
      <c r="J13" s="20">
        <f t="shared" si="0"/>
        <v>0</v>
      </c>
    </row>
    <row r="14" s="10" customFormat="1" customHeight="1" spans="1:10">
      <c r="A14" s="19" t="s">
        <v>288</v>
      </c>
      <c r="B14" s="19">
        <v>10000</v>
      </c>
      <c r="C14" s="19">
        <v>8500</v>
      </c>
      <c r="D14" s="19">
        <v>0</v>
      </c>
      <c r="E14" s="20">
        <f t="shared" si="1"/>
        <v>9250</v>
      </c>
      <c r="F14" s="19" t="s">
        <v>289</v>
      </c>
      <c r="G14" s="19">
        <v>5000</v>
      </c>
      <c r="H14" s="19">
        <v>-2000</v>
      </c>
      <c r="I14" s="19">
        <v>2</v>
      </c>
      <c r="J14" s="20">
        <f t="shared" si="0"/>
        <v>4500</v>
      </c>
    </row>
    <row r="15" s="10" customFormat="1" customHeight="1" spans="1:10">
      <c r="A15" s="19" t="s">
        <v>290</v>
      </c>
      <c r="B15" s="19">
        <v>9000</v>
      </c>
      <c r="C15" s="19">
        <v>9000</v>
      </c>
      <c r="D15" s="19">
        <v>0</v>
      </c>
      <c r="E15" s="20">
        <f t="shared" si="1"/>
        <v>9000</v>
      </c>
      <c r="F15" s="19" t="s">
        <v>291</v>
      </c>
      <c r="G15" s="19">
        <v>6000</v>
      </c>
      <c r="H15" s="19">
        <v>-3000</v>
      </c>
      <c r="I15" s="19">
        <v>3</v>
      </c>
      <c r="J15" s="20">
        <f t="shared" si="0"/>
        <v>6000</v>
      </c>
    </row>
    <row r="16" s="10" customFormat="1" customHeight="1" spans="1:10">
      <c r="A16" s="19" t="s">
        <v>292</v>
      </c>
      <c r="B16" s="19">
        <v>8000</v>
      </c>
      <c r="C16" s="19">
        <v>9500</v>
      </c>
      <c r="D16" s="19">
        <v>0</v>
      </c>
      <c r="E16" s="20">
        <f t="shared" si="1"/>
        <v>8750</v>
      </c>
      <c r="F16" s="19" t="s">
        <v>293</v>
      </c>
      <c r="G16" s="19">
        <v>7000</v>
      </c>
      <c r="H16" s="19">
        <v>-4000</v>
      </c>
      <c r="I16" s="19">
        <v>4</v>
      </c>
      <c r="J16" s="20">
        <f t="shared" si="0"/>
        <v>7500</v>
      </c>
    </row>
    <row r="17" s="10" customFormat="1" customHeight="1" spans="1:10">
      <c r="A17" s="19" t="s">
        <v>294</v>
      </c>
      <c r="B17" s="19">
        <v>7000</v>
      </c>
      <c r="C17" s="19">
        <v>10000</v>
      </c>
      <c r="D17" s="19">
        <v>0</v>
      </c>
      <c r="E17" s="20">
        <f t="shared" si="1"/>
        <v>8500</v>
      </c>
      <c r="F17" s="19" t="s">
        <v>295</v>
      </c>
      <c r="G17" s="19">
        <v>8000</v>
      </c>
      <c r="H17" s="19">
        <v>-5000</v>
      </c>
      <c r="I17" s="19">
        <v>5</v>
      </c>
      <c r="J17" s="20">
        <f t="shared" si="0"/>
        <v>9000</v>
      </c>
    </row>
    <row r="18" s="10" customFormat="1" customHeight="1" spans="1:10">
      <c r="A18" s="21" t="s">
        <v>296</v>
      </c>
      <c r="B18" s="21">
        <v>20000</v>
      </c>
      <c r="C18" s="21">
        <v>10000</v>
      </c>
      <c r="D18" s="21">
        <v>0</v>
      </c>
      <c r="E18" s="20">
        <f t="shared" si="1"/>
        <v>15000</v>
      </c>
      <c r="F18" s="21" t="s">
        <v>297</v>
      </c>
      <c r="G18" s="21">
        <v>0</v>
      </c>
      <c r="H18" s="21">
        <v>0</v>
      </c>
      <c r="I18" s="21">
        <v>0</v>
      </c>
      <c r="J18" s="20">
        <f t="shared" si="0"/>
        <v>0</v>
      </c>
    </row>
    <row r="19" s="10" customFormat="1" customHeight="1" spans="1:10">
      <c r="A19" s="21" t="s">
        <v>298</v>
      </c>
      <c r="B19" s="21">
        <v>17500</v>
      </c>
      <c r="C19" s="21">
        <v>9000</v>
      </c>
      <c r="D19" s="21">
        <v>0</v>
      </c>
      <c r="E19" s="20">
        <f t="shared" si="1"/>
        <v>13250</v>
      </c>
      <c r="F19" s="21" t="s">
        <v>299</v>
      </c>
      <c r="G19" s="21">
        <v>5000</v>
      </c>
      <c r="H19" s="21">
        <v>4000</v>
      </c>
      <c r="I19" s="21">
        <v>0.25</v>
      </c>
      <c r="J19" s="20">
        <f>ROUND((G19+H19)*(1+I19)/2,0)</f>
        <v>5625</v>
      </c>
    </row>
    <row r="20" s="10" customFormat="1" customHeight="1" spans="1:10">
      <c r="A20" s="21" t="s">
        <v>300</v>
      </c>
      <c r="B20" s="21">
        <v>15000</v>
      </c>
      <c r="C20" s="21">
        <v>8000</v>
      </c>
      <c r="D20" s="21">
        <v>0</v>
      </c>
      <c r="E20" s="20">
        <f t="shared" si="1"/>
        <v>11500</v>
      </c>
      <c r="F20" s="21" t="s">
        <v>301</v>
      </c>
      <c r="G20" s="21">
        <v>6000</v>
      </c>
      <c r="H20" s="21">
        <v>6000</v>
      </c>
      <c r="I20" s="21">
        <v>0.5</v>
      </c>
      <c r="J20" s="20">
        <f t="shared" si="0"/>
        <v>9000</v>
      </c>
    </row>
    <row r="21" s="10" customFormat="1" customHeight="1" spans="1:10">
      <c r="A21" s="21" t="s">
        <v>302</v>
      </c>
      <c r="B21" s="21">
        <v>12500</v>
      </c>
      <c r="C21" s="21">
        <v>7000</v>
      </c>
      <c r="D21" s="21">
        <v>0</v>
      </c>
      <c r="E21" s="20">
        <f t="shared" si="1"/>
        <v>9750</v>
      </c>
      <c r="F21" s="21" t="s">
        <v>303</v>
      </c>
      <c r="G21" s="21">
        <v>7000</v>
      </c>
      <c r="H21" s="21">
        <v>8000</v>
      </c>
      <c r="I21" s="21">
        <v>0.75</v>
      </c>
      <c r="J21" s="20">
        <f t="shared" si="0"/>
        <v>13125</v>
      </c>
    </row>
    <row r="22" s="10" customFormat="1" customHeight="1" spans="1:10">
      <c r="A22" s="21" t="s">
        <v>304</v>
      </c>
      <c r="B22" s="21">
        <v>10000</v>
      </c>
      <c r="C22" s="21">
        <v>6000</v>
      </c>
      <c r="D22" s="21">
        <v>0</v>
      </c>
      <c r="E22" s="20">
        <f t="shared" si="1"/>
        <v>8000</v>
      </c>
      <c r="F22" s="21" t="s">
        <v>305</v>
      </c>
      <c r="G22" s="21">
        <v>8000</v>
      </c>
      <c r="H22" s="21">
        <v>10000</v>
      </c>
      <c r="I22" s="21">
        <v>1</v>
      </c>
      <c r="J22" s="20">
        <f t="shared" si="0"/>
        <v>18000</v>
      </c>
    </row>
    <row r="23" s="10" customFormat="1" customHeight="1" spans="2:8">
      <c r="B23" s="13"/>
      <c r="C23" s="13"/>
      <c r="D23" s="11"/>
      <c r="E23" s="11"/>
      <c r="F23" s="19" t="s">
        <v>306</v>
      </c>
      <c r="G23" s="13"/>
      <c r="H23" s="13"/>
    </row>
    <row r="24" s="10" customFormat="1" customHeight="1" spans="2:8">
      <c r="B24" s="13"/>
      <c r="C24" s="13"/>
      <c r="D24" s="11"/>
      <c r="E24" s="11"/>
      <c r="F24" s="19" t="s">
        <v>307</v>
      </c>
      <c r="G24" s="13"/>
      <c r="H24" s="13"/>
    </row>
    <row r="25" s="10" customFormat="1" customHeight="1" spans="2:8">
      <c r="B25" s="13"/>
      <c r="C25" s="13"/>
      <c r="D25" s="11"/>
      <c r="F25" s="19" t="s">
        <v>308</v>
      </c>
      <c r="G25" s="13"/>
      <c r="H25" s="13"/>
    </row>
    <row r="26" s="10" customFormat="1" ht="21" customHeight="1" spans="2:8">
      <c r="B26" s="13"/>
      <c r="C26" s="13"/>
      <c r="D26" s="11"/>
      <c r="F26" s="19" t="s">
        <v>309</v>
      </c>
      <c r="G26" s="13"/>
      <c r="H26" s="13"/>
    </row>
    <row r="27" s="10" customFormat="1" customHeight="1" spans="2:8">
      <c r="B27" s="13"/>
      <c r="C27" s="13"/>
      <c r="D27" s="11"/>
      <c r="F27" s="19" t="s">
        <v>310</v>
      </c>
      <c r="G27" s="13"/>
      <c r="H27" s="13"/>
    </row>
    <row r="28" s="10" customFormat="1" customHeight="1" spans="2:8">
      <c r="B28" s="13"/>
      <c r="C28" s="13"/>
      <c r="D28" s="11"/>
      <c r="F28" s="21" t="s">
        <v>311</v>
      </c>
      <c r="G28" s="13"/>
      <c r="H28" s="13"/>
    </row>
    <row r="29" s="10" customFormat="1" customHeight="1" spans="2:8">
      <c r="B29" s="13"/>
      <c r="C29" s="13"/>
      <c r="D29" s="12"/>
      <c r="F29" s="21" t="s">
        <v>312</v>
      </c>
      <c r="G29" s="13"/>
      <c r="H29" s="13"/>
    </row>
    <row r="30" s="10" customFormat="1" customHeight="1" spans="2:8">
      <c r="B30" s="13"/>
      <c r="C30" s="13"/>
      <c r="D30" s="12"/>
      <c r="F30" s="21" t="s">
        <v>313</v>
      </c>
      <c r="G30" s="13"/>
      <c r="H30" s="13"/>
    </row>
    <row r="31" s="10" customFormat="1" customHeight="1" spans="2:8">
      <c r="B31" s="13"/>
      <c r="C31" s="13"/>
      <c r="D31" s="12"/>
      <c r="F31" s="21" t="s">
        <v>314</v>
      </c>
      <c r="G31" s="13"/>
      <c r="H31" s="13"/>
    </row>
    <row r="32" s="10" customFormat="1" customHeight="1" spans="2:8">
      <c r="B32" s="13"/>
      <c r="C32" s="13"/>
      <c r="D32" s="12"/>
      <c r="F32" s="21" t="s">
        <v>315</v>
      </c>
      <c r="G32" s="13"/>
      <c r="H32" s="13"/>
    </row>
    <row r="33" s="10" customFormat="1" customHeight="1" spans="2:8">
      <c r="B33" s="13"/>
      <c r="C33" s="13"/>
      <c r="D33" s="12"/>
      <c r="F33" s="12"/>
      <c r="G33" s="13"/>
      <c r="H33" s="13"/>
    </row>
    <row r="34" s="10" customFormat="1" customHeight="1" spans="2:8">
      <c r="B34" s="13"/>
      <c r="C34" s="13"/>
      <c r="D34" s="12"/>
      <c r="F34" s="12"/>
      <c r="G34" s="13"/>
      <c r="H34" s="13"/>
    </row>
    <row r="35" s="10" customFormat="1" customHeight="1" spans="2:8">
      <c r="B35" s="13"/>
      <c r="C35" s="13"/>
      <c r="D35" s="12"/>
      <c r="F35" s="12"/>
      <c r="G35" s="13"/>
      <c r="H35" s="13"/>
    </row>
    <row r="36" s="10" customFormat="1" customHeight="1" spans="1:8">
      <c r="A36" s="22" t="s">
        <v>316</v>
      </c>
      <c r="B36" s="13"/>
      <c r="C36" s="13"/>
      <c r="D36" s="12"/>
      <c r="F36" s="12"/>
      <c r="G36" s="13"/>
      <c r="H36" s="13"/>
    </row>
    <row r="37" s="10" customFormat="1" customHeight="1" spans="1:8">
      <c r="A37" s="22" t="s">
        <v>317</v>
      </c>
      <c r="B37" s="13"/>
      <c r="C37" s="13"/>
      <c r="D37" s="12"/>
      <c r="F37" s="12"/>
      <c r="G37" s="13"/>
      <c r="H37" s="13"/>
    </row>
    <row r="38" s="10" customFormat="1" customHeight="1" spans="1:8">
      <c r="A38" s="22" t="s">
        <v>318</v>
      </c>
      <c r="B38" s="13"/>
      <c r="C38" s="13"/>
      <c r="D38" s="12"/>
      <c r="F38" s="12"/>
      <c r="G38" s="13"/>
      <c r="H38" s="13"/>
    </row>
    <row r="39" s="10" customFormat="1" customHeight="1" spans="1:8">
      <c r="A39" s="23" t="s">
        <v>319</v>
      </c>
      <c r="B39" s="13"/>
      <c r="C39" s="13"/>
      <c r="D39" s="12"/>
      <c r="F39" s="12"/>
      <c r="G39" s="13"/>
      <c r="H39" s="13"/>
    </row>
    <row r="40" s="10" customFormat="1" customHeight="1" spans="1:8">
      <c r="A40" s="24" t="s">
        <v>320</v>
      </c>
      <c r="B40" s="13"/>
      <c r="C40" s="13"/>
      <c r="D40" s="12"/>
      <c r="F40" s="12"/>
      <c r="G40" s="13"/>
      <c r="H40" s="13"/>
    </row>
    <row r="41" s="10" customFormat="1" customHeight="1" spans="1:8">
      <c r="A41" s="24" t="s">
        <v>321</v>
      </c>
      <c r="B41" s="13"/>
      <c r="C41" s="13"/>
      <c r="D41" s="12"/>
      <c r="F41" s="12"/>
      <c r="G41" s="13"/>
      <c r="H41" s="13"/>
    </row>
    <row r="42" s="10" customFormat="1" customHeight="1" spans="1:8">
      <c r="A42" s="24" t="s">
        <v>322</v>
      </c>
      <c r="B42" s="13"/>
      <c r="C42" s="13"/>
      <c r="D42" s="12"/>
      <c r="E42" s="11"/>
      <c r="F42" s="12"/>
      <c r="G42" s="13"/>
      <c r="H42" s="13"/>
    </row>
    <row r="43" s="10" customFormat="1" customHeight="1" spans="1:6">
      <c r="A43" s="24" t="s">
        <v>323</v>
      </c>
      <c r="B43" s="13"/>
      <c r="C43" s="11"/>
      <c r="D43" s="12"/>
      <c r="E43" s="11"/>
      <c r="F43" s="12"/>
    </row>
    <row r="44" s="10" customFormat="1" customHeight="1" spans="1:6">
      <c r="A44" s="24" t="s">
        <v>324</v>
      </c>
      <c r="B44" s="11"/>
      <c r="C44" s="11"/>
      <c r="D44" s="12"/>
      <c r="E44" s="11"/>
      <c r="F44" s="12"/>
    </row>
    <row r="45" s="10" customFormat="1" customHeight="1" spans="1:6">
      <c r="A45" s="22" t="s">
        <v>325</v>
      </c>
      <c r="B45" s="11"/>
      <c r="C45" s="11"/>
      <c r="D45" s="12"/>
      <c r="E45" s="11"/>
      <c r="F45" s="12"/>
    </row>
    <row r="46" s="10" customFormat="1" customHeight="1" spans="1:6">
      <c r="A46" s="22" t="s">
        <v>326</v>
      </c>
      <c r="B46" s="11"/>
      <c r="C46" s="11"/>
      <c r="D46" s="12"/>
      <c r="E46" s="11"/>
      <c r="F46" s="12"/>
    </row>
    <row r="47" s="10" customFormat="1" customHeight="1" spans="1:6">
      <c r="A47" s="11"/>
      <c r="B47" s="11"/>
      <c r="C47" s="11"/>
      <c r="D47" s="12"/>
      <c r="E47" s="11"/>
      <c r="F47" s="12"/>
    </row>
    <row r="48" s="10" customFormat="1" customHeight="1" spans="1:6">
      <c r="A48" s="11"/>
      <c r="B48" s="11"/>
      <c r="C48" s="11"/>
      <c r="D48" s="12"/>
      <c r="E48" s="11"/>
      <c r="F48" s="12"/>
    </row>
    <row r="49" s="10" customFormat="1" customHeight="1" spans="1:6">
      <c r="A49" s="11"/>
      <c r="B49" s="11"/>
      <c r="C49" s="11"/>
      <c r="D49" s="12"/>
      <c r="E49" s="11"/>
      <c r="F49" s="12"/>
    </row>
    <row r="50" s="10" customFormat="1" customHeight="1" spans="1:6">
      <c r="A50" s="11"/>
      <c r="B50" s="11"/>
      <c r="C50" s="11"/>
      <c r="D50" s="12"/>
      <c r="E50" s="11"/>
      <c r="F50" s="12"/>
    </row>
    <row r="51" s="10" customFormat="1" customHeight="1" spans="1:6">
      <c r="A51" s="11"/>
      <c r="B51" s="11"/>
      <c r="C51" s="11"/>
      <c r="D51" s="12"/>
      <c r="E51" s="11"/>
      <c r="F51" s="12"/>
    </row>
    <row r="52" s="10" customFormat="1" customHeight="1" spans="1:6">
      <c r="A52" s="11"/>
      <c r="B52" s="11"/>
      <c r="C52" s="11"/>
      <c r="D52" s="12"/>
      <c r="E52" s="11"/>
      <c r="F52" s="12"/>
    </row>
    <row r="53" s="10" customFormat="1" customHeight="1" spans="1:6">
      <c r="A53" s="11"/>
      <c r="B53" s="11"/>
      <c r="C53" s="11"/>
      <c r="D53" s="12"/>
      <c r="E53" s="11"/>
      <c r="F53" s="12"/>
    </row>
    <row r="54" s="10" customFormat="1" customHeight="1" spans="1:6">
      <c r="A54" s="11"/>
      <c r="B54" s="11"/>
      <c r="C54" s="11"/>
      <c r="D54" s="12"/>
      <c r="E54" s="11"/>
      <c r="F54" s="12"/>
    </row>
    <row r="55" s="10" customFormat="1" customHeight="1" spans="1:6">
      <c r="A55" s="11"/>
      <c r="B55" s="11"/>
      <c r="C55" s="11"/>
      <c r="D55" s="12"/>
      <c r="E55" s="11"/>
      <c r="F55" s="12"/>
    </row>
    <row r="56" s="10" customFormat="1" customHeight="1" spans="1:6">
      <c r="A56" s="11"/>
      <c r="B56" s="11"/>
      <c r="C56" s="11"/>
      <c r="D56" s="12"/>
      <c r="E56" s="11"/>
      <c r="F56" s="12"/>
    </row>
    <row r="57" s="10" customFormat="1" customHeight="1" spans="1:6">
      <c r="A57" s="11"/>
      <c r="B57" s="11"/>
      <c r="C57" s="11"/>
      <c r="D57" s="12"/>
      <c r="E57" s="11"/>
      <c r="F57" s="12"/>
    </row>
    <row r="58" s="10" customFormat="1" customHeight="1" spans="1:6">
      <c r="A58" s="11"/>
      <c r="B58" s="11"/>
      <c r="C58" s="11"/>
      <c r="D58" s="12"/>
      <c r="E58" s="11"/>
      <c r="F58" s="12"/>
    </row>
    <row r="59" s="10" customFormat="1" customHeight="1" spans="1:6">
      <c r="A59" s="11"/>
      <c r="B59" s="11"/>
      <c r="C59" s="11"/>
      <c r="D59" s="12"/>
      <c r="E59" s="11"/>
      <c r="F59" s="12"/>
    </row>
    <row r="60" s="10" customFormat="1" customHeight="1" spans="1:6">
      <c r="A60" s="11"/>
      <c r="B60" s="11"/>
      <c r="C60" s="11"/>
      <c r="D60" s="12"/>
      <c r="E60" s="11"/>
      <c r="F60" s="12"/>
    </row>
    <row r="61" s="10" customFormat="1" customHeight="1" spans="1:6">
      <c r="A61" s="11"/>
      <c r="B61" s="11"/>
      <c r="C61" s="11"/>
      <c r="D61" s="12"/>
      <c r="E61" s="11"/>
      <c r="F61" s="12"/>
    </row>
    <row r="62" s="10" customFormat="1" customHeight="1" spans="1:6">
      <c r="A62" s="11"/>
      <c r="B62" s="11"/>
      <c r="C62" s="11"/>
      <c r="D62" s="12"/>
      <c r="E62" s="11"/>
      <c r="F62" s="12"/>
    </row>
    <row r="63" s="10" customFormat="1" customHeight="1" spans="1:6">
      <c r="A63" s="11"/>
      <c r="B63" s="11"/>
      <c r="C63" s="11"/>
      <c r="D63" s="12"/>
      <c r="E63" s="11"/>
      <c r="F63" s="12"/>
    </row>
    <row r="64" s="10" customFormat="1" customHeight="1" spans="1:6">
      <c r="A64" s="11"/>
      <c r="B64" s="11"/>
      <c r="C64" s="11"/>
      <c r="D64" s="12"/>
      <c r="E64" s="11"/>
      <c r="F64" s="12"/>
    </row>
    <row r="65" s="10" customFormat="1" customHeight="1" spans="1:6">
      <c r="A65" s="11"/>
      <c r="B65" s="11"/>
      <c r="C65" s="11"/>
      <c r="D65" s="12"/>
      <c r="E65" s="11"/>
      <c r="F65" s="12"/>
    </row>
    <row r="66" s="10" customFormat="1" customHeight="1" spans="1:6">
      <c r="A66" s="11"/>
      <c r="B66" s="11"/>
      <c r="C66" s="11"/>
      <c r="D66" s="12"/>
      <c r="E66" s="11"/>
      <c r="F66" s="1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8"/>
  <sheetViews>
    <sheetView showGridLines="0" tabSelected="1" zoomScale="90" zoomScaleNormal="90" workbookViewId="0">
      <pane xSplit="6" ySplit="4" topLeftCell="G5" activePane="bottomRight" state="frozen"/>
      <selection/>
      <selection pane="topRight"/>
      <selection pane="bottomLeft"/>
      <selection pane="bottomRight" activeCell="I19" sqref="I19"/>
    </sheetView>
  </sheetViews>
  <sheetFormatPr defaultColWidth="9" defaultRowHeight="20" customHeight="1" outlineLevelRow="7"/>
  <cols>
    <col min="1" max="1" width="12.25" style="1" customWidth="1"/>
    <col min="2" max="2" width="17.125" style="1" customWidth="1"/>
    <col min="3" max="3" width="5.625" style="1" customWidth="1"/>
    <col min="4" max="4" width="15.625" style="2" customWidth="1"/>
    <col min="5" max="5" width="20.875" style="1" customWidth="1"/>
    <col min="6" max="6" width="11.25" style="1" customWidth="1"/>
    <col min="7" max="7" width="9.725" style="1" customWidth="1"/>
    <col min="8" max="8" width="11.25" style="1" customWidth="1"/>
    <col min="9" max="9" width="9.25" style="1" customWidth="1"/>
    <col min="10" max="10" width="6" style="1" customWidth="1"/>
    <col min="11" max="11" width="9" style="1" customWidth="1"/>
    <col min="12" max="12" width="6" style="1" customWidth="1"/>
    <col min="13" max="13" width="12.25" style="1" customWidth="1"/>
    <col min="14" max="14" width="9" style="1"/>
    <col min="15" max="15" width="6" style="1" customWidth="1"/>
    <col min="16" max="16" width="6.75" style="1" customWidth="1"/>
    <col min="17" max="17" width="6" style="1" customWidth="1"/>
    <col min="18" max="18" width="12.25" style="1" customWidth="1"/>
    <col min="19" max="19" width="6.75" style="1" customWidth="1"/>
    <col min="20" max="20" width="6" style="1" customWidth="1"/>
    <col min="21" max="21" width="6.75" style="1" customWidth="1"/>
    <col min="22" max="22" width="6" style="1" customWidth="1"/>
    <col min="23" max="23" width="11.125" style="1" customWidth="1"/>
  </cols>
  <sheetData>
    <row r="2" customFormat="1" customHeight="1" spans="1:23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1" customHeight="1" spans="1:23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40" customHeight="1" spans="1:23">
      <c r="A4" s="3" t="s">
        <v>327</v>
      </c>
      <c r="B4" s="3" t="s">
        <v>328</v>
      </c>
      <c r="C4" s="3" t="s">
        <v>329</v>
      </c>
      <c r="D4" s="4" t="s">
        <v>330</v>
      </c>
      <c r="E4" s="5" t="s">
        <v>331</v>
      </c>
      <c r="F4" s="6" t="s">
        <v>332</v>
      </c>
      <c r="G4" s="7" t="s">
        <v>333</v>
      </c>
      <c r="H4" s="7" t="s">
        <v>334</v>
      </c>
      <c r="I4" s="8" t="s">
        <v>335</v>
      </c>
      <c r="J4" s="4" t="s">
        <v>336</v>
      </c>
      <c r="K4" s="8" t="s">
        <v>337</v>
      </c>
      <c r="L4" s="4" t="s">
        <v>338</v>
      </c>
      <c r="M4" s="4" t="s">
        <v>339</v>
      </c>
      <c r="N4" s="3" t="s">
        <v>340</v>
      </c>
      <c r="O4" s="5" t="s">
        <v>341</v>
      </c>
      <c r="P4" s="3" t="s">
        <v>342</v>
      </c>
      <c r="Q4" s="5" t="s">
        <v>343</v>
      </c>
      <c r="R4" s="5" t="s">
        <v>344</v>
      </c>
      <c r="S4" s="9" t="s">
        <v>345</v>
      </c>
      <c r="T4" s="6" t="s">
        <v>346</v>
      </c>
      <c r="U4" s="9" t="s">
        <v>347</v>
      </c>
      <c r="V4" s="6" t="s">
        <v>348</v>
      </c>
      <c r="W4" s="6" t="s">
        <v>349</v>
      </c>
    </row>
    <row r="5" customHeight="1" spans="1:23">
      <c r="A5" s="2"/>
      <c r="B5" s="1" t="s">
        <v>350</v>
      </c>
      <c r="C5" s="1">
        <v>1</v>
      </c>
      <c r="D5" s="2" t="str">
        <f>I5&amp;"*"&amp;ROUND(M5*(J5/(J5+L5))/VLOOKUP(I5,商品!$A$4:$D$67,4,FALSE),0)&amp;IFERROR(","&amp;K5&amp;"*"&amp;ROUND(M5*(L5/(J5+L5))/VLOOKUP(K5,商品!$A$4:$D$67,4,FALSE),0),"")</f>
        <v>铁*33,工具*17</v>
      </c>
      <c r="E5" s="2" t="str">
        <f>N5&amp;"*"&amp;ROUND(R5*(O5/(O5+Q5))/VLOOKUP(N5,职业!$A$3:$C$16,3,FALSE),0)&amp;IFERROR(","&amp;P5&amp;"*"&amp;ROUND(R5*(Q5/(O5+Q5))/VLOOKUP(P5,职业!$A$3:$C$16,3,FALSE),0),"")</f>
        <v>劳工*545,资本家*55</v>
      </c>
      <c r="F5" s="2" t="str">
        <f>S5&amp;"*"&amp;ROUND(W5*(T5/(T5+V5))/VLOOKUP(S5,商品!$A$4:$D$67,4,FALSE),0)&amp;IFERROR(","&amp;U5&amp;"*"&amp;ROUND(W5*(V5/(T5+V5))/VLOOKUP(U5,商品!$A$4:$D$67,4,FALSE),0),"")</f>
        <v>钢*67</v>
      </c>
      <c r="G5" s="1" t="s">
        <v>351</v>
      </c>
      <c r="H5" s="1" t="s">
        <v>352</v>
      </c>
      <c r="I5" s="1" t="s">
        <v>123</v>
      </c>
      <c r="J5" s="1">
        <v>2</v>
      </c>
      <c r="K5" s="1" t="s">
        <v>145</v>
      </c>
      <c r="L5" s="1">
        <v>1</v>
      </c>
      <c r="M5" s="1">
        <f>VLOOKUP($G5&amp;$C5,生产方式定位!$A$2:$E$22,2,FALSE)+VLOOKUP($H5&amp;$C5,生产方式定位!$F$3:$J$22,2,FALSE)</f>
        <v>2000</v>
      </c>
      <c r="N5" s="1" t="s">
        <v>255</v>
      </c>
      <c r="O5" s="1">
        <v>10</v>
      </c>
      <c r="P5" s="1" t="s">
        <v>244</v>
      </c>
      <c r="Q5" s="1">
        <v>1</v>
      </c>
      <c r="R5" s="1">
        <f>VLOOKUP($G5&amp;$C5,生产方式定位!$A$2:$E$22,3,FALSE)+VLOOKUP($H5&amp;$C5,生产方式定位!$F$3:$J$22,3,FALSE)</f>
        <v>6000</v>
      </c>
      <c r="S5" s="1" t="s">
        <v>129</v>
      </c>
      <c r="T5" s="1">
        <v>1</v>
      </c>
      <c r="V5" s="1">
        <v>0</v>
      </c>
      <c r="W5" s="1">
        <f>VLOOKUP($G5&amp;$C5,生产方式定位!$A$2:$E$22,5,FALSE)+VLOOKUP($H5&amp;$C5,生产方式定位!$F$3:$J$22,5,FALSE)</f>
        <v>4000</v>
      </c>
    </row>
    <row r="6" customHeight="1" spans="2:23">
      <c r="B6" s="1" t="s">
        <v>353</v>
      </c>
      <c r="C6" s="1">
        <v>2</v>
      </c>
      <c r="D6" s="2" t="str">
        <f>I6&amp;"*"&amp;ROUND(M6*(J6/(J6+L6))/VLOOKUP(I6,商品!$A$4:$D$67,4,FALSE),0)&amp;IFERROR(","&amp;K6&amp;"*"&amp;ROUND(M6*(L6/(J6+L6))/VLOOKUP(K6,商品!$A$4:$D$67,4,FALSE),0),"")</f>
        <v>铁*58,工具*29</v>
      </c>
      <c r="E6" s="2" t="str">
        <f>N6&amp;"*"&amp;ROUND(R6*(O6/(O6+Q6))/VLOOKUP(N6,职业!$A$3:$C$16,3,FALSE),0)&amp;IFERROR(","&amp;P6&amp;"*"&amp;ROUND(R6*(Q6/(O6+Q6))/VLOOKUP(P6,职业!$A$3:$C$16,3,FALSE),0),"")</f>
        <v>劳工*909,资本家*91</v>
      </c>
      <c r="F6" s="2" t="str">
        <f>S6&amp;"*"&amp;ROUND(W6*(T6/(T6+V6))/VLOOKUP(S6,商品!$A$4:$D$67,4,FALSE),0)&amp;IFERROR(","&amp;U6&amp;"*"&amp;ROUND(W6*(T6/(T6+V6))/VLOOKUP(U6,商品!$A$4:$D$67,4,FALSE),0),"")</f>
        <v>钢*116</v>
      </c>
      <c r="G6" s="1" t="s">
        <v>351</v>
      </c>
      <c r="H6" s="1" t="s">
        <v>352</v>
      </c>
      <c r="I6" s="1" t="s">
        <v>123</v>
      </c>
      <c r="J6" s="1">
        <v>2</v>
      </c>
      <c r="K6" s="1" t="s">
        <v>145</v>
      </c>
      <c r="L6" s="1">
        <v>1</v>
      </c>
      <c r="M6" s="1">
        <f>VLOOKUP(G6&amp;C6,生产方式定位!$A$2:$E$22,2,FALSE)+VLOOKUP(H6&amp;C6,生产方式定位!$F$3:$J$22,2,FALSE)</f>
        <v>3500</v>
      </c>
      <c r="N6" s="1" t="s">
        <v>255</v>
      </c>
      <c r="O6" s="1">
        <v>10</v>
      </c>
      <c r="P6" s="1" t="s">
        <v>244</v>
      </c>
      <c r="Q6" s="1">
        <v>1</v>
      </c>
      <c r="R6" s="1">
        <f>VLOOKUP($G6&amp;$C6,生产方式定位!$A$2:$E$22,3,FALSE)+VLOOKUP($H6&amp;$C6,生产方式定位!$F$3:$J$22,3,FALSE)</f>
        <v>10000</v>
      </c>
      <c r="S6" s="1" t="s">
        <v>129</v>
      </c>
      <c r="T6" s="1">
        <v>1</v>
      </c>
      <c r="V6" s="1">
        <v>0</v>
      </c>
      <c r="W6" s="1">
        <f>VLOOKUP($G6&amp;$C6,生产方式定位!$A$2:$E$22,5,FALSE)+VLOOKUP($H6&amp;$C6,生产方式定位!$F$3:$J$22,5,FALSE)</f>
        <v>6930</v>
      </c>
    </row>
    <row r="7" customHeight="1" spans="2:23">
      <c r="B7" s="1" t="s">
        <v>354</v>
      </c>
      <c r="C7" s="1">
        <v>3</v>
      </c>
      <c r="D7" s="2" t="str">
        <f>I7&amp;"*"&amp;ROUND(M7*(J7/(J7+L7))/VLOOKUP(I7,商品!$A$4:$D$67,4,FALSE),0)&amp;IFERROR(","&amp;K7&amp;"*"&amp;ROUND(M7*(L7/(J7+L7))/VLOOKUP(K7,商品!$A$4:$D$67,4,FALSE),0),"")</f>
        <v>铁*83,工具*42</v>
      </c>
      <c r="E7" s="2" t="str">
        <f>N7&amp;"*"&amp;ROUND(R7*(O7/(O7+Q7))/VLOOKUP(N7,职业!$A$3:$C$16,3,FALSE),0)&amp;IFERROR(","&amp;P7&amp;"*"&amp;ROUND(R7*(Q7/(O7+Q7))/VLOOKUP(P7,职业!$A$3:$C$16,3,FALSE),0),"")</f>
        <v>劳工*1182,资本家*118</v>
      </c>
      <c r="F7" s="2" t="str">
        <f>S7&amp;"*"&amp;ROUND(W7*(T7/(T7+V7))/VLOOKUP(S7,商品!$A$4:$D$67,4,FALSE),0)&amp;IFERROR(","&amp;U7&amp;"*"&amp;ROUND(W7*(T7/(T7+V7))/VLOOKUP(U7,商品!$A$4:$D$67,4,FALSE),0),"")</f>
        <v>钢*160</v>
      </c>
      <c r="G7" s="1" t="s">
        <v>351</v>
      </c>
      <c r="H7" s="1" t="s">
        <v>352</v>
      </c>
      <c r="I7" s="1" t="s">
        <v>123</v>
      </c>
      <c r="J7" s="1">
        <v>2</v>
      </c>
      <c r="K7" s="1" t="s">
        <v>145</v>
      </c>
      <c r="L7" s="1">
        <v>1</v>
      </c>
      <c r="M7" s="1">
        <f>VLOOKUP(G7&amp;C7,生产方式定位!$A$2:$E$22,2,FALSE)+VLOOKUP(H7&amp;C7,生产方式定位!$F$3:$J$22,2,FALSE)</f>
        <v>5000</v>
      </c>
      <c r="N7" s="1" t="s">
        <v>255</v>
      </c>
      <c r="O7" s="1">
        <v>10</v>
      </c>
      <c r="P7" s="1" t="s">
        <v>244</v>
      </c>
      <c r="Q7" s="1">
        <v>1</v>
      </c>
      <c r="R7" s="1">
        <f>VLOOKUP($G7&amp;$C7,生产方式定位!$A$2:$E$22,3,FALSE)+VLOOKUP($H7&amp;$C7,生产方式定位!$F$3:$J$22,3,FALSE)</f>
        <v>13000</v>
      </c>
      <c r="S7" s="1" t="s">
        <v>129</v>
      </c>
      <c r="T7" s="1">
        <v>2</v>
      </c>
      <c r="V7" s="1">
        <v>0</v>
      </c>
      <c r="W7" s="1">
        <f>VLOOKUP($G7&amp;$C7,生产方式定位!$A$2:$E$22,5,FALSE)+VLOOKUP($H7&amp;$C7,生产方式定位!$F$3:$J$22,5,FALSE)</f>
        <v>9600</v>
      </c>
    </row>
    <row r="8" customHeight="1" spans="2:23">
      <c r="B8" s="1" t="s">
        <v>355</v>
      </c>
      <c r="C8" s="1">
        <v>4</v>
      </c>
      <c r="D8" s="2" t="str">
        <f>I8&amp;"*"&amp;ROUND(M8*(J8/(J8+L8))/VLOOKUP(I8,商品!$A$4:$D$67,4,FALSE),0)&amp;IFERROR(","&amp;K8&amp;"*"&amp;ROUND(M8*(L8/(J8+L8))/VLOOKUP(K8,商品!$A$4:$D$67,4,FALSE),0),"")</f>
        <v>铁*108,工具*54</v>
      </c>
      <c r="E8" s="2" t="str">
        <f>N8&amp;"*"&amp;ROUND(R8*(O8/(O8+Q8))/VLOOKUP(N8,职业!$A$3:$C$16,3,FALSE),0)&amp;IFERROR(","&amp;P8&amp;"*"&amp;ROUND(R8*(Q8/(O8+Q8))/VLOOKUP(P8,职业!$A$3:$C$16,3,FALSE),0),"")</f>
        <v>劳工*1455,资本家*145</v>
      </c>
      <c r="F8" s="2" t="str">
        <f>S8&amp;"*"&amp;ROUND(W8*(T8/(T8+V8))/VLOOKUP(S8,商品!$A$4:$D$67,4,FALSE),0)&amp;IFERROR(","&amp;U8&amp;"*"&amp;ROUND(W8*(T8/(T8+V8))/VLOOKUP(U8,商品!$A$4:$D$67,4,FALSE),0),"")</f>
        <v>钢*209</v>
      </c>
      <c r="G8" s="1" t="s">
        <v>351</v>
      </c>
      <c r="H8" s="1" t="s">
        <v>352</v>
      </c>
      <c r="I8" s="1" t="s">
        <v>123</v>
      </c>
      <c r="J8" s="1">
        <v>2</v>
      </c>
      <c r="K8" s="1" t="s">
        <v>145</v>
      </c>
      <c r="L8" s="1">
        <v>1</v>
      </c>
      <c r="M8" s="1">
        <f>VLOOKUP(G8&amp;C8,生产方式定位!$A$2:$E$22,2,FALSE)+VLOOKUP(H8&amp;C8,生产方式定位!$F$3:$J$22,2,FALSE)</f>
        <v>6500</v>
      </c>
      <c r="N8" s="1" t="s">
        <v>255</v>
      </c>
      <c r="O8" s="1">
        <v>10</v>
      </c>
      <c r="P8" s="1" t="s">
        <v>244</v>
      </c>
      <c r="Q8" s="1">
        <v>1</v>
      </c>
      <c r="R8" s="1">
        <f>VLOOKUP($G8&amp;$C8,生产方式定位!$A$2:$E$22,3,FALSE)+VLOOKUP($H8&amp;$C8,生产方式定位!$F$3:$J$22,3,FALSE)</f>
        <v>16000</v>
      </c>
      <c r="S8" s="1" t="s">
        <v>129</v>
      </c>
      <c r="T8" s="1">
        <v>3</v>
      </c>
      <c r="V8" s="1">
        <v>0</v>
      </c>
      <c r="W8" s="1">
        <f>VLOOKUP($G8&amp;$C8,生产方式定位!$A$2:$E$22,5,FALSE)+VLOOKUP($H8&amp;$C8,生产方式定位!$F$3:$J$22,5,FALSE)</f>
        <v>12510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商品定位</vt:lpstr>
      <vt:lpstr>商品</vt:lpstr>
      <vt:lpstr>建筑</vt:lpstr>
      <vt:lpstr>职业</vt:lpstr>
      <vt:lpstr>生产方式定位</vt:lpstr>
      <vt:lpstr>生产方式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 Jia</dc:creator>
  <cp:lastModifiedBy>稿子写完了吗</cp:lastModifiedBy>
  <dcterms:created xsi:type="dcterms:W3CDTF">2022-05-30T14:57:00Z</dcterms:created>
  <dcterms:modified xsi:type="dcterms:W3CDTF">2022-06-02T17:22:52Z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0B975B9A4FC346068D761C343DEB791C</vt:lpwstr>
  </property>
  <property fmtid="{D5CDD505-2E9C-101B-9397-08002B2CF9AE}" pid="3" name="KSOProductBuildVer">
    <vt:lpwstr>2052-11.1.0.11744</vt:lpwstr>
  </property>
</Properties>
</file>